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5" yWindow="3585" windowWidth="19320" windowHeight="4470" tabRatio="393" firstSheet="3" activeTab="7"/>
  </bookViews>
  <sheets>
    <sheet name="25年度" sheetId="3" r:id="rId1"/>
    <sheet name="26年度" sheetId="1" r:id="rId2"/>
    <sheet name="27年度" sheetId="2" r:id="rId3"/>
    <sheet name="28年度" sheetId="4" r:id="rId4"/>
    <sheet name="29年度" sheetId="5" r:id="rId5"/>
    <sheet name="30年度" sheetId="6" r:id="rId6"/>
    <sheet name="31年度" sheetId="7" r:id="rId7"/>
    <sheet name="令和2年度" sheetId="9" r:id="rId8"/>
  </sheets>
  <definedNames>
    <definedName name="_xlnm.Print_Area" localSheetId="0">'25年度'!$A$1:$Q$21</definedName>
    <definedName name="_xlnm.Print_Area" localSheetId="1">'26年度'!$A$1:$Q$21</definedName>
    <definedName name="_xlnm.Print_Area" localSheetId="2">'27年度'!$A$1:$Q$21</definedName>
    <definedName name="_xlnm.Print_Area" localSheetId="7">令和2年度!$A$1:$Q$28</definedName>
  </definedNames>
  <calcPr calcId="162913"/>
</workbook>
</file>

<file path=xl/calcChain.xml><?xml version="1.0" encoding="utf-8"?>
<calcChain xmlns="http://schemas.openxmlformats.org/spreadsheetml/2006/main">
  <c r="Q28" i="9" l="1"/>
  <c r="O27" i="9"/>
  <c r="K27" i="9"/>
  <c r="G27" i="9"/>
  <c r="P26" i="9"/>
  <c r="O26" i="9"/>
  <c r="N26" i="9"/>
  <c r="M26" i="9"/>
  <c r="L26" i="9"/>
  <c r="K26" i="9"/>
  <c r="J26" i="9"/>
  <c r="I26" i="9"/>
  <c r="H26" i="9"/>
  <c r="G26" i="9"/>
  <c r="F26" i="9"/>
  <c r="E26" i="9"/>
  <c r="Q25" i="9"/>
  <c r="Q24" i="9"/>
  <c r="Q23" i="9"/>
  <c r="Q26" i="9" s="1"/>
  <c r="P22" i="9"/>
  <c r="P27" i="9" s="1"/>
  <c r="O22" i="9"/>
  <c r="N22" i="9"/>
  <c r="N27" i="9" s="1"/>
  <c r="M22" i="9"/>
  <c r="M27" i="9" s="1"/>
  <c r="L22" i="9"/>
  <c r="L27" i="9" s="1"/>
  <c r="K22" i="9"/>
  <c r="J22" i="9"/>
  <c r="J27" i="9" s="1"/>
  <c r="I22" i="9"/>
  <c r="I27" i="9" s="1"/>
  <c r="H22" i="9"/>
  <c r="H27" i="9" s="1"/>
  <c r="G22" i="9"/>
  <c r="F22" i="9"/>
  <c r="F27" i="9" s="1"/>
  <c r="E22" i="9"/>
  <c r="E27" i="9" s="1"/>
  <c r="Q21" i="9"/>
  <c r="Q20" i="9"/>
  <c r="Q22" i="9" s="1"/>
  <c r="O19" i="9"/>
  <c r="K19" i="9"/>
  <c r="G19" i="9"/>
  <c r="P18" i="9"/>
  <c r="O18" i="9"/>
  <c r="N18" i="9"/>
  <c r="M18" i="9"/>
  <c r="L18" i="9"/>
  <c r="K18" i="9"/>
  <c r="J18" i="9"/>
  <c r="I18" i="9"/>
  <c r="H18" i="9"/>
  <c r="G18" i="9"/>
  <c r="F18" i="9"/>
  <c r="E18" i="9"/>
  <c r="Q18" i="9" s="1"/>
  <c r="P17" i="9"/>
  <c r="O17" i="9"/>
  <c r="N17" i="9"/>
  <c r="M17" i="9"/>
  <c r="L17" i="9"/>
  <c r="K17" i="9"/>
  <c r="J17" i="9"/>
  <c r="I17" i="9"/>
  <c r="H17" i="9"/>
  <c r="G17" i="9"/>
  <c r="F17" i="9"/>
  <c r="E17" i="9"/>
  <c r="Q17" i="9" s="1"/>
  <c r="P16" i="9"/>
  <c r="P19" i="9" s="1"/>
  <c r="O16" i="9"/>
  <c r="N16" i="9"/>
  <c r="N19" i="9" s="1"/>
  <c r="M16" i="9"/>
  <c r="M19" i="9" s="1"/>
  <c r="L16" i="9"/>
  <c r="L19" i="9" s="1"/>
  <c r="K16" i="9"/>
  <c r="J16" i="9"/>
  <c r="J19" i="9" s="1"/>
  <c r="I16" i="9"/>
  <c r="I19" i="9" s="1"/>
  <c r="H16" i="9"/>
  <c r="H19" i="9" s="1"/>
  <c r="G16" i="9"/>
  <c r="F16" i="9"/>
  <c r="F19" i="9" s="1"/>
  <c r="E16" i="9"/>
  <c r="Q16" i="9" s="1"/>
  <c r="Q19" i="9" s="1"/>
  <c r="Q15" i="9"/>
  <c r="P14" i="9"/>
  <c r="O14" i="9"/>
  <c r="N14" i="9"/>
  <c r="M14" i="9"/>
  <c r="L14" i="9"/>
  <c r="K14" i="9"/>
  <c r="J14" i="9"/>
  <c r="I14" i="9"/>
  <c r="H14" i="9"/>
  <c r="G14" i="9"/>
  <c r="F14" i="9"/>
  <c r="E14" i="9"/>
  <c r="Q13" i="9"/>
  <c r="Q12" i="9"/>
  <c r="Q14" i="9" s="1"/>
  <c r="O11" i="9"/>
  <c r="K11" i="9"/>
  <c r="G11" i="9"/>
  <c r="P10" i="9"/>
  <c r="O10" i="9"/>
  <c r="N10" i="9"/>
  <c r="M10" i="9"/>
  <c r="L10" i="9"/>
  <c r="K10" i="9"/>
  <c r="J10" i="9"/>
  <c r="I10" i="9"/>
  <c r="H10" i="9"/>
  <c r="G10" i="9"/>
  <c r="F10" i="9"/>
  <c r="E10" i="9"/>
  <c r="Q9" i="9"/>
  <c r="P9" i="9"/>
  <c r="O9" i="9"/>
  <c r="N9" i="9"/>
  <c r="M9" i="9"/>
  <c r="L9" i="9"/>
  <c r="K9" i="9"/>
  <c r="J9" i="9"/>
  <c r="I9" i="9"/>
  <c r="H9" i="9"/>
  <c r="G9" i="9"/>
  <c r="F9" i="9"/>
  <c r="E9" i="9"/>
  <c r="P8" i="9"/>
  <c r="P11" i="9" s="1"/>
  <c r="O8" i="9"/>
  <c r="N8" i="9"/>
  <c r="N11" i="9" s="1"/>
  <c r="M8" i="9"/>
  <c r="M11" i="9" s="1"/>
  <c r="L8" i="9"/>
  <c r="L11" i="9" s="1"/>
  <c r="K8" i="9"/>
  <c r="J8" i="9"/>
  <c r="J11" i="9" s="1"/>
  <c r="I8" i="9"/>
  <c r="I11" i="9" s="1"/>
  <c r="H8" i="9"/>
  <c r="H11" i="9" s="1"/>
  <c r="G8" i="9"/>
  <c r="F8" i="9"/>
  <c r="F11" i="9" s="1"/>
  <c r="E8" i="9"/>
  <c r="E11" i="9" s="1"/>
  <c r="Q7" i="9"/>
  <c r="Q10" i="9" s="1"/>
  <c r="Q6" i="9"/>
  <c r="Q8" i="9" s="1"/>
  <c r="Q5" i="9"/>
  <c r="Q11" i="9" s="1"/>
  <c r="P5" i="9"/>
  <c r="O5" i="9"/>
  <c r="N5" i="9"/>
  <c r="M5" i="9"/>
  <c r="L5" i="9"/>
  <c r="K5" i="9"/>
  <c r="J5" i="9"/>
  <c r="I5" i="9"/>
  <c r="H5" i="9"/>
  <c r="G5" i="9"/>
  <c r="F5" i="9"/>
  <c r="E5" i="9"/>
  <c r="Q4" i="9"/>
  <c r="Q3" i="9"/>
  <c r="Q27" i="9" l="1"/>
  <c r="Q1" i="9"/>
  <c r="E19" i="9"/>
  <c r="Q28" i="7" l="1"/>
  <c r="O27" i="7"/>
  <c r="K27" i="7"/>
  <c r="G27" i="7"/>
  <c r="P26" i="7"/>
  <c r="O26" i="7"/>
  <c r="N26" i="7"/>
  <c r="M26" i="7"/>
  <c r="L26" i="7"/>
  <c r="K26" i="7"/>
  <c r="J26" i="7"/>
  <c r="I26" i="7"/>
  <c r="H26" i="7"/>
  <c r="G26" i="7"/>
  <c r="F26" i="7"/>
  <c r="E26" i="7"/>
  <c r="Q25" i="7"/>
  <c r="Q24" i="7"/>
  <c r="Q23" i="7"/>
  <c r="Q26" i="7" s="1"/>
  <c r="P22" i="7"/>
  <c r="P27" i="7" s="1"/>
  <c r="O22" i="7"/>
  <c r="N22" i="7"/>
  <c r="N27" i="7" s="1"/>
  <c r="M22" i="7"/>
  <c r="M27" i="7" s="1"/>
  <c r="L22" i="7"/>
  <c r="L27" i="7" s="1"/>
  <c r="K22" i="7"/>
  <c r="J22" i="7"/>
  <c r="J27" i="7" s="1"/>
  <c r="I22" i="7"/>
  <c r="I27" i="7" s="1"/>
  <c r="H22" i="7"/>
  <c r="H27" i="7" s="1"/>
  <c r="G22" i="7"/>
  <c r="F22" i="7"/>
  <c r="F27" i="7" s="1"/>
  <c r="E22" i="7"/>
  <c r="E27" i="7" s="1"/>
  <c r="Q21" i="7"/>
  <c r="Q20" i="7"/>
  <c r="Q22" i="7" s="1"/>
  <c r="O19" i="7"/>
  <c r="K19" i="7"/>
  <c r="G19" i="7"/>
  <c r="P18" i="7"/>
  <c r="O18" i="7"/>
  <c r="N18" i="7"/>
  <c r="M18" i="7"/>
  <c r="L18" i="7"/>
  <c r="K18" i="7"/>
  <c r="J18" i="7"/>
  <c r="I18" i="7"/>
  <c r="H18" i="7"/>
  <c r="G18" i="7"/>
  <c r="F18" i="7"/>
  <c r="E18" i="7"/>
  <c r="Q18" i="7" s="1"/>
  <c r="P17" i="7"/>
  <c r="O17" i="7"/>
  <c r="N17" i="7"/>
  <c r="M17" i="7"/>
  <c r="M19" i="7" s="1"/>
  <c r="L17" i="7"/>
  <c r="K17" i="7"/>
  <c r="J17" i="7"/>
  <c r="I17" i="7"/>
  <c r="I19" i="7" s="1"/>
  <c r="H17" i="7"/>
  <c r="G17" i="7"/>
  <c r="F17" i="7"/>
  <c r="E17" i="7"/>
  <c r="E19" i="7" s="1"/>
  <c r="P16" i="7"/>
  <c r="P19" i="7" s="1"/>
  <c r="O16" i="7"/>
  <c r="N16" i="7"/>
  <c r="N19" i="7" s="1"/>
  <c r="M16" i="7"/>
  <c r="L16" i="7"/>
  <c r="L19" i="7" s="1"/>
  <c r="K16" i="7"/>
  <c r="J16" i="7"/>
  <c r="J19" i="7" s="1"/>
  <c r="I16" i="7"/>
  <c r="H16" i="7"/>
  <c r="H19" i="7" s="1"/>
  <c r="G16" i="7"/>
  <c r="F16" i="7"/>
  <c r="F19" i="7" s="1"/>
  <c r="E16" i="7"/>
  <c r="Q16" i="7" s="1"/>
  <c r="Q15" i="7"/>
  <c r="P14" i="7"/>
  <c r="O14" i="7"/>
  <c r="N14" i="7"/>
  <c r="M14" i="7"/>
  <c r="L14" i="7"/>
  <c r="K14" i="7"/>
  <c r="J14" i="7"/>
  <c r="I14" i="7"/>
  <c r="H14" i="7"/>
  <c r="G14" i="7"/>
  <c r="F14" i="7"/>
  <c r="E14" i="7"/>
  <c r="Q13" i="7"/>
  <c r="Q12" i="7"/>
  <c r="Q14" i="7" s="1"/>
  <c r="O11" i="7"/>
  <c r="K11" i="7"/>
  <c r="G11" i="7"/>
  <c r="P10" i="7"/>
  <c r="O10" i="7"/>
  <c r="N10" i="7"/>
  <c r="M10" i="7"/>
  <c r="L10" i="7"/>
  <c r="K10" i="7"/>
  <c r="J10" i="7"/>
  <c r="I10" i="7"/>
  <c r="H10" i="7"/>
  <c r="G10" i="7"/>
  <c r="F10" i="7"/>
  <c r="E10" i="7"/>
  <c r="Q9" i="7"/>
  <c r="P9" i="7"/>
  <c r="O9" i="7"/>
  <c r="N9" i="7"/>
  <c r="M9" i="7"/>
  <c r="L9" i="7"/>
  <c r="K9" i="7"/>
  <c r="J9" i="7"/>
  <c r="I9" i="7"/>
  <c r="H9" i="7"/>
  <c r="G9" i="7"/>
  <c r="F9" i="7"/>
  <c r="E9" i="7"/>
  <c r="P8" i="7"/>
  <c r="P11" i="7" s="1"/>
  <c r="O8" i="7"/>
  <c r="N8" i="7"/>
  <c r="N11" i="7" s="1"/>
  <c r="M8" i="7"/>
  <c r="L8" i="7"/>
  <c r="L11" i="7" s="1"/>
  <c r="K8" i="7"/>
  <c r="J8" i="7"/>
  <c r="J11" i="7" s="1"/>
  <c r="I8" i="7"/>
  <c r="H8" i="7"/>
  <c r="H11" i="7" s="1"/>
  <c r="G8" i="7"/>
  <c r="F8" i="7"/>
  <c r="F11" i="7" s="1"/>
  <c r="E8" i="7"/>
  <c r="Q7" i="7"/>
  <c r="Q10" i="7" s="1"/>
  <c r="Q6" i="7"/>
  <c r="Q8" i="7" s="1"/>
  <c r="Q5" i="7"/>
  <c r="Q11" i="7" s="1"/>
  <c r="P5" i="7"/>
  <c r="O5" i="7"/>
  <c r="N5" i="7"/>
  <c r="M5" i="7"/>
  <c r="M11" i="7" s="1"/>
  <c r="L5" i="7"/>
  <c r="K5" i="7"/>
  <c r="J5" i="7"/>
  <c r="I5" i="7"/>
  <c r="I11" i="7" s="1"/>
  <c r="H5" i="7"/>
  <c r="G5" i="7"/>
  <c r="F5" i="7"/>
  <c r="E5" i="7"/>
  <c r="E11" i="7" s="1"/>
  <c r="Q4" i="7"/>
  <c r="Q3" i="7"/>
  <c r="Q27" i="7" l="1"/>
  <c r="Q17" i="7"/>
  <c r="Q19" i="7" s="1"/>
  <c r="Q1" i="7"/>
  <c r="Q27" i="6" l="1"/>
  <c r="O26" i="6"/>
  <c r="K26" i="6"/>
  <c r="G26" i="6"/>
  <c r="P25" i="6"/>
  <c r="O25" i="6"/>
  <c r="N25" i="6"/>
  <c r="M25" i="6"/>
  <c r="L25" i="6"/>
  <c r="K25" i="6"/>
  <c r="J25" i="6"/>
  <c r="I25" i="6"/>
  <c r="H25" i="6"/>
  <c r="G25" i="6"/>
  <c r="F25" i="6"/>
  <c r="E25" i="6"/>
  <c r="Q24" i="6"/>
  <c r="Q25" i="6" s="1"/>
  <c r="Q23" i="6"/>
  <c r="Q22" i="6"/>
  <c r="P21" i="6"/>
  <c r="P26" i="6" s="1"/>
  <c r="O21" i="6"/>
  <c r="N21" i="6"/>
  <c r="N26" i="6" s="1"/>
  <c r="M21" i="6"/>
  <c r="M26" i="6" s="1"/>
  <c r="L21" i="6"/>
  <c r="L26" i="6" s="1"/>
  <c r="K21" i="6"/>
  <c r="J21" i="6"/>
  <c r="J26" i="6" s="1"/>
  <c r="I21" i="6"/>
  <c r="I26" i="6" s="1"/>
  <c r="H21" i="6"/>
  <c r="H26" i="6" s="1"/>
  <c r="G21" i="6"/>
  <c r="F21" i="6"/>
  <c r="F26" i="6" s="1"/>
  <c r="E21" i="6"/>
  <c r="E26" i="6" s="1"/>
  <c r="Q20" i="6"/>
  <c r="Q21" i="6" s="1"/>
  <c r="Q19" i="6"/>
  <c r="O18" i="6"/>
  <c r="K18" i="6"/>
  <c r="G18" i="6"/>
  <c r="P17" i="6"/>
  <c r="P18" i="6" s="1"/>
  <c r="O17" i="6"/>
  <c r="N17" i="6"/>
  <c r="M17" i="6"/>
  <c r="L17" i="6"/>
  <c r="L18" i="6" s="1"/>
  <c r="K17" i="6"/>
  <c r="J17" i="6"/>
  <c r="I17" i="6"/>
  <c r="H17" i="6"/>
  <c r="H18" i="6" s="1"/>
  <c r="G17" i="6"/>
  <c r="F17" i="6"/>
  <c r="E17" i="6"/>
  <c r="Q17" i="6" s="1"/>
  <c r="P16" i="6"/>
  <c r="O16" i="6"/>
  <c r="N16" i="6"/>
  <c r="N18" i="6" s="1"/>
  <c r="M16" i="6"/>
  <c r="M18" i="6" s="1"/>
  <c r="L16" i="6"/>
  <c r="K16" i="6"/>
  <c r="J16" i="6"/>
  <c r="J18" i="6" s="1"/>
  <c r="I16" i="6"/>
  <c r="I18" i="6" s="1"/>
  <c r="H16" i="6"/>
  <c r="G16" i="6"/>
  <c r="F16" i="6"/>
  <c r="F18" i="6" s="1"/>
  <c r="E16" i="6"/>
  <c r="Q16" i="6" s="1"/>
  <c r="Q18" i="6" s="1"/>
  <c r="Q15" i="6"/>
  <c r="P14" i="6"/>
  <c r="O14" i="6"/>
  <c r="N14" i="6"/>
  <c r="M14" i="6"/>
  <c r="L14" i="6"/>
  <c r="K14" i="6"/>
  <c r="J14" i="6"/>
  <c r="I14" i="6"/>
  <c r="H14" i="6"/>
  <c r="G14" i="6"/>
  <c r="F14" i="6"/>
  <c r="E14" i="6"/>
  <c r="Q13" i="6"/>
  <c r="Q12" i="6"/>
  <c r="Q14" i="6" s="1"/>
  <c r="O11" i="6"/>
  <c r="N11" i="6"/>
  <c r="K11" i="6"/>
  <c r="J11" i="6"/>
  <c r="G11" i="6"/>
  <c r="F11" i="6"/>
  <c r="P10" i="6"/>
  <c r="O10" i="6"/>
  <c r="N10" i="6"/>
  <c r="M10" i="6"/>
  <c r="L10" i="6"/>
  <c r="K10" i="6"/>
  <c r="J10" i="6"/>
  <c r="I10" i="6"/>
  <c r="H10" i="6"/>
  <c r="G10" i="6"/>
  <c r="F10" i="6"/>
  <c r="E10" i="6"/>
  <c r="Q9" i="6"/>
  <c r="P9" i="6"/>
  <c r="O9" i="6"/>
  <c r="N9" i="6"/>
  <c r="M9" i="6"/>
  <c r="L9" i="6"/>
  <c r="K9" i="6"/>
  <c r="J9" i="6"/>
  <c r="I9" i="6"/>
  <c r="H9" i="6"/>
  <c r="G9" i="6"/>
  <c r="F9" i="6"/>
  <c r="E9" i="6"/>
  <c r="Q8" i="6"/>
  <c r="P8" i="6"/>
  <c r="P11" i="6" s="1"/>
  <c r="O8" i="6"/>
  <c r="N8" i="6"/>
  <c r="M8" i="6"/>
  <c r="M11" i="6" s="1"/>
  <c r="L8" i="6"/>
  <c r="L11" i="6" s="1"/>
  <c r="K8" i="6"/>
  <c r="J8" i="6"/>
  <c r="I8" i="6"/>
  <c r="I11" i="6" s="1"/>
  <c r="H8" i="6"/>
  <c r="H11" i="6" s="1"/>
  <c r="G8" i="6"/>
  <c r="F8" i="6"/>
  <c r="E8" i="6"/>
  <c r="E11" i="6" s="1"/>
  <c r="Q7" i="6"/>
  <c r="Q10" i="6" s="1"/>
  <c r="Q6" i="6"/>
  <c r="P5" i="6"/>
  <c r="O5" i="6"/>
  <c r="N5" i="6"/>
  <c r="M5" i="6"/>
  <c r="L5" i="6"/>
  <c r="K5" i="6"/>
  <c r="J5" i="6"/>
  <c r="I5" i="6"/>
  <c r="H5" i="6"/>
  <c r="G5" i="6"/>
  <c r="F5" i="6"/>
  <c r="E5" i="6"/>
  <c r="Q4" i="6"/>
  <c r="Q5" i="6" s="1"/>
  <c r="Q3" i="6"/>
  <c r="Q34" i="5"/>
  <c r="P32" i="5"/>
  <c r="O32" i="5"/>
  <c r="O33" i="5" s="1"/>
  <c r="L32" i="5"/>
  <c r="K32" i="5"/>
  <c r="K33" i="5" s="1"/>
  <c r="H32" i="5"/>
  <c r="G32" i="5"/>
  <c r="G33" i="5" s="1"/>
  <c r="Q31" i="5"/>
  <c r="Q30" i="5"/>
  <c r="Q29" i="5"/>
  <c r="Q32" i="5" s="1"/>
  <c r="P29" i="5"/>
  <c r="O29" i="5"/>
  <c r="N29" i="5"/>
  <c r="N32" i="5" s="1"/>
  <c r="N33" i="5" s="1"/>
  <c r="M29" i="5"/>
  <c r="M32" i="5" s="1"/>
  <c r="L29" i="5"/>
  <c r="K29" i="5"/>
  <c r="J29" i="5"/>
  <c r="J32" i="5" s="1"/>
  <c r="J33" i="5" s="1"/>
  <c r="I29" i="5"/>
  <c r="I32" i="5" s="1"/>
  <c r="H29" i="5"/>
  <c r="G29" i="5"/>
  <c r="F29" i="5"/>
  <c r="F32" i="5" s="1"/>
  <c r="F33" i="5" s="1"/>
  <c r="E29" i="5"/>
  <c r="E32" i="5" s="1"/>
  <c r="Q28" i="5"/>
  <c r="Q27" i="5"/>
  <c r="P26" i="5"/>
  <c r="P33" i="5" s="1"/>
  <c r="O26" i="5"/>
  <c r="N26" i="5"/>
  <c r="M26" i="5"/>
  <c r="M33" i="5" s="1"/>
  <c r="L26" i="5"/>
  <c r="L33" i="5" s="1"/>
  <c r="K26" i="5"/>
  <c r="J26" i="5"/>
  <c r="I26" i="5"/>
  <c r="I33" i="5" s="1"/>
  <c r="H26" i="5"/>
  <c r="H33" i="5" s="1"/>
  <c r="G26" i="5"/>
  <c r="F26" i="5"/>
  <c r="E26" i="5"/>
  <c r="E33" i="5" s="1"/>
  <c r="Q33" i="5" s="1"/>
  <c r="Q25" i="5"/>
  <c r="Q26" i="5" s="1"/>
  <c r="Q24" i="5"/>
  <c r="P22" i="5"/>
  <c r="P23" i="5" s="1"/>
  <c r="O22" i="5"/>
  <c r="N22" i="5"/>
  <c r="M22" i="5"/>
  <c r="L22" i="5"/>
  <c r="L23" i="5" s="1"/>
  <c r="K22" i="5"/>
  <c r="J22" i="5"/>
  <c r="I22" i="5"/>
  <c r="H22" i="5"/>
  <c r="H23" i="5" s="1"/>
  <c r="G22" i="5"/>
  <c r="F22" i="5"/>
  <c r="E22" i="5"/>
  <c r="Q22" i="5" s="1"/>
  <c r="P21" i="5"/>
  <c r="O21" i="5"/>
  <c r="N21" i="5"/>
  <c r="M21" i="5"/>
  <c r="M23" i="5" s="1"/>
  <c r="L21" i="5"/>
  <c r="K21" i="5"/>
  <c r="J21" i="5"/>
  <c r="I21" i="5"/>
  <c r="I23" i="5" s="1"/>
  <c r="H21" i="5"/>
  <c r="G21" i="5"/>
  <c r="F21" i="5"/>
  <c r="E21" i="5"/>
  <c r="Q21" i="5" s="1"/>
  <c r="P20" i="5"/>
  <c r="O20" i="5"/>
  <c r="O23" i="5" s="1"/>
  <c r="N20" i="5"/>
  <c r="N23" i="5" s="1"/>
  <c r="M20" i="5"/>
  <c r="L20" i="5"/>
  <c r="K20" i="5"/>
  <c r="K23" i="5" s="1"/>
  <c r="J20" i="5"/>
  <c r="J23" i="5" s="1"/>
  <c r="I20" i="5"/>
  <c r="H20" i="5"/>
  <c r="G20" i="5"/>
  <c r="G23" i="5" s="1"/>
  <c r="F20" i="5"/>
  <c r="F23" i="5" s="1"/>
  <c r="E20" i="5"/>
  <c r="Q20" i="5" s="1"/>
  <c r="Q23" i="5" s="1"/>
  <c r="P19" i="5"/>
  <c r="O19" i="5"/>
  <c r="N19" i="5"/>
  <c r="M19" i="5"/>
  <c r="L19" i="5"/>
  <c r="K19" i="5"/>
  <c r="J19" i="5"/>
  <c r="I19" i="5"/>
  <c r="H19" i="5"/>
  <c r="G19" i="5"/>
  <c r="F19" i="5"/>
  <c r="E19" i="5"/>
  <c r="Q18" i="5"/>
  <c r="Q17" i="5"/>
  <c r="Q19" i="5" s="1"/>
  <c r="Q16" i="5"/>
  <c r="P15" i="5"/>
  <c r="O15" i="5"/>
  <c r="N15" i="5"/>
  <c r="M15" i="5"/>
  <c r="L15" i="5"/>
  <c r="K15" i="5"/>
  <c r="J15" i="5"/>
  <c r="I15" i="5"/>
  <c r="H15" i="5"/>
  <c r="G15" i="5"/>
  <c r="F15" i="5"/>
  <c r="E15" i="5"/>
  <c r="Q14" i="5"/>
  <c r="Q13" i="5"/>
  <c r="Q15" i="5" s="1"/>
  <c r="Q12" i="5"/>
  <c r="P11" i="5"/>
  <c r="L11" i="5"/>
  <c r="H11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P9" i="5"/>
  <c r="O9" i="5"/>
  <c r="N9" i="5"/>
  <c r="M9" i="5"/>
  <c r="L9" i="5"/>
  <c r="K9" i="5"/>
  <c r="J9" i="5"/>
  <c r="I9" i="5"/>
  <c r="H9" i="5"/>
  <c r="G9" i="5"/>
  <c r="F9" i="5"/>
  <c r="E9" i="5"/>
  <c r="P8" i="5"/>
  <c r="O8" i="5"/>
  <c r="O11" i="5" s="1"/>
  <c r="N8" i="5"/>
  <c r="M8" i="5"/>
  <c r="L8" i="5"/>
  <c r="K8" i="5"/>
  <c r="K11" i="5" s="1"/>
  <c r="J8" i="5"/>
  <c r="I8" i="5"/>
  <c r="H8" i="5"/>
  <c r="G8" i="5"/>
  <c r="G11" i="5" s="1"/>
  <c r="F8" i="5"/>
  <c r="E8" i="5"/>
  <c r="Q7" i="5"/>
  <c r="Q6" i="5"/>
  <c r="Q9" i="5" s="1"/>
  <c r="Q5" i="5"/>
  <c r="P5" i="5"/>
  <c r="O5" i="5"/>
  <c r="N5" i="5"/>
  <c r="N11" i="5" s="1"/>
  <c r="M5" i="5"/>
  <c r="M11" i="5" s="1"/>
  <c r="L5" i="5"/>
  <c r="K5" i="5"/>
  <c r="J5" i="5"/>
  <c r="J11" i="5" s="1"/>
  <c r="I5" i="5"/>
  <c r="I11" i="5" s="1"/>
  <c r="H5" i="5"/>
  <c r="G5" i="5"/>
  <c r="F5" i="5"/>
  <c r="F11" i="5" s="1"/>
  <c r="E5" i="5"/>
  <c r="E11" i="5" s="1"/>
  <c r="Q4" i="5"/>
  <c r="Q3" i="5"/>
  <c r="Q26" i="6" l="1"/>
  <c r="Q11" i="6"/>
  <c r="Q1" i="6"/>
  <c r="E18" i="6"/>
  <c r="Q1" i="5"/>
  <c r="E23" i="5"/>
  <c r="Q8" i="5"/>
  <c r="Q11" i="5" s="1"/>
  <c r="Q31" i="4" l="1"/>
  <c r="E29" i="4"/>
  <c r="Q28" i="4"/>
  <c r="Q27" i="4"/>
  <c r="P26" i="4"/>
  <c r="P29" i="4" s="1"/>
  <c r="O26" i="4"/>
  <c r="O29" i="4" s="1"/>
  <c r="O30" i="4" s="1"/>
  <c r="N26" i="4"/>
  <c r="N29" i="4" s="1"/>
  <c r="M26" i="4"/>
  <c r="M29" i="4" s="1"/>
  <c r="L26" i="4"/>
  <c r="L29" i="4" s="1"/>
  <c r="K26" i="4"/>
  <c r="K29" i="4" s="1"/>
  <c r="K30" i="4" s="1"/>
  <c r="J26" i="4"/>
  <c r="J29" i="4" s="1"/>
  <c r="I26" i="4"/>
  <c r="I29" i="4" s="1"/>
  <c r="H26" i="4"/>
  <c r="H29" i="4" s="1"/>
  <c r="G26" i="4"/>
  <c r="G29" i="4" s="1"/>
  <c r="G30" i="4" s="1"/>
  <c r="F26" i="4"/>
  <c r="F29" i="4" s="1"/>
  <c r="E26" i="4"/>
  <c r="Q25" i="4"/>
  <c r="Q24" i="4"/>
  <c r="Q26" i="4" s="1"/>
  <c r="P23" i="4"/>
  <c r="O23" i="4"/>
  <c r="N23" i="4"/>
  <c r="M23" i="4"/>
  <c r="L23" i="4"/>
  <c r="K23" i="4"/>
  <c r="J23" i="4"/>
  <c r="I23" i="4"/>
  <c r="H23" i="4"/>
  <c r="G23" i="4"/>
  <c r="F23" i="4"/>
  <c r="E23" i="4"/>
  <c r="E30" i="4" s="1"/>
  <c r="Q22" i="4"/>
  <c r="Q21" i="4"/>
  <c r="P19" i="4"/>
  <c r="O19" i="4"/>
  <c r="N19" i="4"/>
  <c r="M19" i="4"/>
  <c r="L19" i="4"/>
  <c r="K19" i="4"/>
  <c r="J19" i="4"/>
  <c r="I19" i="4"/>
  <c r="H19" i="4"/>
  <c r="G19" i="4"/>
  <c r="F19" i="4"/>
  <c r="E19" i="4"/>
  <c r="P18" i="4"/>
  <c r="O18" i="4"/>
  <c r="M18" i="4"/>
  <c r="L18" i="4"/>
  <c r="K18" i="4"/>
  <c r="J18" i="4"/>
  <c r="I18" i="4"/>
  <c r="H18" i="4"/>
  <c r="G18" i="4"/>
  <c r="F18" i="4"/>
  <c r="E18" i="4"/>
  <c r="P17" i="4"/>
  <c r="O17" i="4"/>
  <c r="N17" i="4"/>
  <c r="M17" i="4"/>
  <c r="M20" i="4" s="1"/>
  <c r="L17" i="4"/>
  <c r="K17" i="4"/>
  <c r="J17" i="4"/>
  <c r="I17" i="4"/>
  <c r="I20" i="4" s="1"/>
  <c r="H17" i="4"/>
  <c r="G17" i="4"/>
  <c r="F17" i="4"/>
  <c r="E17" i="4"/>
  <c r="Q16" i="4"/>
  <c r="N16" i="4"/>
  <c r="P15" i="4"/>
  <c r="O15" i="4"/>
  <c r="M15" i="4"/>
  <c r="L15" i="4"/>
  <c r="K15" i="4"/>
  <c r="J15" i="4"/>
  <c r="I15" i="4"/>
  <c r="H15" i="4"/>
  <c r="G15" i="4"/>
  <c r="F15" i="4"/>
  <c r="E15" i="4"/>
  <c r="Q14" i="4"/>
  <c r="N13" i="4"/>
  <c r="N18" i="4" s="1"/>
  <c r="Q12" i="4"/>
  <c r="O10" i="4"/>
  <c r="N10" i="4"/>
  <c r="M10" i="4"/>
  <c r="L10" i="4"/>
  <c r="K10" i="4"/>
  <c r="J10" i="4"/>
  <c r="I10" i="4"/>
  <c r="H10" i="4"/>
  <c r="G10" i="4"/>
  <c r="F10" i="4"/>
  <c r="E10" i="4"/>
  <c r="P9" i="4"/>
  <c r="O9" i="4"/>
  <c r="N9" i="4"/>
  <c r="M9" i="4"/>
  <c r="L9" i="4"/>
  <c r="K9" i="4"/>
  <c r="J9" i="4"/>
  <c r="I9" i="4"/>
  <c r="H9" i="4"/>
  <c r="G9" i="4"/>
  <c r="F9" i="4"/>
  <c r="E9" i="4"/>
  <c r="P8" i="4"/>
  <c r="O8" i="4"/>
  <c r="N8" i="4"/>
  <c r="M8" i="4"/>
  <c r="M11" i="4" s="1"/>
  <c r="L8" i="4"/>
  <c r="K8" i="4"/>
  <c r="J8" i="4"/>
  <c r="I8" i="4"/>
  <c r="I11" i="4" s="1"/>
  <c r="H8" i="4"/>
  <c r="G8" i="4"/>
  <c r="F8" i="4"/>
  <c r="E8" i="4"/>
  <c r="E11" i="4" s="1"/>
  <c r="Q7" i="4"/>
  <c r="Q8" i="4" s="1"/>
  <c r="Q6" i="4"/>
  <c r="P5" i="4"/>
  <c r="O5" i="4"/>
  <c r="N5" i="4"/>
  <c r="M5" i="4"/>
  <c r="L5" i="4"/>
  <c r="K5" i="4"/>
  <c r="J5" i="4"/>
  <c r="I5" i="4"/>
  <c r="H5" i="4"/>
  <c r="G5" i="4"/>
  <c r="F5" i="4"/>
  <c r="E5" i="4"/>
  <c r="Q4" i="4"/>
  <c r="Q3" i="4"/>
  <c r="Q9" i="4" s="1"/>
  <c r="M30" i="4" l="1"/>
  <c r="K20" i="4"/>
  <c r="H20" i="4"/>
  <c r="L20" i="4"/>
  <c r="P20" i="4"/>
  <c r="Q19" i="4"/>
  <c r="G20" i="4"/>
  <c r="O20" i="4"/>
  <c r="H11" i="4"/>
  <c r="L11" i="4"/>
  <c r="P11" i="4"/>
  <c r="L30" i="4"/>
  <c r="Q5" i="4"/>
  <c r="F11" i="4"/>
  <c r="J11" i="4"/>
  <c r="N11" i="4"/>
  <c r="Q13" i="4"/>
  <c r="Q15" i="4" s="1"/>
  <c r="F20" i="4"/>
  <c r="J20" i="4"/>
  <c r="E20" i="4"/>
  <c r="H30" i="4"/>
  <c r="P30" i="4"/>
  <c r="Q17" i="4"/>
  <c r="Q20" i="4" s="1"/>
  <c r="I30" i="4"/>
  <c r="Q29" i="4"/>
  <c r="G11" i="4"/>
  <c r="K11" i="4"/>
  <c r="O11" i="4"/>
  <c r="Q23" i="4"/>
  <c r="Q18" i="4"/>
  <c r="Q11" i="4"/>
  <c r="N20" i="4"/>
  <c r="F30" i="4"/>
  <c r="J30" i="4"/>
  <c r="N30" i="4"/>
  <c r="Q1" i="4"/>
  <c r="Q10" i="4"/>
  <c r="N15" i="4"/>
  <c r="Q30" i="4" l="1"/>
  <c r="Q17" i="2" l="1"/>
  <c r="Q17" i="1"/>
  <c r="Q17" i="3"/>
  <c r="Q11" i="2" l="1"/>
  <c r="Q21" i="3" l="1"/>
  <c r="Q18" i="3"/>
  <c r="Q16" i="3"/>
  <c r="P15" i="3"/>
  <c r="P19" i="3" s="1"/>
  <c r="P20" i="3" s="1"/>
  <c r="O15" i="3"/>
  <c r="O19" i="3" s="1"/>
  <c r="O20" i="3" s="1"/>
  <c r="N15" i="3"/>
  <c r="N19" i="3" s="1"/>
  <c r="N20" i="3" s="1"/>
  <c r="M15" i="3"/>
  <c r="M19" i="3" s="1"/>
  <c r="M20" i="3" s="1"/>
  <c r="L15" i="3"/>
  <c r="L19" i="3" s="1"/>
  <c r="L20" i="3" s="1"/>
  <c r="K15" i="3"/>
  <c r="K19" i="3" s="1"/>
  <c r="K20" i="3" s="1"/>
  <c r="J15" i="3"/>
  <c r="J19" i="3" s="1"/>
  <c r="J20" i="3" s="1"/>
  <c r="I15" i="3"/>
  <c r="I19" i="3" s="1"/>
  <c r="I20" i="3" s="1"/>
  <c r="H15" i="3"/>
  <c r="H19" i="3" s="1"/>
  <c r="H20" i="3" s="1"/>
  <c r="G15" i="3"/>
  <c r="G19" i="3" s="1"/>
  <c r="G20" i="3" s="1"/>
  <c r="F15" i="3"/>
  <c r="F19" i="3" s="1"/>
  <c r="F20" i="3" s="1"/>
  <c r="E15" i="3"/>
  <c r="E19" i="3" s="1"/>
  <c r="E20" i="3" s="1"/>
  <c r="Q14" i="3"/>
  <c r="Q13" i="3"/>
  <c r="Q12" i="3"/>
  <c r="Q11" i="3"/>
  <c r="P10" i="3"/>
  <c r="O10" i="3"/>
  <c r="N10" i="3"/>
  <c r="M10" i="3"/>
  <c r="L10" i="3"/>
  <c r="K10" i="3"/>
  <c r="J10" i="3"/>
  <c r="I10" i="3"/>
  <c r="H10" i="3"/>
  <c r="G10" i="3"/>
  <c r="F10" i="3"/>
  <c r="E10" i="3"/>
  <c r="P9" i="3"/>
  <c r="O9" i="3"/>
  <c r="N9" i="3"/>
  <c r="M9" i="3"/>
  <c r="L9" i="3"/>
  <c r="K9" i="3"/>
  <c r="J9" i="3"/>
  <c r="I9" i="3"/>
  <c r="H9" i="3"/>
  <c r="G9" i="3"/>
  <c r="F9" i="3"/>
  <c r="E9" i="3"/>
  <c r="P8" i="3"/>
  <c r="O8" i="3"/>
  <c r="N8" i="3"/>
  <c r="M8" i="3"/>
  <c r="L8" i="3"/>
  <c r="K8" i="3"/>
  <c r="J8" i="3"/>
  <c r="I8" i="3"/>
  <c r="H8" i="3"/>
  <c r="G8" i="3"/>
  <c r="F8" i="3"/>
  <c r="E8" i="3"/>
  <c r="Q7" i="3"/>
  <c r="Q6" i="3"/>
  <c r="P5" i="3"/>
  <c r="O5" i="3"/>
  <c r="N5" i="3"/>
  <c r="M5" i="3"/>
  <c r="L5" i="3"/>
  <c r="K5" i="3"/>
  <c r="J5" i="3"/>
  <c r="I5" i="3"/>
  <c r="H5" i="3"/>
  <c r="G5" i="3"/>
  <c r="F5" i="3"/>
  <c r="E5" i="3"/>
  <c r="Q4" i="3"/>
  <c r="Q3" i="3"/>
  <c r="Q20" i="3" l="1"/>
  <c r="Q15" i="3"/>
  <c r="Q19" i="3"/>
  <c r="Q8" i="3"/>
  <c r="Q9" i="3"/>
  <c r="Q10" i="3"/>
  <c r="Q5" i="3"/>
  <c r="Q11" i="1" l="1"/>
  <c r="Q21" i="1" l="1"/>
  <c r="Q18" i="1"/>
  <c r="Q16" i="1"/>
  <c r="P15" i="1"/>
  <c r="P19" i="1" s="1"/>
  <c r="P20" i="1" s="1"/>
  <c r="O15" i="1"/>
  <c r="O19" i="1" s="1"/>
  <c r="O20" i="1" s="1"/>
  <c r="N15" i="1"/>
  <c r="N19" i="1" s="1"/>
  <c r="N20" i="1" s="1"/>
  <c r="M15" i="1"/>
  <c r="M19" i="1" s="1"/>
  <c r="M20" i="1" s="1"/>
  <c r="L15" i="1"/>
  <c r="L19" i="1" s="1"/>
  <c r="L20" i="1" s="1"/>
  <c r="K15" i="1"/>
  <c r="K19" i="1" s="1"/>
  <c r="K20" i="1" s="1"/>
  <c r="J15" i="1"/>
  <c r="J19" i="1" s="1"/>
  <c r="J20" i="1" s="1"/>
  <c r="I15" i="1"/>
  <c r="I19" i="1" s="1"/>
  <c r="I20" i="1" s="1"/>
  <c r="H15" i="1"/>
  <c r="H19" i="1" s="1"/>
  <c r="H20" i="1" s="1"/>
  <c r="G15" i="1"/>
  <c r="G19" i="1" s="1"/>
  <c r="G20" i="1" s="1"/>
  <c r="F15" i="1"/>
  <c r="F19" i="1" s="1"/>
  <c r="F20" i="1" s="1"/>
  <c r="E15" i="1"/>
  <c r="E19" i="1" s="1"/>
  <c r="E20" i="1" s="1"/>
  <c r="Q14" i="1"/>
  <c r="Q13" i="1"/>
  <c r="Q12" i="1"/>
  <c r="P10" i="1"/>
  <c r="O10" i="1"/>
  <c r="N10" i="1"/>
  <c r="M10" i="1"/>
  <c r="L10" i="1"/>
  <c r="K10" i="1"/>
  <c r="J10" i="1"/>
  <c r="I10" i="1"/>
  <c r="H10" i="1"/>
  <c r="G10" i="1"/>
  <c r="F10" i="1"/>
  <c r="E10" i="1"/>
  <c r="P9" i="1"/>
  <c r="O9" i="1"/>
  <c r="N9" i="1"/>
  <c r="M9" i="1"/>
  <c r="L9" i="1"/>
  <c r="K9" i="1"/>
  <c r="J9" i="1"/>
  <c r="I9" i="1"/>
  <c r="H9" i="1"/>
  <c r="G9" i="1"/>
  <c r="F9" i="1"/>
  <c r="E9" i="1"/>
  <c r="P8" i="1"/>
  <c r="O8" i="1"/>
  <c r="N8" i="1"/>
  <c r="M8" i="1"/>
  <c r="L8" i="1"/>
  <c r="K8" i="1"/>
  <c r="J8" i="1"/>
  <c r="I8" i="1"/>
  <c r="H8" i="1"/>
  <c r="G8" i="1"/>
  <c r="F8" i="1"/>
  <c r="E8" i="1"/>
  <c r="Q7" i="1"/>
  <c r="Q6" i="1"/>
  <c r="P5" i="1"/>
  <c r="O5" i="1"/>
  <c r="N5" i="1"/>
  <c r="M5" i="1"/>
  <c r="L5" i="1"/>
  <c r="K5" i="1"/>
  <c r="J5" i="1"/>
  <c r="I5" i="1"/>
  <c r="H5" i="1"/>
  <c r="G5" i="1"/>
  <c r="F5" i="1"/>
  <c r="E5" i="1"/>
  <c r="Q4" i="1"/>
  <c r="Q3" i="1"/>
  <c r="Q8" i="1" l="1"/>
  <c r="Q9" i="1"/>
  <c r="Q10" i="1"/>
  <c r="Q15" i="1"/>
  <c r="Q19" i="1" s="1"/>
  <c r="Q20" i="1" s="1"/>
  <c r="Q5" i="1"/>
  <c r="Q21" i="2" l="1"/>
  <c r="Q18" i="2"/>
  <c r="Q16" i="2"/>
  <c r="P15" i="2"/>
  <c r="P19" i="2" s="1"/>
  <c r="P20" i="2" s="1"/>
  <c r="O15" i="2"/>
  <c r="O19" i="2" s="1"/>
  <c r="O20" i="2" s="1"/>
  <c r="N15" i="2"/>
  <c r="N19" i="2" s="1"/>
  <c r="N20" i="2" s="1"/>
  <c r="M15" i="2"/>
  <c r="M19" i="2" s="1"/>
  <c r="M20" i="2" s="1"/>
  <c r="L15" i="2"/>
  <c r="L19" i="2" s="1"/>
  <c r="L20" i="2" s="1"/>
  <c r="K15" i="2"/>
  <c r="K19" i="2" s="1"/>
  <c r="K20" i="2" s="1"/>
  <c r="J15" i="2"/>
  <c r="J19" i="2" s="1"/>
  <c r="J20" i="2" s="1"/>
  <c r="I15" i="2"/>
  <c r="I19" i="2" s="1"/>
  <c r="I20" i="2" s="1"/>
  <c r="H15" i="2"/>
  <c r="H19" i="2" s="1"/>
  <c r="H20" i="2" s="1"/>
  <c r="G15" i="2"/>
  <c r="G19" i="2" s="1"/>
  <c r="G20" i="2" s="1"/>
  <c r="F15" i="2"/>
  <c r="F19" i="2" s="1"/>
  <c r="F20" i="2" s="1"/>
  <c r="E15" i="2"/>
  <c r="E19" i="2" s="1"/>
  <c r="E20" i="2" s="1"/>
  <c r="Q14" i="2"/>
  <c r="Q13" i="2"/>
  <c r="Q12" i="2"/>
  <c r="P10" i="2"/>
  <c r="O10" i="2"/>
  <c r="N10" i="2"/>
  <c r="M10" i="2"/>
  <c r="L10" i="2"/>
  <c r="K10" i="2"/>
  <c r="J10" i="2"/>
  <c r="I10" i="2"/>
  <c r="H10" i="2"/>
  <c r="G10" i="2"/>
  <c r="F10" i="2"/>
  <c r="E10" i="2"/>
  <c r="P9" i="2"/>
  <c r="O9" i="2"/>
  <c r="N9" i="2"/>
  <c r="M9" i="2"/>
  <c r="L9" i="2"/>
  <c r="K9" i="2"/>
  <c r="J9" i="2"/>
  <c r="I9" i="2"/>
  <c r="H9" i="2"/>
  <c r="G9" i="2"/>
  <c r="F9" i="2"/>
  <c r="E9" i="2"/>
  <c r="P8" i="2"/>
  <c r="O8" i="2"/>
  <c r="N8" i="2"/>
  <c r="M8" i="2"/>
  <c r="L8" i="2"/>
  <c r="K8" i="2"/>
  <c r="J8" i="2"/>
  <c r="I8" i="2"/>
  <c r="H8" i="2"/>
  <c r="G8" i="2"/>
  <c r="F8" i="2"/>
  <c r="E8" i="2"/>
  <c r="Q7" i="2"/>
  <c r="Q6" i="2"/>
  <c r="P5" i="2"/>
  <c r="O5" i="2"/>
  <c r="N5" i="2"/>
  <c r="M5" i="2"/>
  <c r="L5" i="2"/>
  <c r="K5" i="2"/>
  <c r="J5" i="2"/>
  <c r="I5" i="2"/>
  <c r="H5" i="2"/>
  <c r="G5" i="2"/>
  <c r="F5" i="2"/>
  <c r="E5" i="2"/>
  <c r="Q4" i="2"/>
  <c r="Q3" i="2"/>
  <c r="Q10" i="2" l="1"/>
  <c r="Q9" i="2"/>
  <c r="Q8" i="2"/>
  <c r="Q15" i="2"/>
  <c r="Q5" i="2"/>
  <c r="Q19" i="2" l="1"/>
  <c r="Q20" i="2" s="1"/>
</calcChain>
</file>

<file path=xl/sharedStrings.xml><?xml version="1.0" encoding="utf-8"?>
<sst xmlns="http://schemas.openxmlformats.org/spreadsheetml/2006/main" count="424" uniqueCount="87">
  <si>
    <t>4月</t>
    <rPh sb="0" eb="2">
      <t>４ガツ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</si>
  <si>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</si>
  <si>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</si>
  <si>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</si>
  <si>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</si>
  <si>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</si>
  <si>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</si>
  <si>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</si>
  <si>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</si>
  <si>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</si>
  <si>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</si>
  <si>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</si>
  <si>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4"/>
  </si>
  <si>
    <t>小計</t>
    <rPh sb="0" eb="2">
      <t>ショウケイ</t>
    </rPh>
    <phoneticPr fontId="4"/>
  </si>
  <si>
    <t>１号炉</t>
    <rPh sb="1" eb="2">
      <t>ゴウ</t>
    </rPh>
    <rPh sb="2" eb="3">
      <t>ロ</t>
    </rPh>
    <phoneticPr fontId="4"/>
  </si>
  <si>
    <t>２号炉</t>
    <rPh sb="1" eb="2">
      <t>ゴウ</t>
    </rPh>
    <rPh sb="2" eb="3">
      <t>ロ</t>
    </rPh>
    <phoneticPr fontId="3"/>
  </si>
  <si>
    <t>焼却量
（ｔ）</t>
    <rPh sb="0" eb="2">
      <t>ショウキャク</t>
    </rPh>
    <rPh sb="2" eb="3">
      <t>リョウ</t>
    </rPh>
    <phoneticPr fontId="4"/>
  </si>
  <si>
    <t>焼却</t>
    <rPh sb="0" eb="2">
      <t>ショウキャク</t>
    </rPh>
    <phoneticPr fontId="3"/>
  </si>
  <si>
    <t>計</t>
    <rPh sb="0" eb="1">
      <t>ケイ</t>
    </rPh>
    <phoneticPr fontId="4"/>
  </si>
  <si>
    <t>バラ</t>
    <phoneticPr fontId="4"/>
  </si>
  <si>
    <t>プレス</t>
    <phoneticPr fontId="4"/>
  </si>
  <si>
    <t>不燃計</t>
    <rPh sb="0" eb="2">
      <t>フネン</t>
    </rPh>
    <rPh sb="2" eb="3">
      <t>ケイ</t>
    </rPh>
    <phoneticPr fontId="3"/>
  </si>
  <si>
    <t>資源化計</t>
    <rPh sb="0" eb="3">
      <t>シゲンカ</t>
    </rPh>
    <rPh sb="3" eb="4">
      <t>ケイ</t>
    </rPh>
    <phoneticPr fontId="3"/>
  </si>
  <si>
    <t>資源化</t>
    <rPh sb="0" eb="3">
      <t>シゲンカ</t>
    </rPh>
    <phoneticPr fontId="3"/>
  </si>
  <si>
    <t>アルミ</t>
    <phoneticPr fontId="4"/>
  </si>
  <si>
    <t>ﾍﾟｯﾄボトル (t)</t>
    <phoneticPr fontId="4"/>
  </si>
  <si>
    <t>鉄等</t>
    <rPh sb="0" eb="1">
      <t>テツ</t>
    </rPh>
    <rPh sb="1" eb="2">
      <t>トウ</t>
    </rPh>
    <phoneticPr fontId="3"/>
  </si>
  <si>
    <t>小型家電(ﾋﾟｯｸｱｯﾌﾟ)</t>
    <rPh sb="0" eb="2">
      <t>コガタ</t>
    </rPh>
    <rPh sb="2" eb="4">
      <t>カデン</t>
    </rPh>
    <phoneticPr fontId="3"/>
  </si>
  <si>
    <t>区分</t>
    <rPh sb="0" eb="2">
      <t>クブン</t>
    </rPh>
    <phoneticPr fontId="3"/>
  </si>
  <si>
    <t>焼却稼働日数(日）</t>
    <rPh sb="0" eb="2">
      <t>ショウキャク</t>
    </rPh>
    <rPh sb="2" eb="4">
      <t>カドウ</t>
    </rPh>
    <rPh sb="4" eb="6">
      <t>ニッスウ</t>
    </rPh>
    <rPh sb="7" eb="8">
      <t>ヒ</t>
    </rPh>
    <phoneticPr fontId="4"/>
  </si>
  <si>
    <t>平均量
(稼働1日あたりt)</t>
    <rPh sb="0" eb="2">
      <t>ヘイキン</t>
    </rPh>
    <rPh sb="2" eb="3">
      <t>リョウ</t>
    </rPh>
    <rPh sb="5" eb="7">
      <t>カドウ</t>
    </rPh>
    <rPh sb="8" eb="9">
      <t>ニチ</t>
    </rPh>
    <phoneticPr fontId="4"/>
  </si>
  <si>
    <t>平成27年度ごみ処理・処分量実績</t>
    <rPh sb="0" eb="2">
      <t>ヘイセイ</t>
    </rPh>
    <rPh sb="4" eb="6">
      <t>ネンド</t>
    </rPh>
    <rPh sb="8" eb="10">
      <t>ショリ</t>
    </rPh>
    <rPh sb="11" eb="13">
      <t>ショブン</t>
    </rPh>
    <rPh sb="13" eb="14">
      <t>リョウ</t>
    </rPh>
    <rPh sb="14" eb="16">
      <t>ジッセキ</t>
    </rPh>
    <phoneticPr fontId="4"/>
  </si>
  <si>
    <t>平成26年度ごみ処理・処分量実績</t>
    <rPh sb="0" eb="2">
      <t>ヘイセイ</t>
    </rPh>
    <rPh sb="4" eb="6">
      <t>ネンド</t>
    </rPh>
    <rPh sb="8" eb="10">
      <t>ショリ</t>
    </rPh>
    <rPh sb="11" eb="13">
      <t>ショブン</t>
    </rPh>
    <rPh sb="13" eb="14">
      <t>リョウ</t>
    </rPh>
    <rPh sb="14" eb="16">
      <t>ジッセキ</t>
    </rPh>
    <phoneticPr fontId="4"/>
  </si>
  <si>
    <t>平成25年度ごみ処理・処分量実績</t>
    <rPh sb="0" eb="2">
      <t>ヘイセイ</t>
    </rPh>
    <rPh sb="4" eb="6">
      <t>ネンド</t>
    </rPh>
    <rPh sb="8" eb="10">
      <t>ショリ</t>
    </rPh>
    <rPh sb="11" eb="13">
      <t>ショブン</t>
    </rPh>
    <rPh sb="13" eb="14">
      <t>リョウ</t>
    </rPh>
    <rPh sb="14" eb="16">
      <t>ジッセキ</t>
    </rPh>
    <phoneticPr fontId="4"/>
  </si>
  <si>
    <t>可　　燃</t>
    <rPh sb="0" eb="1">
      <t>カ</t>
    </rPh>
    <rPh sb="3" eb="4">
      <t>ネン</t>
    </rPh>
    <phoneticPr fontId="4"/>
  </si>
  <si>
    <t>(t)</t>
    <phoneticPr fontId="3"/>
  </si>
  <si>
    <t>不　　燃</t>
    <rPh sb="0" eb="1">
      <t>フ</t>
    </rPh>
    <rPh sb="3" eb="4">
      <t>ネン</t>
    </rPh>
    <phoneticPr fontId="3"/>
  </si>
  <si>
    <t>可　　　　燃</t>
    <rPh sb="0" eb="1">
      <t>カ</t>
    </rPh>
    <rPh sb="5" eb="6">
      <t>ネン</t>
    </rPh>
    <phoneticPr fontId="4"/>
  </si>
  <si>
    <t>最終処分(t)</t>
    <rPh sb="0" eb="2">
      <t>サイシュウ</t>
    </rPh>
    <rPh sb="2" eb="4">
      <t>ショブン</t>
    </rPh>
    <phoneticPr fontId="3"/>
  </si>
  <si>
    <t>破砕不適金属類</t>
    <rPh sb="0" eb="2">
      <t>ハサイ</t>
    </rPh>
    <rPh sb="2" eb="4">
      <t>フテキ</t>
    </rPh>
    <rPh sb="4" eb="7">
      <t>キンゾクルイ</t>
    </rPh>
    <phoneticPr fontId="3"/>
  </si>
  <si>
    <t>平成28年度ごみ処理・処分量実績</t>
    <rPh sb="0" eb="2">
      <t>ヘイセイ</t>
    </rPh>
    <rPh sb="4" eb="6">
      <t>ネンド</t>
    </rPh>
    <rPh sb="8" eb="10">
      <t>ショリ</t>
    </rPh>
    <rPh sb="11" eb="13">
      <t>ショブン</t>
    </rPh>
    <rPh sb="13" eb="14">
      <t>リョウ</t>
    </rPh>
    <rPh sb="14" eb="16">
      <t>ジッセキ</t>
    </rPh>
    <phoneticPr fontId="4"/>
  </si>
  <si>
    <t>1日あたり焼却量(停止日も含む)</t>
    <rPh sb="1" eb="2">
      <t>ニチ</t>
    </rPh>
    <rPh sb="5" eb="8">
      <t>ショウキャクリョウ</t>
    </rPh>
    <rPh sb="9" eb="11">
      <t>テイシ</t>
    </rPh>
    <rPh sb="11" eb="12">
      <t>ビ</t>
    </rPh>
    <rPh sb="13" eb="14">
      <t>フク</t>
    </rPh>
    <phoneticPr fontId="3"/>
  </si>
  <si>
    <t>可</t>
    <rPh sb="0" eb="1">
      <t>カ</t>
    </rPh>
    <phoneticPr fontId="4"/>
  </si>
  <si>
    <t>フェニックス</t>
    <phoneticPr fontId="3"/>
  </si>
  <si>
    <t>主灰</t>
    <rPh sb="0" eb="1">
      <t>シュ</t>
    </rPh>
    <rPh sb="1" eb="2">
      <t>バイ</t>
    </rPh>
    <phoneticPr fontId="4"/>
  </si>
  <si>
    <t>燃</t>
    <rPh sb="0" eb="1">
      <t>ネン</t>
    </rPh>
    <phoneticPr fontId="3"/>
  </si>
  <si>
    <t>ばいじん</t>
    <phoneticPr fontId="4"/>
  </si>
  <si>
    <t>混合灰</t>
    <rPh sb="0" eb="2">
      <t>コンゴウ</t>
    </rPh>
    <rPh sb="2" eb="3">
      <t>バイ</t>
    </rPh>
    <phoneticPr fontId="4"/>
  </si>
  <si>
    <t>中部リサイクル</t>
    <rPh sb="0" eb="2">
      <t>チュウブ</t>
    </rPh>
    <phoneticPr fontId="3"/>
  </si>
  <si>
    <t>ばいじん</t>
    <phoneticPr fontId="4"/>
  </si>
  <si>
    <t>計</t>
    <rPh sb="0" eb="1">
      <t>ケイ</t>
    </rPh>
    <phoneticPr fontId="3"/>
  </si>
  <si>
    <t>最終</t>
    <rPh sb="0" eb="2">
      <t>サイシュウ</t>
    </rPh>
    <phoneticPr fontId="3"/>
  </si>
  <si>
    <t>フェニックス</t>
    <phoneticPr fontId="4"/>
  </si>
  <si>
    <t>不適物</t>
    <rPh sb="0" eb="2">
      <t>フテキ</t>
    </rPh>
    <rPh sb="2" eb="3">
      <t>ブツ</t>
    </rPh>
    <phoneticPr fontId="3"/>
  </si>
  <si>
    <t>最終計</t>
    <rPh sb="0" eb="2">
      <t>サイシュウ</t>
    </rPh>
    <rPh sb="2" eb="3">
      <t>ケイ</t>
    </rPh>
    <phoneticPr fontId="3"/>
  </si>
  <si>
    <t>不</t>
    <rPh sb="0" eb="1">
      <t>フ</t>
    </rPh>
    <phoneticPr fontId="3"/>
  </si>
  <si>
    <t>アルミ</t>
    <phoneticPr fontId="4"/>
  </si>
  <si>
    <t>バラ</t>
    <phoneticPr fontId="4"/>
  </si>
  <si>
    <t>プレス</t>
    <phoneticPr fontId="4"/>
  </si>
  <si>
    <t>(t)</t>
    <phoneticPr fontId="3"/>
  </si>
  <si>
    <t>ﾍﾟｯﾄボトル (t)</t>
    <phoneticPr fontId="4"/>
  </si>
  <si>
    <t>ﾍﾟｯﾄボトル (t)</t>
    <phoneticPr fontId="4"/>
  </si>
  <si>
    <t>灰搬出（t）</t>
    <rPh sb="0" eb="1">
      <t>ハイ</t>
    </rPh>
    <rPh sb="1" eb="3">
      <t>ハンシュツ</t>
    </rPh>
    <phoneticPr fontId="3"/>
  </si>
  <si>
    <t>ばいじん</t>
    <phoneticPr fontId="4"/>
  </si>
  <si>
    <t>平成29年度ごみ処理・処分量実績</t>
    <rPh sb="0" eb="2">
      <t>ヘイセイ</t>
    </rPh>
    <rPh sb="4" eb="6">
      <t>ネンド</t>
    </rPh>
    <rPh sb="8" eb="10">
      <t>ショリ</t>
    </rPh>
    <rPh sb="11" eb="13">
      <t>ショブン</t>
    </rPh>
    <rPh sb="13" eb="14">
      <t>リョウ</t>
    </rPh>
    <rPh sb="14" eb="16">
      <t>ジッセキ</t>
    </rPh>
    <phoneticPr fontId="4"/>
  </si>
  <si>
    <t>1日あたり焼却量</t>
    <rPh sb="1" eb="2">
      <t>ニチ</t>
    </rPh>
    <rPh sb="5" eb="8">
      <t>ショウキャクリョウ</t>
    </rPh>
    <phoneticPr fontId="3"/>
  </si>
  <si>
    <t>灰搬出</t>
    <rPh sb="0" eb="1">
      <t>ハイ</t>
    </rPh>
    <rPh sb="1" eb="3">
      <t>ハンシュツ</t>
    </rPh>
    <phoneticPr fontId="4"/>
  </si>
  <si>
    <t>フェニックス
(t)</t>
    <phoneticPr fontId="3"/>
  </si>
  <si>
    <t>中部リサイクル
(t)</t>
    <rPh sb="0" eb="2">
      <t>チュウブ</t>
    </rPh>
    <phoneticPr fontId="3"/>
  </si>
  <si>
    <t>計
(t)</t>
    <rPh sb="0" eb="1">
      <t>ケイ</t>
    </rPh>
    <phoneticPr fontId="3"/>
  </si>
  <si>
    <t>フェニックス</t>
    <phoneticPr fontId="4"/>
  </si>
  <si>
    <t>バラ</t>
    <phoneticPr fontId="4"/>
  </si>
  <si>
    <t>プレス</t>
    <phoneticPr fontId="4"/>
  </si>
  <si>
    <t>(t)</t>
    <phoneticPr fontId="3"/>
  </si>
  <si>
    <t>ﾍﾟｯﾄボトル (t)</t>
    <phoneticPr fontId="4"/>
  </si>
  <si>
    <t>平成30年度ごみ処理・処分量実績</t>
    <rPh sb="0" eb="2">
      <t>ヘイセイ</t>
    </rPh>
    <rPh sb="4" eb="6">
      <t>ネンド</t>
    </rPh>
    <rPh sb="8" eb="10">
      <t>ショリ</t>
    </rPh>
    <rPh sb="11" eb="13">
      <t>ショブン</t>
    </rPh>
    <rPh sb="13" eb="14">
      <t>リョウ</t>
    </rPh>
    <rPh sb="14" eb="16">
      <t>ジッセキ</t>
    </rPh>
    <phoneticPr fontId="4"/>
  </si>
  <si>
    <t>1日あたり焼却量(停止日も含む、2炉)</t>
    <rPh sb="1" eb="2">
      <t>ニチ</t>
    </rPh>
    <rPh sb="5" eb="8">
      <t>ショウキャクリョウ</t>
    </rPh>
    <rPh sb="9" eb="11">
      <t>テイシ</t>
    </rPh>
    <rPh sb="11" eb="12">
      <t>ビ</t>
    </rPh>
    <rPh sb="13" eb="14">
      <t>フク</t>
    </rPh>
    <rPh sb="17" eb="18">
      <t>ロ</t>
    </rPh>
    <phoneticPr fontId="3"/>
  </si>
  <si>
    <t>灰搬出(ｔ)</t>
    <rPh sb="0" eb="1">
      <t>ハイ</t>
    </rPh>
    <rPh sb="1" eb="3">
      <t>ハンシュツ</t>
    </rPh>
    <phoneticPr fontId="4"/>
  </si>
  <si>
    <t>主灰</t>
    <rPh sb="0" eb="1">
      <t>シュ</t>
    </rPh>
    <rPh sb="1" eb="2">
      <t>ハイ</t>
    </rPh>
    <phoneticPr fontId="4"/>
  </si>
  <si>
    <t>破砕不適物</t>
    <rPh sb="0" eb="2">
      <t>ハサイ</t>
    </rPh>
    <rPh sb="2" eb="4">
      <t>フテキ</t>
    </rPh>
    <rPh sb="4" eb="5">
      <t>ブツ</t>
    </rPh>
    <phoneticPr fontId="3"/>
  </si>
  <si>
    <t>アルミ　バラ</t>
    <phoneticPr fontId="4"/>
  </si>
  <si>
    <t>平成31年度ごみ処理・処分量実績</t>
    <rPh sb="0" eb="2">
      <t>ヘイセイ</t>
    </rPh>
    <rPh sb="4" eb="6">
      <t>ネンド</t>
    </rPh>
    <rPh sb="8" eb="10">
      <t>ショリ</t>
    </rPh>
    <rPh sb="11" eb="13">
      <t>ショブン</t>
    </rPh>
    <rPh sb="13" eb="14">
      <t>リョウ</t>
    </rPh>
    <rPh sb="14" eb="16">
      <t>ジッセキ</t>
    </rPh>
    <phoneticPr fontId="4"/>
  </si>
  <si>
    <t>フェニックス
(t)</t>
    <phoneticPr fontId="3"/>
  </si>
  <si>
    <t>計
（t）</t>
    <rPh sb="0" eb="1">
      <t>ケイ</t>
    </rPh>
    <phoneticPr fontId="3"/>
  </si>
  <si>
    <t>混合灰</t>
    <rPh sb="0" eb="2">
      <t>コンゴウ</t>
    </rPh>
    <rPh sb="2" eb="3">
      <t>バイ</t>
    </rPh>
    <phoneticPr fontId="3"/>
  </si>
  <si>
    <t>アルミ　バラ</t>
    <phoneticPr fontId="4"/>
  </si>
  <si>
    <t>令和2年度ごみ処理・処分量実績</t>
    <rPh sb="0" eb="2">
      <t>レイワ</t>
    </rPh>
    <rPh sb="3" eb="5">
      <t>ネンド</t>
    </rPh>
    <rPh sb="5" eb="7">
      <t>ヘイネンド</t>
    </rPh>
    <rPh sb="7" eb="9">
      <t>ショリ</t>
    </rPh>
    <rPh sb="10" eb="12">
      <t>ショブン</t>
    </rPh>
    <rPh sb="12" eb="13">
      <t>リョウ</t>
    </rPh>
    <rPh sb="13" eb="15">
      <t>ジッセキ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</si>
</sst>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\t"/>
  </numFmts>
  <fonts count="13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7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hair">
        <color indexed="64"/>
      </bottom>
      <diagonal/>
    </border>
    <border>
      <left/>
      <right style="double">
        <color indexed="64"/>
      </right>
      <top style="dotted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1">
    <xf numFmtId="0" fontId="0" fillId="0" borderId="0" xfId="0">
      <alignment vertical="center"/>
    </xf>
    <xf numFmtId="0" fontId="5" fillId="0" borderId="0" xfId="0" applyFont="1" applyFill="1" applyAlignment="1">
      <alignment vertical="center" shrinkToFi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177" fontId="5" fillId="0" borderId="0" xfId="0" applyNumberFormat="1" applyFont="1" applyFill="1" applyAlignment="1">
      <alignment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40" fontId="8" fillId="0" borderId="29" xfId="1" applyNumberFormat="1" applyFont="1" applyFill="1" applyBorder="1" applyAlignment="1">
      <alignment vertical="center" shrinkToFit="1"/>
    </xf>
    <xf numFmtId="40" fontId="8" fillId="0" borderId="28" xfId="1" applyNumberFormat="1" applyFont="1" applyFill="1" applyBorder="1" applyAlignment="1">
      <alignment vertical="center" shrinkToFit="1"/>
    </xf>
    <xf numFmtId="40" fontId="8" fillId="0" borderId="30" xfId="1" applyNumberFormat="1" applyFont="1" applyFill="1" applyBorder="1" applyAlignment="1">
      <alignment vertical="center" shrinkToFit="1"/>
    </xf>
    <xf numFmtId="40" fontId="8" fillId="0" borderId="31" xfId="1" applyNumberFormat="1" applyFont="1" applyFill="1" applyBorder="1" applyAlignment="1">
      <alignment vertical="center" shrinkToFit="1"/>
    </xf>
    <xf numFmtId="40" fontId="8" fillId="0" borderId="32" xfId="1" applyNumberFormat="1" applyFont="1" applyFill="1" applyBorder="1" applyAlignment="1">
      <alignment vertical="center" shrinkToFit="1"/>
    </xf>
    <xf numFmtId="40" fontId="8" fillId="0" borderId="33" xfId="1" applyNumberFormat="1" applyFont="1" applyFill="1" applyBorder="1" applyAlignment="1">
      <alignment vertical="center" shrinkToFit="1"/>
    </xf>
    <xf numFmtId="176" fontId="8" fillId="0" borderId="37" xfId="1" applyNumberFormat="1" applyFont="1" applyFill="1" applyBorder="1" applyAlignment="1">
      <alignment vertical="center" shrinkToFit="1"/>
    </xf>
    <xf numFmtId="176" fontId="8" fillId="0" borderId="38" xfId="1" applyNumberFormat="1" applyFont="1" applyFill="1" applyBorder="1" applyAlignment="1">
      <alignment vertical="center" shrinkToFit="1"/>
    </xf>
    <xf numFmtId="176" fontId="8" fillId="0" borderId="39" xfId="1" applyNumberFormat="1" applyFont="1" applyFill="1" applyBorder="1" applyAlignment="1">
      <alignment vertical="center" shrinkToFit="1"/>
    </xf>
    <xf numFmtId="176" fontId="8" fillId="0" borderId="31" xfId="1" applyNumberFormat="1" applyFont="1" applyFill="1" applyBorder="1" applyAlignment="1">
      <alignment vertical="center" shrinkToFit="1"/>
    </xf>
    <xf numFmtId="176" fontId="8" fillId="0" borderId="32" xfId="1" applyNumberFormat="1" applyFont="1" applyFill="1" applyBorder="1" applyAlignment="1">
      <alignment vertical="center" shrinkToFit="1"/>
    </xf>
    <xf numFmtId="176" fontId="8" fillId="0" borderId="33" xfId="1" applyNumberFormat="1" applyFont="1" applyFill="1" applyBorder="1" applyAlignment="1">
      <alignment vertical="center" shrinkToFit="1"/>
    </xf>
    <xf numFmtId="40" fontId="8" fillId="0" borderId="46" xfId="1" applyNumberFormat="1" applyFont="1" applyFill="1" applyBorder="1" applyAlignment="1">
      <alignment vertical="center" shrinkToFit="1"/>
    </xf>
    <xf numFmtId="40" fontId="8" fillId="0" borderId="47" xfId="1" applyNumberFormat="1" applyFont="1" applyFill="1" applyBorder="1" applyAlignment="1">
      <alignment vertical="center" shrinkToFit="1"/>
    </xf>
    <xf numFmtId="40" fontId="8" fillId="0" borderId="48" xfId="1" applyNumberFormat="1" applyFont="1" applyFill="1" applyBorder="1" applyAlignment="1">
      <alignment vertical="center" shrinkToFit="1"/>
    </xf>
    <xf numFmtId="40" fontId="8" fillId="0" borderId="40" xfId="1" applyNumberFormat="1" applyFont="1" applyFill="1" applyBorder="1" applyAlignment="1">
      <alignment vertical="center" shrinkToFit="1"/>
    </xf>
    <xf numFmtId="40" fontId="8" fillId="0" borderId="41" xfId="1" applyNumberFormat="1" applyFont="1" applyFill="1" applyBorder="1" applyAlignment="1">
      <alignment vertical="center" shrinkToFit="1"/>
    </xf>
    <xf numFmtId="40" fontId="8" fillId="0" borderId="42" xfId="1" applyNumberFormat="1" applyFont="1" applyFill="1" applyBorder="1" applyAlignment="1">
      <alignment vertical="center" shrinkToFit="1"/>
    </xf>
    <xf numFmtId="40" fontId="8" fillId="0" borderId="52" xfId="1" applyNumberFormat="1" applyFont="1" applyFill="1" applyBorder="1" applyAlignment="1">
      <alignment vertical="center" shrinkToFit="1"/>
    </xf>
    <xf numFmtId="40" fontId="8" fillId="0" borderId="53" xfId="1" applyNumberFormat="1" applyFont="1" applyFill="1" applyBorder="1" applyAlignment="1">
      <alignment vertical="center" shrinkToFit="1"/>
    </xf>
    <xf numFmtId="40" fontId="8" fillId="0" borderId="54" xfId="1" applyNumberFormat="1" applyFont="1" applyFill="1" applyBorder="1" applyAlignment="1">
      <alignment vertical="center" shrinkToFit="1"/>
    </xf>
    <xf numFmtId="40" fontId="8" fillId="0" borderId="58" xfId="1" applyNumberFormat="1" applyFont="1" applyFill="1" applyBorder="1" applyAlignment="1">
      <alignment vertical="center" shrinkToFit="1"/>
    </xf>
    <xf numFmtId="40" fontId="8" fillId="0" borderId="59" xfId="1" applyNumberFormat="1" applyFont="1" applyFill="1" applyBorder="1" applyAlignment="1">
      <alignment vertical="center" shrinkToFit="1"/>
    </xf>
    <xf numFmtId="40" fontId="8" fillId="0" borderId="60" xfId="1" applyNumberFormat="1" applyFont="1" applyFill="1" applyBorder="1" applyAlignment="1">
      <alignment vertical="center" shrinkToFit="1"/>
    </xf>
    <xf numFmtId="0" fontId="9" fillId="0" borderId="8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0" borderId="23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2" borderId="6" xfId="0" applyFont="1" applyFill="1" applyBorder="1" applyAlignment="1" applyProtection="1">
      <alignment horizontal="center" vertical="center" shrinkToFit="1"/>
    </xf>
    <xf numFmtId="40" fontId="8" fillId="2" borderId="34" xfId="1" applyNumberFormat="1" applyFont="1" applyFill="1" applyBorder="1" applyAlignment="1">
      <alignment vertical="center" shrinkToFit="1"/>
    </xf>
    <xf numFmtId="40" fontId="8" fillId="2" borderId="35" xfId="1" applyNumberFormat="1" applyFont="1" applyFill="1" applyBorder="1" applyAlignment="1">
      <alignment vertical="center" shrinkToFit="1"/>
    </xf>
    <xf numFmtId="40" fontId="8" fillId="2" borderId="36" xfId="1" applyNumberFormat="1" applyFont="1" applyFill="1" applyBorder="1" applyAlignment="1">
      <alignment vertical="center" shrinkToFit="1"/>
    </xf>
    <xf numFmtId="0" fontId="9" fillId="2" borderId="11" xfId="0" applyFont="1" applyFill="1" applyBorder="1" applyAlignment="1" applyProtection="1">
      <alignment horizontal="center" vertical="center" shrinkToFit="1"/>
    </xf>
    <xf numFmtId="176" fontId="8" fillId="2" borderId="40" xfId="1" applyNumberFormat="1" applyFont="1" applyFill="1" applyBorder="1" applyAlignment="1">
      <alignment vertical="center" shrinkToFit="1"/>
    </xf>
    <xf numFmtId="176" fontId="8" fillId="2" borderId="41" xfId="1" applyNumberFormat="1" applyFont="1" applyFill="1" applyBorder="1" applyAlignment="1">
      <alignment vertical="center" shrinkToFit="1"/>
    </xf>
    <xf numFmtId="176" fontId="8" fillId="2" borderId="42" xfId="1" applyNumberFormat="1" applyFont="1" applyFill="1" applyBorder="1" applyAlignment="1">
      <alignment vertical="center" shrinkToFit="1"/>
    </xf>
    <xf numFmtId="40" fontId="8" fillId="2" borderId="43" xfId="1" applyNumberFormat="1" applyFont="1" applyFill="1" applyBorder="1" applyAlignment="1">
      <alignment vertical="center" shrinkToFit="1"/>
    </xf>
    <xf numFmtId="40" fontId="8" fillId="2" borderId="44" xfId="1" applyNumberFormat="1" applyFont="1" applyFill="1" applyBorder="1" applyAlignment="1">
      <alignment vertical="center" shrinkToFit="1"/>
    </xf>
    <xf numFmtId="40" fontId="8" fillId="2" borderId="45" xfId="1" applyNumberFormat="1" applyFont="1" applyFill="1" applyBorder="1" applyAlignment="1">
      <alignment vertical="center" shrinkToFit="1"/>
    </xf>
    <xf numFmtId="0" fontId="9" fillId="2" borderId="8" xfId="0" applyFont="1" applyFill="1" applyBorder="1" applyAlignment="1" applyProtection="1">
      <alignment horizontal="center" vertical="center" shrinkToFit="1"/>
    </xf>
    <xf numFmtId="40" fontId="8" fillId="2" borderId="28" xfId="1" applyNumberFormat="1" applyFont="1" applyFill="1" applyBorder="1" applyAlignment="1">
      <alignment vertical="center" shrinkToFit="1"/>
    </xf>
    <xf numFmtId="40" fontId="8" fillId="2" borderId="29" xfId="1" applyNumberFormat="1" applyFont="1" applyFill="1" applyBorder="1" applyAlignment="1">
      <alignment vertical="center" shrinkToFit="1"/>
    </xf>
    <xf numFmtId="40" fontId="8" fillId="2" borderId="30" xfId="1" applyNumberFormat="1" applyFont="1" applyFill="1" applyBorder="1" applyAlignment="1">
      <alignment vertical="center" shrinkToFit="1"/>
    </xf>
    <xf numFmtId="0" fontId="9" fillId="2" borderId="5" xfId="0" applyFont="1" applyFill="1" applyBorder="1" applyAlignment="1" applyProtection="1">
      <alignment horizontal="center" vertical="center" shrinkToFit="1"/>
    </xf>
    <xf numFmtId="40" fontId="8" fillId="2" borderId="31" xfId="1" applyNumberFormat="1" applyFont="1" applyFill="1" applyBorder="1" applyAlignment="1">
      <alignment vertical="center" shrinkToFit="1"/>
    </xf>
    <xf numFmtId="40" fontId="8" fillId="2" borderId="32" xfId="1" applyNumberFormat="1" applyFont="1" applyFill="1" applyBorder="1" applyAlignment="1">
      <alignment vertical="center" shrinkToFit="1"/>
    </xf>
    <xf numFmtId="40" fontId="8" fillId="2" borderId="33" xfId="1" applyNumberFormat="1" applyFont="1" applyFill="1" applyBorder="1" applyAlignment="1">
      <alignment vertical="center" shrinkToFit="1"/>
    </xf>
    <xf numFmtId="40" fontId="8" fillId="2" borderId="40" xfId="1" applyNumberFormat="1" applyFont="1" applyFill="1" applyBorder="1" applyAlignment="1">
      <alignment vertical="center" shrinkToFit="1"/>
    </xf>
    <xf numFmtId="40" fontId="8" fillId="2" borderId="41" xfId="1" applyNumberFormat="1" applyFont="1" applyFill="1" applyBorder="1" applyAlignment="1">
      <alignment vertical="center" shrinkToFit="1"/>
    </xf>
    <xf numFmtId="40" fontId="8" fillId="2" borderId="42" xfId="1" applyNumberFormat="1" applyFont="1" applyFill="1" applyBorder="1" applyAlignment="1">
      <alignment vertical="center" shrinkToFit="1"/>
    </xf>
    <xf numFmtId="0" fontId="9" fillId="2" borderId="9" xfId="0" applyFont="1" applyFill="1" applyBorder="1" applyAlignment="1" applyProtection="1">
      <alignment horizontal="center" vertical="center" shrinkToFit="1"/>
    </xf>
    <xf numFmtId="40" fontId="8" fillId="2" borderId="49" xfId="1" applyNumberFormat="1" applyFont="1" applyFill="1" applyBorder="1" applyAlignment="1">
      <alignment vertical="center" shrinkToFit="1"/>
    </xf>
    <xf numFmtId="40" fontId="8" fillId="2" borderId="50" xfId="1" applyNumberFormat="1" applyFont="1" applyFill="1" applyBorder="1" applyAlignment="1">
      <alignment vertical="center" shrinkToFit="1"/>
    </xf>
    <xf numFmtId="40" fontId="8" fillId="2" borderId="51" xfId="1" applyNumberFormat="1" applyFont="1" applyFill="1" applyBorder="1" applyAlignment="1">
      <alignment vertical="center" shrinkToFit="1"/>
    </xf>
    <xf numFmtId="40" fontId="8" fillId="2" borderId="55" xfId="1" applyNumberFormat="1" applyFont="1" applyFill="1" applyBorder="1" applyAlignment="1">
      <alignment vertical="center" shrinkToFit="1"/>
    </xf>
    <xf numFmtId="40" fontId="8" fillId="2" borderId="56" xfId="1" applyNumberFormat="1" applyFont="1" applyFill="1" applyBorder="1" applyAlignment="1">
      <alignment vertical="center" shrinkToFit="1"/>
    </xf>
    <xf numFmtId="40" fontId="8" fillId="2" borderId="57" xfId="1" applyNumberFormat="1" applyFont="1" applyFill="1" applyBorder="1" applyAlignment="1">
      <alignment vertical="center" shrinkToFit="1"/>
    </xf>
    <xf numFmtId="0" fontId="6" fillId="0" borderId="62" xfId="0" applyFont="1" applyFill="1" applyBorder="1" applyAlignment="1">
      <alignment horizontal="center" vertical="center" shrinkToFit="1"/>
    </xf>
    <xf numFmtId="40" fontId="8" fillId="0" borderId="63" xfId="1" applyNumberFormat="1" applyFont="1" applyFill="1" applyBorder="1" applyAlignment="1">
      <alignment vertical="center" shrinkToFit="1"/>
    </xf>
    <xf numFmtId="40" fontId="8" fillId="0" borderId="64" xfId="1" applyNumberFormat="1" applyFont="1" applyFill="1" applyBorder="1" applyAlignment="1">
      <alignment vertical="center" shrinkToFit="1"/>
    </xf>
    <xf numFmtId="40" fontId="8" fillId="2" borderId="65" xfId="1" applyNumberFormat="1" applyFont="1" applyFill="1" applyBorder="1" applyAlignment="1">
      <alignment vertical="center" shrinkToFit="1"/>
    </xf>
    <xf numFmtId="176" fontId="8" fillId="0" borderId="66" xfId="1" applyNumberFormat="1" applyFont="1" applyFill="1" applyBorder="1" applyAlignment="1">
      <alignment vertical="center" shrinkToFit="1"/>
    </xf>
    <xf numFmtId="176" fontId="8" fillId="0" borderId="64" xfId="1" applyNumberFormat="1" applyFont="1" applyFill="1" applyBorder="1" applyAlignment="1">
      <alignment vertical="center" shrinkToFit="1"/>
    </xf>
    <xf numFmtId="176" fontId="8" fillId="2" borderId="67" xfId="1" applyNumberFormat="1" applyFont="1" applyFill="1" applyBorder="1" applyAlignment="1">
      <alignment vertical="center" shrinkToFit="1"/>
    </xf>
    <xf numFmtId="40" fontId="8" fillId="2" borderId="63" xfId="1" applyNumberFormat="1" applyFont="1" applyFill="1" applyBorder="1" applyAlignment="1">
      <alignment vertical="center" shrinkToFit="1"/>
    </xf>
    <xf numFmtId="40" fontId="8" fillId="2" borderId="64" xfId="1" applyNumberFormat="1" applyFont="1" applyFill="1" applyBorder="1" applyAlignment="1">
      <alignment vertical="center" shrinkToFit="1"/>
    </xf>
    <xf numFmtId="40" fontId="8" fillId="2" borderId="68" xfId="1" applyNumberFormat="1" applyFont="1" applyFill="1" applyBorder="1" applyAlignment="1">
      <alignment vertical="center" shrinkToFit="1"/>
    </xf>
    <xf numFmtId="40" fontId="8" fillId="0" borderId="69" xfId="1" applyNumberFormat="1" applyFont="1" applyFill="1" applyBorder="1" applyAlignment="1">
      <alignment vertical="center" shrinkToFit="1"/>
    </xf>
    <xf numFmtId="40" fontId="8" fillId="2" borderId="67" xfId="1" applyNumberFormat="1" applyFont="1" applyFill="1" applyBorder="1" applyAlignment="1">
      <alignment vertical="center" shrinkToFit="1"/>
    </xf>
    <xf numFmtId="40" fontId="8" fillId="0" borderId="67" xfId="1" applyNumberFormat="1" applyFont="1" applyFill="1" applyBorder="1" applyAlignment="1">
      <alignment vertical="center" shrinkToFit="1"/>
    </xf>
    <xf numFmtId="40" fontId="8" fillId="2" borderId="70" xfId="1" applyNumberFormat="1" applyFont="1" applyFill="1" applyBorder="1" applyAlignment="1">
      <alignment vertical="center" shrinkToFit="1"/>
    </xf>
    <xf numFmtId="40" fontId="8" fillId="0" borderId="71" xfId="1" applyNumberFormat="1" applyFont="1" applyFill="1" applyBorder="1" applyAlignment="1">
      <alignment vertical="center" shrinkToFit="1"/>
    </xf>
    <xf numFmtId="40" fontId="8" fillId="2" borderId="72" xfId="1" applyNumberFormat="1" applyFont="1" applyFill="1" applyBorder="1" applyAlignment="1">
      <alignment vertical="center" shrinkToFit="1"/>
    </xf>
    <xf numFmtId="40" fontId="8" fillId="0" borderId="61" xfId="1" applyNumberFormat="1" applyFont="1" applyFill="1" applyBorder="1" applyAlignment="1">
      <alignment vertical="center" shrinkToFit="1"/>
    </xf>
    <xf numFmtId="0" fontId="7" fillId="0" borderId="73" xfId="0" applyFont="1" applyFill="1" applyBorder="1" applyAlignment="1">
      <alignment vertical="center" textRotation="255"/>
    </xf>
    <xf numFmtId="0" fontId="7" fillId="0" borderId="75" xfId="0" applyFont="1" applyFill="1" applyBorder="1" applyAlignment="1">
      <alignment vertical="center"/>
    </xf>
    <xf numFmtId="40" fontId="8" fillId="2" borderId="80" xfId="1" applyNumberFormat="1" applyFont="1" applyFill="1" applyBorder="1" applyAlignment="1">
      <alignment vertical="center" shrinkToFit="1"/>
    </xf>
    <xf numFmtId="40" fontId="8" fillId="2" borderId="81" xfId="1" applyNumberFormat="1" applyFont="1" applyFill="1" applyBorder="1" applyAlignment="1">
      <alignment vertical="center" shrinkToFit="1"/>
    </xf>
    <xf numFmtId="40" fontId="8" fillId="2" borderId="82" xfId="1" applyNumberFormat="1" applyFont="1" applyFill="1" applyBorder="1" applyAlignment="1">
      <alignment vertical="center" shrinkToFit="1"/>
    </xf>
    <xf numFmtId="40" fontId="8" fillId="2" borderId="83" xfId="1" applyNumberFormat="1" applyFont="1" applyFill="1" applyBorder="1" applyAlignment="1">
      <alignment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7" fillId="0" borderId="86" xfId="0" applyFont="1" applyFill="1" applyBorder="1" applyAlignment="1">
      <alignment vertical="center" textRotation="255"/>
    </xf>
    <xf numFmtId="40" fontId="10" fillId="0" borderId="29" xfId="1" applyNumberFormat="1" applyFont="1" applyFill="1" applyBorder="1" applyAlignment="1">
      <alignment vertical="center" shrinkToFit="1"/>
    </xf>
    <xf numFmtId="40" fontId="8" fillId="2" borderId="87" xfId="1" applyNumberFormat="1" applyFont="1" applyFill="1" applyBorder="1" applyAlignment="1">
      <alignment vertical="center" shrinkToFit="1"/>
    </xf>
    <xf numFmtId="40" fontId="8" fillId="2" borderId="85" xfId="1" applyNumberFormat="1" applyFont="1" applyFill="1" applyBorder="1" applyAlignment="1">
      <alignment vertical="center" shrinkToFit="1"/>
    </xf>
    <xf numFmtId="40" fontId="8" fillId="2" borderId="88" xfId="1" applyNumberFormat="1" applyFont="1" applyFill="1" applyBorder="1" applyAlignment="1">
      <alignment vertical="center" shrinkToFit="1"/>
    </xf>
    <xf numFmtId="38" fontId="8" fillId="0" borderId="37" xfId="1" applyFont="1" applyFill="1" applyBorder="1" applyAlignment="1">
      <alignment vertical="center" shrinkToFit="1"/>
    </xf>
    <xf numFmtId="38" fontId="8" fillId="0" borderId="38" xfId="1" applyFont="1" applyFill="1" applyBorder="1" applyAlignment="1">
      <alignment vertical="center" shrinkToFit="1"/>
    </xf>
    <xf numFmtId="38" fontId="8" fillId="0" borderId="39" xfId="1" applyFont="1" applyFill="1" applyBorder="1" applyAlignment="1">
      <alignment vertical="center" shrinkToFit="1"/>
    </xf>
    <xf numFmtId="38" fontId="8" fillId="2" borderId="89" xfId="1" applyFont="1" applyFill="1" applyBorder="1" applyAlignment="1">
      <alignment vertical="center" shrinkToFit="1"/>
    </xf>
    <xf numFmtId="38" fontId="8" fillId="0" borderId="31" xfId="1" applyFont="1" applyFill="1" applyBorder="1" applyAlignment="1">
      <alignment vertical="center" shrinkToFit="1"/>
    </xf>
    <xf numFmtId="38" fontId="8" fillId="0" borderId="32" xfId="1" applyFont="1" applyFill="1" applyBorder="1" applyAlignment="1">
      <alignment vertical="center" shrinkToFit="1"/>
    </xf>
    <xf numFmtId="38" fontId="8" fillId="0" borderId="33" xfId="1" applyFont="1" applyFill="1" applyBorder="1" applyAlignment="1">
      <alignment vertical="center" shrinkToFit="1"/>
    </xf>
    <xf numFmtId="38" fontId="8" fillId="2" borderId="85" xfId="1" applyFont="1" applyFill="1" applyBorder="1" applyAlignment="1">
      <alignment vertical="center" shrinkToFit="1"/>
    </xf>
    <xf numFmtId="38" fontId="8" fillId="2" borderId="40" xfId="1" applyFont="1" applyFill="1" applyBorder="1" applyAlignment="1">
      <alignment vertical="center" shrinkToFit="1"/>
    </xf>
    <xf numFmtId="38" fontId="8" fillId="2" borderId="41" xfId="1" applyFont="1" applyFill="1" applyBorder="1" applyAlignment="1">
      <alignment vertical="center" shrinkToFit="1"/>
    </xf>
    <xf numFmtId="38" fontId="8" fillId="2" borderId="42" xfId="1" applyFont="1" applyFill="1" applyBorder="1" applyAlignment="1">
      <alignment vertical="center" shrinkToFit="1"/>
    </xf>
    <xf numFmtId="38" fontId="8" fillId="2" borderId="24" xfId="1" applyFont="1" applyFill="1" applyBorder="1" applyAlignment="1">
      <alignment vertical="center" shrinkToFit="1"/>
    </xf>
    <xf numFmtId="0" fontId="9" fillId="2" borderId="90" xfId="0" applyFont="1" applyFill="1" applyBorder="1" applyAlignment="1" applyProtection="1">
      <alignment horizontal="center" vertical="center" shrinkToFit="1"/>
    </xf>
    <xf numFmtId="40" fontId="8" fillId="2" borderId="92" xfId="1" applyNumberFormat="1" applyFont="1" applyFill="1" applyBorder="1" applyAlignment="1">
      <alignment vertical="center" shrinkToFit="1"/>
    </xf>
    <xf numFmtId="0" fontId="9" fillId="0" borderId="95" xfId="0" applyFont="1" applyFill="1" applyBorder="1" applyAlignment="1" applyProtection="1">
      <alignment horizontal="center" vertical="center" shrinkToFit="1"/>
    </xf>
    <xf numFmtId="40" fontId="8" fillId="0" borderId="96" xfId="1" applyNumberFormat="1" applyFont="1" applyFill="1" applyBorder="1" applyAlignment="1">
      <alignment vertical="center" shrinkToFit="1"/>
    </xf>
    <xf numFmtId="40" fontId="8" fillId="0" borderId="97" xfId="1" applyNumberFormat="1" applyFont="1" applyFill="1" applyBorder="1" applyAlignment="1">
      <alignment vertical="center" shrinkToFit="1"/>
    </xf>
    <xf numFmtId="40" fontId="8" fillId="0" borderId="98" xfId="1" applyNumberFormat="1" applyFont="1" applyFill="1" applyBorder="1" applyAlignment="1">
      <alignment vertical="center" shrinkToFit="1"/>
    </xf>
    <xf numFmtId="40" fontId="8" fillId="2" borderId="99" xfId="1" applyNumberFormat="1" applyFont="1" applyFill="1" applyBorder="1" applyAlignment="1">
      <alignment vertical="center" shrinkToFit="1"/>
    </xf>
    <xf numFmtId="40" fontId="8" fillId="2" borderId="100" xfId="1" applyNumberFormat="1" applyFont="1" applyFill="1" applyBorder="1" applyAlignment="1">
      <alignment vertical="center" shrinkToFit="1"/>
    </xf>
    <xf numFmtId="0" fontId="9" fillId="0" borderId="9" xfId="0" applyFont="1" applyFill="1" applyBorder="1" applyAlignment="1" applyProtection="1">
      <alignment horizontal="center" vertical="center" shrinkToFit="1"/>
    </xf>
    <xf numFmtId="40" fontId="8" fillId="0" borderId="49" xfId="1" applyNumberFormat="1" applyFont="1" applyFill="1" applyBorder="1" applyAlignment="1">
      <alignment vertical="center" shrinkToFit="1"/>
    </xf>
    <xf numFmtId="40" fontId="8" fillId="0" borderId="50" xfId="1" applyNumberFormat="1" applyFont="1" applyFill="1" applyBorder="1" applyAlignment="1">
      <alignment vertical="center" shrinkToFit="1"/>
    </xf>
    <xf numFmtId="40" fontId="8" fillId="0" borderId="51" xfId="1" applyNumberFormat="1" applyFont="1" applyFill="1" applyBorder="1" applyAlignment="1">
      <alignment vertical="center" shrinkToFit="1"/>
    </xf>
    <xf numFmtId="40" fontId="8" fillId="2" borderId="101" xfId="1" applyNumberFormat="1" applyFont="1" applyFill="1" applyBorder="1" applyAlignment="1">
      <alignment vertical="center" shrinkToFit="1"/>
    </xf>
    <xf numFmtId="0" fontId="9" fillId="2" borderId="10" xfId="0" applyFont="1" applyFill="1" applyBorder="1" applyAlignment="1" applyProtection="1">
      <alignment horizontal="center" vertical="center" shrinkToFit="1"/>
    </xf>
    <xf numFmtId="40" fontId="8" fillId="2" borderId="102" xfId="1" applyNumberFormat="1" applyFont="1" applyFill="1" applyBorder="1" applyAlignment="1">
      <alignment vertical="center" shrinkToFit="1"/>
    </xf>
    <xf numFmtId="40" fontId="8" fillId="2" borderId="103" xfId="1" applyNumberFormat="1" applyFont="1" applyFill="1" applyBorder="1" applyAlignment="1">
      <alignment vertical="center" shrinkToFit="1"/>
    </xf>
    <xf numFmtId="40" fontId="8" fillId="2" borderId="104" xfId="1" applyNumberFormat="1" applyFont="1" applyFill="1" applyBorder="1" applyAlignment="1">
      <alignment vertical="center" shrinkToFit="1"/>
    </xf>
    <xf numFmtId="40" fontId="8" fillId="2" borderId="105" xfId="1" applyNumberFormat="1" applyFont="1" applyFill="1" applyBorder="1" applyAlignment="1">
      <alignment vertical="center" shrinkToFit="1"/>
    </xf>
    <xf numFmtId="0" fontId="7" fillId="0" borderId="106" xfId="0" applyFont="1" applyFill="1" applyBorder="1" applyAlignment="1">
      <alignment vertical="center" shrinkToFit="1"/>
    </xf>
    <xf numFmtId="0" fontId="9" fillId="0" borderId="106" xfId="0" applyFont="1" applyFill="1" applyBorder="1" applyAlignment="1" applyProtection="1">
      <alignment horizontal="center" vertical="center" shrinkToFit="1"/>
    </xf>
    <xf numFmtId="40" fontId="8" fillId="2" borderId="17" xfId="1" applyNumberFormat="1" applyFont="1" applyFill="1" applyBorder="1" applyAlignment="1">
      <alignment vertical="center" shrinkToFit="1"/>
    </xf>
    <xf numFmtId="0" fontId="9" fillId="2" borderId="4" xfId="0" applyFont="1" applyFill="1" applyBorder="1" applyAlignment="1" applyProtection="1">
      <alignment horizontal="center" vertical="center" shrinkToFit="1"/>
    </xf>
    <xf numFmtId="40" fontId="8" fillId="2" borderId="46" xfId="1" applyNumberFormat="1" applyFont="1" applyFill="1" applyBorder="1" applyAlignment="1">
      <alignment vertical="center" shrinkToFit="1"/>
    </xf>
    <xf numFmtId="40" fontId="8" fillId="2" borderId="47" xfId="1" applyNumberFormat="1" applyFont="1" applyFill="1" applyBorder="1" applyAlignment="1">
      <alignment vertical="center" shrinkToFit="1"/>
    </xf>
    <xf numFmtId="40" fontId="8" fillId="2" borderId="48" xfId="1" applyNumberFormat="1" applyFont="1" applyFill="1" applyBorder="1" applyAlignment="1">
      <alignment vertical="center" shrinkToFit="1"/>
    </xf>
    <xf numFmtId="0" fontId="7" fillId="0" borderId="107" xfId="0" applyFont="1" applyFill="1" applyBorder="1" applyAlignment="1">
      <alignment vertical="center" textRotation="255"/>
    </xf>
    <xf numFmtId="40" fontId="8" fillId="2" borderId="24" xfId="1" applyNumberFormat="1" applyFont="1" applyFill="1" applyBorder="1" applyAlignment="1">
      <alignment vertical="center" shrinkToFit="1"/>
    </xf>
    <xf numFmtId="40" fontId="8" fillId="2" borderId="52" xfId="1" applyNumberFormat="1" applyFont="1" applyFill="1" applyBorder="1" applyAlignment="1">
      <alignment vertical="center" shrinkToFit="1"/>
    </xf>
    <xf numFmtId="40" fontId="8" fillId="2" borderId="53" xfId="1" applyNumberFormat="1" applyFont="1" applyFill="1" applyBorder="1" applyAlignment="1">
      <alignment vertical="center" shrinkToFit="1"/>
    </xf>
    <xf numFmtId="40" fontId="8" fillId="2" borderId="54" xfId="1" applyNumberFormat="1" applyFont="1" applyFill="1" applyBorder="1" applyAlignment="1">
      <alignment vertical="center" shrinkToFit="1"/>
    </xf>
    <xf numFmtId="0" fontId="11" fillId="0" borderId="86" xfId="0" applyFont="1" applyFill="1" applyBorder="1" applyAlignment="1">
      <alignment vertical="center"/>
    </xf>
    <xf numFmtId="0" fontId="7" fillId="0" borderId="86" xfId="0" applyFont="1" applyFill="1" applyBorder="1" applyAlignment="1">
      <alignment vertical="center" shrinkToFit="1"/>
    </xf>
    <xf numFmtId="40" fontId="8" fillId="2" borderId="16" xfId="1" applyNumberFormat="1" applyFont="1" applyFill="1" applyBorder="1" applyAlignment="1">
      <alignment vertical="center" shrinkToFit="1"/>
    </xf>
    <xf numFmtId="40" fontId="8" fillId="2" borderId="3" xfId="1" applyNumberFormat="1" applyFont="1" applyFill="1" applyBorder="1" applyAlignment="1">
      <alignment vertical="center" shrinkToFit="1"/>
    </xf>
    <xf numFmtId="40" fontId="8" fillId="0" borderId="87" xfId="1" applyNumberFormat="1" applyFont="1" applyFill="1" applyBorder="1" applyAlignment="1">
      <alignment vertical="center" shrinkToFit="1"/>
    </xf>
    <xf numFmtId="40" fontId="8" fillId="0" borderId="85" xfId="1" applyNumberFormat="1" applyFont="1" applyFill="1" applyBorder="1" applyAlignment="1">
      <alignment vertical="center" shrinkToFit="1"/>
    </xf>
    <xf numFmtId="38" fontId="8" fillId="0" borderId="89" xfId="1" applyFont="1" applyFill="1" applyBorder="1" applyAlignment="1">
      <alignment vertical="center" shrinkToFit="1"/>
    </xf>
    <xf numFmtId="38" fontId="8" fillId="0" borderId="85" xfId="1" applyFont="1" applyFill="1" applyBorder="1" applyAlignment="1">
      <alignment vertical="center" shrinkToFit="1"/>
    </xf>
    <xf numFmtId="176" fontId="8" fillId="2" borderId="24" xfId="1" applyNumberFormat="1" applyFont="1" applyFill="1" applyBorder="1" applyAlignment="1">
      <alignment vertical="center" shrinkToFit="1"/>
    </xf>
    <xf numFmtId="40" fontId="8" fillId="0" borderId="99" xfId="1" applyNumberFormat="1" applyFont="1" applyFill="1" applyBorder="1" applyAlignment="1">
      <alignment vertical="center" shrinkToFit="1"/>
    </xf>
    <xf numFmtId="40" fontId="8" fillId="0" borderId="100" xfId="1" applyNumberFormat="1" applyFont="1" applyFill="1" applyBorder="1" applyAlignment="1">
      <alignment vertical="center" shrinkToFit="1"/>
    </xf>
    <xf numFmtId="40" fontId="8" fillId="0" borderId="101" xfId="1" applyNumberFormat="1" applyFont="1" applyFill="1" applyBorder="1" applyAlignment="1">
      <alignment vertical="center" shrinkToFit="1"/>
    </xf>
    <xf numFmtId="40" fontId="8" fillId="0" borderId="37" xfId="1" applyNumberFormat="1" applyFont="1" applyFill="1" applyBorder="1" applyAlignment="1">
      <alignment vertical="center" shrinkToFit="1"/>
    </xf>
    <xf numFmtId="40" fontId="8" fillId="0" borderId="38" xfId="1" applyNumberFormat="1" applyFont="1" applyFill="1" applyBorder="1" applyAlignment="1">
      <alignment vertical="center" shrinkToFit="1"/>
    </xf>
    <xf numFmtId="40" fontId="8" fillId="0" borderId="39" xfId="1" applyNumberFormat="1" applyFont="1" applyFill="1" applyBorder="1" applyAlignment="1">
      <alignment vertical="center" shrinkToFit="1"/>
    </xf>
    <xf numFmtId="40" fontId="8" fillId="0" borderId="89" xfId="1" applyNumberFormat="1" applyFont="1" applyFill="1" applyBorder="1" applyAlignment="1">
      <alignment vertical="center" shrinkToFit="1"/>
    </xf>
    <xf numFmtId="40" fontId="8" fillId="0" borderId="24" xfId="1" applyNumberFormat="1" applyFont="1" applyFill="1" applyBorder="1" applyAlignment="1">
      <alignment vertical="center" shrinkToFit="1"/>
    </xf>
    <xf numFmtId="40" fontId="8" fillId="0" borderId="17" xfId="1" applyNumberFormat="1" applyFont="1" applyFill="1" applyBorder="1" applyAlignment="1">
      <alignment vertical="center" shrinkToFit="1"/>
    </xf>
    <xf numFmtId="40" fontId="8" fillId="0" borderId="3" xfId="1" applyNumberFormat="1" applyFont="1" applyFill="1" applyBorder="1" applyAlignment="1">
      <alignment vertical="center" shrinkToFit="1"/>
    </xf>
    <xf numFmtId="38" fontId="7" fillId="0" borderId="86" xfId="1" applyFont="1" applyFill="1" applyBorder="1" applyAlignment="1">
      <alignment vertical="center" textRotation="255"/>
    </xf>
    <xf numFmtId="38" fontId="9" fillId="0" borderId="23" xfId="1" applyFont="1" applyFill="1" applyBorder="1" applyAlignment="1" applyProtection="1">
      <alignment horizontal="center" vertical="center" shrinkToFit="1"/>
    </xf>
    <xf numFmtId="38" fontId="9" fillId="0" borderId="5" xfId="1" applyFont="1" applyFill="1" applyBorder="1" applyAlignment="1" applyProtection="1">
      <alignment horizontal="center" vertical="center" shrinkToFit="1"/>
    </xf>
    <xf numFmtId="38" fontId="9" fillId="2" borderId="11" xfId="1" applyFont="1" applyFill="1" applyBorder="1" applyAlignment="1" applyProtection="1">
      <alignment horizontal="center" vertical="center" shrinkToFit="1"/>
    </xf>
    <xf numFmtId="0" fontId="9" fillId="2" borderId="106" xfId="0" applyFont="1" applyFill="1" applyBorder="1" applyAlignment="1" applyProtection="1">
      <alignment horizontal="center" vertical="center" shrinkToFit="1"/>
    </xf>
    <xf numFmtId="0" fontId="8" fillId="0" borderId="106" xfId="0" applyFont="1" applyFill="1" applyBorder="1" applyAlignment="1">
      <alignment horizontal="center" vertical="center" shrinkToFit="1"/>
    </xf>
    <xf numFmtId="0" fontId="9" fillId="2" borderId="109" xfId="0" applyFont="1" applyFill="1" applyBorder="1" applyAlignment="1" applyProtection="1">
      <alignment horizontal="center" vertical="center" shrinkToFit="1"/>
    </xf>
    <xf numFmtId="40" fontId="8" fillId="2" borderId="110" xfId="1" applyNumberFormat="1" applyFont="1" applyFill="1" applyBorder="1" applyAlignment="1">
      <alignment vertical="center" shrinkToFit="1"/>
    </xf>
    <xf numFmtId="40" fontId="8" fillId="2" borderId="111" xfId="1" applyNumberFormat="1" applyFont="1" applyFill="1" applyBorder="1" applyAlignment="1">
      <alignment vertical="center" shrinkToFit="1"/>
    </xf>
    <xf numFmtId="40" fontId="8" fillId="2" borderId="112" xfId="1" applyNumberFormat="1" applyFont="1" applyFill="1" applyBorder="1" applyAlignment="1">
      <alignment vertical="center" shrinkToFit="1"/>
    </xf>
    <xf numFmtId="40" fontId="8" fillId="2" borderId="113" xfId="1" applyNumberFormat="1" applyFont="1" applyFill="1" applyBorder="1" applyAlignment="1">
      <alignment vertical="center" shrinkToFit="1"/>
    </xf>
    <xf numFmtId="0" fontId="11" fillId="0" borderId="86" xfId="0" applyFont="1" applyFill="1" applyBorder="1" applyAlignment="1">
      <alignment horizontal="center" vertical="center"/>
    </xf>
    <xf numFmtId="0" fontId="12" fillId="0" borderId="106" xfId="0" applyFont="1" applyFill="1" applyBorder="1" applyAlignment="1">
      <alignment horizontal="center" vertical="center" wrapText="1" shrinkToFit="1"/>
    </xf>
    <xf numFmtId="40" fontId="8" fillId="2" borderId="114" xfId="1" applyNumberFormat="1" applyFont="1" applyFill="1" applyBorder="1" applyAlignment="1">
      <alignment vertical="center" shrinkToFit="1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vertical="center" shrinkToFit="1"/>
    </xf>
    <xf numFmtId="0" fontId="5" fillId="0" borderId="0" xfId="2" applyFont="1" applyFill="1" applyAlignment="1">
      <alignment horizontal="right" vertical="center"/>
    </xf>
    <xf numFmtId="177" fontId="5" fillId="0" borderId="0" xfId="2" applyNumberFormat="1" applyFont="1" applyFill="1" applyAlignment="1">
      <alignment vertical="center" shrinkToFit="1"/>
    </xf>
    <xf numFmtId="0" fontId="1" fillId="0" borderId="0" xfId="2">
      <alignment vertical="center"/>
    </xf>
    <xf numFmtId="0" fontId="6" fillId="0" borderId="25" xfId="2" applyFont="1" applyFill="1" applyBorder="1" applyAlignment="1">
      <alignment horizontal="center" vertical="center" shrinkToFit="1"/>
    </xf>
    <xf numFmtId="0" fontId="6" fillId="0" borderId="26" xfId="2" applyFont="1" applyFill="1" applyBorder="1" applyAlignment="1">
      <alignment horizontal="center" vertical="center" shrinkToFit="1"/>
    </xf>
    <xf numFmtId="0" fontId="6" fillId="0" borderId="27" xfId="2" applyFont="1" applyFill="1" applyBorder="1" applyAlignment="1">
      <alignment horizontal="center" vertical="center" shrinkToFit="1"/>
    </xf>
    <xf numFmtId="0" fontId="6" fillId="0" borderId="20" xfId="2" applyFont="1" applyFill="1" applyBorder="1" applyAlignment="1">
      <alignment horizontal="center" vertical="center" shrinkToFit="1"/>
    </xf>
    <xf numFmtId="0" fontId="7" fillId="0" borderId="86" xfId="2" applyFont="1" applyFill="1" applyBorder="1" applyAlignment="1">
      <alignment vertical="center" textRotation="255"/>
    </xf>
    <xf numFmtId="0" fontId="9" fillId="0" borderId="8" xfId="2" applyFont="1" applyFill="1" applyBorder="1" applyAlignment="1" applyProtection="1">
      <alignment horizontal="center" vertical="center" shrinkToFit="1"/>
    </xf>
    <xf numFmtId="40" fontId="8" fillId="0" borderId="28" xfId="3" applyNumberFormat="1" applyFont="1" applyFill="1" applyBorder="1" applyAlignment="1">
      <alignment vertical="center" shrinkToFit="1"/>
    </xf>
    <xf numFmtId="40" fontId="8" fillId="0" borderId="29" xfId="3" applyNumberFormat="1" applyFont="1" applyFill="1" applyBorder="1" applyAlignment="1">
      <alignment vertical="center" shrinkToFit="1"/>
    </xf>
    <xf numFmtId="40" fontId="10" fillId="0" borderId="29" xfId="3" applyNumberFormat="1" applyFont="1" applyFill="1" applyBorder="1" applyAlignment="1">
      <alignment vertical="center" shrinkToFit="1"/>
    </xf>
    <xf numFmtId="40" fontId="8" fillId="0" borderId="30" xfId="3" applyNumberFormat="1" applyFont="1" applyFill="1" applyBorder="1" applyAlignment="1">
      <alignment vertical="center" shrinkToFit="1"/>
    </xf>
    <xf numFmtId="40" fontId="8" fillId="2" borderId="87" xfId="3" applyNumberFormat="1" applyFont="1" applyFill="1" applyBorder="1" applyAlignment="1">
      <alignment vertical="center" shrinkToFit="1"/>
    </xf>
    <xf numFmtId="0" fontId="9" fillId="0" borderId="5" xfId="2" applyFont="1" applyFill="1" applyBorder="1" applyAlignment="1" applyProtection="1">
      <alignment horizontal="center" vertical="center" shrinkToFit="1"/>
    </xf>
    <xf numFmtId="40" fontId="8" fillId="0" borderId="31" xfId="3" applyNumberFormat="1" applyFont="1" applyFill="1" applyBorder="1" applyAlignment="1">
      <alignment vertical="center" shrinkToFit="1"/>
    </xf>
    <xf numFmtId="40" fontId="8" fillId="0" borderId="32" xfId="3" applyNumberFormat="1" applyFont="1" applyFill="1" applyBorder="1" applyAlignment="1">
      <alignment vertical="center" shrinkToFit="1"/>
    </xf>
    <xf numFmtId="40" fontId="8" fillId="0" borderId="33" xfId="3" applyNumberFormat="1" applyFont="1" applyFill="1" applyBorder="1" applyAlignment="1">
      <alignment vertical="center" shrinkToFit="1"/>
    </xf>
    <xf numFmtId="40" fontId="8" fillId="2" borderId="115" xfId="3" applyNumberFormat="1" applyFont="1" applyFill="1" applyBorder="1" applyAlignment="1">
      <alignment vertical="center" shrinkToFit="1"/>
    </xf>
    <xf numFmtId="0" fontId="9" fillId="2" borderId="6" xfId="2" applyFont="1" applyFill="1" applyBorder="1" applyAlignment="1" applyProtection="1">
      <alignment horizontal="center" vertical="center" shrinkToFit="1"/>
    </xf>
    <xf numFmtId="40" fontId="8" fillId="2" borderId="34" xfId="3" applyNumberFormat="1" applyFont="1" applyFill="1" applyBorder="1" applyAlignment="1">
      <alignment vertical="center" shrinkToFit="1"/>
    </xf>
    <xf numFmtId="40" fontId="8" fillId="2" borderId="35" xfId="3" applyNumberFormat="1" applyFont="1" applyFill="1" applyBorder="1" applyAlignment="1">
      <alignment vertical="center" shrinkToFit="1"/>
    </xf>
    <xf numFmtId="40" fontId="8" fillId="2" borderId="36" xfId="3" applyNumberFormat="1" applyFont="1" applyFill="1" applyBorder="1" applyAlignment="1">
      <alignment vertical="center" shrinkToFit="1"/>
    </xf>
    <xf numFmtId="40" fontId="8" fillId="2" borderId="88" xfId="3" applyNumberFormat="1" applyFont="1" applyFill="1" applyBorder="1" applyAlignment="1">
      <alignment vertical="center" shrinkToFit="1"/>
    </xf>
    <xf numFmtId="38" fontId="7" fillId="0" borderId="86" xfId="3" applyFont="1" applyFill="1" applyBorder="1" applyAlignment="1">
      <alignment vertical="center" textRotation="255"/>
    </xf>
    <xf numFmtId="38" fontId="9" fillId="0" borderId="23" xfId="3" applyFont="1" applyFill="1" applyBorder="1" applyAlignment="1" applyProtection="1">
      <alignment horizontal="center" vertical="center" shrinkToFit="1"/>
    </xf>
    <xf numFmtId="38" fontId="8" fillId="0" borderId="37" xfId="3" applyFont="1" applyFill="1" applyBorder="1" applyAlignment="1">
      <alignment vertical="center" shrinkToFit="1"/>
    </xf>
    <xf numFmtId="38" fontId="8" fillId="0" borderId="38" xfId="3" applyFont="1" applyFill="1" applyBorder="1" applyAlignment="1">
      <alignment vertical="center" shrinkToFit="1"/>
    </xf>
    <xf numFmtId="38" fontId="8" fillId="0" borderId="39" xfId="3" applyFont="1" applyFill="1" applyBorder="1" applyAlignment="1">
      <alignment vertical="center" shrinkToFit="1"/>
    </xf>
    <xf numFmtId="38" fontId="8" fillId="2" borderId="89" xfId="3" applyFont="1" applyFill="1" applyBorder="1" applyAlignment="1">
      <alignment vertical="center" shrinkToFit="1"/>
    </xf>
    <xf numFmtId="38" fontId="9" fillId="0" borderId="5" xfId="3" applyFont="1" applyFill="1" applyBorder="1" applyAlignment="1" applyProtection="1">
      <alignment horizontal="center" vertical="center" shrinkToFit="1"/>
    </xf>
    <xf numFmtId="38" fontId="8" fillId="0" borderId="31" xfId="3" applyFont="1" applyFill="1" applyBorder="1" applyAlignment="1">
      <alignment vertical="center" shrinkToFit="1"/>
    </xf>
    <xf numFmtId="38" fontId="8" fillId="0" borderId="32" xfId="3" applyFont="1" applyFill="1" applyBorder="1" applyAlignment="1">
      <alignment vertical="center" shrinkToFit="1"/>
    </xf>
    <xf numFmtId="38" fontId="8" fillId="0" borderId="33" xfId="3" applyFont="1" applyFill="1" applyBorder="1" applyAlignment="1">
      <alignment vertical="center" shrinkToFit="1"/>
    </xf>
    <xf numFmtId="38" fontId="8" fillId="2" borderId="85" xfId="3" applyFont="1" applyFill="1" applyBorder="1" applyAlignment="1">
      <alignment vertical="center" shrinkToFit="1"/>
    </xf>
    <xf numFmtId="38" fontId="9" fillId="2" borderId="11" xfId="3" applyFont="1" applyFill="1" applyBorder="1" applyAlignment="1" applyProtection="1">
      <alignment horizontal="center" vertical="center" shrinkToFit="1"/>
    </xf>
    <xf numFmtId="38" fontId="8" fillId="2" borderId="40" xfId="3" applyFont="1" applyFill="1" applyBorder="1" applyAlignment="1">
      <alignment vertical="center" shrinkToFit="1"/>
    </xf>
    <xf numFmtId="38" fontId="8" fillId="2" borderId="41" xfId="3" applyFont="1" applyFill="1" applyBorder="1" applyAlignment="1">
      <alignment vertical="center" shrinkToFit="1"/>
    </xf>
    <xf numFmtId="38" fontId="8" fillId="2" borderId="42" xfId="3" applyFont="1" applyFill="1" applyBorder="1" applyAlignment="1">
      <alignment vertical="center" shrinkToFit="1"/>
    </xf>
    <xf numFmtId="38" fontId="8" fillId="2" borderId="24" xfId="3" applyFont="1" applyFill="1" applyBorder="1" applyAlignment="1">
      <alignment vertical="center" shrinkToFit="1"/>
    </xf>
    <xf numFmtId="0" fontId="9" fillId="2" borderId="8" xfId="2" applyFont="1" applyFill="1" applyBorder="1" applyAlignment="1" applyProtection="1">
      <alignment horizontal="center" vertical="center" shrinkToFit="1"/>
    </xf>
    <xf numFmtId="40" fontId="8" fillId="2" borderId="28" xfId="3" applyNumberFormat="1" applyFont="1" applyFill="1" applyBorder="1" applyAlignment="1">
      <alignment vertical="center" shrinkToFit="1"/>
    </xf>
    <xf numFmtId="40" fontId="8" fillId="2" borderId="29" xfId="3" applyNumberFormat="1" applyFont="1" applyFill="1" applyBorder="1" applyAlignment="1">
      <alignment vertical="center" shrinkToFit="1"/>
    </xf>
    <xf numFmtId="40" fontId="8" fillId="2" borderId="30" xfId="3" applyNumberFormat="1" applyFont="1" applyFill="1" applyBorder="1" applyAlignment="1">
      <alignment vertical="center" shrinkToFit="1"/>
    </xf>
    <xf numFmtId="0" fontId="9" fillId="2" borderId="5" xfId="2" applyFont="1" applyFill="1" applyBorder="1" applyAlignment="1" applyProtection="1">
      <alignment horizontal="center" vertical="center" shrinkToFit="1"/>
    </xf>
    <xf numFmtId="40" fontId="8" fillId="2" borderId="31" xfId="3" applyNumberFormat="1" applyFont="1" applyFill="1" applyBorder="1" applyAlignment="1">
      <alignment vertical="center" shrinkToFit="1"/>
    </xf>
    <xf numFmtId="40" fontId="8" fillId="2" borderId="32" xfId="3" applyNumberFormat="1" applyFont="1" applyFill="1" applyBorder="1" applyAlignment="1">
      <alignment vertical="center" shrinkToFit="1"/>
    </xf>
    <xf numFmtId="40" fontId="8" fillId="2" borderId="33" xfId="3" applyNumberFormat="1" applyFont="1" applyFill="1" applyBorder="1" applyAlignment="1">
      <alignment vertical="center" shrinkToFit="1"/>
    </xf>
    <xf numFmtId="40" fontId="8" fillId="2" borderId="85" xfId="3" applyNumberFormat="1" applyFont="1" applyFill="1" applyBorder="1" applyAlignment="1">
      <alignment vertical="center" shrinkToFit="1"/>
    </xf>
    <xf numFmtId="0" fontId="9" fillId="2" borderId="90" xfId="2" applyFont="1" applyFill="1" applyBorder="1" applyAlignment="1" applyProtection="1">
      <alignment horizontal="center" vertical="center" shrinkToFit="1"/>
    </xf>
    <xf numFmtId="40" fontId="8" fillId="2" borderId="43" xfId="3" applyNumberFormat="1" applyFont="1" applyFill="1" applyBorder="1" applyAlignment="1">
      <alignment vertical="center" shrinkToFit="1"/>
    </xf>
    <xf numFmtId="40" fontId="8" fillId="2" borderId="44" xfId="3" applyNumberFormat="1" applyFont="1" applyFill="1" applyBorder="1" applyAlignment="1">
      <alignment vertical="center" shrinkToFit="1"/>
    </xf>
    <xf numFmtId="40" fontId="8" fillId="2" borderId="45" xfId="3" applyNumberFormat="1" applyFont="1" applyFill="1" applyBorder="1" applyAlignment="1">
      <alignment vertical="center" shrinkToFit="1"/>
    </xf>
    <xf numFmtId="40" fontId="8" fillId="2" borderId="92" xfId="3" applyNumberFormat="1" applyFont="1" applyFill="1" applyBorder="1" applyAlignment="1">
      <alignment vertical="center" shrinkToFit="1"/>
    </xf>
    <xf numFmtId="0" fontId="9" fillId="0" borderId="95" xfId="2" applyFont="1" applyFill="1" applyBorder="1" applyAlignment="1" applyProtection="1">
      <alignment horizontal="center" vertical="center" shrinkToFit="1"/>
    </xf>
    <xf numFmtId="40" fontId="8" fillId="0" borderId="96" xfId="3" applyNumberFormat="1" applyFont="1" applyFill="1" applyBorder="1" applyAlignment="1">
      <alignment vertical="center" shrinkToFit="1"/>
    </xf>
    <xf numFmtId="40" fontId="8" fillId="0" borderId="97" xfId="3" applyNumberFormat="1" applyFont="1" applyFill="1" applyBorder="1" applyAlignment="1">
      <alignment vertical="center" shrinkToFit="1"/>
    </xf>
    <xf numFmtId="40" fontId="8" fillId="0" borderId="98" xfId="3" applyNumberFormat="1" applyFont="1" applyFill="1" applyBorder="1" applyAlignment="1">
      <alignment vertical="center" shrinkToFit="1"/>
    </xf>
    <xf numFmtId="40" fontId="8" fillId="2" borderId="99" xfId="3" applyNumberFormat="1" applyFont="1" applyFill="1" applyBorder="1" applyAlignment="1">
      <alignment vertical="center" shrinkToFit="1"/>
    </xf>
    <xf numFmtId="0" fontId="9" fillId="0" borderId="4" xfId="2" applyFont="1" applyFill="1" applyBorder="1" applyAlignment="1" applyProtection="1">
      <alignment horizontal="center" vertical="center" shrinkToFit="1"/>
    </xf>
    <xf numFmtId="40" fontId="8" fillId="0" borderId="46" xfId="3" applyNumberFormat="1" applyFont="1" applyFill="1" applyBorder="1" applyAlignment="1">
      <alignment vertical="center" shrinkToFit="1"/>
    </xf>
    <xf numFmtId="40" fontId="8" fillId="0" borderId="47" xfId="3" applyNumberFormat="1" applyFont="1" applyFill="1" applyBorder="1" applyAlignment="1">
      <alignment vertical="center" shrinkToFit="1"/>
    </xf>
    <xf numFmtId="40" fontId="8" fillId="0" borderId="48" xfId="3" applyNumberFormat="1" applyFont="1" applyFill="1" applyBorder="1" applyAlignment="1">
      <alignment vertical="center" shrinkToFit="1"/>
    </xf>
    <xf numFmtId="40" fontId="8" fillId="2" borderId="100" xfId="3" applyNumberFormat="1" applyFont="1" applyFill="1" applyBorder="1" applyAlignment="1">
      <alignment vertical="center" shrinkToFit="1"/>
    </xf>
    <xf numFmtId="0" fontId="9" fillId="2" borderId="106" xfId="2" applyFont="1" applyFill="1" applyBorder="1" applyAlignment="1" applyProtection="1">
      <alignment horizontal="center" vertical="center" shrinkToFit="1"/>
    </xf>
    <xf numFmtId="40" fontId="8" fillId="2" borderId="52" xfId="3" applyNumberFormat="1" applyFont="1" applyFill="1" applyBorder="1" applyAlignment="1">
      <alignment vertical="center" shrinkToFit="1"/>
    </xf>
    <xf numFmtId="40" fontId="8" fillId="2" borderId="53" xfId="3" applyNumberFormat="1" applyFont="1" applyFill="1" applyBorder="1" applyAlignment="1">
      <alignment vertical="center" shrinkToFit="1"/>
    </xf>
    <xf numFmtId="40" fontId="8" fillId="2" borderId="54" xfId="3" applyNumberFormat="1" applyFont="1" applyFill="1" applyBorder="1" applyAlignment="1">
      <alignment vertical="center" shrinkToFit="1"/>
    </xf>
    <xf numFmtId="40" fontId="8" fillId="2" borderId="17" xfId="3" applyNumberFormat="1" applyFont="1" applyFill="1" applyBorder="1" applyAlignment="1">
      <alignment vertical="center" shrinkToFit="1"/>
    </xf>
    <xf numFmtId="0" fontId="12" fillId="0" borderId="106" xfId="2" applyFont="1" applyFill="1" applyBorder="1" applyAlignment="1">
      <alignment horizontal="center" vertical="center" wrapText="1" shrinkToFit="1"/>
    </xf>
    <xf numFmtId="0" fontId="9" fillId="0" borderId="106" xfId="2" applyFont="1" applyFill="1" applyBorder="1" applyAlignment="1" applyProtection="1">
      <alignment horizontal="center" vertical="center" shrinkToFit="1"/>
    </xf>
    <xf numFmtId="40" fontId="8" fillId="0" borderId="52" xfId="3" applyNumberFormat="1" applyFont="1" applyFill="1" applyBorder="1" applyAlignment="1">
      <alignment vertical="center" shrinkToFit="1"/>
    </xf>
    <xf numFmtId="40" fontId="8" fillId="0" borderId="53" xfId="3" applyNumberFormat="1" applyFont="1" applyFill="1" applyBorder="1" applyAlignment="1">
      <alignment vertical="center" shrinkToFit="1"/>
    </xf>
    <xf numFmtId="40" fontId="8" fillId="0" borderId="54" xfId="3" applyNumberFormat="1" applyFont="1" applyFill="1" applyBorder="1" applyAlignment="1">
      <alignment vertical="center" shrinkToFit="1"/>
    </xf>
    <xf numFmtId="40" fontId="8" fillId="2" borderId="116" xfId="3" applyNumberFormat="1" applyFont="1" applyFill="1" applyBorder="1" applyAlignment="1">
      <alignment vertical="center" shrinkToFit="1"/>
    </xf>
    <xf numFmtId="0" fontId="9" fillId="2" borderId="4" xfId="2" applyFont="1" applyFill="1" applyBorder="1" applyAlignment="1" applyProtection="1">
      <alignment horizontal="center" vertical="center" shrinkToFit="1"/>
    </xf>
    <xf numFmtId="40" fontId="8" fillId="2" borderId="46" xfId="3" applyNumberFormat="1" applyFont="1" applyFill="1" applyBorder="1" applyAlignment="1">
      <alignment vertical="center" shrinkToFit="1"/>
    </xf>
    <xf numFmtId="40" fontId="8" fillId="2" borderId="47" xfId="3" applyNumberFormat="1" applyFont="1" applyFill="1" applyBorder="1" applyAlignment="1">
      <alignment vertical="center" shrinkToFit="1"/>
    </xf>
    <xf numFmtId="40" fontId="8" fillId="2" borderId="48" xfId="3" applyNumberFormat="1" applyFont="1" applyFill="1" applyBorder="1" applyAlignment="1">
      <alignment vertical="center" shrinkToFit="1"/>
    </xf>
    <xf numFmtId="0" fontId="9" fillId="2" borderId="11" xfId="2" applyFont="1" applyFill="1" applyBorder="1" applyAlignment="1" applyProtection="1">
      <alignment horizontal="center" vertical="center" shrinkToFit="1"/>
    </xf>
    <xf numFmtId="40" fontId="8" fillId="2" borderId="40" xfId="3" applyNumberFormat="1" applyFont="1" applyFill="1" applyBorder="1" applyAlignment="1">
      <alignment vertical="center" shrinkToFit="1"/>
    </xf>
    <xf numFmtId="40" fontId="8" fillId="2" borderId="41" xfId="3" applyNumberFormat="1" applyFont="1" applyFill="1" applyBorder="1" applyAlignment="1">
      <alignment vertical="center" shrinkToFit="1"/>
    </xf>
    <xf numFmtId="40" fontId="8" fillId="2" borderId="42" xfId="3" applyNumberFormat="1" applyFont="1" applyFill="1" applyBorder="1" applyAlignment="1">
      <alignment vertical="center" shrinkToFit="1"/>
    </xf>
    <xf numFmtId="40" fontId="8" fillId="2" borderId="114" xfId="3" applyNumberFormat="1" applyFont="1" applyFill="1" applyBorder="1" applyAlignment="1">
      <alignment vertical="center" shrinkToFit="1"/>
    </xf>
    <xf numFmtId="0" fontId="7" fillId="0" borderId="107" xfId="2" applyFont="1" applyFill="1" applyBorder="1" applyAlignment="1">
      <alignment vertical="center" textRotation="255"/>
    </xf>
    <xf numFmtId="40" fontId="8" fillId="2" borderId="117" xfId="3" applyNumberFormat="1" applyFont="1" applyFill="1" applyBorder="1" applyAlignment="1">
      <alignment vertical="center" shrinkToFit="1"/>
    </xf>
    <xf numFmtId="40" fontId="8" fillId="0" borderId="40" xfId="3" applyNumberFormat="1" applyFont="1" applyFill="1" applyBorder="1" applyAlignment="1">
      <alignment vertical="center" shrinkToFit="1"/>
    </xf>
    <xf numFmtId="40" fontId="8" fillId="0" borderId="41" xfId="3" applyNumberFormat="1" applyFont="1" applyFill="1" applyBorder="1" applyAlignment="1">
      <alignment vertical="center" shrinkToFit="1"/>
    </xf>
    <xf numFmtId="40" fontId="8" fillId="0" borderId="42" xfId="3" applyNumberFormat="1" applyFont="1" applyFill="1" applyBorder="1" applyAlignment="1">
      <alignment vertical="center" shrinkToFit="1"/>
    </xf>
    <xf numFmtId="40" fontId="8" fillId="2" borderId="24" xfId="3" applyNumberFormat="1" applyFont="1" applyFill="1" applyBorder="1" applyAlignment="1">
      <alignment vertical="center" shrinkToFit="1"/>
    </xf>
    <xf numFmtId="0" fontId="11" fillId="0" borderId="86" xfId="2" applyFont="1" applyFill="1" applyBorder="1" applyAlignment="1">
      <alignment horizontal="center" vertical="center"/>
    </xf>
    <xf numFmtId="0" fontId="7" fillId="0" borderId="86" xfId="2" applyFont="1" applyFill="1" applyBorder="1" applyAlignment="1">
      <alignment vertical="center" shrinkToFit="1"/>
    </xf>
    <xf numFmtId="0" fontId="11" fillId="0" borderId="86" xfId="2" applyFont="1" applyFill="1" applyBorder="1" applyAlignment="1">
      <alignment vertical="center"/>
    </xf>
    <xf numFmtId="40" fontId="8" fillId="2" borderId="55" xfId="3" applyNumberFormat="1" applyFont="1" applyFill="1" applyBorder="1" applyAlignment="1">
      <alignment vertical="center" shrinkToFit="1"/>
    </xf>
    <xf numFmtId="40" fontId="8" fillId="2" borderId="56" xfId="3" applyNumberFormat="1" applyFont="1" applyFill="1" applyBorder="1" applyAlignment="1">
      <alignment vertical="center" shrinkToFit="1"/>
    </xf>
    <xf numFmtId="40" fontId="8" fillId="2" borderId="57" xfId="3" applyNumberFormat="1" applyFont="1" applyFill="1" applyBorder="1" applyAlignment="1">
      <alignment vertical="center" shrinkToFit="1"/>
    </xf>
    <xf numFmtId="40" fontId="8" fillId="2" borderId="16" xfId="3" applyNumberFormat="1" applyFont="1" applyFill="1" applyBorder="1" applyAlignment="1">
      <alignment vertical="center" shrinkToFit="1"/>
    </xf>
    <xf numFmtId="40" fontId="8" fillId="0" borderId="58" xfId="3" applyNumberFormat="1" applyFont="1" applyFill="1" applyBorder="1" applyAlignment="1">
      <alignment vertical="center" shrinkToFit="1"/>
    </xf>
    <xf numFmtId="40" fontId="8" fillId="0" borderId="59" xfId="3" applyNumberFormat="1" applyFont="1" applyFill="1" applyBorder="1" applyAlignment="1">
      <alignment vertical="center" shrinkToFit="1"/>
    </xf>
    <xf numFmtId="40" fontId="8" fillId="0" borderId="60" xfId="3" applyNumberFormat="1" applyFont="1" applyFill="1" applyBorder="1" applyAlignment="1">
      <alignment vertical="center" shrinkToFit="1"/>
    </xf>
    <xf numFmtId="40" fontId="8" fillId="2" borderId="118" xfId="3" applyNumberFormat="1" applyFont="1" applyFill="1" applyBorder="1" applyAlignment="1">
      <alignment vertical="center" shrinkToFi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textRotation="255" shrinkToFit="1"/>
    </xf>
    <xf numFmtId="0" fontId="7" fillId="0" borderId="6" xfId="0" applyFont="1" applyFill="1" applyBorder="1" applyAlignment="1">
      <alignment horizontal="center" vertical="center" textRotation="255" shrinkToFit="1"/>
    </xf>
    <xf numFmtId="0" fontId="7" fillId="0" borderId="7" xfId="0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11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7" fillId="0" borderId="74" xfId="0" applyFont="1" applyFill="1" applyBorder="1" applyAlignment="1">
      <alignment vertical="center" textRotation="255"/>
    </xf>
    <xf numFmtId="0" fontId="0" fillId="0" borderId="75" xfId="0" applyBorder="1" applyAlignment="1">
      <alignment vertical="center" textRotation="255"/>
    </xf>
    <xf numFmtId="0" fontId="0" fillId="0" borderId="73" xfId="0" applyBorder="1" applyAlignment="1">
      <alignment vertical="center" textRotation="255"/>
    </xf>
    <xf numFmtId="0" fontId="7" fillId="0" borderId="11" xfId="0" applyFont="1" applyFill="1" applyBorder="1" applyAlignment="1">
      <alignment horizontal="center" vertical="center" textRotation="255" shrinkToFit="1"/>
    </xf>
    <xf numFmtId="0" fontId="9" fillId="0" borderId="7" xfId="0" applyFont="1" applyFill="1" applyBorder="1" applyAlignment="1" applyProtection="1">
      <alignment horizontal="center" vertical="center" wrapText="1" shrinkToFit="1"/>
    </xf>
    <xf numFmtId="0" fontId="9" fillId="0" borderId="7" xfId="0" applyFont="1" applyFill="1" applyBorder="1" applyAlignment="1" applyProtection="1">
      <alignment horizontal="center" vertical="center" shrinkToFit="1"/>
    </xf>
    <xf numFmtId="0" fontId="9" fillId="0" borderId="14" xfId="0" applyFont="1" applyFill="1" applyBorder="1" applyAlignment="1" applyProtection="1">
      <alignment horizontal="center" vertical="center" shrinkToFit="1"/>
    </xf>
    <xf numFmtId="0" fontId="9" fillId="0" borderId="17" xfId="0" applyFont="1" applyFill="1" applyBorder="1" applyAlignment="1" applyProtection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 applyProtection="1">
      <alignment horizontal="center" vertical="center" shrinkToFit="1"/>
    </xf>
    <xf numFmtId="0" fontId="9" fillId="0" borderId="24" xfId="0" applyFont="1" applyFill="1" applyBorder="1" applyAlignment="1" applyProtection="1">
      <alignment horizontal="center" vertical="center" shrinkToFit="1"/>
    </xf>
    <xf numFmtId="0" fontId="7" fillId="0" borderId="77" xfId="0" applyFont="1" applyFill="1" applyBorder="1" applyAlignment="1">
      <alignment horizontal="center" vertical="center"/>
    </xf>
    <xf numFmtId="0" fontId="7" fillId="0" borderId="78" xfId="0" applyFont="1" applyFill="1" applyBorder="1" applyAlignment="1">
      <alignment horizontal="center" vertical="center"/>
    </xf>
    <xf numFmtId="0" fontId="7" fillId="0" borderId="79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 textRotation="255"/>
    </xf>
    <xf numFmtId="0" fontId="7" fillId="0" borderId="75" xfId="0" applyFont="1" applyFill="1" applyBorder="1" applyAlignment="1">
      <alignment horizontal="center" vertical="center" textRotation="255"/>
    </xf>
    <xf numFmtId="0" fontId="9" fillId="0" borderId="84" xfId="0" applyFont="1" applyFill="1" applyBorder="1" applyAlignment="1" applyProtection="1">
      <alignment horizontal="center" vertical="center" shrinkToFit="1"/>
    </xf>
    <xf numFmtId="0" fontId="9" fillId="0" borderId="85" xfId="0" applyFont="1" applyFill="1" applyBorder="1" applyAlignment="1" applyProtection="1">
      <alignment horizontal="center" vertical="center" shrinkToFit="1"/>
    </xf>
    <xf numFmtId="0" fontId="7" fillId="0" borderId="74" xfId="0" applyFont="1" applyFill="1" applyBorder="1" applyAlignment="1">
      <alignment horizontal="center" vertical="center" textRotation="255"/>
    </xf>
    <xf numFmtId="0" fontId="7" fillId="0" borderId="73" xfId="0" applyFont="1" applyFill="1" applyBorder="1" applyAlignment="1">
      <alignment horizontal="center" vertical="center" textRotation="255"/>
    </xf>
    <xf numFmtId="0" fontId="7" fillId="0" borderId="93" xfId="0" applyFont="1" applyFill="1" applyBorder="1" applyAlignment="1">
      <alignment horizontal="center" vertical="center" textRotation="255"/>
    </xf>
    <xf numFmtId="0" fontId="7" fillId="0" borderId="6" xfId="0" applyFont="1" applyFill="1" applyBorder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9" fillId="0" borderId="108" xfId="0" applyFont="1" applyFill="1" applyBorder="1" applyAlignment="1" applyProtection="1">
      <alignment horizontal="center" vertical="center" shrinkToFit="1"/>
    </xf>
    <xf numFmtId="0" fontId="9" fillId="0" borderId="99" xfId="0" applyFont="1" applyFill="1" applyBorder="1" applyAlignment="1" applyProtection="1">
      <alignment horizontal="center" vertical="center" shrinkToFit="1"/>
    </xf>
    <xf numFmtId="0" fontId="9" fillId="2" borderId="14" xfId="0" applyFont="1" applyFill="1" applyBorder="1" applyAlignment="1" applyProtection="1">
      <alignment horizontal="center" vertical="center" shrinkToFit="1"/>
    </xf>
    <xf numFmtId="0" fontId="9" fillId="2" borderId="17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>
      <alignment horizontal="center" vertical="center" textRotation="255" shrinkToFit="1"/>
    </xf>
    <xf numFmtId="0" fontId="9" fillId="0" borderId="10" xfId="0" applyFont="1" applyFill="1" applyBorder="1" applyAlignment="1" applyProtection="1">
      <alignment horizontal="center" vertical="center" wrapText="1" shrinkToFit="1"/>
    </xf>
    <xf numFmtId="0" fontId="9" fillId="0" borderId="6" xfId="0" applyFont="1" applyFill="1" applyBorder="1" applyAlignment="1" applyProtection="1">
      <alignment horizontal="center" vertical="center" wrapText="1" shrinkToFit="1"/>
    </xf>
    <xf numFmtId="0" fontId="9" fillId="0" borderId="11" xfId="0" applyFont="1" applyFill="1" applyBorder="1" applyAlignment="1" applyProtection="1">
      <alignment horizontal="center" vertical="center" wrapText="1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0" borderId="93" xfId="0" applyFont="1" applyFill="1" applyBorder="1" applyAlignment="1">
      <alignment horizontal="center" vertical="center" textRotation="255" shrinkToFit="1"/>
    </xf>
    <xf numFmtId="0" fontId="7" fillId="0" borderId="90" xfId="0" applyFont="1" applyFill="1" applyBorder="1" applyAlignment="1">
      <alignment horizontal="center" vertical="center" textRotation="255" shrinkToFit="1"/>
    </xf>
    <xf numFmtId="0" fontId="7" fillId="0" borderId="93" xfId="0" applyFont="1" applyFill="1" applyBorder="1" applyAlignment="1">
      <alignment vertical="center" wrapText="1" shrinkToFit="1"/>
    </xf>
    <xf numFmtId="0" fontId="7" fillId="0" borderId="6" xfId="0" applyFont="1" applyFill="1" applyBorder="1" applyAlignment="1">
      <alignment vertical="center" wrapText="1" shrinkToFit="1"/>
    </xf>
    <xf numFmtId="0" fontId="7" fillId="0" borderId="11" xfId="0" applyFont="1" applyFill="1" applyBorder="1" applyAlignment="1">
      <alignment vertical="center" wrapText="1" shrinkToFit="1"/>
    </xf>
    <xf numFmtId="0" fontId="7" fillId="0" borderId="90" xfId="0" applyFont="1" applyFill="1" applyBorder="1" applyAlignment="1">
      <alignment horizontal="center" vertical="center" wrapText="1" shrinkToFit="1"/>
    </xf>
    <xf numFmtId="0" fontId="7" fillId="0" borderId="22" xfId="0" applyFont="1" applyFill="1" applyBorder="1" applyAlignment="1">
      <alignment horizontal="center" vertical="center" wrapText="1" shrinkToFit="1"/>
    </xf>
    <xf numFmtId="0" fontId="7" fillId="0" borderId="94" xfId="0" applyFont="1" applyFill="1" applyBorder="1" applyAlignment="1">
      <alignment vertical="center" wrapText="1" shrinkToFit="1"/>
    </xf>
    <xf numFmtId="0" fontId="7" fillId="0" borderId="7" xfId="0" applyFont="1" applyFill="1" applyBorder="1" applyAlignment="1">
      <alignment vertical="center" wrapText="1" shrinkToFit="1"/>
    </xf>
    <xf numFmtId="0" fontId="7" fillId="0" borderId="10" xfId="0" applyFont="1" applyFill="1" applyBorder="1" applyAlignment="1">
      <alignment vertical="center" wrapText="1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91" xfId="0" applyFont="1" applyFill="1" applyBorder="1" applyAlignment="1">
      <alignment horizontal="center" vertical="center" shrinkToFit="1"/>
    </xf>
    <xf numFmtId="0" fontId="7" fillId="0" borderId="91" xfId="0" applyFont="1" applyFill="1" applyBorder="1" applyAlignment="1">
      <alignment horizontal="center" vertical="center" wrapText="1" shrinkToFit="1"/>
    </xf>
    <xf numFmtId="0" fontId="9" fillId="0" borderId="108" xfId="0" applyFont="1" applyFill="1" applyBorder="1" applyAlignment="1" applyProtection="1">
      <alignment vertical="center" shrinkToFit="1"/>
    </xf>
    <xf numFmtId="0" fontId="9" fillId="0" borderId="99" xfId="0" applyFont="1" applyFill="1" applyBorder="1" applyAlignment="1" applyProtection="1">
      <alignment vertical="center" shrinkToFit="1"/>
    </xf>
    <xf numFmtId="0" fontId="9" fillId="0" borderId="13" xfId="0" applyFont="1" applyFill="1" applyBorder="1" applyAlignment="1" applyProtection="1">
      <alignment vertical="center" shrinkToFit="1"/>
    </xf>
    <xf numFmtId="0" fontId="9" fillId="0" borderId="24" xfId="0" applyFont="1" applyFill="1" applyBorder="1" applyAlignment="1" applyProtection="1">
      <alignment vertical="center" shrinkToFit="1"/>
    </xf>
    <xf numFmtId="0" fontId="9" fillId="0" borderId="14" xfId="0" applyFont="1" applyFill="1" applyBorder="1" applyAlignment="1" applyProtection="1">
      <alignment vertical="center" wrapText="1" shrinkToFit="1"/>
    </xf>
    <xf numFmtId="0" fontId="9" fillId="0" borderId="17" xfId="0" applyFont="1" applyFill="1" applyBorder="1" applyAlignment="1" applyProtection="1">
      <alignment vertical="center" wrapText="1" shrinkToFit="1"/>
    </xf>
    <xf numFmtId="0" fontId="9" fillId="0" borderId="14" xfId="0" applyFont="1" applyFill="1" applyBorder="1" applyAlignment="1" applyProtection="1">
      <alignment vertical="center" shrinkToFit="1"/>
    </xf>
    <xf numFmtId="0" fontId="9" fillId="0" borderId="17" xfId="0" applyFont="1" applyFill="1" applyBorder="1" applyAlignment="1" applyProtection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90" xfId="0" applyFont="1" applyFill="1" applyBorder="1" applyAlignment="1">
      <alignment horizontal="center" vertical="center" shrinkToFit="1"/>
    </xf>
    <xf numFmtId="38" fontId="7" fillId="0" borderId="10" xfId="1" applyFont="1" applyFill="1" applyBorder="1" applyAlignment="1">
      <alignment horizontal="center" vertical="center" wrapText="1" shrinkToFit="1"/>
    </xf>
    <xf numFmtId="38" fontId="7" fillId="0" borderId="6" xfId="1" applyFont="1" applyFill="1" applyBorder="1" applyAlignment="1">
      <alignment horizontal="center" vertical="center" wrapText="1" shrinkToFit="1"/>
    </xf>
    <xf numFmtId="38" fontId="7" fillId="0" borderId="11" xfId="1" applyFont="1" applyFill="1" applyBorder="1" applyAlignment="1">
      <alignment horizontal="center" vertical="center" wrapText="1" shrinkToFit="1"/>
    </xf>
    <xf numFmtId="0" fontId="7" fillId="0" borderId="93" xfId="2" applyFont="1" applyFill="1" applyBorder="1" applyAlignment="1">
      <alignment horizontal="center" vertical="center" textRotation="255" shrinkToFit="1"/>
    </xf>
    <xf numFmtId="0" fontId="7" fillId="0" borderId="6" xfId="2" applyFont="1" applyFill="1" applyBorder="1" applyAlignment="1">
      <alignment horizontal="center" vertical="center" textRotation="255" shrinkToFit="1"/>
    </xf>
    <xf numFmtId="0" fontId="7" fillId="0" borderId="90" xfId="2" applyFont="1" applyFill="1" applyBorder="1" applyAlignment="1">
      <alignment horizontal="center" vertical="center" textRotation="255" shrinkToFit="1"/>
    </xf>
    <xf numFmtId="0" fontId="7" fillId="0" borderId="93" xfId="2" applyFont="1" applyFill="1" applyBorder="1" applyAlignment="1">
      <alignment vertical="center" wrapText="1" shrinkToFit="1"/>
    </xf>
    <xf numFmtId="0" fontId="7" fillId="0" borderId="6" xfId="2" applyFont="1" applyFill="1" applyBorder="1" applyAlignment="1">
      <alignment vertical="center" wrapText="1" shrinkToFit="1"/>
    </xf>
    <xf numFmtId="0" fontId="7" fillId="0" borderId="11" xfId="2" applyFont="1" applyFill="1" applyBorder="1" applyAlignment="1">
      <alignment vertical="center" wrapText="1" shrinkToFit="1"/>
    </xf>
    <xf numFmtId="0" fontId="7" fillId="0" borderId="6" xfId="2" applyFont="1" applyFill="1" applyBorder="1" applyAlignment="1">
      <alignment horizontal="center" vertical="center" wrapText="1" shrinkToFit="1"/>
    </xf>
    <xf numFmtId="0" fontId="7" fillId="0" borderId="6" xfId="2" applyFont="1" applyFill="1" applyBorder="1" applyAlignment="1">
      <alignment horizontal="center" vertical="center" shrinkToFit="1"/>
    </xf>
    <xf numFmtId="0" fontId="7" fillId="0" borderId="90" xfId="2" applyFont="1" applyFill="1" applyBorder="1" applyAlignment="1">
      <alignment horizontal="center" vertical="center" shrinkToFit="1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horizontal="center" vertical="center" textRotation="255" shrinkToFit="1"/>
    </xf>
    <xf numFmtId="0" fontId="7" fillId="0" borderId="7" xfId="2" applyFont="1" applyFill="1" applyBorder="1" applyAlignment="1">
      <alignment horizontal="center" vertical="center" wrapText="1" shrinkToFit="1"/>
    </xf>
    <xf numFmtId="38" fontId="7" fillId="0" borderId="10" xfId="3" applyFont="1" applyFill="1" applyBorder="1" applyAlignment="1">
      <alignment horizontal="center" vertical="center" wrapText="1" shrinkToFit="1"/>
    </xf>
    <xf numFmtId="38" fontId="7" fillId="0" borderId="6" xfId="3" applyFont="1" applyFill="1" applyBorder="1" applyAlignment="1">
      <alignment horizontal="center" vertical="center" wrapText="1" shrinkToFit="1"/>
    </xf>
    <xf numFmtId="38" fontId="7" fillId="0" borderId="11" xfId="3" applyFont="1" applyFill="1" applyBorder="1" applyAlignment="1">
      <alignment horizontal="center" vertical="center" wrapText="1" shrinkToFit="1"/>
    </xf>
    <xf numFmtId="0" fontId="7" fillId="0" borderId="91" xfId="2" applyFont="1" applyFill="1" applyBorder="1" applyAlignment="1">
      <alignment horizontal="center" vertical="center" wrapText="1" shrinkToFit="1"/>
    </xf>
    <xf numFmtId="0" fontId="7" fillId="2" borderId="12" xfId="2" applyFont="1" applyFill="1" applyBorder="1" applyAlignment="1">
      <alignment horizontal="center" vertical="center" shrinkToFit="1"/>
    </xf>
    <xf numFmtId="0" fontId="7" fillId="2" borderId="15" xfId="2" applyFont="1" applyFill="1" applyBorder="1" applyAlignment="1">
      <alignment horizontal="center" vertical="center" shrinkToFit="1"/>
    </xf>
    <xf numFmtId="0" fontId="7" fillId="2" borderId="16" xfId="2" applyFont="1" applyFill="1" applyBorder="1" applyAlignment="1">
      <alignment horizontal="center" vertical="center" shrinkToFit="1"/>
    </xf>
    <xf numFmtId="0" fontId="9" fillId="0" borderId="1" xfId="2" applyFont="1" applyFill="1" applyBorder="1" applyAlignment="1" applyProtection="1">
      <alignment horizontal="center" vertical="center"/>
    </xf>
    <xf numFmtId="0" fontId="9" fillId="0" borderId="2" xfId="2" applyFont="1" applyFill="1" applyBorder="1" applyAlignment="1" applyProtection="1">
      <alignment horizontal="center" vertical="center"/>
    </xf>
    <xf numFmtId="0" fontId="9" fillId="0" borderId="3" xfId="2" applyFont="1" applyFill="1" applyBorder="1" applyAlignment="1" applyProtection="1">
      <alignment horizontal="center" vertical="center"/>
    </xf>
    <xf numFmtId="0" fontId="7" fillId="0" borderId="93" xfId="2" applyFont="1" applyFill="1" applyBorder="1" applyAlignment="1">
      <alignment horizontal="center" vertical="center" textRotation="255"/>
    </xf>
    <xf numFmtId="0" fontId="7" fillId="0" borderId="6" xfId="2" applyFont="1" applyFill="1" applyBorder="1" applyAlignment="1">
      <alignment horizontal="center" vertical="center" textRotation="255"/>
    </xf>
    <xf numFmtId="0" fontId="7" fillId="0" borderId="11" xfId="2" applyFont="1" applyFill="1" applyBorder="1" applyAlignment="1">
      <alignment horizontal="center" vertical="center" textRotation="255"/>
    </xf>
    <xf numFmtId="0" fontId="9" fillId="0" borderId="108" xfId="2" applyFont="1" applyFill="1" applyBorder="1" applyAlignment="1" applyProtection="1">
      <alignment vertical="center" shrinkToFit="1"/>
    </xf>
    <xf numFmtId="0" fontId="9" fillId="0" borderId="99" xfId="2" applyFont="1" applyFill="1" applyBorder="1" applyAlignment="1" applyProtection="1">
      <alignment vertical="center" shrinkToFit="1"/>
    </xf>
    <xf numFmtId="0" fontId="9" fillId="0" borderId="13" xfId="2" applyFont="1" applyFill="1" applyBorder="1" applyAlignment="1" applyProtection="1">
      <alignment vertical="center" shrinkToFit="1"/>
    </xf>
    <xf numFmtId="0" fontId="9" fillId="0" borderId="24" xfId="2" applyFont="1" applyFill="1" applyBorder="1" applyAlignment="1" applyProtection="1">
      <alignment vertical="center" shrinkToFit="1"/>
    </xf>
    <xf numFmtId="0" fontId="9" fillId="2" borderId="14" xfId="2" applyFont="1" applyFill="1" applyBorder="1" applyAlignment="1" applyProtection="1">
      <alignment horizontal="center" vertical="center" shrinkToFit="1"/>
    </xf>
    <xf numFmtId="0" fontId="9" fillId="2" borderId="17" xfId="2" applyFont="1" applyFill="1" applyBorder="1" applyAlignment="1" applyProtection="1">
      <alignment horizontal="center" vertical="center" shrinkToFit="1"/>
    </xf>
    <xf numFmtId="0" fontId="7" fillId="0" borderId="11" xfId="2" applyFont="1" applyFill="1" applyBorder="1" applyAlignment="1">
      <alignment horizontal="center" vertical="center" textRotation="255" shrinkToFit="1"/>
    </xf>
    <xf numFmtId="0" fontId="9" fillId="0" borderId="14" xfId="2" applyFont="1" applyFill="1" applyBorder="1" applyAlignment="1" applyProtection="1">
      <alignment vertical="center" wrapText="1" shrinkToFit="1"/>
    </xf>
    <xf numFmtId="0" fontId="9" fillId="0" borderId="17" xfId="2" applyFont="1" applyFill="1" applyBorder="1" applyAlignment="1" applyProtection="1">
      <alignment vertical="center" wrapText="1" shrinkToFit="1"/>
    </xf>
    <xf numFmtId="0" fontId="9" fillId="0" borderId="14" xfId="2" applyFont="1" applyFill="1" applyBorder="1" applyAlignment="1" applyProtection="1">
      <alignment vertical="center" shrinkToFit="1"/>
    </xf>
    <xf numFmtId="0" fontId="9" fillId="0" borderId="17" xfId="2" applyFont="1" applyFill="1" applyBorder="1" applyAlignment="1" applyProtection="1">
      <alignment vertical="center" shrinkToFit="1"/>
    </xf>
    <xf numFmtId="0" fontId="7" fillId="0" borderId="14" xfId="2" applyFont="1" applyFill="1" applyBorder="1" applyAlignment="1">
      <alignment vertical="center" shrinkToFit="1"/>
    </xf>
    <xf numFmtId="0" fontId="7" fillId="0" borderId="17" xfId="2" applyFont="1" applyFill="1" applyBorder="1" applyAlignment="1">
      <alignment vertical="center" shrinkToFit="1"/>
    </xf>
    <xf numFmtId="0" fontId="7" fillId="2" borderId="21" xfId="2" applyFont="1" applyFill="1" applyBorder="1" applyAlignment="1">
      <alignment horizontal="center" vertical="center" shrinkToFit="1"/>
    </xf>
    <xf numFmtId="0" fontId="7" fillId="2" borderId="17" xfId="2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activeCell="D15" sqref="D15"/>
    </sheetView>
  </sheetViews>
  <sheetFormatPr defaultRowHeight="14.25" x14ac:dyDescent="0.15"/>
  <cols>
    <col min="1" max="2" width="3.5" style="4" customWidth="1"/>
    <col min="3" max="3" width="7.375" style="4" customWidth="1"/>
    <col min="4" max="4" width="6.75" style="6" customWidth="1"/>
    <col min="5" max="16" width="6.875" style="1" customWidth="1"/>
    <col min="17" max="17" width="7.625" style="1" customWidth="1"/>
    <col min="18" max="16384" width="9" style="4"/>
  </cols>
  <sheetData>
    <row r="1" spans="1:17" ht="15.75" customHeight="1" thickBot="1" x14ac:dyDescent="0.2">
      <c r="A1" s="2" t="s">
        <v>33</v>
      </c>
      <c r="B1" s="2"/>
      <c r="C1" s="2"/>
      <c r="D1" s="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7"/>
      <c r="Q1" s="8"/>
    </row>
    <row r="2" spans="1:17" ht="15.75" customHeight="1" thickBot="1" x14ac:dyDescent="0.2">
      <c r="A2" s="277" t="s">
        <v>28</v>
      </c>
      <c r="B2" s="278"/>
      <c r="C2" s="278"/>
      <c r="D2" s="279"/>
      <c r="E2" s="9" t="s">
        <v>0</v>
      </c>
      <c r="F2" s="10" t="s">
        <v>1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9</v>
      </c>
      <c r="O2" s="10" t="s">
        <v>10</v>
      </c>
      <c r="P2" s="11" t="s">
        <v>11</v>
      </c>
      <c r="Q2" s="69" t="s">
        <v>12</v>
      </c>
    </row>
    <row r="3" spans="1:17" ht="15.75" customHeight="1" thickTop="1" x14ac:dyDescent="0.15">
      <c r="A3" s="293" t="s">
        <v>34</v>
      </c>
      <c r="B3" s="280" t="s">
        <v>17</v>
      </c>
      <c r="C3" s="282" t="s">
        <v>16</v>
      </c>
      <c r="D3" s="36" t="s">
        <v>14</v>
      </c>
      <c r="E3" s="13">
        <v>1632.9</v>
      </c>
      <c r="F3" s="12">
        <v>2003.1</v>
      </c>
      <c r="G3" s="12">
        <v>1663.49</v>
      </c>
      <c r="H3" s="12">
        <v>8.25</v>
      </c>
      <c r="I3" s="12">
        <v>1938.16</v>
      </c>
      <c r="J3" s="12">
        <v>1846.63</v>
      </c>
      <c r="K3" s="12">
        <v>1430.17</v>
      </c>
      <c r="L3" s="12">
        <v>870.2</v>
      </c>
      <c r="M3" s="12">
        <v>1845.65</v>
      </c>
      <c r="N3" s="12">
        <v>1723.08</v>
      </c>
      <c r="O3" s="12">
        <v>1661.6</v>
      </c>
      <c r="P3" s="14">
        <v>438.14</v>
      </c>
      <c r="Q3" s="70">
        <f>SUM(E3:P3)</f>
        <v>17061.37</v>
      </c>
    </row>
    <row r="4" spans="1:17" ht="15.75" customHeight="1" x14ac:dyDescent="0.15">
      <c r="A4" s="294"/>
      <c r="B4" s="281"/>
      <c r="C4" s="282"/>
      <c r="D4" s="37" t="s">
        <v>15</v>
      </c>
      <c r="E4" s="15">
        <v>1781.46</v>
      </c>
      <c r="F4" s="16">
        <v>137.28</v>
      </c>
      <c r="G4" s="16">
        <v>1676.4</v>
      </c>
      <c r="H4" s="16">
        <v>2074.4</v>
      </c>
      <c r="I4" s="16">
        <v>1410.13</v>
      </c>
      <c r="J4" s="16">
        <v>881.05</v>
      </c>
      <c r="K4" s="16">
        <v>1791.84</v>
      </c>
      <c r="L4" s="16">
        <v>1883.16</v>
      </c>
      <c r="M4" s="16">
        <v>1810.73</v>
      </c>
      <c r="N4" s="16">
        <v>719.69</v>
      </c>
      <c r="O4" s="16">
        <v>979.53</v>
      </c>
      <c r="P4" s="17">
        <v>1895.67</v>
      </c>
      <c r="Q4" s="71">
        <f>SUM(E4:P4)</f>
        <v>17041.340000000004</v>
      </c>
    </row>
    <row r="5" spans="1:17" ht="15.75" customHeight="1" x14ac:dyDescent="0.15">
      <c r="A5" s="294"/>
      <c r="B5" s="281"/>
      <c r="C5" s="282"/>
      <c r="D5" s="40" t="s">
        <v>18</v>
      </c>
      <c r="E5" s="41">
        <f t="shared" ref="E5:O5" si="0">SUM(E3:E4)</f>
        <v>3414.36</v>
      </c>
      <c r="F5" s="42">
        <f t="shared" si="0"/>
        <v>2140.38</v>
      </c>
      <c r="G5" s="42">
        <f t="shared" si="0"/>
        <v>3339.8900000000003</v>
      </c>
      <c r="H5" s="42">
        <f t="shared" si="0"/>
        <v>2082.65</v>
      </c>
      <c r="I5" s="42">
        <f t="shared" si="0"/>
        <v>3348.29</v>
      </c>
      <c r="J5" s="42">
        <f t="shared" si="0"/>
        <v>2727.6800000000003</v>
      </c>
      <c r="K5" s="42">
        <f t="shared" si="0"/>
        <v>3222.01</v>
      </c>
      <c r="L5" s="42">
        <f t="shared" si="0"/>
        <v>2753.36</v>
      </c>
      <c r="M5" s="42">
        <f t="shared" si="0"/>
        <v>3656.38</v>
      </c>
      <c r="N5" s="42">
        <f t="shared" si="0"/>
        <v>2442.77</v>
      </c>
      <c r="O5" s="42">
        <f t="shared" si="0"/>
        <v>2641.13</v>
      </c>
      <c r="P5" s="43">
        <f>SUM(P3:P4)</f>
        <v>2333.81</v>
      </c>
      <c r="Q5" s="72">
        <f>SUM(Q3:Q4)</f>
        <v>34102.710000000006</v>
      </c>
    </row>
    <row r="6" spans="1:17" ht="15.75" customHeight="1" x14ac:dyDescent="0.15">
      <c r="A6" s="294"/>
      <c r="B6" s="281"/>
      <c r="C6" s="283" t="s">
        <v>29</v>
      </c>
      <c r="D6" s="38" t="s">
        <v>14</v>
      </c>
      <c r="E6" s="18">
        <v>26</v>
      </c>
      <c r="F6" s="19">
        <v>31</v>
      </c>
      <c r="G6" s="19">
        <v>27</v>
      </c>
      <c r="H6" s="19">
        <v>1</v>
      </c>
      <c r="I6" s="19">
        <v>30</v>
      </c>
      <c r="J6" s="19">
        <v>29</v>
      </c>
      <c r="K6" s="19">
        <v>22</v>
      </c>
      <c r="L6" s="19">
        <v>14</v>
      </c>
      <c r="M6" s="19">
        <v>30</v>
      </c>
      <c r="N6" s="19">
        <v>28</v>
      </c>
      <c r="O6" s="19">
        <v>26</v>
      </c>
      <c r="P6" s="20">
        <v>8</v>
      </c>
      <c r="Q6" s="73">
        <f>SUM(E6:P6)</f>
        <v>272</v>
      </c>
    </row>
    <row r="7" spans="1:17" ht="15.75" customHeight="1" x14ac:dyDescent="0.15">
      <c r="A7" s="294"/>
      <c r="B7" s="281"/>
      <c r="C7" s="284"/>
      <c r="D7" s="37" t="s">
        <v>15</v>
      </c>
      <c r="E7" s="21">
        <v>28</v>
      </c>
      <c r="F7" s="22">
        <v>3</v>
      </c>
      <c r="G7" s="22">
        <v>27</v>
      </c>
      <c r="H7" s="22">
        <v>31</v>
      </c>
      <c r="I7" s="22">
        <v>23</v>
      </c>
      <c r="J7" s="22">
        <v>15</v>
      </c>
      <c r="K7" s="22">
        <v>28</v>
      </c>
      <c r="L7" s="22">
        <v>30</v>
      </c>
      <c r="M7" s="22">
        <v>30</v>
      </c>
      <c r="N7" s="22">
        <v>13</v>
      </c>
      <c r="O7" s="22">
        <v>15</v>
      </c>
      <c r="P7" s="23">
        <v>31</v>
      </c>
      <c r="Q7" s="74">
        <f>SUM(E7:P7)</f>
        <v>274</v>
      </c>
    </row>
    <row r="8" spans="1:17" ht="15.75" customHeight="1" x14ac:dyDescent="0.15">
      <c r="A8" s="294"/>
      <c r="B8" s="281"/>
      <c r="C8" s="285"/>
      <c r="D8" s="44" t="s">
        <v>18</v>
      </c>
      <c r="E8" s="45">
        <f t="shared" ref="E8:P8" si="1">SUM(E6:E7)</f>
        <v>54</v>
      </c>
      <c r="F8" s="46">
        <f t="shared" si="1"/>
        <v>34</v>
      </c>
      <c r="G8" s="46">
        <f t="shared" si="1"/>
        <v>54</v>
      </c>
      <c r="H8" s="46">
        <f t="shared" si="1"/>
        <v>32</v>
      </c>
      <c r="I8" s="46">
        <f t="shared" si="1"/>
        <v>53</v>
      </c>
      <c r="J8" s="46">
        <f t="shared" si="1"/>
        <v>44</v>
      </c>
      <c r="K8" s="46">
        <f t="shared" si="1"/>
        <v>50</v>
      </c>
      <c r="L8" s="46">
        <f t="shared" si="1"/>
        <v>44</v>
      </c>
      <c r="M8" s="46">
        <f t="shared" si="1"/>
        <v>60</v>
      </c>
      <c r="N8" s="46">
        <f t="shared" si="1"/>
        <v>41</v>
      </c>
      <c r="O8" s="46">
        <f t="shared" si="1"/>
        <v>41</v>
      </c>
      <c r="P8" s="47">
        <f t="shared" si="1"/>
        <v>39</v>
      </c>
      <c r="Q8" s="75">
        <f>SUM(Q6:Q7)</f>
        <v>546</v>
      </c>
    </row>
    <row r="9" spans="1:17" ht="15.75" customHeight="1" x14ac:dyDescent="0.15">
      <c r="A9" s="294"/>
      <c r="B9" s="281"/>
      <c r="C9" s="286" t="s">
        <v>30</v>
      </c>
      <c r="D9" s="51" t="s">
        <v>14</v>
      </c>
      <c r="E9" s="52">
        <f>IF(E6="",0,E3/E6)</f>
        <v>62.803846153846159</v>
      </c>
      <c r="F9" s="53">
        <f t="shared" ref="F9:P9" si="2">IF(F6="",0,F3/F6)</f>
        <v>64.616129032258058</v>
      </c>
      <c r="G9" s="53">
        <f t="shared" si="2"/>
        <v>61.610740740740738</v>
      </c>
      <c r="H9" s="53">
        <f t="shared" si="2"/>
        <v>8.25</v>
      </c>
      <c r="I9" s="53">
        <f t="shared" si="2"/>
        <v>64.605333333333334</v>
      </c>
      <c r="J9" s="53">
        <f t="shared" si="2"/>
        <v>63.676896551724141</v>
      </c>
      <c r="K9" s="53">
        <f t="shared" si="2"/>
        <v>65.00772727272728</v>
      </c>
      <c r="L9" s="53">
        <f t="shared" si="2"/>
        <v>62.157142857142858</v>
      </c>
      <c r="M9" s="53">
        <f t="shared" si="2"/>
        <v>61.521666666666668</v>
      </c>
      <c r="N9" s="53">
        <f t="shared" si="2"/>
        <v>61.538571428571423</v>
      </c>
      <c r="O9" s="53">
        <f t="shared" si="2"/>
        <v>63.907692307692301</v>
      </c>
      <c r="P9" s="54">
        <f t="shared" si="2"/>
        <v>54.767499999999998</v>
      </c>
      <c r="Q9" s="76">
        <f>Q3/Q6</f>
        <v>62.725624999999994</v>
      </c>
    </row>
    <row r="10" spans="1:17" ht="15.75" customHeight="1" x14ac:dyDescent="0.15">
      <c r="A10" s="294"/>
      <c r="B10" s="281"/>
      <c r="C10" s="286"/>
      <c r="D10" s="62" t="s">
        <v>15</v>
      </c>
      <c r="E10" s="56">
        <f t="shared" ref="E10:P10" si="3">IF(E7="",0,E4/E7)</f>
        <v>63.623571428571431</v>
      </c>
      <c r="F10" s="57">
        <f t="shared" si="3"/>
        <v>45.76</v>
      </c>
      <c r="G10" s="57">
        <f t="shared" si="3"/>
        <v>62.088888888888896</v>
      </c>
      <c r="H10" s="57">
        <f t="shared" si="3"/>
        <v>66.91612903225807</v>
      </c>
      <c r="I10" s="57">
        <f t="shared" si="3"/>
        <v>61.31</v>
      </c>
      <c r="J10" s="57">
        <f t="shared" si="3"/>
        <v>58.736666666666665</v>
      </c>
      <c r="K10" s="57">
        <f t="shared" si="3"/>
        <v>63.994285714285709</v>
      </c>
      <c r="L10" s="57">
        <f t="shared" si="3"/>
        <v>62.772000000000006</v>
      </c>
      <c r="M10" s="57">
        <f t="shared" si="3"/>
        <v>60.357666666666667</v>
      </c>
      <c r="N10" s="57">
        <f t="shared" si="3"/>
        <v>55.360769230769236</v>
      </c>
      <c r="O10" s="57">
        <f t="shared" si="3"/>
        <v>65.301999999999992</v>
      </c>
      <c r="P10" s="58">
        <f t="shared" si="3"/>
        <v>61.150645161290328</v>
      </c>
      <c r="Q10" s="77">
        <f>Q4/Q7</f>
        <v>62.194671532846726</v>
      </c>
    </row>
    <row r="11" spans="1:17" ht="15.75" customHeight="1" thickBot="1" x14ac:dyDescent="0.2">
      <c r="A11" s="295"/>
      <c r="B11" s="305" t="s">
        <v>38</v>
      </c>
      <c r="C11" s="306"/>
      <c r="D11" s="307"/>
      <c r="E11" s="48">
        <v>455.89</v>
      </c>
      <c r="F11" s="49">
        <v>416.66</v>
      </c>
      <c r="G11" s="49">
        <v>425.04</v>
      </c>
      <c r="H11" s="49">
        <v>385.36</v>
      </c>
      <c r="I11" s="49">
        <v>455.15</v>
      </c>
      <c r="J11" s="49">
        <v>327.17</v>
      </c>
      <c r="K11" s="49">
        <v>483</v>
      </c>
      <c r="L11" s="49">
        <v>388.92</v>
      </c>
      <c r="M11" s="49">
        <v>467.16</v>
      </c>
      <c r="N11" s="49">
        <v>409.38</v>
      </c>
      <c r="O11" s="49">
        <v>397.14</v>
      </c>
      <c r="P11" s="50">
        <v>344.76</v>
      </c>
      <c r="Q11" s="78">
        <f>SUM(E11:P11)</f>
        <v>4955.63</v>
      </c>
    </row>
    <row r="12" spans="1:17" ht="15.75" customHeight="1" x14ac:dyDescent="0.15">
      <c r="A12" s="313" t="s">
        <v>36</v>
      </c>
      <c r="B12" s="310" t="s">
        <v>38</v>
      </c>
      <c r="C12" s="311"/>
      <c r="D12" s="312"/>
      <c r="E12" s="88">
        <v>40.450000000000003</v>
      </c>
      <c r="F12" s="89">
        <v>40.549999999999997</v>
      </c>
      <c r="G12" s="89">
        <v>44.9</v>
      </c>
      <c r="H12" s="89">
        <v>39.79</v>
      </c>
      <c r="I12" s="89">
        <v>25.37</v>
      </c>
      <c r="J12" s="89">
        <v>32.93</v>
      </c>
      <c r="K12" s="89">
        <v>39.770000000000003</v>
      </c>
      <c r="L12" s="89">
        <v>25.47</v>
      </c>
      <c r="M12" s="89">
        <v>32.03</v>
      </c>
      <c r="N12" s="89">
        <v>43.72</v>
      </c>
      <c r="O12" s="89">
        <v>25.07</v>
      </c>
      <c r="P12" s="90">
        <v>30.56</v>
      </c>
      <c r="Q12" s="91">
        <f>SUM(E12:P12)</f>
        <v>420.61</v>
      </c>
    </row>
    <row r="13" spans="1:17" ht="15.75" customHeight="1" x14ac:dyDescent="0.15">
      <c r="A13" s="314"/>
      <c r="B13" s="281" t="s">
        <v>23</v>
      </c>
      <c r="C13" s="297" t="s">
        <v>24</v>
      </c>
      <c r="D13" s="36" t="s">
        <v>19</v>
      </c>
      <c r="E13" s="13">
        <v>6.87</v>
      </c>
      <c r="F13" s="12">
        <v>7.29</v>
      </c>
      <c r="G13" s="12">
        <v>5.47</v>
      </c>
      <c r="H13" s="12">
        <v>7.8</v>
      </c>
      <c r="I13" s="12">
        <v>8.1300000000000008</v>
      </c>
      <c r="J13" s="12">
        <v>6.89</v>
      </c>
      <c r="K13" s="12">
        <v>4.97</v>
      </c>
      <c r="L13" s="12">
        <v>6.49</v>
      </c>
      <c r="M13" s="12">
        <v>6.43</v>
      </c>
      <c r="N13" s="12">
        <v>5.84</v>
      </c>
      <c r="O13" s="12">
        <v>4.75</v>
      </c>
      <c r="P13" s="14">
        <v>5.1100000000000003</v>
      </c>
      <c r="Q13" s="70">
        <f t="shared" ref="Q13:Q14" si="4">SUM(E13:P13)</f>
        <v>76.040000000000006</v>
      </c>
    </row>
    <row r="14" spans="1:17" ht="15.75" customHeight="1" x14ac:dyDescent="0.15">
      <c r="A14" s="314"/>
      <c r="B14" s="281"/>
      <c r="C14" s="298"/>
      <c r="D14" s="39" t="s">
        <v>20</v>
      </c>
      <c r="E14" s="24"/>
      <c r="F14" s="25">
        <v>0.74</v>
      </c>
      <c r="G14" s="25"/>
      <c r="H14" s="25">
        <v>0.56999999999999995</v>
      </c>
      <c r="I14" s="25">
        <v>0.67</v>
      </c>
      <c r="J14" s="25"/>
      <c r="K14" s="25">
        <v>0.55000000000000004</v>
      </c>
      <c r="L14" s="25"/>
      <c r="M14" s="25"/>
      <c r="N14" s="25">
        <v>0.59</v>
      </c>
      <c r="O14" s="25"/>
      <c r="P14" s="26"/>
      <c r="Q14" s="79">
        <f t="shared" si="4"/>
        <v>3.12</v>
      </c>
    </row>
    <row r="15" spans="1:17" ht="15.75" customHeight="1" x14ac:dyDescent="0.15">
      <c r="A15" s="314"/>
      <c r="B15" s="281"/>
      <c r="C15" s="298"/>
      <c r="D15" s="62" t="s">
        <v>13</v>
      </c>
      <c r="E15" s="63">
        <f>SUM(E13:E14)</f>
        <v>6.87</v>
      </c>
      <c r="F15" s="64">
        <f t="shared" ref="F15:Q15" si="5">SUM(F13:F14)</f>
        <v>8.0299999999999994</v>
      </c>
      <c r="G15" s="64">
        <f t="shared" si="5"/>
        <v>5.47</v>
      </c>
      <c r="H15" s="64">
        <f t="shared" si="5"/>
        <v>8.3699999999999992</v>
      </c>
      <c r="I15" s="64">
        <f t="shared" si="5"/>
        <v>8.8000000000000007</v>
      </c>
      <c r="J15" s="64">
        <f t="shared" si="5"/>
        <v>6.89</v>
      </c>
      <c r="K15" s="64">
        <f t="shared" si="5"/>
        <v>5.52</v>
      </c>
      <c r="L15" s="64">
        <f t="shared" si="5"/>
        <v>6.49</v>
      </c>
      <c r="M15" s="64">
        <f t="shared" si="5"/>
        <v>6.43</v>
      </c>
      <c r="N15" s="64">
        <f t="shared" si="5"/>
        <v>6.43</v>
      </c>
      <c r="O15" s="64">
        <f t="shared" si="5"/>
        <v>4.75</v>
      </c>
      <c r="P15" s="65">
        <f t="shared" si="5"/>
        <v>5.1100000000000003</v>
      </c>
      <c r="Q15" s="82">
        <f t="shared" si="5"/>
        <v>79.160000000000011</v>
      </c>
    </row>
    <row r="16" spans="1:17" ht="15.75" customHeight="1" x14ac:dyDescent="0.15">
      <c r="A16" s="314"/>
      <c r="B16" s="281"/>
      <c r="C16" s="299" t="s">
        <v>26</v>
      </c>
      <c r="D16" s="300"/>
      <c r="E16" s="30">
        <v>40.82</v>
      </c>
      <c r="F16" s="31">
        <v>40.840000000000003</v>
      </c>
      <c r="G16" s="31">
        <v>27.63</v>
      </c>
      <c r="H16" s="31">
        <v>39.049999999999997</v>
      </c>
      <c r="I16" s="31">
        <v>37.21</v>
      </c>
      <c r="J16" s="31">
        <v>35.14</v>
      </c>
      <c r="K16" s="31">
        <v>23.96</v>
      </c>
      <c r="L16" s="31">
        <v>34.619999999999997</v>
      </c>
      <c r="M16" s="31">
        <v>35.21</v>
      </c>
      <c r="N16" s="31">
        <v>31.77</v>
      </c>
      <c r="O16" s="31">
        <v>23.75</v>
      </c>
      <c r="P16" s="32">
        <v>26.36</v>
      </c>
      <c r="Q16" s="83">
        <f>SUM(E16:P16)</f>
        <v>396.35999999999996</v>
      </c>
    </row>
    <row r="17" spans="1:17" ht="15.75" customHeight="1" x14ac:dyDescent="0.15">
      <c r="A17" s="314"/>
      <c r="B17" s="281"/>
      <c r="C17" s="308" t="s">
        <v>39</v>
      </c>
      <c r="D17" s="309"/>
      <c r="E17" s="27">
        <v>1.1200000000000001</v>
      </c>
      <c r="F17" s="28">
        <v>0</v>
      </c>
      <c r="G17" s="28">
        <v>0</v>
      </c>
      <c r="H17" s="28">
        <v>1.08</v>
      </c>
      <c r="I17" s="28">
        <v>0</v>
      </c>
      <c r="J17" s="28">
        <v>0</v>
      </c>
      <c r="K17" s="28">
        <v>1.02</v>
      </c>
      <c r="L17" s="28">
        <v>0</v>
      </c>
      <c r="M17" s="28">
        <v>0</v>
      </c>
      <c r="N17" s="28">
        <v>0.85</v>
      </c>
      <c r="O17" s="28">
        <v>0</v>
      </c>
      <c r="P17" s="29">
        <v>0</v>
      </c>
      <c r="Q17" s="81">
        <f>SUM(E17:P17)</f>
        <v>4.07</v>
      </c>
    </row>
    <row r="18" spans="1:17" ht="15.75" customHeight="1" x14ac:dyDescent="0.15">
      <c r="A18" s="314"/>
      <c r="B18" s="281"/>
      <c r="C18" s="301" t="s">
        <v>27</v>
      </c>
      <c r="D18" s="302"/>
      <c r="E18" s="30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13.08</v>
      </c>
      <c r="L18" s="31">
        <v>18.37</v>
      </c>
      <c r="M18" s="31">
        <v>24.02</v>
      </c>
      <c r="N18" s="31">
        <v>14.13</v>
      </c>
      <c r="O18" s="31">
        <v>13.63</v>
      </c>
      <c r="P18" s="32">
        <v>15.78</v>
      </c>
      <c r="Q18" s="83">
        <f>SUM(E18:P18)</f>
        <v>99.009999999999991</v>
      </c>
    </row>
    <row r="19" spans="1:17" ht="15.75" customHeight="1" x14ac:dyDescent="0.15">
      <c r="A19" s="87" t="s">
        <v>35</v>
      </c>
      <c r="B19" s="296"/>
      <c r="C19" s="303" t="s">
        <v>22</v>
      </c>
      <c r="D19" s="304"/>
      <c r="E19" s="59">
        <f>SUM(E15:E18)</f>
        <v>48.809999999999995</v>
      </c>
      <c r="F19" s="60">
        <f t="shared" ref="F19:O19" si="6">SUM(F15:F18)</f>
        <v>48.870000000000005</v>
      </c>
      <c r="G19" s="60">
        <f t="shared" si="6"/>
        <v>33.1</v>
      </c>
      <c r="H19" s="60">
        <f t="shared" si="6"/>
        <v>48.499999999999993</v>
      </c>
      <c r="I19" s="60">
        <f t="shared" si="6"/>
        <v>46.010000000000005</v>
      </c>
      <c r="J19" s="60">
        <f t="shared" si="6"/>
        <v>42.03</v>
      </c>
      <c r="K19" s="60">
        <f>SUM(K15:K18)</f>
        <v>43.58</v>
      </c>
      <c r="L19" s="60">
        <f t="shared" si="6"/>
        <v>59.480000000000004</v>
      </c>
      <c r="M19" s="60">
        <f t="shared" si="6"/>
        <v>65.66</v>
      </c>
      <c r="N19" s="60">
        <f t="shared" si="6"/>
        <v>53.180000000000007</v>
      </c>
      <c r="O19" s="60">
        <f t="shared" si="6"/>
        <v>42.13</v>
      </c>
      <c r="P19" s="61">
        <f>SUM(P15:P18)</f>
        <v>47.25</v>
      </c>
      <c r="Q19" s="80">
        <f>SUM(Q15:Q18)</f>
        <v>578.59999999999991</v>
      </c>
    </row>
    <row r="20" spans="1:17" ht="15.75" customHeight="1" thickBot="1" x14ac:dyDescent="0.2">
      <c r="A20" s="86"/>
      <c r="B20" s="287" t="s">
        <v>21</v>
      </c>
      <c r="C20" s="288"/>
      <c r="D20" s="289"/>
      <c r="E20" s="66">
        <f>E12+E19</f>
        <v>89.259999999999991</v>
      </c>
      <c r="F20" s="67">
        <f t="shared" ref="F20:Q20" si="7">F12+F19</f>
        <v>89.42</v>
      </c>
      <c r="G20" s="67">
        <f t="shared" si="7"/>
        <v>78</v>
      </c>
      <c r="H20" s="67">
        <f t="shared" si="7"/>
        <v>88.289999999999992</v>
      </c>
      <c r="I20" s="67">
        <f t="shared" si="7"/>
        <v>71.38000000000001</v>
      </c>
      <c r="J20" s="67">
        <f t="shared" si="7"/>
        <v>74.960000000000008</v>
      </c>
      <c r="K20" s="67">
        <f t="shared" si="7"/>
        <v>83.35</v>
      </c>
      <c r="L20" s="67">
        <f t="shared" si="7"/>
        <v>84.95</v>
      </c>
      <c r="M20" s="67">
        <f t="shared" si="7"/>
        <v>97.69</v>
      </c>
      <c r="N20" s="67">
        <f t="shared" si="7"/>
        <v>96.9</v>
      </c>
      <c r="O20" s="67">
        <f t="shared" si="7"/>
        <v>67.2</v>
      </c>
      <c r="P20" s="68">
        <f t="shared" si="7"/>
        <v>77.81</v>
      </c>
      <c r="Q20" s="84">
        <f t="shared" si="7"/>
        <v>999.20999999999992</v>
      </c>
    </row>
    <row r="21" spans="1:17" ht="15.75" customHeight="1" thickBot="1" x14ac:dyDescent="0.2">
      <c r="A21" s="290" t="s">
        <v>25</v>
      </c>
      <c r="B21" s="291"/>
      <c r="C21" s="291"/>
      <c r="D21" s="292"/>
      <c r="E21" s="33">
        <v>5.56</v>
      </c>
      <c r="F21" s="34">
        <v>11.28</v>
      </c>
      <c r="G21" s="34">
        <v>11.85</v>
      </c>
      <c r="H21" s="34">
        <v>6.14</v>
      </c>
      <c r="I21" s="34">
        <v>12.34</v>
      </c>
      <c r="J21" s="34">
        <v>18.43</v>
      </c>
      <c r="K21" s="34">
        <v>6.1</v>
      </c>
      <c r="L21" s="34">
        <v>12.07</v>
      </c>
      <c r="M21" s="34">
        <v>0</v>
      </c>
      <c r="N21" s="34">
        <v>11.98</v>
      </c>
      <c r="O21" s="34">
        <v>5.93</v>
      </c>
      <c r="P21" s="35">
        <v>6.04</v>
      </c>
      <c r="Q21" s="85">
        <f>SUM(E21:P21)</f>
        <v>107.71999999999998</v>
      </c>
    </row>
    <row r="22" spans="1:17" ht="15.75" customHeight="1" x14ac:dyDescent="0.15"/>
    <row r="23" spans="1:17" ht="15.75" customHeight="1" x14ac:dyDescent="0.15"/>
    <row r="24" spans="1:17" ht="15.75" customHeight="1" x14ac:dyDescent="0.15"/>
    <row r="25" spans="1:17" ht="15.75" customHeight="1" x14ac:dyDescent="0.15"/>
    <row r="26" spans="1:17" ht="15.75" customHeight="1" x14ac:dyDescent="0.15"/>
    <row r="27" spans="1:17" ht="15.75" customHeight="1" x14ac:dyDescent="0.15"/>
    <row r="28" spans="1:17" ht="15.75" customHeight="1" x14ac:dyDescent="0.15"/>
    <row r="29" spans="1:17" ht="15.75" customHeight="1" x14ac:dyDescent="0.15"/>
    <row r="30" spans="1:17" ht="15.75" customHeight="1" x14ac:dyDescent="0.15"/>
    <row r="31" spans="1:17" ht="15.75" customHeight="1" x14ac:dyDescent="0.15"/>
    <row r="32" spans="1:17" ht="15.75" customHeight="1" x14ac:dyDescent="0.15"/>
    <row r="33" ht="15.75" customHeight="1" x14ac:dyDescent="0.15"/>
  </sheetData>
  <mergeCells count="17">
    <mergeCell ref="B20:D20"/>
    <mergeCell ref="A21:D21"/>
    <mergeCell ref="A3:A11"/>
    <mergeCell ref="B13:B19"/>
    <mergeCell ref="C13:C15"/>
    <mergeCell ref="C16:D16"/>
    <mergeCell ref="C18:D18"/>
    <mergeCell ref="C19:D19"/>
    <mergeCell ref="B11:D11"/>
    <mergeCell ref="C17:D17"/>
    <mergeCell ref="B12:D12"/>
    <mergeCell ref="A12:A18"/>
    <mergeCell ref="A2:D2"/>
    <mergeCell ref="B3:B10"/>
    <mergeCell ref="C3:C5"/>
    <mergeCell ref="C6:C8"/>
    <mergeCell ref="C9:C10"/>
  </mergeCells>
  <phoneticPr fontId="3"/>
  <printOptions horizontalCentered="1"/>
  <pageMargins left="0.78740157480314965" right="0.78740157480314965" top="0.78740157480314965" bottom="0.59055118110236227" header="0.31496062992125984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12" sqref="A12:A20"/>
    </sheetView>
  </sheetViews>
  <sheetFormatPr defaultRowHeight="15.75" customHeight="1" x14ac:dyDescent="0.15"/>
  <cols>
    <col min="1" max="2" width="3.5" style="4" customWidth="1"/>
    <col min="3" max="3" width="7.375" style="4" customWidth="1"/>
    <col min="4" max="4" width="6.75" style="6" customWidth="1"/>
    <col min="5" max="16" width="6.875" style="1" customWidth="1"/>
    <col min="17" max="17" width="7.625" style="1" customWidth="1"/>
    <col min="18" max="16384" width="9" style="4"/>
  </cols>
  <sheetData>
    <row r="1" spans="1:17" ht="15.75" customHeight="1" thickBot="1" x14ac:dyDescent="0.2">
      <c r="A1" s="2" t="s">
        <v>32</v>
      </c>
      <c r="B1" s="2"/>
      <c r="C1" s="2"/>
      <c r="D1" s="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7"/>
      <c r="Q1" s="8"/>
    </row>
    <row r="2" spans="1:17" ht="15.75" customHeight="1" thickBot="1" x14ac:dyDescent="0.2">
      <c r="A2" s="277" t="s">
        <v>28</v>
      </c>
      <c r="B2" s="278"/>
      <c r="C2" s="278"/>
      <c r="D2" s="279"/>
      <c r="E2" s="9" t="s">
        <v>0</v>
      </c>
      <c r="F2" s="10" t="s">
        <v>1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9</v>
      </c>
      <c r="O2" s="10" t="s">
        <v>10</v>
      </c>
      <c r="P2" s="11" t="s">
        <v>11</v>
      </c>
      <c r="Q2" s="69" t="s">
        <v>12</v>
      </c>
    </row>
    <row r="3" spans="1:17" ht="15.75" customHeight="1" thickTop="1" x14ac:dyDescent="0.15">
      <c r="A3" s="293" t="s">
        <v>34</v>
      </c>
      <c r="B3" s="280" t="s">
        <v>17</v>
      </c>
      <c r="C3" s="282" t="s">
        <v>16</v>
      </c>
      <c r="D3" s="36" t="s">
        <v>14</v>
      </c>
      <c r="E3" s="13">
        <v>1927.19</v>
      </c>
      <c r="F3" s="12">
        <v>1887.96</v>
      </c>
      <c r="G3" s="12">
        <v>620.23</v>
      </c>
      <c r="H3" s="12">
        <v>1931.41</v>
      </c>
      <c r="I3" s="12">
        <v>1832.83</v>
      </c>
      <c r="J3" s="12">
        <v>555.54</v>
      </c>
      <c r="K3" s="12">
        <v>1739.23</v>
      </c>
      <c r="L3" s="12">
        <v>1848.07</v>
      </c>
      <c r="M3" s="12">
        <v>1457.8</v>
      </c>
      <c r="N3" s="12">
        <v>1617.8</v>
      </c>
      <c r="O3" s="12">
        <v>1291.81</v>
      </c>
      <c r="P3" s="14">
        <v>594.05999999999995</v>
      </c>
      <c r="Q3" s="70">
        <f>SUM(E3:P3)</f>
        <v>17303.93</v>
      </c>
    </row>
    <row r="4" spans="1:17" ht="15.75" customHeight="1" x14ac:dyDescent="0.15">
      <c r="A4" s="294"/>
      <c r="B4" s="281"/>
      <c r="C4" s="282"/>
      <c r="D4" s="37" t="s">
        <v>15</v>
      </c>
      <c r="E4" s="15">
        <v>703.07</v>
      </c>
      <c r="F4" s="16">
        <v>1166.79</v>
      </c>
      <c r="G4" s="16">
        <v>1679.99</v>
      </c>
      <c r="H4" s="16">
        <v>776.43</v>
      </c>
      <c r="I4" s="16">
        <v>1423.42</v>
      </c>
      <c r="J4" s="16">
        <v>1844.08</v>
      </c>
      <c r="K4" s="16">
        <v>1175.18</v>
      </c>
      <c r="L4" s="16">
        <v>1291.54</v>
      </c>
      <c r="M4" s="16">
        <v>1269.51</v>
      </c>
      <c r="N4" s="16">
        <v>1057.4000000000001</v>
      </c>
      <c r="O4" s="16">
        <v>688.69</v>
      </c>
      <c r="P4" s="17">
        <v>1759.52</v>
      </c>
      <c r="Q4" s="71">
        <f>SUM(E4:P4)</f>
        <v>14835.62</v>
      </c>
    </row>
    <row r="5" spans="1:17" ht="15.75" customHeight="1" x14ac:dyDescent="0.15">
      <c r="A5" s="294"/>
      <c r="B5" s="281"/>
      <c r="C5" s="282"/>
      <c r="D5" s="40" t="s">
        <v>18</v>
      </c>
      <c r="E5" s="41">
        <f t="shared" ref="E5:O5" si="0">SUM(E3:E4)</f>
        <v>2630.26</v>
      </c>
      <c r="F5" s="42">
        <f t="shared" si="0"/>
        <v>3054.75</v>
      </c>
      <c r="G5" s="42">
        <f t="shared" si="0"/>
        <v>2300.2200000000003</v>
      </c>
      <c r="H5" s="42">
        <f t="shared" si="0"/>
        <v>2707.84</v>
      </c>
      <c r="I5" s="42">
        <f t="shared" si="0"/>
        <v>3256.25</v>
      </c>
      <c r="J5" s="42">
        <f t="shared" si="0"/>
        <v>2399.62</v>
      </c>
      <c r="K5" s="42">
        <f t="shared" si="0"/>
        <v>2914.41</v>
      </c>
      <c r="L5" s="42">
        <f t="shared" si="0"/>
        <v>3139.6099999999997</v>
      </c>
      <c r="M5" s="42">
        <f t="shared" si="0"/>
        <v>2727.31</v>
      </c>
      <c r="N5" s="42">
        <f t="shared" si="0"/>
        <v>2675.2</v>
      </c>
      <c r="O5" s="42">
        <f t="shared" si="0"/>
        <v>1980.5</v>
      </c>
      <c r="P5" s="43">
        <f>SUM(P3:P4)</f>
        <v>2353.58</v>
      </c>
      <c r="Q5" s="72">
        <f>SUM(Q3:Q4)</f>
        <v>32139.550000000003</v>
      </c>
    </row>
    <row r="6" spans="1:17" ht="15.75" customHeight="1" x14ac:dyDescent="0.15">
      <c r="A6" s="294"/>
      <c r="B6" s="281"/>
      <c r="C6" s="283" t="s">
        <v>29</v>
      </c>
      <c r="D6" s="38" t="s">
        <v>14</v>
      </c>
      <c r="E6" s="18">
        <v>30</v>
      </c>
      <c r="F6" s="19">
        <v>31</v>
      </c>
      <c r="G6" s="19">
        <v>11</v>
      </c>
      <c r="H6" s="19">
        <v>31</v>
      </c>
      <c r="I6" s="19">
        <v>30</v>
      </c>
      <c r="J6" s="19">
        <v>11</v>
      </c>
      <c r="K6" s="19">
        <v>30</v>
      </c>
      <c r="L6" s="19">
        <v>30</v>
      </c>
      <c r="M6" s="19">
        <v>25</v>
      </c>
      <c r="N6" s="19">
        <v>28</v>
      </c>
      <c r="O6" s="19">
        <v>22</v>
      </c>
      <c r="P6" s="20">
        <v>11</v>
      </c>
      <c r="Q6" s="73">
        <f>SUM(E6:P6)</f>
        <v>290</v>
      </c>
    </row>
    <row r="7" spans="1:17" ht="15.75" customHeight="1" x14ac:dyDescent="0.15">
      <c r="A7" s="294"/>
      <c r="B7" s="281"/>
      <c r="C7" s="284"/>
      <c r="D7" s="37" t="s">
        <v>15</v>
      </c>
      <c r="E7" s="21">
        <v>12</v>
      </c>
      <c r="F7" s="22">
        <v>20</v>
      </c>
      <c r="G7" s="22">
        <v>28</v>
      </c>
      <c r="H7" s="22">
        <v>13</v>
      </c>
      <c r="I7" s="22">
        <v>22</v>
      </c>
      <c r="J7" s="22">
        <v>30</v>
      </c>
      <c r="K7" s="22">
        <v>19</v>
      </c>
      <c r="L7" s="22">
        <v>22</v>
      </c>
      <c r="M7" s="22">
        <v>20</v>
      </c>
      <c r="N7" s="22">
        <v>19</v>
      </c>
      <c r="O7" s="22">
        <v>12</v>
      </c>
      <c r="P7" s="23">
        <v>31</v>
      </c>
      <c r="Q7" s="74">
        <f>SUM(E7:P7)</f>
        <v>248</v>
      </c>
    </row>
    <row r="8" spans="1:17" ht="15.75" customHeight="1" x14ac:dyDescent="0.15">
      <c r="A8" s="294"/>
      <c r="B8" s="281"/>
      <c r="C8" s="285"/>
      <c r="D8" s="44" t="s">
        <v>18</v>
      </c>
      <c r="E8" s="45">
        <f t="shared" ref="E8:P8" si="1">SUM(E6:E7)</f>
        <v>42</v>
      </c>
      <c r="F8" s="46">
        <f t="shared" si="1"/>
        <v>51</v>
      </c>
      <c r="G8" s="46">
        <f t="shared" si="1"/>
        <v>39</v>
      </c>
      <c r="H8" s="46">
        <f t="shared" si="1"/>
        <v>44</v>
      </c>
      <c r="I8" s="46">
        <f t="shared" si="1"/>
        <v>52</v>
      </c>
      <c r="J8" s="46">
        <f t="shared" si="1"/>
        <v>41</v>
      </c>
      <c r="K8" s="46">
        <f t="shared" si="1"/>
        <v>49</v>
      </c>
      <c r="L8" s="46">
        <f t="shared" si="1"/>
        <v>52</v>
      </c>
      <c r="M8" s="46">
        <f t="shared" si="1"/>
        <v>45</v>
      </c>
      <c r="N8" s="46">
        <f t="shared" si="1"/>
        <v>47</v>
      </c>
      <c r="O8" s="46">
        <f t="shared" si="1"/>
        <v>34</v>
      </c>
      <c r="P8" s="47">
        <f t="shared" si="1"/>
        <v>42</v>
      </c>
      <c r="Q8" s="75">
        <f>SUM(Q6:Q7)</f>
        <v>538</v>
      </c>
    </row>
    <row r="9" spans="1:17" ht="15.75" customHeight="1" x14ac:dyDescent="0.15">
      <c r="A9" s="294"/>
      <c r="B9" s="281"/>
      <c r="C9" s="286" t="s">
        <v>30</v>
      </c>
      <c r="D9" s="51" t="s">
        <v>14</v>
      </c>
      <c r="E9" s="52">
        <f>IF(E6="",0,E3/E6)</f>
        <v>64.239666666666665</v>
      </c>
      <c r="F9" s="53">
        <f t="shared" ref="F9:P9" si="2">IF(F6="",0,F3/F6)</f>
        <v>60.901935483870972</v>
      </c>
      <c r="G9" s="53">
        <f t="shared" si="2"/>
        <v>56.384545454545453</v>
      </c>
      <c r="H9" s="53">
        <f t="shared" si="2"/>
        <v>62.303548387096775</v>
      </c>
      <c r="I9" s="53">
        <f t="shared" si="2"/>
        <v>61.094333333333331</v>
      </c>
      <c r="J9" s="53">
        <f t="shared" si="2"/>
        <v>50.50363636363636</v>
      </c>
      <c r="K9" s="53">
        <f t="shared" si="2"/>
        <v>57.974333333333334</v>
      </c>
      <c r="L9" s="53">
        <f t="shared" si="2"/>
        <v>61.602333333333334</v>
      </c>
      <c r="M9" s="53">
        <f t="shared" si="2"/>
        <v>58.311999999999998</v>
      </c>
      <c r="N9" s="53">
        <f t="shared" si="2"/>
        <v>57.778571428571425</v>
      </c>
      <c r="O9" s="53">
        <f t="shared" si="2"/>
        <v>58.718636363636364</v>
      </c>
      <c r="P9" s="54">
        <f t="shared" si="2"/>
        <v>54.00545454545454</v>
      </c>
      <c r="Q9" s="76">
        <f>Q3/Q6</f>
        <v>59.668724137931036</v>
      </c>
    </row>
    <row r="10" spans="1:17" ht="15.75" customHeight="1" x14ac:dyDescent="0.15">
      <c r="A10" s="294"/>
      <c r="B10" s="281"/>
      <c r="C10" s="286"/>
      <c r="D10" s="62" t="s">
        <v>15</v>
      </c>
      <c r="E10" s="56">
        <f t="shared" ref="E10:P10" si="3">IF(E7="",0,E4/E7)</f>
        <v>58.589166666666671</v>
      </c>
      <c r="F10" s="57">
        <f t="shared" si="3"/>
        <v>58.339500000000001</v>
      </c>
      <c r="G10" s="57">
        <f t="shared" si="3"/>
        <v>59.999642857142859</v>
      </c>
      <c r="H10" s="57">
        <f t="shared" si="3"/>
        <v>59.725384615384613</v>
      </c>
      <c r="I10" s="57">
        <f t="shared" si="3"/>
        <v>64.700909090909093</v>
      </c>
      <c r="J10" s="57">
        <f t="shared" si="3"/>
        <v>61.469333333333331</v>
      </c>
      <c r="K10" s="57">
        <f t="shared" si="3"/>
        <v>61.851578947368424</v>
      </c>
      <c r="L10" s="57">
        <f t="shared" si="3"/>
        <v>58.706363636363633</v>
      </c>
      <c r="M10" s="57">
        <f t="shared" si="3"/>
        <v>63.475499999999997</v>
      </c>
      <c r="N10" s="57">
        <f t="shared" si="3"/>
        <v>55.652631578947371</v>
      </c>
      <c r="O10" s="57">
        <f t="shared" si="3"/>
        <v>57.39083333333334</v>
      </c>
      <c r="P10" s="58">
        <f t="shared" si="3"/>
        <v>56.758709677419354</v>
      </c>
      <c r="Q10" s="77">
        <f>Q4/Q7</f>
        <v>59.821048387096781</v>
      </c>
    </row>
    <row r="11" spans="1:17" ht="15.75" customHeight="1" thickBot="1" x14ac:dyDescent="0.2">
      <c r="A11" s="295"/>
      <c r="B11" s="305" t="s">
        <v>38</v>
      </c>
      <c r="C11" s="306"/>
      <c r="D11" s="307"/>
      <c r="E11" s="48">
        <v>407.08</v>
      </c>
      <c r="F11" s="49">
        <v>448.08</v>
      </c>
      <c r="G11" s="49">
        <v>327.79</v>
      </c>
      <c r="H11" s="49">
        <v>433.8</v>
      </c>
      <c r="I11" s="49">
        <v>401.21</v>
      </c>
      <c r="J11" s="49">
        <v>347.65</v>
      </c>
      <c r="K11" s="49">
        <v>319.55</v>
      </c>
      <c r="L11" s="49">
        <v>385.83</v>
      </c>
      <c r="M11" s="49">
        <v>482.97</v>
      </c>
      <c r="N11" s="49">
        <v>392.63</v>
      </c>
      <c r="O11" s="49">
        <v>358.76</v>
      </c>
      <c r="P11" s="50">
        <v>343.27</v>
      </c>
      <c r="Q11" s="78">
        <f>SUM(E11:P11)</f>
        <v>4648.6200000000008</v>
      </c>
    </row>
    <row r="12" spans="1:17" ht="15.75" customHeight="1" x14ac:dyDescent="0.15">
      <c r="A12" s="313" t="s">
        <v>36</v>
      </c>
      <c r="B12" s="310" t="s">
        <v>38</v>
      </c>
      <c r="C12" s="311"/>
      <c r="D12" s="312"/>
      <c r="E12" s="88">
        <v>41.98</v>
      </c>
      <c r="F12" s="89">
        <v>23.29</v>
      </c>
      <c r="G12" s="89">
        <v>20.48</v>
      </c>
      <c r="H12" s="89">
        <v>39.33</v>
      </c>
      <c r="I12" s="89">
        <v>15.6</v>
      </c>
      <c r="J12" s="89">
        <v>26.69</v>
      </c>
      <c r="K12" s="89">
        <v>25.43</v>
      </c>
      <c r="L12" s="89">
        <v>25.89</v>
      </c>
      <c r="M12" s="89">
        <v>35.9</v>
      </c>
      <c r="N12" s="89">
        <v>32.700000000000003</v>
      </c>
      <c r="O12" s="89">
        <v>25.02</v>
      </c>
      <c r="P12" s="90">
        <v>34.549999999999997</v>
      </c>
      <c r="Q12" s="91">
        <f>SUM(E12:P12)</f>
        <v>346.86</v>
      </c>
    </row>
    <row r="13" spans="1:17" ht="15.75" customHeight="1" x14ac:dyDescent="0.15">
      <c r="A13" s="314"/>
      <c r="B13" s="281" t="s">
        <v>23</v>
      </c>
      <c r="C13" s="297" t="s">
        <v>24</v>
      </c>
      <c r="D13" s="36" t="s">
        <v>19</v>
      </c>
      <c r="E13" s="13">
        <v>7.23</v>
      </c>
      <c r="F13" s="12">
        <v>5.73</v>
      </c>
      <c r="G13" s="12">
        <v>5.14</v>
      </c>
      <c r="H13" s="12">
        <v>7.87</v>
      </c>
      <c r="I13" s="12">
        <v>6.89</v>
      </c>
      <c r="J13" s="12">
        <v>3.74</v>
      </c>
      <c r="K13" s="12">
        <v>6.57</v>
      </c>
      <c r="L13" s="12">
        <v>4.84</v>
      </c>
      <c r="M13" s="12">
        <v>7.38</v>
      </c>
      <c r="N13" s="12">
        <v>5.82</v>
      </c>
      <c r="O13" s="12">
        <v>5.63</v>
      </c>
      <c r="P13" s="14">
        <v>5.2</v>
      </c>
      <c r="Q13" s="70">
        <f t="shared" ref="Q13:Q14" si="4">SUM(E13:P13)</f>
        <v>72.040000000000006</v>
      </c>
    </row>
    <row r="14" spans="1:17" ht="15.75" customHeight="1" x14ac:dyDescent="0.15">
      <c r="A14" s="314"/>
      <c r="B14" s="281"/>
      <c r="C14" s="298"/>
      <c r="D14" s="39" t="s">
        <v>20</v>
      </c>
      <c r="E14" s="24">
        <v>0.82</v>
      </c>
      <c r="F14" s="25"/>
      <c r="G14" s="25">
        <v>0.76</v>
      </c>
      <c r="H14" s="25">
        <v>0.48</v>
      </c>
      <c r="I14" s="25"/>
      <c r="J14" s="25">
        <v>0.6</v>
      </c>
      <c r="K14" s="25">
        <v>0.45</v>
      </c>
      <c r="L14" s="25"/>
      <c r="M14" s="25">
        <v>0.55000000000000004</v>
      </c>
      <c r="N14" s="25"/>
      <c r="O14" s="25">
        <v>0.55000000000000004</v>
      </c>
      <c r="P14" s="26"/>
      <c r="Q14" s="79">
        <f t="shared" si="4"/>
        <v>4.21</v>
      </c>
    </row>
    <row r="15" spans="1:17" ht="15.75" customHeight="1" x14ac:dyDescent="0.15">
      <c r="A15" s="314"/>
      <c r="B15" s="281"/>
      <c r="C15" s="298"/>
      <c r="D15" s="62" t="s">
        <v>13</v>
      </c>
      <c r="E15" s="63">
        <f>SUM(E13:E14)</f>
        <v>8.0500000000000007</v>
      </c>
      <c r="F15" s="64">
        <f t="shared" ref="F15:Q15" si="5">SUM(F13:F14)</f>
        <v>5.73</v>
      </c>
      <c r="G15" s="64">
        <f t="shared" si="5"/>
        <v>5.8999999999999995</v>
      </c>
      <c r="H15" s="64">
        <f t="shared" si="5"/>
        <v>8.35</v>
      </c>
      <c r="I15" s="64">
        <f t="shared" si="5"/>
        <v>6.89</v>
      </c>
      <c r="J15" s="64">
        <f t="shared" si="5"/>
        <v>4.34</v>
      </c>
      <c r="K15" s="64">
        <f t="shared" si="5"/>
        <v>7.0200000000000005</v>
      </c>
      <c r="L15" s="64">
        <f t="shared" si="5"/>
        <v>4.84</v>
      </c>
      <c r="M15" s="64">
        <f t="shared" si="5"/>
        <v>7.93</v>
      </c>
      <c r="N15" s="64">
        <f t="shared" si="5"/>
        <v>5.82</v>
      </c>
      <c r="O15" s="64">
        <f t="shared" si="5"/>
        <v>6.18</v>
      </c>
      <c r="P15" s="65">
        <f t="shared" si="5"/>
        <v>5.2</v>
      </c>
      <c r="Q15" s="82">
        <f t="shared" si="5"/>
        <v>76.25</v>
      </c>
    </row>
    <row r="16" spans="1:17" ht="15.75" customHeight="1" x14ac:dyDescent="0.15">
      <c r="A16" s="314"/>
      <c r="B16" s="281"/>
      <c r="C16" s="299" t="s">
        <v>26</v>
      </c>
      <c r="D16" s="300"/>
      <c r="E16" s="30">
        <v>33.25</v>
      </c>
      <c r="F16" s="31">
        <v>23.94</v>
      </c>
      <c r="G16" s="31">
        <v>20.28</v>
      </c>
      <c r="H16" s="31">
        <v>29.32</v>
      </c>
      <c r="I16" s="31">
        <v>26.21</v>
      </c>
      <c r="J16" s="31">
        <v>14.67</v>
      </c>
      <c r="K16" s="31">
        <v>25.56</v>
      </c>
      <c r="L16" s="31">
        <v>20.62</v>
      </c>
      <c r="M16" s="31">
        <v>27.28</v>
      </c>
      <c r="N16" s="31">
        <v>23.17</v>
      </c>
      <c r="O16" s="31">
        <v>19.96</v>
      </c>
      <c r="P16" s="32">
        <v>18.7</v>
      </c>
      <c r="Q16" s="83">
        <f>SUM(E16:P16)</f>
        <v>282.95999999999998</v>
      </c>
    </row>
    <row r="17" spans="1:17" ht="15.75" customHeight="1" x14ac:dyDescent="0.15">
      <c r="A17" s="314"/>
      <c r="B17" s="281"/>
      <c r="C17" s="315" t="s">
        <v>39</v>
      </c>
      <c r="D17" s="316"/>
      <c r="E17" s="27">
        <v>0</v>
      </c>
      <c r="F17" s="28">
        <v>0</v>
      </c>
      <c r="G17" s="28">
        <v>1.1499999999999999</v>
      </c>
      <c r="H17" s="28">
        <v>0</v>
      </c>
      <c r="I17" s="28">
        <v>0</v>
      </c>
      <c r="J17" s="28">
        <v>0</v>
      </c>
      <c r="K17" s="28">
        <v>1.19</v>
      </c>
      <c r="L17" s="28">
        <v>0</v>
      </c>
      <c r="M17" s="28">
        <v>0</v>
      </c>
      <c r="N17" s="28">
        <v>1.2</v>
      </c>
      <c r="O17" s="28">
        <v>0</v>
      </c>
      <c r="P17" s="29">
        <v>0</v>
      </c>
      <c r="Q17" s="81">
        <f>SUM(E17:P17)</f>
        <v>3.54</v>
      </c>
    </row>
    <row r="18" spans="1:17" ht="15.75" customHeight="1" x14ac:dyDescent="0.15">
      <c r="A18" s="314"/>
      <c r="B18" s="281"/>
      <c r="C18" s="301" t="s">
        <v>27</v>
      </c>
      <c r="D18" s="302"/>
      <c r="E18" s="30">
        <v>14.110000000000001</v>
      </c>
      <c r="F18" s="31">
        <v>15.84</v>
      </c>
      <c r="G18" s="31">
        <v>10.35</v>
      </c>
      <c r="H18" s="31">
        <v>15.06</v>
      </c>
      <c r="I18" s="31">
        <v>14.42</v>
      </c>
      <c r="J18" s="31">
        <v>13.16</v>
      </c>
      <c r="K18" s="31">
        <v>12.59</v>
      </c>
      <c r="L18" s="31">
        <v>12.11</v>
      </c>
      <c r="M18" s="31">
        <v>17.93</v>
      </c>
      <c r="N18" s="31">
        <v>14.05</v>
      </c>
      <c r="O18" s="31">
        <v>12</v>
      </c>
      <c r="P18" s="32">
        <v>12.5</v>
      </c>
      <c r="Q18" s="83">
        <f>SUM(E18:P18)</f>
        <v>164.12</v>
      </c>
    </row>
    <row r="19" spans="1:17" ht="15.75" customHeight="1" x14ac:dyDescent="0.15">
      <c r="A19" s="87" t="s">
        <v>35</v>
      </c>
      <c r="B19" s="296"/>
      <c r="C19" s="303" t="s">
        <v>22</v>
      </c>
      <c r="D19" s="304"/>
      <c r="E19" s="59">
        <f>SUM(E15:E18)</f>
        <v>55.41</v>
      </c>
      <c r="F19" s="60">
        <f t="shared" ref="F19:O19" si="6">SUM(F15:F18)</f>
        <v>45.510000000000005</v>
      </c>
      <c r="G19" s="60">
        <f t="shared" si="6"/>
        <v>37.68</v>
      </c>
      <c r="H19" s="60">
        <f t="shared" si="6"/>
        <v>52.730000000000004</v>
      </c>
      <c r="I19" s="60">
        <f t="shared" si="6"/>
        <v>47.52</v>
      </c>
      <c r="J19" s="60">
        <f t="shared" si="6"/>
        <v>32.17</v>
      </c>
      <c r="K19" s="60">
        <f>SUM(K15:K18)</f>
        <v>46.36</v>
      </c>
      <c r="L19" s="60">
        <f t="shared" si="6"/>
        <v>37.57</v>
      </c>
      <c r="M19" s="60">
        <f t="shared" si="6"/>
        <v>53.14</v>
      </c>
      <c r="N19" s="60">
        <f t="shared" si="6"/>
        <v>44.24</v>
      </c>
      <c r="O19" s="60">
        <f t="shared" si="6"/>
        <v>38.14</v>
      </c>
      <c r="P19" s="61">
        <f>SUM(P15:P18)</f>
        <v>36.4</v>
      </c>
      <c r="Q19" s="80">
        <f>SUM(Q15:Q18)</f>
        <v>526.87</v>
      </c>
    </row>
    <row r="20" spans="1:17" ht="15.75" customHeight="1" thickBot="1" x14ac:dyDescent="0.2">
      <c r="A20" s="86"/>
      <c r="B20" s="287" t="s">
        <v>21</v>
      </c>
      <c r="C20" s="288"/>
      <c r="D20" s="289"/>
      <c r="E20" s="66">
        <f>E12+E19</f>
        <v>97.389999999999986</v>
      </c>
      <c r="F20" s="67">
        <f t="shared" ref="F20:Q20" si="7">F12+F19</f>
        <v>68.800000000000011</v>
      </c>
      <c r="G20" s="67">
        <f t="shared" si="7"/>
        <v>58.16</v>
      </c>
      <c r="H20" s="67">
        <f t="shared" si="7"/>
        <v>92.06</v>
      </c>
      <c r="I20" s="67">
        <f t="shared" si="7"/>
        <v>63.120000000000005</v>
      </c>
      <c r="J20" s="67">
        <f t="shared" si="7"/>
        <v>58.86</v>
      </c>
      <c r="K20" s="67">
        <f t="shared" si="7"/>
        <v>71.789999999999992</v>
      </c>
      <c r="L20" s="67">
        <f t="shared" si="7"/>
        <v>63.46</v>
      </c>
      <c r="M20" s="67">
        <f t="shared" si="7"/>
        <v>89.039999999999992</v>
      </c>
      <c r="N20" s="67">
        <f t="shared" si="7"/>
        <v>76.94</v>
      </c>
      <c r="O20" s="67">
        <f t="shared" si="7"/>
        <v>63.16</v>
      </c>
      <c r="P20" s="68">
        <f t="shared" si="7"/>
        <v>70.949999999999989</v>
      </c>
      <c r="Q20" s="84">
        <f t="shared" si="7"/>
        <v>873.73</v>
      </c>
    </row>
    <row r="21" spans="1:17" ht="15.75" customHeight="1" thickBot="1" x14ac:dyDescent="0.2">
      <c r="A21" s="290" t="s">
        <v>25</v>
      </c>
      <c r="B21" s="291"/>
      <c r="C21" s="291"/>
      <c r="D21" s="292"/>
      <c r="E21" s="33">
        <v>12.08</v>
      </c>
      <c r="F21" s="34">
        <v>6.09</v>
      </c>
      <c r="G21" s="34">
        <v>12</v>
      </c>
      <c r="H21" s="34">
        <v>6.25</v>
      </c>
      <c r="I21" s="34">
        <v>12.43</v>
      </c>
      <c r="J21" s="34">
        <v>11.2</v>
      </c>
      <c r="K21" s="34">
        <v>6.08</v>
      </c>
      <c r="L21" s="34">
        <v>6.05</v>
      </c>
      <c r="M21" s="34">
        <v>11.63</v>
      </c>
      <c r="N21" s="34">
        <v>5.62</v>
      </c>
      <c r="O21" s="34">
        <v>0</v>
      </c>
      <c r="P21" s="35">
        <v>6.04</v>
      </c>
      <c r="Q21" s="85">
        <f>SUM(E21:P21)</f>
        <v>95.47</v>
      </c>
    </row>
  </sheetData>
  <mergeCells count="17">
    <mergeCell ref="B12:D12"/>
    <mergeCell ref="A12:A18"/>
    <mergeCell ref="A2:D2"/>
    <mergeCell ref="C3:C5"/>
    <mergeCell ref="C6:C8"/>
    <mergeCell ref="C9:C10"/>
    <mergeCell ref="B3:B10"/>
    <mergeCell ref="A3:A11"/>
    <mergeCell ref="B11:D11"/>
    <mergeCell ref="A21:D21"/>
    <mergeCell ref="B13:B19"/>
    <mergeCell ref="C16:D16"/>
    <mergeCell ref="C18:D18"/>
    <mergeCell ref="C13:C15"/>
    <mergeCell ref="B20:D20"/>
    <mergeCell ref="C19:D19"/>
    <mergeCell ref="C17:D17"/>
  </mergeCells>
  <phoneticPr fontId="3"/>
  <pageMargins left="0.78740157480314965" right="0.78740157480314965" top="0.78740157480314965" bottom="0.59055118110236215" header="0.31496062992125984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XFD1048576"/>
    </sheetView>
  </sheetViews>
  <sheetFormatPr defaultRowHeight="15.75" customHeight="1" x14ac:dyDescent="0.15"/>
  <cols>
    <col min="1" max="2" width="3.5" style="4" customWidth="1"/>
    <col min="3" max="3" width="7.375" style="4" customWidth="1"/>
    <col min="4" max="4" width="6.75" style="6" customWidth="1"/>
    <col min="5" max="16" width="6.875" style="1" customWidth="1"/>
    <col min="17" max="17" width="7.625" style="1" customWidth="1"/>
    <col min="18" max="16384" width="9" style="4"/>
  </cols>
  <sheetData>
    <row r="1" spans="1:17" ht="15.75" customHeight="1" thickBot="1" x14ac:dyDescent="0.2">
      <c r="A1" s="2" t="s">
        <v>31</v>
      </c>
      <c r="B1" s="2"/>
      <c r="C1" s="2"/>
      <c r="D1" s="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7"/>
      <c r="Q1" s="8"/>
    </row>
    <row r="2" spans="1:17" ht="15.75" customHeight="1" thickBot="1" x14ac:dyDescent="0.2">
      <c r="A2" s="277" t="s">
        <v>28</v>
      </c>
      <c r="B2" s="278"/>
      <c r="C2" s="278"/>
      <c r="D2" s="279"/>
      <c r="E2" s="9" t="s">
        <v>0</v>
      </c>
      <c r="F2" s="10" t="s">
        <v>1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9</v>
      </c>
      <c r="O2" s="10" t="s">
        <v>10</v>
      </c>
      <c r="P2" s="11" t="s">
        <v>11</v>
      </c>
      <c r="Q2" s="69" t="s">
        <v>12</v>
      </c>
    </row>
    <row r="3" spans="1:17" ht="15.75" customHeight="1" thickTop="1" x14ac:dyDescent="0.15">
      <c r="A3" s="317" t="s">
        <v>37</v>
      </c>
      <c r="B3" s="280" t="s">
        <v>17</v>
      </c>
      <c r="C3" s="282" t="s">
        <v>16</v>
      </c>
      <c r="D3" s="36" t="s">
        <v>14</v>
      </c>
      <c r="E3" s="13">
        <v>1783.81</v>
      </c>
      <c r="F3" s="12">
        <v>1638.15</v>
      </c>
      <c r="G3" s="12">
        <v>678.15</v>
      </c>
      <c r="H3" s="12">
        <v>1726.17</v>
      </c>
      <c r="I3" s="12">
        <v>1757.05</v>
      </c>
      <c r="J3" s="12">
        <v>1782.7</v>
      </c>
      <c r="K3" s="12">
        <v>1456.54</v>
      </c>
      <c r="L3" s="12">
        <v>476.34</v>
      </c>
      <c r="M3" s="12">
        <v>1468.12</v>
      </c>
      <c r="N3" s="12">
        <v>1646.66</v>
      </c>
      <c r="O3" s="12">
        <v>1757.58</v>
      </c>
      <c r="P3" s="14">
        <v>1064.69</v>
      </c>
      <c r="Q3" s="70">
        <f>SUM(E3:P3)</f>
        <v>17235.96</v>
      </c>
    </row>
    <row r="4" spans="1:17" ht="15.75" customHeight="1" x14ac:dyDescent="0.15">
      <c r="A4" s="314"/>
      <c r="B4" s="281"/>
      <c r="C4" s="282"/>
      <c r="D4" s="37" t="s">
        <v>15</v>
      </c>
      <c r="E4" s="15">
        <v>1016.28</v>
      </c>
      <c r="F4" s="16">
        <v>947.71</v>
      </c>
      <c r="G4" s="16">
        <v>1811.54</v>
      </c>
      <c r="H4" s="16">
        <v>386.2</v>
      </c>
      <c r="I4" s="16">
        <v>1482.29</v>
      </c>
      <c r="J4" s="16">
        <v>890.1</v>
      </c>
      <c r="K4" s="16">
        <v>1876.22</v>
      </c>
      <c r="L4" s="16">
        <v>1786.23</v>
      </c>
      <c r="M4" s="16">
        <v>1634.52</v>
      </c>
      <c r="N4" s="16">
        <v>1629.72</v>
      </c>
      <c r="O4" s="16">
        <v>372.38</v>
      </c>
      <c r="P4" s="17">
        <v>1606.27</v>
      </c>
      <c r="Q4" s="71">
        <f>SUM(E4:P4)</f>
        <v>15439.46</v>
      </c>
    </row>
    <row r="5" spans="1:17" ht="15.75" customHeight="1" x14ac:dyDescent="0.15">
      <c r="A5" s="314"/>
      <c r="B5" s="281"/>
      <c r="C5" s="282"/>
      <c r="D5" s="40" t="s">
        <v>18</v>
      </c>
      <c r="E5" s="41">
        <f t="shared" ref="E5:O5" si="0">SUM(E3:E4)</f>
        <v>2800.09</v>
      </c>
      <c r="F5" s="42">
        <f t="shared" si="0"/>
        <v>2585.86</v>
      </c>
      <c r="G5" s="42">
        <f t="shared" si="0"/>
        <v>2489.69</v>
      </c>
      <c r="H5" s="42">
        <f t="shared" si="0"/>
        <v>2112.37</v>
      </c>
      <c r="I5" s="42">
        <f t="shared" si="0"/>
        <v>3239.34</v>
      </c>
      <c r="J5" s="42">
        <f t="shared" si="0"/>
        <v>2672.8</v>
      </c>
      <c r="K5" s="42">
        <f t="shared" si="0"/>
        <v>3332.76</v>
      </c>
      <c r="L5" s="42">
        <f t="shared" si="0"/>
        <v>2262.5700000000002</v>
      </c>
      <c r="M5" s="42">
        <f t="shared" si="0"/>
        <v>3102.64</v>
      </c>
      <c r="N5" s="42">
        <f t="shared" si="0"/>
        <v>3276.38</v>
      </c>
      <c r="O5" s="42">
        <f t="shared" si="0"/>
        <v>2129.96</v>
      </c>
      <c r="P5" s="43">
        <f>SUM(P3:P4)</f>
        <v>2670.96</v>
      </c>
      <c r="Q5" s="72">
        <f>SUM(Q3:Q4)</f>
        <v>32675.42</v>
      </c>
    </row>
    <row r="6" spans="1:17" ht="15.75" customHeight="1" x14ac:dyDescent="0.15">
      <c r="A6" s="314"/>
      <c r="B6" s="281"/>
      <c r="C6" s="283" t="s">
        <v>29</v>
      </c>
      <c r="D6" s="38" t="s">
        <v>14</v>
      </c>
      <c r="E6" s="18">
        <v>30</v>
      </c>
      <c r="F6" s="19">
        <v>29</v>
      </c>
      <c r="G6" s="19">
        <v>12</v>
      </c>
      <c r="H6" s="19">
        <v>29</v>
      </c>
      <c r="I6" s="19">
        <v>31</v>
      </c>
      <c r="J6" s="19">
        <v>30</v>
      </c>
      <c r="K6" s="19">
        <v>25</v>
      </c>
      <c r="L6" s="19">
        <v>9</v>
      </c>
      <c r="M6" s="19">
        <v>26</v>
      </c>
      <c r="N6" s="19">
        <v>27</v>
      </c>
      <c r="O6" s="19">
        <v>29</v>
      </c>
      <c r="P6" s="20">
        <v>18</v>
      </c>
      <c r="Q6" s="73">
        <f>SUM(E6:P6)</f>
        <v>295</v>
      </c>
    </row>
    <row r="7" spans="1:17" ht="15.75" customHeight="1" x14ac:dyDescent="0.15">
      <c r="A7" s="314"/>
      <c r="B7" s="281"/>
      <c r="C7" s="284"/>
      <c r="D7" s="37" t="s">
        <v>15</v>
      </c>
      <c r="E7" s="21">
        <v>17</v>
      </c>
      <c r="F7" s="22">
        <v>17</v>
      </c>
      <c r="G7" s="22">
        <v>30</v>
      </c>
      <c r="H7" s="22">
        <v>6</v>
      </c>
      <c r="I7" s="22">
        <v>27</v>
      </c>
      <c r="J7" s="22">
        <v>16</v>
      </c>
      <c r="K7" s="22">
        <v>31</v>
      </c>
      <c r="L7" s="22">
        <v>30</v>
      </c>
      <c r="M7" s="22">
        <v>28</v>
      </c>
      <c r="N7" s="22">
        <v>26</v>
      </c>
      <c r="O7" s="22">
        <v>6</v>
      </c>
      <c r="P7" s="23">
        <v>27</v>
      </c>
      <c r="Q7" s="74">
        <f>SUM(E7:P7)</f>
        <v>261</v>
      </c>
    </row>
    <row r="8" spans="1:17" ht="15.75" customHeight="1" x14ac:dyDescent="0.15">
      <c r="A8" s="314"/>
      <c r="B8" s="281"/>
      <c r="C8" s="285"/>
      <c r="D8" s="44" t="s">
        <v>18</v>
      </c>
      <c r="E8" s="45">
        <f t="shared" ref="E8:P8" si="1">SUM(E6:E7)</f>
        <v>47</v>
      </c>
      <c r="F8" s="46">
        <f t="shared" si="1"/>
        <v>46</v>
      </c>
      <c r="G8" s="46">
        <f t="shared" si="1"/>
        <v>42</v>
      </c>
      <c r="H8" s="46">
        <f t="shared" si="1"/>
        <v>35</v>
      </c>
      <c r="I8" s="46">
        <f t="shared" si="1"/>
        <v>58</v>
      </c>
      <c r="J8" s="46">
        <f t="shared" si="1"/>
        <v>46</v>
      </c>
      <c r="K8" s="46">
        <f t="shared" si="1"/>
        <v>56</v>
      </c>
      <c r="L8" s="46">
        <f t="shared" si="1"/>
        <v>39</v>
      </c>
      <c r="M8" s="46">
        <f t="shared" si="1"/>
        <v>54</v>
      </c>
      <c r="N8" s="46">
        <f t="shared" si="1"/>
        <v>53</v>
      </c>
      <c r="O8" s="46">
        <f t="shared" si="1"/>
        <v>35</v>
      </c>
      <c r="P8" s="47">
        <f t="shared" si="1"/>
        <v>45</v>
      </c>
      <c r="Q8" s="75">
        <f>SUM(Q6:Q7)</f>
        <v>556</v>
      </c>
    </row>
    <row r="9" spans="1:17" ht="15.75" customHeight="1" x14ac:dyDescent="0.15">
      <c r="A9" s="314"/>
      <c r="B9" s="281"/>
      <c r="C9" s="286" t="s">
        <v>30</v>
      </c>
      <c r="D9" s="51" t="s">
        <v>14</v>
      </c>
      <c r="E9" s="52">
        <f>IF(E6="",0,E3/E6)</f>
        <v>59.460333333333331</v>
      </c>
      <c r="F9" s="53">
        <f t="shared" ref="F9:P9" si="2">IF(F6="",0,F3/F6)</f>
        <v>56.487931034482763</v>
      </c>
      <c r="G9" s="53">
        <f t="shared" si="2"/>
        <v>56.512499999999996</v>
      </c>
      <c r="H9" s="53">
        <f t="shared" si="2"/>
        <v>59.523103448275862</v>
      </c>
      <c r="I9" s="53">
        <f t="shared" si="2"/>
        <v>56.679032258064517</v>
      </c>
      <c r="J9" s="53">
        <f t="shared" si="2"/>
        <v>59.423333333333332</v>
      </c>
      <c r="K9" s="53">
        <f t="shared" si="2"/>
        <v>58.261600000000001</v>
      </c>
      <c r="L9" s="53">
        <f t="shared" si="2"/>
        <v>52.926666666666662</v>
      </c>
      <c r="M9" s="53">
        <f t="shared" si="2"/>
        <v>56.466153846153844</v>
      </c>
      <c r="N9" s="53">
        <f t="shared" si="2"/>
        <v>60.98740740740741</v>
      </c>
      <c r="O9" s="53">
        <f t="shared" si="2"/>
        <v>60.606206896551718</v>
      </c>
      <c r="P9" s="54">
        <f t="shared" si="2"/>
        <v>59.149444444444448</v>
      </c>
      <c r="Q9" s="76">
        <f>Q3/Q6</f>
        <v>58.426983050847454</v>
      </c>
    </row>
    <row r="10" spans="1:17" ht="15.75" customHeight="1" x14ac:dyDescent="0.15">
      <c r="A10" s="314"/>
      <c r="B10" s="281"/>
      <c r="C10" s="286"/>
      <c r="D10" s="55" t="s">
        <v>15</v>
      </c>
      <c r="E10" s="56">
        <f t="shared" ref="E10:P10" si="3">IF(E7="",0,E4/E7)</f>
        <v>59.781176470588235</v>
      </c>
      <c r="F10" s="57">
        <f t="shared" si="3"/>
        <v>55.747647058823532</v>
      </c>
      <c r="G10" s="57">
        <f t="shared" si="3"/>
        <v>60.384666666666668</v>
      </c>
      <c r="H10" s="57">
        <f t="shared" si="3"/>
        <v>64.36666666666666</v>
      </c>
      <c r="I10" s="57">
        <f t="shared" si="3"/>
        <v>54.899629629629629</v>
      </c>
      <c r="J10" s="57">
        <f t="shared" si="3"/>
        <v>55.631250000000001</v>
      </c>
      <c r="K10" s="57">
        <f t="shared" si="3"/>
        <v>60.523225806451613</v>
      </c>
      <c r="L10" s="57">
        <f t="shared" si="3"/>
        <v>59.541000000000004</v>
      </c>
      <c r="M10" s="57">
        <f t="shared" si="3"/>
        <v>58.375714285714288</v>
      </c>
      <c r="N10" s="57">
        <f t="shared" si="3"/>
        <v>62.681538461538466</v>
      </c>
      <c r="O10" s="57">
        <f t="shared" si="3"/>
        <v>62.063333333333333</v>
      </c>
      <c r="P10" s="58">
        <f t="shared" si="3"/>
        <v>59.491481481481479</v>
      </c>
      <c r="Q10" s="77">
        <f>Q4/Q7</f>
        <v>59.15501915708812</v>
      </c>
    </row>
    <row r="11" spans="1:17" ht="15.75" customHeight="1" thickBot="1" x14ac:dyDescent="0.2">
      <c r="A11" s="318"/>
      <c r="B11" s="305" t="s">
        <v>38</v>
      </c>
      <c r="C11" s="306"/>
      <c r="D11" s="307"/>
      <c r="E11" s="48">
        <v>436.02</v>
      </c>
      <c r="F11" s="49">
        <v>403.04</v>
      </c>
      <c r="G11" s="49">
        <v>348.21</v>
      </c>
      <c r="H11" s="49">
        <v>361.23</v>
      </c>
      <c r="I11" s="49">
        <v>414.98</v>
      </c>
      <c r="J11" s="49">
        <v>215.6</v>
      </c>
      <c r="K11" s="49">
        <v>240.62</v>
      </c>
      <c r="L11" s="49">
        <v>308.74</v>
      </c>
      <c r="M11" s="49">
        <v>361.98</v>
      </c>
      <c r="N11" s="49">
        <v>348.27</v>
      </c>
      <c r="O11" s="49">
        <v>288.21000000000004</v>
      </c>
      <c r="P11" s="50">
        <v>618.38</v>
      </c>
      <c r="Q11" s="78">
        <f>SUM(E11:P11)</f>
        <v>4345.28</v>
      </c>
    </row>
    <row r="12" spans="1:17" ht="15.75" customHeight="1" x14ac:dyDescent="0.15">
      <c r="A12" s="313" t="s">
        <v>36</v>
      </c>
      <c r="B12" s="310" t="s">
        <v>38</v>
      </c>
      <c r="C12" s="311"/>
      <c r="D12" s="312"/>
      <c r="E12" s="88">
        <v>23.2</v>
      </c>
      <c r="F12" s="89">
        <v>27.49</v>
      </c>
      <c r="G12" s="89">
        <v>34.729999999999997</v>
      </c>
      <c r="H12" s="89">
        <v>25.73</v>
      </c>
      <c r="I12" s="89">
        <v>23.5</v>
      </c>
      <c r="J12" s="89">
        <v>15.5</v>
      </c>
      <c r="K12" s="89">
        <v>37.14</v>
      </c>
      <c r="L12" s="89">
        <v>28.19</v>
      </c>
      <c r="M12" s="89">
        <v>32.700000000000003</v>
      </c>
      <c r="N12" s="89">
        <v>28.67</v>
      </c>
      <c r="O12" s="89">
        <v>18.55</v>
      </c>
      <c r="P12" s="90">
        <v>30.52</v>
      </c>
      <c r="Q12" s="91">
        <f>SUM(E12:P12)</f>
        <v>325.91999999999996</v>
      </c>
    </row>
    <row r="13" spans="1:17" ht="15.75" customHeight="1" x14ac:dyDescent="0.15">
      <c r="A13" s="314"/>
      <c r="B13" s="281" t="s">
        <v>23</v>
      </c>
      <c r="C13" s="297" t="s">
        <v>24</v>
      </c>
      <c r="D13" s="36" t="s">
        <v>19</v>
      </c>
      <c r="E13" s="13">
        <v>5.38</v>
      </c>
      <c r="F13" s="12">
        <v>7.64</v>
      </c>
      <c r="G13" s="12">
        <v>6.19</v>
      </c>
      <c r="H13" s="12">
        <v>6.44</v>
      </c>
      <c r="I13" s="12">
        <v>8.1999999999999993</v>
      </c>
      <c r="J13" s="12">
        <v>3.84</v>
      </c>
      <c r="K13" s="12">
        <v>11.24</v>
      </c>
      <c r="L13" s="12">
        <v>5.28</v>
      </c>
      <c r="M13" s="12">
        <v>7.21</v>
      </c>
      <c r="N13" s="12">
        <v>5.36</v>
      </c>
      <c r="O13" s="12">
        <v>6.99</v>
      </c>
      <c r="P13" s="14">
        <v>5.71</v>
      </c>
      <c r="Q13" s="70">
        <f t="shared" ref="Q13:Q14" si="4">SUM(E13:P13)</f>
        <v>79.47999999999999</v>
      </c>
    </row>
    <row r="14" spans="1:17" ht="15.75" customHeight="1" x14ac:dyDescent="0.15">
      <c r="A14" s="314"/>
      <c r="B14" s="281"/>
      <c r="C14" s="298"/>
      <c r="D14" s="39" t="s">
        <v>20</v>
      </c>
      <c r="E14" s="24">
        <v>0.55000000000000004</v>
      </c>
      <c r="F14" s="25">
        <v>0</v>
      </c>
      <c r="G14" s="25">
        <v>0.61</v>
      </c>
      <c r="H14" s="25">
        <v>0</v>
      </c>
      <c r="I14" s="25">
        <v>0.72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6">
        <v>0</v>
      </c>
      <c r="Q14" s="79">
        <f t="shared" si="4"/>
        <v>1.8800000000000001</v>
      </c>
    </row>
    <row r="15" spans="1:17" ht="15.75" customHeight="1" x14ac:dyDescent="0.15">
      <c r="A15" s="314"/>
      <c r="B15" s="281"/>
      <c r="C15" s="298"/>
      <c r="D15" s="62" t="s">
        <v>13</v>
      </c>
      <c r="E15" s="63">
        <f>SUM(E13:E14)</f>
        <v>5.93</v>
      </c>
      <c r="F15" s="64">
        <f t="shared" ref="F15:Q15" si="5">SUM(F13:F14)</f>
        <v>7.64</v>
      </c>
      <c r="G15" s="64">
        <f t="shared" si="5"/>
        <v>6.8000000000000007</v>
      </c>
      <c r="H15" s="64">
        <f t="shared" si="5"/>
        <v>6.44</v>
      </c>
      <c r="I15" s="64">
        <f t="shared" si="5"/>
        <v>8.92</v>
      </c>
      <c r="J15" s="64">
        <f t="shared" si="5"/>
        <v>3.84</v>
      </c>
      <c r="K15" s="64">
        <f t="shared" si="5"/>
        <v>11.24</v>
      </c>
      <c r="L15" s="64">
        <f t="shared" si="5"/>
        <v>5.28</v>
      </c>
      <c r="M15" s="64">
        <f t="shared" si="5"/>
        <v>7.21</v>
      </c>
      <c r="N15" s="64">
        <f t="shared" si="5"/>
        <v>5.36</v>
      </c>
      <c r="O15" s="64">
        <f t="shared" si="5"/>
        <v>6.99</v>
      </c>
      <c r="P15" s="65">
        <f t="shared" si="5"/>
        <v>5.71</v>
      </c>
      <c r="Q15" s="82">
        <f t="shared" si="5"/>
        <v>81.359999999999985</v>
      </c>
    </row>
    <row r="16" spans="1:17" ht="15.75" customHeight="1" x14ac:dyDescent="0.15">
      <c r="A16" s="314"/>
      <c r="B16" s="281"/>
      <c r="C16" s="299" t="s">
        <v>26</v>
      </c>
      <c r="D16" s="300"/>
      <c r="E16" s="30">
        <v>20.260000000000002</v>
      </c>
      <c r="F16" s="31">
        <v>26.76</v>
      </c>
      <c r="G16" s="31">
        <v>20.53</v>
      </c>
      <c r="H16" s="31">
        <v>19.66</v>
      </c>
      <c r="I16" s="31">
        <v>23.63</v>
      </c>
      <c r="J16" s="31">
        <v>11.38</v>
      </c>
      <c r="K16" s="31">
        <v>33.65</v>
      </c>
      <c r="L16" s="31">
        <v>15.63</v>
      </c>
      <c r="M16" s="31">
        <v>27.17</v>
      </c>
      <c r="N16" s="31">
        <v>16.16</v>
      </c>
      <c r="O16" s="31">
        <v>18.97</v>
      </c>
      <c r="P16" s="32">
        <v>20.86</v>
      </c>
      <c r="Q16" s="83">
        <f>SUM(E16:P16)</f>
        <v>254.66000000000003</v>
      </c>
    </row>
    <row r="17" spans="1:17" ht="15.75" customHeight="1" x14ac:dyDescent="0.15">
      <c r="A17" s="314"/>
      <c r="B17" s="281"/>
      <c r="C17" s="315" t="s">
        <v>39</v>
      </c>
      <c r="D17" s="316"/>
      <c r="E17" s="27">
        <v>13.94</v>
      </c>
      <c r="F17" s="28">
        <v>13.56</v>
      </c>
      <c r="G17" s="28">
        <v>14.29</v>
      </c>
      <c r="H17" s="28">
        <v>13.25</v>
      </c>
      <c r="I17" s="28">
        <v>13.55</v>
      </c>
      <c r="J17" s="28">
        <v>13.94</v>
      </c>
      <c r="K17" s="28">
        <v>16.260000000000002</v>
      </c>
      <c r="L17" s="28">
        <v>11.04</v>
      </c>
      <c r="M17" s="28">
        <v>19.22</v>
      </c>
      <c r="N17" s="28">
        <v>11.3</v>
      </c>
      <c r="O17" s="28">
        <v>11.64</v>
      </c>
      <c r="P17" s="29">
        <v>16.71</v>
      </c>
      <c r="Q17" s="81">
        <f>SUM(E17:P17)</f>
        <v>168.70000000000002</v>
      </c>
    </row>
    <row r="18" spans="1:17" ht="15.75" customHeight="1" x14ac:dyDescent="0.15">
      <c r="A18" s="314"/>
      <c r="B18" s="281"/>
      <c r="C18" s="301" t="s">
        <v>27</v>
      </c>
      <c r="D18" s="302"/>
      <c r="E18" s="30">
        <v>13.52</v>
      </c>
      <c r="F18" s="31">
        <v>20.260000000000002</v>
      </c>
      <c r="G18" s="31">
        <v>13.96</v>
      </c>
      <c r="H18" s="31">
        <v>14.1</v>
      </c>
      <c r="I18" s="31">
        <v>19.16</v>
      </c>
      <c r="J18" s="31">
        <v>15.38</v>
      </c>
      <c r="K18" s="31">
        <v>16.53</v>
      </c>
      <c r="L18" s="31">
        <v>12.2</v>
      </c>
      <c r="M18" s="31">
        <v>17.899999999999999</v>
      </c>
      <c r="N18" s="31">
        <v>14.84</v>
      </c>
      <c r="O18" s="31">
        <v>11.51</v>
      </c>
      <c r="P18" s="32">
        <v>13.76</v>
      </c>
      <c r="Q18" s="83">
        <f>SUM(E18:P18)</f>
        <v>183.11999999999998</v>
      </c>
    </row>
    <row r="19" spans="1:17" ht="15.75" customHeight="1" x14ac:dyDescent="0.15">
      <c r="A19" s="87" t="s">
        <v>35</v>
      </c>
      <c r="B19" s="296"/>
      <c r="C19" s="303" t="s">
        <v>22</v>
      </c>
      <c r="D19" s="304"/>
      <c r="E19" s="59">
        <f>SUM(E15:E18)</f>
        <v>53.650000000000006</v>
      </c>
      <c r="F19" s="60">
        <f t="shared" ref="F19:O19" si="6">SUM(F15:F18)</f>
        <v>68.22</v>
      </c>
      <c r="G19" s="60">
        <f t="shared" si="6"/>
        <v>55.580000000000005</v>
      </c>
      <c r="H19" s="60">
        <f t="shared" si="6"/>
        <v>53.45</v>
      </c>
      <c r="I19" s="60">
        <f t="shared" si="6"/>
        <v>65.259999999999991</v>
      </c>
      <c r="J19" s="60">
        <f t="shared" si="6"/>
        <v>44.54</v>
      </c>
      <c r="K19" s="60">
        <f>SUM(K15:K18)</f>
        <v>77.680000000000007</v>
      </c>
      <c r="L19" s="60">
        <f t="shared" si="6"/>
        <v>44.15</v>
      </c>
      <c r="M19" s="60">
        <f t="shared" si="6"/>
        <v>71.5</v>
      </c>
      <c r="N19" s="60">
        <f t="shared" si="6"/>
        <v>47.66</v>
      </c>
      <c r="O19" s="60">
        <f t="shared" si="6"/>
        <v>49.11</v>
      </c>
      <c r="P19" s="61">
        <f>SUM(P15:P18)</f>
        <v>57.04</v>
      </c>
      <c r="Q19" s="80">
        <f>SUM(Q15:Q18)</f>
        <v>687.84</v>
      </c>
    </row>
    <row r="20" spans="1:17" ht="15.75" customHeight="1" thickBot="1" x14ac:dyDescent="0.2">
      <c r="A20" s="86"/>
      <c r="B20" s="287" t="s">
        <v>21</v>
      </c>
      <c r="C20" s="288"/>
      <c r="D20" s="289"/>
      <c r="E20" s="66">
        <f>E12+E19</f>
        <v>76.850000000000009</v>
      </c>
      <c r="F20" s="67">
        <f t="shared" ref="F20:Q20" si="7">F12+F19</f>
        <v>95.71</v>
      </c>
      <c r="G20" s="67">
        <f t="shared" si="7"/>
        <v>90.31</v>
      </c>
      <c r="H20" s="67">
        <f t="shared" si="7"/>
        <v>79.180000000000007</v>
      </c>
      <c r="I20" s="67">
        <f t="shared" si="7"/>
        <v>88.759999999999991</v>
      </c>
      <c r="J20" s="67">
        <f t="shared" si="7"/>
        <v>60.04</v>
      </c>
      <c r="K20" s="67">
        <f t="shared" si="7"/>
        <v>114.82000000000001</v>
      </c>
      <c r="L20" s="67">
        <f t="shared" si="7"/>
        <v>72.34</v>
      </c>
      <c r="M20" s="67">
        <f t="shared" si="7"/>
        <v>104.2</v>
      </c>
      <c r="N20" s="67">
        <f t="shared" si="7"/>
        <v>76.33</v>
      </c>
      <c r="O20" s="67">
        <f t="shared" si="7"/>
        <v>67.66</v>
      </c>
      <c r="P20" s="68">
        <f t="shared" si="7"/>
        <v>87.56</v>
      </c>
      <c r="Q20" s="84">
        <f t="shared" si="7"/>
        <v>1013.76</v>
      </c>
    </row>
    <row r="21" spans="1:17" ht="15.75" customHeight="1" thickBot="1" x14ac:dyDescent="0.2">
      <c r="A21" s="290" t="s">
        <v>25</v>
      </c>
      <c r="B21" s="291"/>
      <c r="C21" s="291"/>
      <c r="D21" s="292"/>
      <c r="E21" s="33">
        <v>6.11</v>
      </c>
      <c r="F21" s="34">
        <v>6.14</v>
      </c>
      <c r="G21" s="34">
        <v>12.07</v>
      </c>
      <c r="H21" s="34">
        <v>5.96</v>
      </c>
      <c r="I21" s="34">
        <v>12.25</v>
      </c>
      <c r="J21" s="34">
        <v>6.11</v>
      </c>
      <c r="K21" s="34">
        <v>11.57</v>
      </c>
      <c r="L21" s="34">
        <v>5.99</v>
      </c>
      <c r="M21" s="34">
        <v>6.03</v>
      </c>
      <c r="N21" s="34">
        <v>5.99</v>
      </c>
      <c r="O21" s="34">
        <v>12.32</v>
      </c>
      <c r="P21" s="35">
        <v>6</v>
      </c>
      <c r="Q21" s="85">
        <f>SUM(E21:P21)</f>
        <v>96.539999999999992</v>
      </c>
    </row>
  </sheetData>
  <mergeCells count="17">
    <mergeCell ref="B12:D12"/>
    <mergeCell ref="C17:D17"/>
    <mergeCell ref="A12:A18"/>
    <mergeCell ref="B20:D20"/>
    <mergeCell ref="A21:D21"/>
    <mergeCell ref="B13:B19"/>
    <mergeCell ref="C13:C15"/>
    <mergeCell ref="C16:D16"/>
    <mergeCell ref="C18:D18"/>
    <mergeCell ref="C19:D19"/>
    <mergeCell ref="A2:D2"/>
    <mergeCell ref="B3:B10"/>
    <mergeCell ref="C3:C5"/>
    <mergeCell ref="C6:C8"/>
    <mergeCell ref="C9:C10"/>
    <mergeCell ref="A3:A11"/>
    <mergeCell ref="B11:D11"/>
  </mergeCells>
  <phoneticPr fontId="3"/>
  <printOptions horizontalCentered="1"/>
  <pageMargins left="0.78740157480314965" right="0.78740157480314965" top="0.78740157480314965" bottom="0.59055118110236227" header="0.31496062992125984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F19" sqref="F19"/>
    </sheetView>
  </sheetViews>
  <sheetFormatPr defaultRowHeight="14.25" x14ac:dyDescent="0.15"/>
  <sheetData>
    <row r="1" spans="1:17" ht="15" thickBot="1" x14ac:dyDescent="0.2">
      <c r="A1" s="2" t="s">
        <v>40</v>
      </c>
      <c r="B1" s="2"/>
      <c r="C1" s="2"/>
      <c r="D1" s="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7" t="s">
        <v>41</v>
      </c>
      <c r="Q1" s="8">
        <f>Q5/365</f>
        <v>96.016931506849318</v>
      </c>
    </row>
    <row r="2" spans="1:17" ht="15" thickBot="1" x14ac:dyDescent="0.2">
      <c r="A2" s="277" t="s">
        <v>28</v>
      </c>
      <c r="B2" s="278"/>
      <c r="C2" s="278"/>
      <c r="D2" s="279"/>
      <c r="E2" s="9" t="s">
        <v>0</v>
      </c>
      <c r="F2" s="10" t="s">
        <v>1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9</v>
      </c>
      <c r="O2" s="10" t="s">
        <v>10</v>
      </c>
      <c r="P2" s="11" t="s">
        <v>11</v>
      </c>
      <c r="Q2" s="92" t="s">
        <v>12</v>
      </c>
    </row>
    <row r="3" spans="1:17" ht="15" customHeight="1" thickTop="1" x14ac:dyDescent="0.15">
      <c r="A3" s="93"/>
      <c r="B3" s="280" t="s">
        <v>17</v>
      </c>
      <c r="C3" s="337" t="s">
        <v>16</v>
      </c>
      <c r="D3" s="36" t="s">
        <v>14</v>
      </c>
      <c r="E3" s="13">
        <v>1181.33</v>
      </c>
      <c r="F3" s="12">
        <v>1464.1</v>
      </c>
      <c r="G3" s="12">
        <v>1067.18</v>
      </c>
      <c r="H3" s="12">
        <v>1393.6</v>
      </c>
      <c r="I3" s="12">
        <v>1870.53</v>
      </c>
      <c r="J3" s="12">
        <v>1665</v>
      </c>
      <c r="K3" s="12">
        <v>1851.2000000000003</v>
      </c>
      <c r="L3" s="12">
        <v>701.8</v>
      </c>
      <c r="M3" s="12">
        <v>2154.4699999999998</v>
      </c>
      <c r="N3" s="12">
        <v>1591.09</v>
      </c>
      <c r="O3" s="94">
        <v>864.11</v>
      </c>
      <c r="P3" s="14">
        <v>2198.66</v>
      </c>
      <c r="Q3" s="95">
        <f>SUM(E3:P3)</f>
        <v>18003.07</v>
      </c>
    </row>
    <row r="4" spans="1:17" x14ac:dyDescent="0.15">
      <c r="A4" s="93"/>
      <c r="B4" s="281"/>
      <c r="C4" s="284"/>
      <c r="D4" s="37" t="s">
        <v>15</v>
      </c>
      <c r="E4" s="15">
        <v>1811.76</v>
      </c>
      <c r="F4" s="16">
        <v>1157.68</v>
      </c>
      <c r="G4" s="16">
        <v>1795.43</v>
      </c>
      <c r="H4" s="16">
        <v>1899.53</v>
      </c>
      <c r="I4" s="16">
        <v>1521.57</v>
      </c>
      <c r="J4" s="16">
        <v>790.5</v>
      </c>
      <c r="K4" s="16">
        <v>1903.4199999999998</v>
      </c>
      <c r="L4" s="16">
        <v>1640.25</v>
      </c>
      <c r="M4" s="16">
        <v>1189.18</v>
      </c>
      <c r="N4" s="16">
        <v>1984.9</v>
      </c>
      <c r="O4" s="16">
        <v>1348.89</v>
      </c>
      <c r="P4" s="17">
        <v>0</v>
      </c>
      <c r="Q4" s="96">
        <f>SUM(E4:P4)</f>
        <v>17043.11</v>
      </c>
    </row>
    <row r="5" spans="1:17" x14ac:dyDescent="0.15">
      <c r="A5" s="93"/>
      <c r="B5" s="281"/>
      <c r="C5" s="285"/>
      <c r="D5" s="40" t="s">
        <v>18</v>
      </c>
      <c r="E5" s="41">
        <f t="shared" ref="E5:O5" si="0">SUM(E3:E4)</f>
        <v>2993.09</v>
      </c>
      <c r="F5" s="42">
        <f t="shared" si="0"/>
        <v>2621.7799999999997</v>
      </c>
      <c r="G5" s="42">
        <f t="shared" si="0"/>
        <v>2862.61</v>
      </c>
      <c r="H5" s="42">
        <f t="shared" si="0"/>
        <v>3293.13</v>
      </c>
      <c r="I5" s="42">
        <f t="shared" si="0"/>
        <v>3392.1</v>
      </c>
      <c r="J5" s="42">
        <f t="shared" si="0"/>
        <v>2455.5</v>
      </c>
      <c r="K5" s="42">
        <f t="shared" si="0"/>
        <v>3754.62</v>
      </c>
      <c r="L5" s="42">
        <f t="shared" si="0"/>
        <v>2342.0500000000002</v>
      </c>
      <c r="M5" s="42">
        <f t="shared" si="0"/>
        <v>3343.6499999999996</v>
      </c>
      <c r="N5" s="42">
        <f t="shared" si="0"/>
        <v>3575.99</v>
      </c>
      <c r="O5" s="42">
        <f t="shared" si="0"/>
        <v>2213</v>
      </c>
      <c r="P5" s="43">
        <f>SUM(P3:P4)</f>
        <v>2198.66</v>
      </c>
      <c r="Q5" s="97">
        <f>SUM(Q3:Q4)</f>
        <v>35046.18</v>
      </c>
    </row>
    <row r="6" spans="1:17" ht="14.25" customHeight="1" x14ac:dyDescent="0.15">
      <c r="A6" s="93"/>
      <c r="B6" s="281"/>
      <c r="C6" s="283" t="s">
        <v>29</v>
      </c>
      <c r="D6" s="38" t="s">
        <v>14</v>
      </c>
      <c r="E6" s="98">
        <v>23</v>
      </c>
      <c r="F6" s="99">
        <v>27</v>
      </c>
      <c r="G6" s="99">
        <v>18</v>
      </c>
      <c r="H6" s="99">
        <v>24</v>
      </c>
      <c r="I6" s="99">
        <v>31</v>
      </c>
      <c r="J6" s="99">
        <v>29</v>
      </c>
      <c r="K6" s="99">
        <v>31</v>
      </c>
      <c r="L6" s="99">
        <v>11</v>
      </c>
      <c r="M6" s="99">
        <v>30</v>
      </c>
      <c r="N6" s="99">
        <v>22</v>
      </c>
      <c r="O6" s="99">
        <v>12</v>
      </c>
      <c r="P6" s="100">
        <v>31</v>
      </c>
      <c r="Q6" s="101">
        <f>SUM(E6:P6)</f>
        <v>289</v>
      </c>
    </row>
    <row r="7" spans="1:17" x14ac:dyDescent="0.15">
      <c r="A7" s="93"/>
      <c r="B7" s="281"/>
      <c r="C7" s="284"/>
      <c r="D7" s="37" t="s">
        <v>15</v>
      </c>
      <c r="E7" s="102">
        <v>30</v>
      </c>
      <c r="F7" s="103">
        <v>20</v>
      </c>
      <c r="G7" s="103">
        <v>30</v>
      </c>
      <c r="H7" s="103">
        <v>31</v>
      </c>
      <c r="I7" s="103">
        <v>26</v>
      </c>
      <c r="J7" s="103">
        <v>14</v>
      </c>
      <c r="K7" s="103">
        <v>31</v>
      </c>
      <c r="L7" s="103">
        <v>24</v>
      </c>
      <c r="M7" s="103">
        <v>18</v>
      </c>
      <c r="N7" s="103">
        <v>27</v>
      </c>
      <c r="O7" s="103">
        <v>17</v>
      </c>
      <c r="P7" s="104">
        <v>0</v>
      </c>
      <c r="Q7" s="105">
        <f>SUM(E7:P7)</f>
        <v>268</v>
      </c>
    </row>
    <row r="8" spans="1:17" x14ac:dyDescent="0.15">
      <c r="A8" s="93" t="s">
        <v>42</v>
      </c>
      <c r="B8" s="281"/>
      <c r="C8" s="285"/>
      <c r="D8" s="44" t="s">
        <v>18</v>
      </c>
      <c r="E8" s="106">
        <f t="shared" ref="E8:P8" si="1">SUM(E6:E7)</f>
        <v>53</v>
      </c>
      <c r="F8" s="107">
        <f t="shared" si="1"/>
        <v>47</v>
      </c>
      <c r="G8" s="107">
        <f t="shared" si="1"/>
        <v>48</v>
      </c>
      <c r="H8" s="107">
        <f t="shared" si="1"/>
        <v>55</v>
      </c>
      <c r="I8" s="107">
        <f t="shared" si="1"/>
        <v>57</v>
      </c>
      <c r="J8" s="107">
        <f t="shared" si="1"/>
        <v>43</v>
      </c>
      <c r="K8" s="107">
        <f t="shared" si="1"/>
        <v>62</v>
      </c>
      <c r="L8" s="107">
        <f t="shared" si="1"/>
        <v>35</v>
      </c>
      <c r="M8" s="107">
        <f t="shared" si="1"/>
        <v>48</v>
      </c>
      <c r="N8" s="107">
        <f t="shared" si="1"/>
        <v>49</v>
      </c>
      <c r="O8" s="107">
        <f t="shared" si="1"/>
        <v>29</v>
      </c>
      <c r="P8" s="108">
        <f t="shared" si="1"/>
        <v>31</v>
      </c>
      <c r="Q8" s="109">
        <f>SUM(Q6:Q7)</f>
        <v>557</v>
      </c>
    </row>
    <row r="9" spans="1:17" ht="14.25" customHeight="1" x14ac:dyDescent="0.15">
      <c r="A9" s="93"/>
      <c r="B9" s="281"/>
      <c r="C9" s="283" t="s">
        <v>30</v>
      </c>
      <c r="D9" s="51" t="s">
        <v>14</v>
      </c>
      <c r="E9" s="52">
        <f t="shared" ref="E9:O10" si="2">IF(E6="","",E3/E6)</f>
        <v>51.362173913043478</v>
      </c>
      <c r="F9" s="53">
        <f t="shared" si="2"/>
        <v>54.225925925925921</v>
      </c>
      <c r="G9" s="53">
        <f t="shared" si="2"/>
        <v>59.287777777777784</v>
      </c>
      <c r="H9" s="53">
        <f t="shared" si="2"/>
        <v>58.066666666666663</v>
      </c>
      <c r="I9" s="53">
        <f t="shared" si="2"/>
        <v>60.339677419354835</v>
      </c>
      <c r="J9" s="53">
        <f t="shared" si="2"/>
        <v>57.413793103448278</v>
      </c>
      <c r="K9" s="53">
        <f t="shared" si="2"/>
        <v>59.716129032258074</v>
      </c>
      <c r="L9" s="53">
        <f t="shared" si="2"/>
        <v>63.8</v>
      </c>
      <c r="M9" s="53">
        <f t="shared" si="2"/>
        <v>71.815666666666658</v>
      </c>
      <c r="N9" s="53">
        <f t="shared" si="2"/>
        <v>72.322272727272718</v>
      </c>
      <c r="O9" s="53">
        <f>IF(O6="","",O3/O6)</f>
        <v>72.009166666666673</v>
      </c>
      <c r="P9" s="54">
        <f t="shared" ref="P9" si="3">IF(P6="","",P3/P6)</f>
        <v>70.924516129032256</v>
      </c>
      <c r="Q9" s="95">
        <f t="shared" ref="Q9:Q10" si="4">IF(Q6="",0,Q3/Q6)</f>
        <v>62.294359861591694</v>
      </c>
    </row>
    <row r="10" spans="1:17" x14ac:dyDescent="0.15">
      <c r="A10" s="93"/>
      <c r="B10" s="281"/>
      <c r="C10" s="284"/>
      <c r="D10" s="55" t="s">
        <v>15</v>
      </c>
      <c r="E10" s="56">
        <f t="shared" si="2"/>
        <v>60.392000000000003</v>
      </c>
      <c r="F10" s="57">
        <f t="shared" si="2"/>
        <v>57.884</v>
      </c>
      <c r="G10" s="57">
        <f t="shared" si="2"/>
        <v>59.847666666666669</v>
      </c>
      <c r="H10" s="57">
        <f t="shared" si="2"/>
        <v>61.275161290322579</v>
      </c>
      <c r="I10" s="57">
        <f t="shared" si="2"/>
        <v>58.521923076923073</v>
      </c>
      <c r="J10" s="57">
        <f t="shared" si="2"/>
        <v>56.464285714285715</v>
      </c>
      <c r="K10" s="57">
        <f t="shared" si="2"/>
        <v>61.400645161290321</v>
      </c>
      <c r="L10" s="57">
        <f t="shared" si="2"/>
        <v>68.34375</v>
      </c>
      <c r="M10" s="57">
        <f t="shared" si="2"/>
        <v>66.065555555555562</v>
      </c>
      <c r="N10" s="57">
        <f t="shared" si="2"/>
        <v>73.514814814814812</v>
      </c>
      <c r="O10" s="57">
        <f t="shared" si="2"/>
        <v>79.346470588235306</v>
      </c>
      <c r="P10" s="58">
        <v>0</v>
      </c>
      <c r="Q10" s="96">
        <f t="shared" si="4"/>
        <v>63.593694029850745</v>
      </c>
    </row>
    <row r="11" spans="1:17" ht="15" thickBot="1" x14ac:dyDescent="0.2">
      <c r="A11" s="93"/>
      <c r="B11" s="332"/>
      <c r="C11" s="336"/>
      <c r="D11" s="110" t="s">
        <v>18</v>
      </c>
      <c r="E11" s="48">
        <f t="shared" ref="E11:N11" si="5">IF(E8=0,"",E5/E8)</f>
        <v>56.473396226415097</v>
      </c>
      <c r="F11" s="49">
        <f t="shared" si="5"/>
        <v>55.782553191489356</v>
      </c>
      <c r="G11" s="49">
        <f t="shared" si="5"/>
        <v>59.637708333333336</v>
      </c>
      <c r="H11" s="49">
        <f t="shared" si="5"/>
        <v>59.875090909090908</v>
      </c>
      <c r="I11" s="49">
        <f t="shared" si="5"/>
        <v>59.51052631578947</v>
      </c>
      <c r="J11" s="49">
        <f t="shared" si="5"/>
        <v>57.104651162790695</v>
      </c>
      <c r="K11" s="49">
        <f t="shared" si="5"/>
        <v>60.55838709677419</v>
      </c>
      <c r="L11" s="49">
        <f t="shared" si="5"/>
        <v>66.915714285714287</v>
      </c>
      <c r="M11" s="49">
        <f t="shared" si="5"/>
        <v>69.659374999999997</v>
      </c>
      <c r="N11" s="49">
        <f t="shared" si="5"/>
        <v>72.979387755102039</v>
      </c>
      <c r="O11" s="49">
        <f>IF(O8=0,"",O5/O8)</f>
        <v>76.310344827586206</v>
      </c>
      <c r="P11" s="50">
        <f t="shared" ref="P11" si="6">IF(P8=0,"",P5/P8)</f>
        <v>70.924516129032256</v>
      </c>
      <c r="Q11" s="111">
        <f>Q5/Q8</f>
        <v>62.919533213644527</v>
      </c>
    </row>
    <row r="12" spans="1:17" ht="14.25" customHeight="1" x14ac:dyDescent="0.15">
      <c r="A12" s="93"/>
      <c r="B12" s="331" t="s">
        <v>62</v>
      </c>
      <c r="C12" s="333" t="s">
        <v>43</v>
      </c>
      <c r="D12" s="112" t="s">
        <v>44</v>
      </c>
      <c r="E12" s="113">
        <v>265.2</v>
      </c>
      <c r="F12" s="114">
        <v>267.27999999999997</v>
      </c>
      <c r="G12" s="114">
        <v>250.12</v>
      </c>
      <c r="H12" s="114">
        <v>226.32</v>
      </c>
      <c r="I12" s="114">
        <v>286.70999999999998</v>
      </c>
      <c r="J12" s="114">
        <v>202.21</v>
      </c>
      <c r="K12" s="114">
        <v>280.57</v>
      </c>
      <c r="L12" s="114">
        <v>224.33</v>
      </c>
      <c r="M12" s="114">
        <v>251.27</v>
      </c>
      <c r="N12" s="114">
        <v>271.38</v>
      </c>
      <c r="O12" s="114">
        <v>182.88</v>
      </c>
      <c r="P12" s="115">
        <v>173.02</v>
      </c>
      <c r="Q12" s="116">
        <f t="shared" ref="Q12:Q25" si="7">SUM(E12:P12)</f>
        <v>2881.2900000000004</v>
      </c>
    </row>
    <row r="13" spans="1:17" x14ac:dyDescent="0.15">
      <c r="A13" s="93" t="s">
        <v>45</v>
      </c>
      <c r="B13" s="281"/>
      <c r="C13" s="334"/>
      <c r="D13" s="39" t="s">
        <v>63</v>
      </c>
      <c r="E13" s="24">
        <v>114.07</v>
      </c>
      <c r="F13" s="25">
        <v>107.82</v>
      </c>
      <c r="G13" s="25">
        <v>99.47999999999999</v>
      </c>
      <c r="H13" s="25">
        <v>107.42999999999998</v>
      </c>
      <c r="I13" s="25">
        <v>119.45</v>
      </c>
      <c r="J13" s="25">
        <v>85.41</v>
      </c>
      <c r="K13" s="25">
        <v>141.09</v>
      </c>
      <c r="L13" s="25">
        <v>106.11</v>
      </c>
      <c r="M13" s="25">
        <v>119.95</v>
      </c>
      <c r="N13" s="25">
        <f>204.07-N16</f>
        <v>146.93</v>
      </c>
      <c r="O13" s="25">
        <v>78.77</v>
      </c>
      <c r="P13" s="26">
        <v>95.05</v>
      </c>
      <c r="Q13" s="117">
        <f>SUM(E13:P13)</f>
        <v>1321.56</v>
      </c>
    </row>
    <row r="14" spans="1:17" x14ac:dyDescent="0.15">
      <c r="A14" s="93"/>
      <c r="B14" s="281"/>
      <c r="C14" s="334"/>
      <c r="D14" s="118" t="s">
        <v>47</v>
      </c>
      <c r="E14" s="119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>
        <v>0</v>
      </c>
      <c r="L14" s="120">
        <v>0</v>
      </c>
      <c r="M14" s="120">
        <v>0</v>
      </c>
      <c r="N14" s="120">
        <v>0</v>
      </c>
      <c r="O14" s="120">
        <v>0</v>
      </c>
      <c r="P14" s="121">
        <v>0</v>
      </c>
      <c r="Q14" s="122">
        <f>SUM(E14:P14)</f>
        <v>0</v>
      </c>
    </row>
    <row r="15" spans="1:17" x14ac:dyDescent="0.15">
      <c r="A15" s="93"/>
      <c r="B15" s="281"/>
      <c r="C15" s="335"/>
      <c r="D15" s="123" t="s">
        <v>13</v>
      </c>
      <c r="E15" s="124">
        <f>SUM(E12:E14)</f>
        <v>379.27</v>
      </c>
      <c r="F15" s="125">
        <f t="shared" ref="F15:P15" si="8">SUM(F12:F14)</f>
        <v>375.09999999999997</v>
      </c>
      <c r="G15" s="125">
        <f t="shared" si="8"/>
        <v>349.6</v>
      </c>
      <c r="H15" s="125">
        <f t="shared" si="8"/>
        <v>333.75</v>
      </c>
      <c r="I15" s="125">
        <f t="shared" si="8"/>
        <v>406.15999999999997</v>
      </c>
      <c r="J15" s="125">
        <f t="shared" si="8"/>
        <v>287.62</v>
      </c>
      <c r="K15" s="125">
        <f t="shared" si="8"/>
        <v>421.65999999999997</v>
      </c>
      <c r="L15" s="125">
        <f t="shared" si="8"/>
        <v>330.44</v>
      </c>
      <c r="M15" s="125">
        <f t="shared" si="8"/>
        <v>371.22</v>
      </c>
      <c r="N15" s="125">
        <f t="shared" si="8"/>
        <v>418.31</v>
      </c>
      <c r="O15" s="125">
        <f t="shared" si="8"/>
        <v>261.64999999999998</v>
      </c>
      <c r="P15" s="126">
        <f t="shared" si="8"/>
        <v>268.07</v>
      </c>
      <c r="Q15" s="127">
        <f>SUM(Q12:Q14)</f>
        <v>4202.8500000000004</v>
      </c>
    </row>
    <row r="16" spans="1:17" x14ac:dyDescent="0.15">
      <c r="A16" s="93"/>
      <c r="B16" s="281"/>
      <c r="C16" s="128" t="s">
        <v>48</v>
      </c>
      <c r="D16" s="129" t="s">
        <v>49</v>
      </c>
      <c r="E16" s="30">
        <v>0</v>
      </c>
      <c r="F16" s="31">
        <v>0</v>
      </c>
      <c r="G16" s="31">
        <v>32.299999999999997</v>
      </c>
      <c r="H16" s="31">
        <v>64.14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f>16.03+8.33+8.1+16.15+8.53</f>
        <v>57.14</v>
      </c>
      <c r="O16" s="31">
        <v>0</v>
      </c>
      <c r="P16" s="32">
        <v>32.89</v>
      </c>
      <c r="Q16" s="130">
        <f>SUM(E16:P16)</f>
        <v>186.46999999999997</v>
      </c>
    </row>
    <row r="17" spans="1:17" x14ac:dyDescent="0.15">
      <c r="A17" s="93"/>
      <c r="B17" s="281"/>
      <c r="C17" s="283" t="s">
        <v>50</v>
      </c>
      <c r="D17" s="51" t="s">
        <v>44</v>
      </c>
      <c r="E17" s="52">
        <f>E12</f>
        <v>265.2</v>
      </c>
      <c r="F17" s="53">
        <f t="shared" ref="F17:P17" si="9">F12</f>
        <v>267.27999999999997</v>
      </c>
      <c r="G17" s="53">
        <f t="shared" si="9"/>
        <v>250.12</v>
      </c>
      <c r="H17" s="53">
        <f t="shared" si="9"/>
        <v>226.32</v>
      </c>
      <c r="I17" s="53">
        <f t="shared" si="9"/>
        <v>286.70999999999998</v>
      </c>
      <c r="J17" s="53">
        <f t="shared" si="9"/>
        <v>202.21</v>
      </c>
      <c r="K17" s="53">
        <f t="shared" si="9"/>
        <v>280.57</v>
      </c>
      <c r="L17" s="53">
        <f t="shared" si="9"/>
        <v>224.33</v>
      </c>
      <c r="M17" s="53">
        <f t="shared" si="9"/>
        <v>251.27</v>
      </c>
      <c r="N17" s="53">
        <f t="shared" si="9"/>
        <v>271.38</v>
      </c>
      <c r="O17" s="53">
        <f t="shared" si="9"/>
        <v>182.88</v>
      </c>
      <c r="P17" s="54">
        <f t="shared" si="9"/>
        <v>173.02</v>
      </c>
      <c r="Q17" s="95">
        <f>SUM(E17:P17)</f>
        <v>2881.2900000000004</v>
      </c>
    </row>
    <row r="18" spans="1:17" x14ac:dyDescent="0.15">
      <c r="A18" s="93"/>
      <c r="B18" s="281"/>
      <c r="C18" s="284"/>
      <c r="D18" s="131" t="s">
        <v>49</v>
      </c>
      <c r="E18" s="132">
        <f>E13+E16</f>
        <v>114.07</v>
      </c>
      <c r="F18" s="133">
        <f>F13+F16</f>
        <v>107.82</v>
      </c>
      <c r="G18" s="133">
        <f>G13+G16</f>
        <v>131.77999999999997</v>
      </c>
      <c r="H18" s="133">
        <f>H13+H16</f>
        <v>171.57</v>
      </c>
      <c r="I18" s="133">
        <f t="shared" ref="I18:P18" si="10">I13+I16</f>
        <v>119.45</v>
      </c>
      <c r="J18" s="133">
        <f t="shared" si="10"/>
        <v>85.41</v>
      </c>
      <c r="K18" s="133">
        <f t="shared" si="10"/>
        <v>141.09</v>
      </c>
      <c r="L18" s="133">
        <f t="shared" si="10"/>
        <v>106.11</v>
      </c>
      <c r="M18" s="133">
        <f t="shared" si="10"/>
        <v>119.95</v>
      </c>
      <c r="N18" s="133">
        <f t="shared" si="10"/>
        <v>204.07</v>
      </c>
      <c r="O18" s="133">
        <f t="shared" si="10"/>
        <v>78.77</v>
      </c>
      <c r="P18" s="134">
        <f t="shared" si="10"/>
        <v>127.94</v>
      </c>
      <c r="Q18" s="117">
        <f>SUM(E18:P18)</f>
        <v>1508.03</v>
      </c>
    </row>
    <row r="19" spans="1:17" x14ac:dyDescent="0.15">
      <c r="A19" s="93"/>
      <c r="B19" s="281"/>
      <c r="C19" s="284"/>
      <c r="D19" s="55" t="s">
        <v>47</v>
      </c>
      <c r="E19" s="56">
        <f>E14</f>
        <v>0</v>
      </c>
      <c r="F19" s="57">
        <f t="shared" ref="F19:P19" si="11">F14</f>
        <v>0</v>
      </c>
      <c r="G19" s="57">
        <f t="shared" si="11"/>
        <v>0</v>
      </c>
      <c r="H19" s="57">
        <f t="shared" si="11"/>
        <v>0</v>
      </c>
      <c r="I19" s="57">
        <f t="shared" si="11"/>
        <v>0</v>
      </c>
      <c r="J19" s="57">
        <f t="shared" si="11"/>
        <v>0</v>
      </c>
      <c r="K19" s="57">
        <f t="shared" si="11"/>
        <v>0</v>
      </c>
      <c r="L19" s="57">
        <f t="shared" si="11"/>
        <v>0</v>
      </c>
      <c r="M19" s="57">
        <f t="shared" si="11"/>
        <v>0</v>
      </c>
      <c r="N19" s="57">
        <f t="shared" si="11"/>
        <v>0</v>
      </c>
      <c r="O19" s="57">
        <f t="shared" si="11"/>
        <v>0</v>
      </c>
      <c r="P19" s="58">
        <f t="shared" si="11"/>
        <v>0</v>
      </c>
      <c r="Q19" s="96">
        <f>SUM(E19:P19)</f>
        <v>0</v>
      </c>
    </row>
    <row r="20" spans="1:17" ht="15" thickBot="1" x14ac:dyDescent="0.2">
      <c r="A20" s="135"/>
      <c r="B20" s="332"/>
      <c r="C20" s="336"/>
      <c r="D20" s="110" t="s">
        <v>18</v>
      </c>
      <c r="E20" s="48">
        <f>SUM(E17:E19)</f>
        <v>379.27</v>
      </c>
      <c r="F20" s="49">
        <f>SUM(F17:F19)</f>
        <v>375.09999999999997</v>
      </c>
      <c r="G20" s="49">
        <f t="shared" ref="G20:P20" si="12">SUM(G17:G19)</f>
        <v>381.9</v>
      </c>
      <c r="H20" s="49">
        <f t="shared" si="12"/>
        <v>397.89</v>
      </c>
      <c r="I20" s="49">
        <f t="shared" si="12"/>
        <v>406.15999999999997</v>
      </c>
      <c r="J20" s="49">
        <f t="shared" si="12"/>
        <v>287.62</v>
      </c>
      <c r="K20" s="49">
        <f t="shared" si="12"/>
        <v>421.65999999999997</v>
      </c>
      <c r="L20" s="49">
        <f t="shared" si="12"/>
        <v>330.44</v>
      </c>
      <c r="M20" s="49">
        <f t="shared" si="12"/>
        <v>371.22</v>
      </c>
      <c r="N20" s="49">
        <f t="shared" si="12"/>
        <v>475.45</v>
      </c>
      <c r="O20" s="49">
        <f t="shared" si="12"/>
        <v>261.64999999999998</v>
      </c>
      <c r="P20" s="50">
        <f t="shared" si="12"/>
        <v>300.96000000000004</v>
      </c>
      <c r="Q20" s="111">
        <f>SUM(Q17:Q19)</f>
        <v>4389.3200000000006</v>
      </c>
    </row>
    <row r="21" spans="1:17" ht="14.25" customHeight="1" x14ac:dyDescent="0.15">
      <c r="A21" s="93"/>
      <c r="B21" s="319" t="s">
        <v>51</v>
      </c>
      <c r="C21" s="322" t="s">
        <v>52</v>
      </c>
      <c r="D21" s="323"/>
      <c r="E21" s="113">
        <v>23.88</v>
      </c>
      <c r="F21" s="114">
        <v>32.69</v>
      </c>
      <c r="G21" s="114">
        <v>28.2</v>
      </c>
      <c r="H21" s="114">
        <v>33.909999999999997</v>
      </c>
      <c r="I21" s="114">
        <v>25.44</v>
      </c>
      <c r="J21" s="114">
        <v>33.65</v>
      </c>
      <c r="K21" s="114">
        <v>19.46</v>
      </c>
      <c r="L21" s="114">
        <v>29.92</v>
      </c>
      <c r="M21" s="114">
        <v>33.619999999999997</v>
      </c>
      <c r="N21" s="114">
        <v>34.380000000000003</v>
      </c>
      <c r="O21" s="114">
        <v>31.09</v>
      </c>
      <c r="P21" s="115">
        <v>40.630000000000003</v>
      </c>
      <c r="Q21" s="116">
        <f>SUM(E21:P21)</f>
        <v>366.87</v>
      </c>
    </row>
    <row r="22" spans="1:17" x14ac:dyDescent="0.15">
      <c r="A22" s="93"/>
      <c r="B22" s="320"/>
      <c r="C22" s="315" t="s">
        <v>53</v>
      </c>
      <c r="D22" s="316"/>
      <c r="E22" s="27">
        <v>16.11</v>
      </c>
      <c r="F22" s="28">
        <v>18.91</v>
      </c>
      <c r="G22" s="28">
        <v>15.94</v>
      </c>
      <c r="H22" s="28">
        <v>14.17</v>
      </c>
      <c r="I22" s="28">
        <v>17.27</v>
      </c>
      <c r="J22" s="28">
        <v>16.18</v>
      </c>
      <c r="K22" s="28">
        <v>18.899999999999999</v>
      </c>
      <c r="L22" s="28">
        <v>13.27</v>
      </c>
      <c r="M22" s="28">
        <v>22.18</v>
      </c>
      <c r="N22" s="28">
        <v>13.35</v>
      </c>
      <c r="O22" s="28">
        <v>9.19</v>
      </c>
      <c r="P22" s="29">
        <v>21.1</v>
      </c>
      <c r="Q22" s="136">
        <f>SUM(E22:P22)</f>
        <v>196.57</v>
      </c>
    </row>
    <row r="23" spans="1:17" x14ac:dyDescent="0.15">
      <c r="A23" s="93"/>
      <c r="B23" s="321"/>
      <c r="C23" s="324" t="s">
        <v>54</v>
      </c>
      <c r="D23" s="325"/>
      <c r="E23" s="137">
        <f>SUM(E21:E22)</f>
        <v>39.989999999999995</v>
      </c>
      <c r="F23" s="138">
        <f t="shared" ref="F23:O23" si="13">SUM(F21:F22)</f>
        <v>51.599999999999994</v>
      </c>
      <c r="G23" s="138">
        <f t="shared" si="13"/>
        <v>44.14</v>
      </c>
      <c r="H23" s="138">
        <f t="shared" si="13"/>
        <v>48.08</v>
      </c>
      <c r="I23" s="138">
        <f t="shared" si="13"/>
        <v>42.71</v>
      </c>
      <c r="J23" s="138">
        <f t="shared" si="13"/>
        <v>49.83</v>
      </c>
      <c r="K23" s="138">
        <f t="shared" si="13"/>
        <v>38.36</v>
      </c>
      <c r="L23" s="138">
        <f t="shared" si="13"/>
        <v>43.19</v>
      </c>
      <c r="M23" s="138">
        <f t="shared" si="13"/>
        <v>55.8</v>
      </c>
      <c r="N23" s="138">
        <f t="shared" si="13"/>
        <v>47.730000000000004</v>
      </c>
      <c r="O23" s="138">
        <f t="shared" si="13"/>
        <v>40.28</v>
      </c>
      <c r="P23" s="139">
        <f>SUM(P21:P22)</f>
        <v>61.730000000000004</v>
      </c>
      <c r="Q23" s="130">
        <f>SUM(Q21:Q22)</f>
        <v>563.44000000000005</v>
      </c>
    </row>
    <row r="24" spans="1:17" ht="14.25" customHeight="1" x14ac:dyDescent="0.15">
      <c r="A24" s="93" t="s">
        <v>55</v>
      </c>
      <c r="B24" s="326" t="s">
        <v>23</v>
      </c>
      <c r="C24" s="327" t="s">
        <v>56</v>
      </c>
      <c r="D24" s="36" t="s">
        <v>57</v>
      </c>
      <c r="E24" s="13">
        <v>5.36</v>
      </c>
      <c r="F24" s="12">
        <v>7.84</v>
      </c>
      <c r="G24" s="12">
        <v>7.13</v>
      </c>
      <c r="H24" s="12">
        <v>8.8699999999999992</v>
      </c>
      <c r="I24" s="12">
        <v>4.3099999999999996</v>
      </c>
      <c r="J24" s="12">
        <v>9.7100000000000009</v>
      </c>
      <c r="K24" s="12">
        <v>5.27</v>
      </c>
      <c r="L24" s="12">
        <v>9.18</v>
      </c>
      <c r="M24" s="12">
        <v>5.51</v>
      </c>
      <c r="N24" s="12">
        <v>8.5299999999999994</v>
      </c>
      <c r="O24" s="12">
        <v>5.55</v>
      </c>
      <c r="P24" s="14">
        <v>9.7899999999999991</v>
      </c>
      <c r="Q24" s="95">
        <f t="shared" si="7"/>
        <v>87.049999999999983</v>
      </c>
    </row>
    <row r="25" spans="1:17" x14ac:dyDescent="0.15">
      <c r="A25" s="93" t="s">
        <v>45</v>
      </c>
      <c r="B25" s="281"/>
      <c r="C25" s="328"/>
      <c r="D25" s="39" t="s">
        <v>58</v>
      </c>
      <c r="E25" s="24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6">
        <v>0</v>
      </c>
      <c r="Q25" s="117">
        <f t="shared" si="7"/>
        <v>0</v>
      </c>
    </row>
    <row r="26" spans="1:17" x14ac:dyDescent="0.15">
      <c r="A26" s="140"/>
      <c r="B26" s="281"/>
      <c r="C26" s="329"/>
      <c r="D26" s="62" t="s">
        <v>13</v>
      </c>
      <c r="E26" s="63">
        <f>SUM(E24:E25)</f>
        <v>5.36</v>
      </c>
      <c r="F26" s="64">
        <f t="shared" ref="F26:P26" si="14">SUM(F24:F25)</f>
        <v>7.84</v>
      </c>
      <c r="G26" s="64">
        <f t="shared" si="14"/>
        <v>7.13</v>
      </c>
      <c r="H26" s="64">
        <f t="shared" si="14"/>
        <v>8.8699999999999992</v>
      </c>
      <c r="I26" s="64">
        <f t="shared" si="14"/>
        <v>4.3099999999999996</v>
      </c>
      <c r="J26" s="64">
        <f t="shared" si="14"/>
        <v>9.7100000000000009</v>
      </c>
      <c r="K26" s="64">
        <f t="shared" si="14"/>
        <v>5.27</v>
      </c>
      <c r="L26" s="64">
        <f t="shared" si="14"/>
        <v>9.18</v>
      </c>
      <c r="M26" s="64">
        <f t="shared" si="14"/>
        <v>5.51</v>
      </c>
      <c r="N26" s="64">
        <f t="shared" si="14"/>
        <v>8.5299999999999994</v>
      </c>
      <c r="O26" s="64">
        <f t="shared" si="14"/>
        <v>5.55</v>
      </c>
      <c r="P26" s="65">
        <f t="shared" si="14"/>
        <v>9.7899999999999991</v>
      </c>
      <c r="Q26" s="122">
        <f>SUM(Q24:Q25)</f>
        <v>87.049999999999983</v>
      </c>
    </row>
    <row r="27" spans="1:17" x14ac:dyDescent="0.15">
      <c r="A27" s="140"/>
      <c r="B27" s="281"/>
      <c r="C27" s="299" t="s">
        <v>26</v>
      </c>
      <c r="D27" s="300"/>
      <c r="E27" s="30">
        <v>16.63</v>
      </c>
      <c r="F27" s="31">
        <v>25.09</v>
      </c>
      <c r="G27" s="31">
        <v>21.33</v>
      </c>
      <c r="H27" s="31">
        <v>25.14</v>
      </c>
      <c r="I27" s="31">
        <v>11.57</v>
      </c>
      <c r="J27" s="31">
        <v>24.28</v>
      </c>
      <c r="K27" s="31">
        <v>14.77</v>
      </c>
      <c r="L27" s="31">
        <v>23.1</v>
      </c>
      <c r="M27" s="31">
        <v>20.2</v>
      </c>
      <c r="N27" s="31">
        <v>24.32</v>
      </c>
      <c r="O27" s="31">
        <v>16.600000000000001</v>
      </c>
      <c r="P27" s="32">
        <v>28.29</v>
      </c>
      <c r="Q27" s="130">
        <f>SUM(E27:P27)</f>
        <v>251.31999999999996</v>
      </c>
    </row>
    <row r="28" spans="1:17" x14ac:dyDescent="0.15">
      <c r="A28" s="141" t="s">
        <v>59</v>
      </c>
      <c r="B28" s="281"/>
      <c r="C28" s="301" t="s">
        <v>27</v>
      </c>
      <c r="D28" s="302"/>
      <c r="E28" s="30">
        <v>15.47</v>
      </c>
      <c r="F28" s="31">
        <v>17.54</v>
      </c>
      <c r="G28" s="31">
        <v>13.24</v>
      </c>
      <c r="H28" s="31">
        <v>15.08</v>
      </c>
      <c r="I28" s="31">
        <v>19.04</v>
      </c>
      <c r="J28" s="31">
        <v>12.77</v>
      </c>
      <c r="K28" s="31">
        <v>14.25</v>
      </c>
      <c r="L28" s="31">
        <v>14.82</v>
      </c>
      <c r="M28" s="31">
        <v>20.309999999999999</v>
      </c>
      <c r="N28" s="31">
        <v>14.52</v>
      </c>
      <c r="O28" s="31">
        <v>13.7</v>
      </c>
      <c r="P28" s="32">
        <v>17.510000000000002</v>
      </c>
      <c r="Q28" s="130">
        <f>SUM(E28:P28)</f>
        <v>188.25</v>
      </c>
    </row>
    <row r="29" spans="1:17" x14ac:dyDescent="0.15">
      <c r="A29" s="140"/>
      <c r="B29" s="296"/>
      <c r="C29" s="330" t="s">
        <v>22</v>
      </c>
      <c r="D29" s="304"/>
      <c r="E29" s="59">
        <f>SUM(E26:E28)</f>
        <v>37.46</v>
      </c>
      <c r="F29" s="60">
        <f t="shared" ref="F29:O29" si="15">SUM(F26:F28)</f>
        <v>50.47</v>
      </c>
      <c r="G29" s="60">
        <f t="shared" si="15"/>
        <v>41.699999999999996</v>
      </c>
      <c r="H29" s="60">
        <f t="shared" si="15"/>
        <v>49.089999999999996</v>
      </c>
      <c r="I29" s="60">
        <f t="shared" si="15"/>
        <v>34.92</v>
      </c>
      <c r="J29" s="60">
        <f t="shared" si="15"/>
        <v>46.760000000000005</v>
      </c>
      <c r="K29" s="60">
        <f>SUM(K26:K28)</f>
        <v>34.29</v>
      </c>
      <c r="L29" s="60">
        <f t="shared" si="15"/>
        <v>47.1</v>
      </c>
      <c r="M29" s="60">
        <f t="shared" si="15"/>
        <v>46.019999999999996</v>
      </c>
      <c r="N29" s="60">
        <f t="shared" si="15"/>
        <v>47.370000000000005</v>
      </c>
      <c r="O29" s="60">
        <f t="shared" si="15"/>
        <v>35.85</v>
      </c>
      <c r="P29" s="61">
        <f>SUM(P26:P28)</f>
        <v>55.59</v>
      </c>
      <c r="Q29" s="136">
        <f>SUM(Q26:Q28)</f>
        <v>526.61999999999989</v>
      </c>
    </row>
    <row r="30" spans="1:17" ht="15" thickBot="1" x14ac:dyDescent="0.2">
      <c r="A30" s="135"/>
      <c r="B30" s="287" t="s">
        <v>21</v>
      </c>
      <c r="C30" s="288"/>
      <c r="D30" s="289"/>
      <c r="E30" s="66">
        <f>E23+E29</f>
        <v>77.449999999999989</v>
      </c>
      <c r="F30" s="67">
        <f t="shared" ref="F30:P30" si="16">F23+F29</f>
        <v>102.07</v>
      </c>
      <c r="G30" s="67">
        <f t="shared" si="16"/>
        <v>85.84</v>
      </c>
      <c r="H30" s="67">
        <f t="shared" si="16"/>
        <v>97.169999999999987</v>
      </c>
      <c r="I30" s="67">
        <f t="shared" si="16"/>
        <v>77.63</v>
      </c>
      <c r="J30" s="67">
        <f t="shared" si="16"/>
        <v>96.59</v>
      </c>
      <c r="K30" s="67">
        <f>K23+K29</f>
        <v>72.650000000000006</v>
      </c>
      <c r="L30" s="67">
        <f t="shared" si="16"/>
        <v>90.289999999999992</v>
      </c>
      <c r="M30" s="67">
        <f t="shared" si="16"/>
        <v>101.82</v>
      </c>
      <c r="N30" s="67">
        <f t="shared" si="16"/>
        <v>95.100000000000009</v>
      </c>
      <c r="O30" s="67">
        <f t="shared" si="16"/>
        <v>76.13</v>
      </c>
      <c r="P30" s="68">
        <f t="shared" si="16"/>
        <v>117.32000000000001</v>
      </c>
      <c r="Q30" s="142">
        <f>SUM(E30:P30)</f>
        <v>1090.06</v>
      </c>
    </row>
    <row r="31" spans="1:17" ht="15" thickBot="1" x14ac:dyDescent="0.2">
      <c r="A31" s="290" t="s">
        <v>61</v>
      </c>
      <c r="B31" s="291"/>
      <c r="C31" s="291"/>
      <c r="D31" s="292"/>
      <c r="E31" s="33">
        <v>6</v>
      </c>
      <c r="F31" s="34">
        <v>6.08</v>
      </c>
      <c r="G31" s="34">
        <v>12.2</v>
      </c>
      <c r="H31" s="34">
        <v>6.1</v>
      </c>
      <c r="I31" s="34">
        <v>12.17</v>
      </c>
      <c r="J31" s="34">
        <v>12.09</v>
      </c>
      <c r="K31" s="34">
        <v>6.03</v>
      </c>
      <c r="L31" s="34">
        <v>6.03</v>
      </c>
      <c r="M31" s="34">
        <v>5.46</v>
      </c>
      <c r="N31" s="34">
        <v>5.92</v>
      </c>
      <c r="O31" s="34">
        <v>5.85</v>
      </c>
      <c r="P31" s="35">
        <v>9.8800000000000008</v>
      </c>
      <c r="Q31" s="143">
        <f>SUM(E31:P31)</f>
        <v>93.809999999999988</v>
      </c>
    </row>
  </sheetData>
  <mergeCells count="19">
    <mergeCell ref="B12:B20"/>
    <mergeCell ref="C12:C15"/>
    <mergeCell ref="C17:C20"/>
    <mergeCell ref="A2:D2"/>
    <mergeCell ref="B3:B11"/>
    <mergeCell ref="C3:C5"/>
    <mergeCell ref="C6:C8"/>
    <mergeCell ref="C9:C11"/>
    <mergeCell ref="B30:D30"/>
    <mergeCell ref="A31:D31"/>
    <mergeCell ref="B21:B23"/>
    <mergeCell ref="C21:D21"/>
    <mergeCell ref="C22:D22"/>
    <mergeCell ref="C23:D23"/>
    <mergeCell ref="B24:B29"/>
    <mergeCell ref="C24:C26"/>
    <mergeCell ref="C27:D27"/>
    <mergeCell ref="C28:D28"/>
    <mergeCell ref="C29:D29"/>
  </mergeCells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selection activeCell="G20" sqref="G20"/>
    </sheetView>
  </sheetViews>
  <sheetFormatPr defaultRowHeight="14.25" x14ac:dyDescent="0.15"/>
  <sheetData>
    <row r="1" spans="1:17" ht="15" thickBot="1" x14ac:dyDescent="0.2">
      <c r="A1" s="2" t="s">
        <v>64</v>
      </c>
      <c r="B1" s="2"/>
      <c r="C1" s="2"/>
      <c r="D1" s="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7" t="s">
        <v>65</v>
      </c>
      <c r="Q1" s="8">
        <f>Q5/365</f>
        <v>101.7566301369863</v>
      </c>
    </row>
    <row r="2" spans="1:17" ht="15" thickBot="1" x14ac:dyDescent="0.2">
      <c r="A2" s="277" t="s">
        <v>28</v>
      </c>
      <c r="B2" s="278"/>
      <c r="C2" s="278"/>
      <c r="D2" s="279"/>
      <c r="E2" s="9" t="s">
        <v>0</v>
      </c>
      <c r="F2" s="10" t="s">
        <v>1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9</v>
      </c>
      <c r="O2" s="10" t="s">
        <v>10</v>
      </c>
      <c r="P2" s="11" t="s">
        <v>11</v>
      </c>
      <c r="Q2" s="92" t="s">
        <v>12</v>
      </c>
    </row>
    <row r="3" spans="1:17" ht="15" thickTop="1" x14ac:dyDescent="0.15">
      <c r="A3" s="93"/>
      <c r="B3" s="280" t="s">
        <v>17</v>
      </c>
      <c r="C3" s="282" t="s">
        <v>16</v>
      </c>
      <c r="D3" s="36" t="s">
        <v>14</v>
      </c>
      <c r="E3" s="13">
        <v>956.07</v>
      </c>
      <c r="F3" s="12">
        <v>695.16</v>
      </c>
      <c r="G3" s="12">
        <v>1957.37</v>
      </c>
      <c r="H3" s="12">
        <v>1879.44</v>
      </c>
      <c r="I3" s="12">
        <v>1761.96</v>
      </c>
      <c r="J3" s="12">
        <v>0</v>
      </c>
      <c r="K3" s="12">
        <v>1475.54</v>
      </c>
      <c r="L3" s="12">
        <v>1645.67</v>
      </c>
      <c r="M3" s="12">
        <v>2295.73</v>
      </c>
      <c r="N3" s="12">
        <v>1710.89</v>
      </c>
      <c r="O3" s="12">
        <v>323.75</v>
      </c>
      <c r="P3" s="14">
        <v>0</v>
      </c>
      <c r="Q3" s="144">
        <f>SUM(E3:P3)</f>
        <v>14701.58</v>
      </c>
    </row>
    <row r="4" spans="1:17" x14ac:dyDescent="0.15">
      <c r="A4" s="93"/>
      <c r="B4" s="281"/>
      <c r="C4" s="282"/>
      <c r="D4" s="37" t="s">
        <v>15</v>
      </c>
      <c r="E4" s="15">
        <v>2500.81</v>
      </c>
      <c r="F4" s="16">
        <v>2651.15</v>
      </c>
      <c r="G4" s="16">
        <v>253.04</v>
      </c>
      <c r="H4" s="16">
        <v>1322.36</v>
      </c>
      <c r="I4" s="16">
        <v>2626.88</v>
      </c>
      <c r="J4" s="16">
        <v>2509.5</v>
      </c>
      <c r="K4" s="16">
        <v>1808.13</v>
      </c>
      <c r="L4" s="16">
        <v>1207.79</v>
      </c>
      <c r="M4" s="16">
        <v>873.13</v>
      </c>
      <c r="N4" s="16">
        <v>2084.92</v>
      </c>
      <c r="O4" s="16">
        <v>2278.06</v>
      </c>
      <c r="P4" s="17">
        <v>2323.8200000000002</v>
      </c>
      <c r="Q4" s="145">
        <f>SUM(E4:P4)</f>
        <v>22439.59</v>
      </c>
    </row>
    <row r="5" spans="1:17" x14ac:dyDescent="0.15">
      <c r="A5" s="93"/>
      <c r="B5" s="281"/>
      <c r="C5" s="282"/>
      <c r="D5" s="40" t="s">
        <v>18</v>
      </c>
      <c r="E5" s="41">
        <f t="shared" ref="E5:O5" si="0">SUM(E3:E4)</f>
        <v>3456.88</v>
      </c>
      <c r="F5" s="42">
        <f t="shared" si="0"/>
        <v>3346.31</v>
      </c>
      <c r="G5" s="42">
        <f t="shared" si="0"/>
        <v>2210.41</v>
      </c>
      <c r="H5" s="42">
        <f t="shared" si="0"/>
        <v>3201.8</v>
      </c>
      <c r="I5" s="42">
        <f t="shared" si="0"/>
        <v>4388.84</v>
      </c>
      <c r="J5" s="42">
        <f t="shared" si="0"/>
        <v>2509.5</v>
      </c>
      <c r="K5" s="42">
        <f t="shared" si="0"/>
        <v>3283.67</v>
      </c>
      <c r="L5" s="42">
        <f t="shared" si="0"/>
        <v>2853.46</v>
      </c>
      <c r="M5" s="42">
        <f t="shared" si="0"/>
        <v>3168.86</v>
      </c>
      <c r="N5" s="42">
        <f t="shared" si="0"/>
        <v>3795.8100000000004</v>
      </c>
      <c r="O5" s="42">
        <f t="shared" si="0"/>
        <v>2601.81</v>
      </c>
      <c r="P5" s="43">
        <f>SUM(P3:P4)</f>
        <v>2323.8200000000002</v>
      </c>
      <c r="Q5" s="97">
        <f>SUM(Q3:Q4)</f>
        <v>37141.17</v>
      </c>
    </row>
    <row r="6" spans="1:17" x14ac:dyDescent="0.15">
      <c r="A6" s="93"/>
      <c r="B6" s="281"/>
      <c r="C6" s="283" t="s">
        <v>29</v>
      </c>
      <c r="D6" s="38" t="s">
        <v>14</v>
      </c>
      <c r="E6" s="98">
        <v>13</v>
      </c>
      <c r="F6" s="99">
        <v>9</v>
      </c>
      <c r="G6" s="99">
        <v>26</v>
      </c>
      <c r="H6" s="99">
        <v>28</v>
      </c>
      <c r="I6" s="99">
        <v>25</v>
      </c>
      <c r="J6" s="99">
        <v>0</v>
      </c>
      <c r="K6" s="99">
        <v>19</v>
      </c>
      <c r="L6" s="99">
        <v>23</v>
      </c>
      <c r="M6" s="99">
        <v>31</v>
      </c>
      <c r="N6" s="99">
        <v>27</v>
      </c>
      <c r="O6" s="99">
        <v>5</v>
      </c>
      <c r="P6" s="100">
        <v>0</v>
      </c>
      <c r="Q6" s="146">
        <f>SUM(E6:P6)</f>
        <v>206</v>
      </c>
    </row>
    <row r="7" spans="1:17" x14ac:dyDescent="0.15">
      <c r="A7" s="93"/>
      <c r="B7" s="281"/>
      <c r="C7" s="284"/>
      <c r="D7" s="37" t="s">
        <v>15</v>
      </c>
      <c r="E7" s="102">
        <v>29</v>
      </c>
      <c r="F7" s="103">
        <v>31</v>
      </c>
      <c r="G7" s="103">
        <v>3</v>
      </c>
      <c r="H7" s="103">
        <v>17</v>
      </c>
      <c r="I7" s="103">
        <v>31</v>
      </c>
      <c r="J7" s="103">
        <v>30</v>
      </c>
      <c r="K7" s="103">
        <v>22</v>
      </c>
      <c r="L7" s="103">
        <v>16</v>
      </c>
      <c r="M7" s="103">
        <v>12</v>
      </c>
      <c r="N7" s="103">
        <v>28</v>
      </c>
      <c r="O7" s="103">
        <v>28</v>
      </c>
      <c r="P7" s="104">
        <v>31</v>
      </c>
      <c r="Q7" s="147">
        <f>SUM(E7:P7)</f>
        <v>278</v>
      </c>
    </row>
    <row r="8" spans="1:17" x14ac:dyDescent="0.15">
      <c r="A8" s="93" t="s">
        <v>42</v>
      </c>
      <c r="B8" s="281"/>
      <c r="C8" s="285"/>
      <c r="D8" s="44" t="s">
        <v>18</v>
      </c>
      <c r="E8" s="45">
        <f t="shared" ref="E8:P8" si="1">SUM(E6:E7)</f>
        <v>42</v>
      </c>
      <c r="F8" s="46">
        <f t="shared" si="1"/>
        <v>40</v>
      </c>
      <c r="G8" s="46">
        <f t="shared" si="1"/>
        <v>29</v>
      </c>
      <c r="H8" s="46">
        <f t="shared" si="1"/>
        <v>45</v>
      </c>
      <c r="I8" s="46">
        <f t="shared" si="1"/>
        <v>56</v>
      </c>
      <c r="J8" s="46">
        <f t="shared" si="1"/>
        <v>30</v>
      </c>
      <c r="K8" s="46">
        <f t="shared" si="1"/>
        <v>41</v>
      </c>
      <c r="L8" s="46">
        <f t="shared" si="1"/>
        <v>39</v>
      </c>
      <c r="M8" s="46">
        <f t="shared" si="1"/>
        <v>43</v>
      </c>
      <c r="N8" s="46">
        <f t="shared" si="1"/>
        <v>55</v>
      </c>
      <c r="O8" s="46">
        <f t="shared" si="1"/>
        <v>33</v>
      </c>
      <c r="P8" s="47">
        <f t="shared" si="1"/>
        <v>31</v>
      </c>
      <c r="Q8" s="148">
        <f>SUM(Q6:Q7)</f>
        <v>484</v>
      </c>
    </row>
    <row r="9" spans="1:17" x14ac:dyDescent="0.15">
      <c r="A9" s="93"/>
      <c r="B9" s="281"/>
      <c r="C9" s="282" t="s">
        <v>30</v>
      </c>
      <c r="D9" s="51" t="s">
        <v>14</v>
      </c>
      <c r="E9" s="52">
        <f>IF(E6="",0,E3/E6)</f>
        <v>73.543846153846161</v>
      </c>
      <c r="F9" s="53">
        <f t="shared" ref="F9:Q10" si="2">IF(F6="",0,F3/F6)</f>
        <v>77.239999999999995</v>
      </c>
      <c r="G9" s="53">
        <f t="shared" si="2"/>
        <v>75.283461538461538</v>
      </c>
      <c r="H9" s="53">
        <f t="shared" si="2"/>
        <v>67.122857142857143</v>
      </c>
      <c r="I9" s="53">
        <f t="shared" si="2"/>
        <v>70.478400000000008</v>
      </c>
      <c r="J9" s="53" t="e">
        <f t="shared" si="2"/>
        <v>#DIV/0!</v>
      </c>
      <c r="K9" s="53">
        <f t="shared" si="2"/>
        <v>77.66</v>
      </c>
      <c r="L9" s="53">
        <f t="shared" si="2"/>
        <v>71.550869565217397</v>
      </c>
      <c r="M9" s="53">
        <f t="shared" si="2"/>
        <v>74.055806451612909</v>
      </c>
      <c r="N9" s="53">
        <f t="shared" si="2"/>
        <v>63.366296296296298</v>
      </c>
      <c r="O9" s="53">
        <f t="shared" si="2"/>
        <v>64.75</v>
      </c>
      <c r="P9" s="54" t="e">
        <f t="shared" si="2"/>
        <v>#DIV/0!</v>
      </c>
      <c r="Q9" s="95">
        <f t="shared" si="2"/>
        <v>71.366893203883492</v>
      </c>
    </row>
    <row r="10" spans="1:17" x14ac:dyDescent="0.15">
      <c r="A10" s="93"/>
      <c r="B10" s="281"/>
      <c r="C10" s="282"/>
      <c r="D10" s="55" t="s">
        <v>15</v>
      </c>
      <c r="E10" s="56">
        <f t="shared" ref="E10:O11" si="3">IF(E7="",0,E4/E7)</f>
        <v>86.23482758620689</v>
      </c>
      <c r="F10" s="57">
        <f t="shared" si="3"/>
        <v>85.520967741935493</v>
      </c>
      <c r="G10" s="57">
        <f t="shared" si="3"/>
        <v>84.346666666666664</v>
      </c>
      <c r="H10" s="57">
        <f t="shared" si="3"/>
        <v>77.785882352941172</v>
      </c>
      <c r="I10" s="57">
        <f t="shared" si="3"/>
        <v>84.738064516129029</v>
      </c>
      <c r="J10" s="57">
        <f t="shared" si="3"/>
        <v>83.65</v>
      </c>
      <c r="K10" s="57">
        <f t="shared" si="3"/>
        <v>82.187727272727273</v>
      </c>
      <c r="L10" s="57">
        <f t="shared" si="3"/>
        <v>75.486874999999998</v>
      </c>
      <c r="M10" s="57">
        <f t="shared" si="3"/>
        <v>72.760833333333338</v>
      </c>
      <c r="N10" s="57">
        <f t="shared" si="3"/>
        <v>74.46142857142857</v>
      </c>
      <c r="O10" s="57">
        <f t="shared" si="3"/>
        <v>81.359285714285718</v>
      </c>
      <c r="P10" s="58">
        <f>IF(P7="",0,P4/P7)</f>
        <v>74.961935483870974</v>
      </c>
      <c r="Q10" s="96">
        <f t="shared" si="2"/>
        <v>80.71794964028777</v>
      </c>
    </row>
    <row r="11" spans="1:17" ht="15" thickBot="1" x14ac:dyDescent="0.2">
      <c r="A11" s="93"/>
      <c r="B11" s="332"/>
      <c r="C11" s="343"/>
      <c r="D11" s="110" t="s">
        <v>18</v>
      </c>
      <c r="E11" s="48">
        <f>E5/E8</f>
        <v>82.306666666666672</v>
      </c>
      <c r="F11" s="49">
        <f t="shared" ref="F11:Q11" si="4">F5/F8</f>
        <v>83.657749999999993</v>
      </c>
      <c r="G11" s="49">
        <f t="shared" si="4"/>
        <v>76.221034482758611</v>
      </c>
      <c r="H11" s="49">
        <f t="shared" si="4"/>
        <v>71.151111111111121</v>
      </c>
      <c r="I11" s="49">
        <f t="shared" si="4"/>
        <v>78.372142857142862</v>
      </c>
      <c r="J11" s="49">
        <f t="shared" si="4"/>
        <v>83.65</v>
      </c>
      <c r="K11" s="49">
        <f t="shared" si="4"/>
        <v>80.089512195121955</v>
      </c>
      <c r="L11" s="49">
        <f t="shared" si="4"/>
        <v>73.165641025641023</v>
      </c>
      <c r="M11" s="49">
        <f t="shared" si="4"/>
        <v>73.694418604651162</v>
      </c>
      <c r="N11" s="49">
        <f t="shared" si="4"/>
        <v>69.014727272727285</v>
      </c>
      <c r="O11" s="49">
        <f t="shared" si="3"/>
        <v>78.842727272727274</v>
      </c>
      <c r="P11" s="50">
        <f t="shared" si="4"/>
        <v>74.961935483870974</v>
      </c>
      <c r="Q11" s="111">
        <f t="shared" si="4"/>
        <v>76.737954545454542</v>
      </c>
    </row>
    <row r="12" spans="1:17" x14ac:dyDescent="0.15">
      <c r="A12" s="93"/>
      <c r="B12" s="331" t="s">
        <v>66</v>
      </c>
      <c r="C12" s="338" t="s">
        <v>67</v>
      </c>
      <c r="D12" s="112" t="s">
        <v>44</v>
      </c>
      <c r="E12" s="113">
        <v>193.44</v>
      </c>
      <c r="F12" s="114">
        <v>264.72000000000003</v>
      </c>
      <c r="G12" s="114">
        <v>160.1</v>
      </c>
      <c r="H12" s="114">
        <v>246.99</v>
      </c>
      <c r="I12" s="114">
        <v>292.41000000000003</v>
      </c>
      <c r="J12" s="114">
        <v>203.64</v>
      </c>
      <c r="K12" s="114">
        <v>199</v>
      </c>
      <c r="L12" s="114">
        <v>166.01</v>
      </c>
      <c r="M12" s="114">
        <v>297.66000000000003</v>
      </c>
      <c r="N12" s="114">
        <v>191.25</v>
      </c>
      <c r="O12" s="114">
        <v>225.43</v>
      </c>
      <c r="P12" s="115">
        <v>147.44999999999999</v>
      </c>
      <c r="Q12" s="149">
        <f t="shared" ref="Q12:Q28" si="5">SUM(E12:P12)</f>
        <v>2588.1</v>
      </c>
    </row>
    <row r="13" spans="1:17" x14ac:dyDescent="0.15">
      <c r="A13" s="93" t="s">
        <v>45</v>
      </c>
      <c r="B13" s="281"/>
      <c r="C13" s="339"/>
      <c r="D13" s="39" t="s">
        <v>46</v>
      </c>
      <c r="E13" s="24">
        <v>118.91</v>
      </c>
      <c r="F13" s="25">
        <v>132.62</v>
      </c>
      <c r="G13" s="25">
        <v>79.25</v>
      </c>
      <c r="H13" s="25">
        <v>104.61</v>
      </c>
      <c r="I13" s="25">
        <v>164.82</v>
      </c>
      <c r="J13" s="25">
        <v>122.75</v>
      </c>
      <c r="K13" s="25">
        <v>83.24</v>
      </c>
      <c r="L13" s="25">
        <v>70.569999999999993</v>
      </c>
      <c r="M13" s="25">
        <v>80.92</v>
      </c>
      <c r="N13" s="25">
        <v>71.599999999999994</v>
      </c>
      <c r="O13" s="25">
        <v>63.26</v>
      </c>
      <c r="P13" s="26">
        <v>50.66</v>
      </c>
      <c r="Q13" s="150">
        <f t="shared" si="5"/>
        <v>1143.21</v>
      </c>
    </row>
    <row r="14" spans="1:17" x14ac:dyDescent="0.15">
      <c r="A14" s="93"/>
      <c r="B14" s="281"/>
      <c r="C14" s="339"/>
      <c r="D14" s="118" t="s">
        <v>47</v>
      </c>
      <c r="E14" s="119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>
        <v>0</v>
      </c>
      <c r="L14" s="120">
        <v>0</v>
      </c>
      <c r="M14" s="120">
        <v>0</v>
      </c>
      <c r="N14" s="120">
        <v>0</v>
      </c>
      <c r="O14" s="120">
        <v>0</v>
      </c>
      <c r="P14" s="121">
        <v>0</v>
      </c>
      <c r="Q14" s="151">
        <f t="shared" si="5"/>
        <v>0</v>
      </c>
    </row>
    <row r="15" spans="1:17" x14ac:dyDescent="0.15">
      <c r="A15" s="93"/>
      <c r="B15" s="281"/>
      <c r="C15" s="339"/>
      <c r="D15" s="123" t="s">
        <v>13</v>
      </c>
      <c r="E15" s="124">
        <f>SUM(E12:E14)</f>
        <v>312.35000000000002</v>
      </c>
      <c r="F15" s="125">
        <f t="shared" ref="F15:Q15" si="6">SUM(F12:F14)</f>
        <v>397.34000000000003</v>
      </c>
      <c r="G15" s="125">
        <f t="shared" si="6"/>
        <v>239.35</v>
      </c>
      <c r="H15" s="125">
        <f t="shared" si="6"/>
        <v>351.6</v>
      </c>
      <c r="I15" s="125">
        <f t="shared" si="6"/>
        <v>457.23</v>
      </c>
      <c r="J15" s="125">
        <f t="shared" si="6"/>
        <v>326.39</v>
      </c>
      <c r="K15" s="125">
        <f t="shared" si="6"/>
        <v>282.24</v>
      </c>
      <c r="L15" s="125">
        <f t="shared" si="6"/>
        <v>236.57999999999998</v>
      </c>
      <c r="M15" s="125">
        <f t="shared" si="6"/>
        <v>378.58000000000004</v>
      </c>
      <c r="N15" s="125">
        <f t="shared" si="6"/>
        <v>262.85000000000002</v>
      </c>
      <c r="O15" s="125">
        <f t="shared" si="6"/>
        <v>288.69</v>
      </c>
      <c r="P15" s="126">
        <f t="shared" si="6"/>
        <v>198.10999999999999</v>
      </c>
      <c r="Q15" s="127">
        <f t="shared" si="6"/>
        <v>3731.31</v>
      </c>
    </row>
    <row r="16" spans="1:17" x14ac:dyDescent="0.15">
      <c r="A16" s="93"/>
      <c r="B16" s="281"/>
      <c r="C16" s="340" t="s">
        <v>68</v>
      </c>
      <c r="D16" s="38" t="s">
        <v>44</v>
      </c>
      <c r="E16" s="152">
        <v>0</v>
      </c>
      <c r="F16" s="153">
        <v>0</v>
      </c>
      <c r="G16" s="153">
        <v>80.650000000000006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4">
        <v>0</v>
      </c>
      <c r="Q16" s="155">
        <f t="shared" ref="Q16:Q18" si="7">SUM(E16:P16)</f>
        <v>80.650000000000006</v>
      </c>
    </row>
    <row r="17" spans="1:17" x14ac:dyDescent="0.15">
      <c r="A17" s="93"/>
      <c r="B17" s="281"/>
      <c r="C17" s="334"/>
      <c r="D17" s="39" t="s">
        <v>63</v>
      </c>
      <c r="E17" s="24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6">
        <v>0</v>
      </c>
      <c r="Q17" s="150">
        <f t="shared" si="7"/>
        <v>0</v>
      </c>
    </row>
    <row r="18" spans="1:17" x14ac:dyDescent="0.15">
      <c r="A18" s="93"/>
      <c r="B18" s="281"/>
      <c r="C18" s="334"/>
      <c r="D18" s="37" t="s">
        <v>47</v>
      </c>
      <c r="E18" s="15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7">
        <v>0</v>
      </c>
      <c r="Q18" s="145">
        <f t="shared" si="7"/>
        <v>0</v>
      </c>
    </row>
    <row r="19" spans="1:17" x14ac:dyDescent="0.15">
      <c r="A19" s="93"/>
      <c r="B19" s="281"/>
      <c r="C19" s="335"/>
      <c r="D19" s="44" t="s">
        <v>13</v>
      </c>
      <c r="E19" s="59">
        <f>SUM(E16:E18)</f>
        <v>0</v>
      </c>
      <c r="F19" s="60">
        <f t="shared" ref="F19:Q19" si="8">SUM(F16:F18)</f>
        <v>0</v>
      </c>
      <c r="G19" s="60">
        <f t="shared" si="8"/>
        <v>80.650000000000006</v>
      </c>
      <c r="H19" s="60">
        <f t="shared" si="8"/>
        <v>0</v>
      </c>
      <c r="I19" s="60">
        <f t="shared" si="8"/>
        <v>0</v>
      </c>
      <c r="J19" s="60">
        <f t="shared" si="8"/>
        <v>0</v>
      </c>
      <c r="K19" s="60">
        <f t="shared" si="8"/>
        <v>0</v>
      </c>
      <c r="L19" s="60">
        <f t="shared" si="8"/>
        <v>0</v>
      </c>
      <c r="M19" s="60">
        <f t="shared" si="8"/>
        <v>0</v>
      </c>
      <c r="N19" s="60">
        <f t="shared" si="8"/>
        <v>0</v>
      </c>
      <c r="O19" s="60">
        <f t="shared" si="8"/>
        <v>0</v>
      </c>
      <c r="P19" s="61">
        <f t="shared" si="8"/>
        <v>0</v>
      </c>
      <c r="Q19" s="136">
        <f t="shared" si="8"/>
        <v>80.650000000000006</v>
      </c>
    </row>
    <row r="20" spans="1:17" x14ac:dyDescent="0.15">
      <c r="A20" s="93"/>
      <c r="B20" s="281"/>
      <c r="C20" s="282" t="s">
        <v>69</v>
      </c>
      <c r="D20" s="51" t="s">
        <v>44</v>
      </c>
      <c r="E20" s="52">
        <f>E12+E16</f>
        <v>193.44</v>
      </c>
      <c r="F20" s="53">
        <f t="shared" ref="F20:P22" si="9">F12+F16</f>
        <v>264.72000000000003</v>
      </c>
      <c r="G20" s="53">
        <f t="shared" si="9"/>
        <v>240.75</v>
      </c>
      <c r="H20" s="53">
        <f t="shared" si="9"/>
        <v>246.99</v>
      </c>
      <c r="I20" s="53">
        <f t="shared" si="9"/>
        <v>292.41000000000003</v>
      </c>
      <c r="J20" s="53">
        <f t="shared" si="9"/>
        <v>203.64</v>
      </c>
      <c r="K20" s="53">
        <f t="shared" si="9"/>
        <v>199</v>
      </c>
      <c r="L20" s="53">
        <f t="shared" si="9"/>
        <v>166.01</v>
      </c>
      <c r="M20" s="53">
        <f t="shared" si="9"/>
        <v>297.66000000000003</v>
      </c>
      <c r="N20" s="53">
        <f t="shared" si="9"/>
        <v>191.25</v>
      </c>
      <c r="O20" s="53">
        <f t="shared" si="9"/>
        <v>225.43</v>
      </c>
      <c r="P20" s="54">
        <f t="shared" si="9"/>
        <v>147.44999999999999</v>
      </c>
      <c r="Q20" s="95">
        <f t="shared" ref="Q20:Q22" si="10">SUM(E20:P20)</f>
        <v>2668.75</v>
      </c>
    </row>
    <row r="21" spans="1:17" x14ac:dyDescent="0.15">
      <c r="A21" s="93"/>
      <c r="B21" s="281"/>
      <c r="C21" s="341"/>
      <c r="D21" s="131" t="s">
        <v>46</v>
      </c>
      <c r="E21" s="132">
        <f>E13+E17</f>
        <v>118.91</v>
      </c>
      <c r="F21" s="133">
        <f t="shared" si="9"/>
        <v>132.62</v>
      </c>
      <c r="G21" s="133">
        <f t="shared" si="9"/>
        <v>79.25</v>
      </c>
      <c r="H21" s="133">
        <f t="shared" si="9"/>
        <v>104.61</v>
      </c>
      <c r="I21" s="133">
        <f t="shared" si="9"/>
        <v>164.82</v>
      </c>
      <c r="J21" s="133">
        <f t="shared" si="9"/>
        <v>122.75</v>
      </c>
      <c r="K21" s="133">
        <f t="shared" si="9"/>
        <v>83.24</v>
      </c>
      <c r="L21" s="133">
        <f t="shared" si="9"/>
        <v>70.569999999999993</v>
      </c>
      <c r="M21" s="133">
        <f t="shared" si="9"/>
        <v>80.92</v>
      </c>
      <c r="N21" s="133">
        <f t="shared" si="9"/>
        <v>71.599999999999994</v>
      </c>
      <c r="O21" s="133">
        <f t="shared" si="9"/>
        <v>63.26</v>
      </c>
      <c r="P21" s="134">
        <f t="shared" si="9"/>
        <v>50.66</v>
      </c>
      <c r="Q21" s="117">
        <f t="shared" si="10"/>
        <v>1143.21</v>
      </c>
    </row>
    <row r="22" spans="1:17" x14ac:dyDescent="0.15">
      <c r="A22" s="93"/>
      <c r="B22" s="281"/>
      <c r="C22" s="341"/>
      <c r="D22" s="55" t="s">
        <v>47</v>
      </c>
      <c r="E22" s="56">
        <f>E14+E18</f>
        <v>0</v>
      </c>
      <c r="F22" s="57">
        <f t="shared" si="9"/>
        <v>0</v>
      </c>
      <c r="G22" s="57">
        <f t="shared" si="9"/>
        <v>0</v>
      </c>
      <c r="H22" s="57">
        <f t="shared" si="9"/>
        <v>0</v>
      </c>
      <c r="I22" s="57">
        <f t="shared" si="9"/>
        <v>0</v>
      </c>
      <c r="J22" s="57">
        <f t="shared" si="9"/>
        <v>0</v>
      </c>
      <c r="K22" s="57">
        <f t="shared" si="9"/>
        <v>0</v>
      </c>
      <c r="L22" s="57">
        <f t="shared" si="9"/>
        <v>0</v>
      </c>
      <c r="M22" s="57">
        <f t="shared" si="9"/>
        <v>0</v>
      </c>
      <c r="N22" s="57">
        <f t="shared" si="9"/>
        <v>0</v>
      </c>
      <c r="O22" s="57">
        <f t="shared" si="9"/>
        <v>0</v>
      </c>
      <c r="P22" s="58">
        <f>P14+P18</f>
        <v>0</v>
      </c>
      <c r="Q22" s="96">
        <f t="shared" si="10"/>
        <v>0</v>
      </c>
    </row>
    <row r="23" spans="1:17" ht="15" thickBot="1" x14ac:dyDescent="0.2">
      <c r="A23" s="135"/>
      <c r="B23" s="332"/>
      <c r="C23" s="342"/>
      <c r="D23" s="110" t="s">
        <v>18</v>
      </c>
      <c r="E23" s="48">
        <f>SUM(E20:E22)</f>
        <v>312.35000000000002</v>
      </c>
      <c r="F23" s="49">
        <f>SUM(F20:F22)</f>
        <v>397.34000000000003</v>
      </c>
      <c r="G23" s="49">
        <f t="shared" ref="G23:Q23" si="11">SUM(G20:G22)</f>
        <v>320</v>
      </c>
      <c r="H23" s="49">
        <f t="shared" si="11"/>
        <v>351.6</v>
      </c>
      <c r="I23" s="49">
        <f t="shared" si="11"/>
        <v>457.23</v>
      </c>
      <c r="J23" s="49">
        <f t="shared" si="11"/>
        <v>326.39</v>
      </c>
      <c r="K23" s="49">
        <f t="shared" si="11"/>
        <v>282.24</v>
      </c>
      <c r="L23" s="49">
        <f t="shared" si="11"/>
        <v>236.57999999999998</v>
      </c>
      <c r="M23" s="49">
        <f t="shared" si="11"/>
        <v>378.58000000000004</v>
      </c>
      <c r="N23" s="49">
        <f t="shared" si="11"/>
        <v>262.85000000000002</v>
      </c>
      <c r="O23" s="49">
        <f t="shared" si="11"/>
        <v>288.69</v>
      </c>
      <c r="P23" s="50">
        <f t="shared" si="11"/>
        <v>198.10999999999999</v>
      </c>
      <c r="Q23" s="111">
        <f t="shared" si="11"/>
        <v>3811.96</v>
      </c>
    </row>
    <row r="24" spans="1:17" x14ac:dyDescent="0.15">
      <c r="A24" s="93"/>
      <c r="B24" s="319" t="s">
        <v>51</v>
      </c>
      <c r="C24" s="322" t="s">
        <v>70</v>
      </c>
      <c r="D24" s="323"/>
      <c r="E24" s="113">
        <v>28</v>
      </c>
      <c r="F24" s="114">
        <v>30.06</v>
      </c>
      <c r="G24" s="114">
        <v>46.69</v>
      </c>
      <c r="H24" s="114">
        <v>9.98</v>
      </c>
      <c r="I24" s="114">
        <v>36.85</v>
      </c>
      <c r="J24" s="114">
        <v>34.06</v>
      </c>
      <c r="K24" s="114">
        <v>31.25</v>
      </c>
      <c r="L24" s="114">
        <v>22.51</v>
      </c>
      <c r="M24" s="114">
        <v>25.31</v>
      </c>
      <c r="N24" s="114">
        <v>41.18</v>
      </c>
      <c r="O24" s="114">
        <v>37.520000000000003</v>
      </c>
      <c r="P24" s="115">
        <v>42.19</v>
      </c>
      <c r="Q24" s="149">
        <f>SUM(E24:P24)</f>
        <v>385.59999999999997</v>
      </c>
    </row>
    <row r="25" spans="1:17" x14ac:dyDescent="0.15">
      <c r="A25" s="93"/>
      <c r="B25" s="320"/>
      <c r="C25" s="308" t="s">
        <v>53</v>
      </c>
      <c r="D25" s="309"/>
      <c r="E25" s="27">
        <v>17.670000000000002</v>
      </c>
      <c r="F25" s="28">
        <v>20.010000000000002</v>
      </c>
      <c r="G25" s="28">
        <v>15.7</v>
      </c>
      <c r="H25" s="28">
        <v>22.02</v>
      </c>
      <c r="I25" s="28">
        <v>27.48</v>
      </c>
      <c r="J25" s="28">
        <v>26.75</v>
      </c>
      <c r="K25" s="28">
        <v>23.22</v>
      </c>
      <c r="L25" s="28">
        <v>29.23</v>
      </c>
      <c r="M25" s="28">
        <v>30.42</v>
      </c>
      <c r="N25" s="28">
        <v>23.36</v>
      </c>
      <c r="O25" s="28">
        <v>23.02</v>
      </c>
      <c r="P25" s="29">
        <v>28.53</v>
      </c>
      <c r="Q25" s="156">
        <f>SUM(E25:P25)</f>
        <v>287.40999999999997</v>
      </c>
    </row>
    <row r="26" spans="1:17" x14ac:dyDescent="0.15">
      <c r="A26" s="93"/>
      <c r="B26" s="321"/>
      <c r="C26" s="324" t="s">
        <v>54</v>
      </c>
      <c r="D26" s="325"/>
      <c r="E26" s="137">
        <f>SUM(E24:E25)</f>
        <v>45.67</v>
      </c>
      <c r="F26" s="138">
        <f t="shared" ref="F26:O26" si="12">SUM(F24:F25)</f>
        <v>50.07</v>
      </c>
      <c r="G26" s="138">
        <f t="shared" si="12"/>
        <v>62.39</v>
      </c>
      <c r="H26" s="138">
        <f t="shared" si="12"/>
        <v>32</v>
      </c>
      <c r="I26" s="138">
        <f t="shared" si="12"/>
        <v>64.33</v>
      </c>
      <c r="J26" s="138">
        <f t="shared" si="12"/>
        <v>60.81</v>
      </c>
      <c r="K26" s="138">
        <f t="shared" si="12"/>
        <v>54.47</v>
      </c>
      <c r="L26" s="138">
        <f t="shared" si="12"/>
        <v>51.74</v>
      </c>
      <c r="M26" s="138">
        <f t="shared" si="12"/>
        <v>55.730000000000004</v>
      </c>
      <c r="N26" s="138">
        <f t="shared" si="12"/>
        <v>64.539999999999992</v>
      </c>
      <c r="O26" s="138">
        <f t="shared" si="12"/>
        <v>60.540000000000006</v>
      </c>
      <c r="P26" s="139">
        <f>SUM(P24:P25)</f>
        <v>70.72</v>
      </c>
      <c r="Q26" s="130">
        <f>SUM(Q24:Q25)</f>
        <v>673.01</v>
      </c>
    </row>
    <row r="27" spans="1:17" x14ac:dyDescent="0.15">
      <c r="A27" s="93" t="s">
        <v>55</v>
      </c>
      <c r="B27" s="281" t="s">
        <v>23</v>
      </c>
      <c r="C27" s="297" t="s">
        <v>56</v>
      </c>
      <c r="D27" s="36" t="s">
        <v>71</v>
      </c>
      <c r="E27" s="13">
        <v>5.26</v>
      </c>
      <c r="F27" s="12">
        <v>8.3699999999999992</v>
      </c>
      <c r="G27" s="12">
        <v>10.44</v>
      </c>
      <c r="H27" s="12">
        <v>3.1</v>
      </c>
      <c r="I27" s="12">
        <v>9.7100000000000009</v>
      </c>
      <c r="J27" s="12">
        <v>9.1</v>
      </c>
      <c r="K27" s="12">
        <v>5.94</v>
      </c>
      <c r="L27" s="12">
        <v>6.3</v>
      </c>
      <c r="M27" s="12">
        <v>6.18</v>
      </c>
      <c r="N27" s="12">
        <v>8.3699999999999992</v>
      </c>
      <c r="O27" s="12">
        <v>8.6</v>
      </c>
      <c r="P27" s="14">
        <v>7.7</v>
      </c>
      <c r="Q27" s="144">
        <f t="shared" si="5"/>
        <v>89.070000000000007</v>
      </c>
    </row>
    <row r="28" spans="1:17" x14ac:dyDescent="0.15">
      <c r="A28" s="93" t="s">
        <v>45</v>
      </c>
      <c r="B28" s="281"/>
      <c r="C28" s="298"/>
      <c r="D28" s="39" t="s">
        <v>72</v>
      </c>
      <c r="E28" s="24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6">
        <v>0</v>
      </c>
      <c r="Q28" s="150">
        <f t="shared" si="5"/>
        <v>0</v>
      </c>
    </row>
    <row r="29" spans="1:17" x14ac:dyDescent="0.15">
      <c r="A29" s="140"/>
      <c r="B29" s="281"/>
      <c r="C29" s="298"/>
      <c r="D29" s="62" t="s">
        <v>13</v>
      </c>
      <c r="E29" s="63">
        <f>SUM(E27:E28)</f>
        <v>5.26</v>
      </c>
      <c r="F29" s="64">
        <f t="shared" ref="F29:Q29" si="13">SUM(F27:F28)</f>
        <v>8.3699999999999992</v>
      </c>
      <c r="G29" s="64">
        <f t="shared" si="13"/>
        <v>10.44</v>
      </c>
      <c r="H29" s="64">
        <f t="shared" si="13"/>
        <v>3.1</v>
      </c>
      <c r="I29" s="64">
        <f t="shared" si="13"/>
        <v>9.7100000000000009</v>
      </c>
      <c r="J29" s="64">
        <f t="shared" si="13"/>
        <v>9.1</v>
      </c>
      <c r="K29" s="64">
        <f t="shared" si="13"/>
        <v>5.94</v>
      </c>
      <c r="L29" s="64">
        <f t="shared" si="13"/>
        <v>6.3</v>
      </c>
      <c r="M29" s="64">
        <f t="shared" si="13"/>
        <v>6.18</v>
      </c>
      <c r="N29" s="64">
        <f t="shared" si="13"/>
        <v>8.3699999999999992</v>
      </c>
      <c r="O29" s="64">
        <f t="shared" si="13"/>
        <v>8.6</v>
      </c>
      <c r="P29" s="65">
        <f t="shared" si="13"/>
        <v>7.7</v>
      </c>
      <c r="Q29" s="122">
        <f t="shared" si="13"/>
        <v>89.070000000000007</v>
      </c>
    </row>
    <row r="30" spans="1:17" x14ac:dyDescent="0.15">
      <c r="A30" s="140"/>
      <c r="B30" s="281"/>
      <c r="C30" s="299" t="s">
        <v>26</v>
      </c>
      <c r="D30" s="300"/>
      <c r="E30" s="30">
        <v>16.809999999999999</v>
      </c>
      <c r="F30" s="31">
        <v>27.22</v>
      </c>
      <c r="G30" s="31">
        <v>25.01</v>
      </c>
      <c r="H30" s="31">
        <v>10.63</v>
      </c>
      <c r="I30" s="31">
        <v>22.14</v>
      </c>
      <c r="J30" s="31">
        <v>20.37</v>
      </c>
      <c r="K30" s="31">
        <v>13</v>
      </c>
      <c r="L30" s="31">
        <v>14.25</v>
      </c>
      <c r="M30" s="31">
        <v>17.05</v>
      </c>
      <c r="N30" s="31">
        <v>19.3</v>
      </c>
      <c r="O30" s="31">
        <v>19.71</v>
      </c>
      <c r="P30" s="32">
        <v>17.64</v>
      </c>
      <c r="Q30" s="157">
        <f>SUM(E30:P30)</f>
        <v>223.13000000000005</v>
      </c>
    </row>
    <row r="31" spans="1:17" x14ac:dyDescent="0.15">
      <c r="A31" s="141" t="s">
        <v>73</v>
      </c>
      <c r="B31" s="281"/>
      <c r="C31" s="301" t="s">
        <v>27</v>
      </c>
      <c r="D31" s="302"/>
      <c r="E31" s="30">
        <v>16.34</v>
      </c>
      <c r="F31" s="31">
        <v>17.62</v>
      </c>
      <c r="G31" s="31">
        <v>14.98</v>
      </c>
      <c r="H31" s="31">
        <v>19.600000000000001</v>
      </c>
      <c r="I31" s="31">
        <v>20.39</v>
      </c>
      <c r="J31" s="31">
        <v>20.100000000000001</v>
      </c>
      <c r="K31" s="31">
        <v>15.25</v>
      </c>
      <c r="L31" s="31">
        <v>18.71</v>
      </c>
      <c r="M31" s="31">
        <v>23.66</v>
      </c>
      <c r="N31" s="31">
        <v>15.69</v>
      </c>
      <c r="O31" s="31">
        <v>17.86</v>
      </c>
      <c r="P31" s="32">
        <v>21.51</v>
      </c>
      <c r="Q31" s="157">
        <f>SUM(E31:P31)</f>
        <v>221.70999999999998</v>
      </c>
    </row>
    <row r="32" spans="1:17" x14ac:dyDescent="0.15">
      <c r="A32" s="140"/>
      <c r="B32" s="296"/>
      <c r="C32" s="303" t="s">
        <v>22</v>
      </c>
      <c r="D32" s="304"/>
      <c r="E32" s="59">
        <f>SUM(E29:E31)</f>
        <v>38.409999999999997</v>
      </c>
      <c r="F32" s="60">
        <f t="shared" ref="F32:O32" si="14">SUM(F29:F31)</f>
        <v>53.209999999999994</v>
      </c>
      <c r="G32" s="60">
        <f t="shared" si="14"/>
        <v>50.430000000000007</v>
      </c>
      <c r="H32" s="60">
        <f t="shared" si="14"/>
        <v>33.33</v>
      </c>
      <c r="I32" s="60">
        <f t="shared" si="14"/>
        <v>52.24</v>
      </c>
      <c r="J32" s="60">
        <f t="shared" si="14"/>
        <v>49.57</v>
      </c>
      <c r="K32" s="60">
        <f>SUM(K29:K31)</f>
        <v>34.19</v>
      </c>
      <c r="L32" s="60">
        <f t="shared" si="14"/>
        <v>39.260000000000005</v>
      </c>
      <c r="M32" s="60">
        <f t="shared" si="14"/>
        <v>46.89</v>
      </c>
      <c r="N32" s="60">
        <f t="shared" si="14"/>
        <v>43.36</v>
      </c>
      <c r="O32" s="60">
        <f t="shared" si="14"/>
        <v>46.17</v>
      </c>
      <c r="P32" s="61">
        <f>SUM(P29:P31)</f>
        <v>46.85</v>
      </c>
      <c r="Q32" s="136">
        <f>SUM(Q29:Q31)</f>
        <v>533.91000000000008</v>
      </c>
    </row>
    <row r="33" spans="1:17" ht="15" thickBot="1" x14ac:dyDescent="0.2">
      <c r="A33" s="135"/>
      <c r="B33" s="287" t="s">
        <v>21</v>
      </c>
      <c r="C33" s="288"/>
      <c r="D33" s="289"/>
      <c r="E33" s="66">
        <f>E26+E32</f>
        <v>84.08</v>
      </c>
      <c r="F33" s="67">
        <f t="shared" ref="F33:P33" si="15">F26+F32</f>
        <v>103.28</v>
      </c>
      <c r="G33" s="67">
        <f t="shared" si="15"/>
        <v>112.82000000000001</v>
      </c>
      <c r="H33" s="67">
        <f t="shared" si="15"/>
        <v>65.33</v>
      </c>
      <c r="I33" s="67">
        <f t="shared" si="15"/>
        <v>116.57</v>
      </c>
      <c r="J33" s="67">
        <f t="shared" si="15"/>
        <v>110.38</v>
      </c>
      <c r="K33" s="67">
        <f>K26+K32</f>
        <v>88.66</v>
      </c>
      <c r="L33" s="67">
        <f t="shared" si="15"/>
        <v>91</v>
      </c>
      <c r="M33" s="67">
        <f t="shared" si="15"/>
        <v>102.62</v>
      </c>
      <c r="N33" s="67">
        <f t="shared" si="15"/>
        <v>107.89999999999999</v>
      </c>
      <c r="O33" s="67">
        <f t="shared" si="15"/>
        <v>106.71000000000001</v>
      </c>
      <c r="P33" s="68">
        <f t="shared" si="15"/>
        <v>117.57</v>
      </c>
      <c r="Q33" s="142">
        <f>SUM(E33:P33)</f>
        <v>1206.9199999999998</v>
      </c>
    </row>
    <row r="34" spans="1:17" ht="15" thickBot="1" x14ac:dyDescent="0.2">
      <c r="A34" s="290" t="s">
        <v>74</v>
      </c>
      <c r="B34" s="291"/>
      <c r="C34" s="291"/>
      <c r="D34" s="292"/>
      <c r="E34" s="33">
        <v>0</v>
      </c>
      <c r="F34" s="34">
        <v>12.38</v>
      </c>
      <c r="G34" s="34">
        <v>6.16</v>
      </c>
      <c r="H34" s="34">
        <v>12.56</v>
      </c>
      <c r="I34" s="34">
        <v>6.27</v>
      </c>
      <c r="J34" s="34">
        <v>12.23</v>
      </c>
      <c r="K34" s="34">
        <v>6.06</v>
      </c>
      <c r="L34" s="34">
        <v>6.09</v>
      </c>
      <c r="M34" s="34">
        <v>6.02</v>
      </c>
      <c r="N34" s="34">
        <v>5.97</v>
      </c>
      <c r="O34" s="34">
        <v>6.04</v>
      </c>
      <c r="P34" s="35">
        <v>5.97</v>
      </c>
      <c r="Q34" s="158">
        <f>SUM(E34:P34)</f>
        <v>85.750000000000014</v>
      </c>
    </row>
  </sheetData>
  <mergeCells count="20">
    <mergeCell ref="B12:B23"/>
    <mergeCell ref="C12:C15"/>
    <mergeCell ref="C16:C19"/>
    <mergeCell ref="C20:C23"/>
    <mergeCell ref="A2:D2"/>
    <mergeCell ref="B3:B11"/>
    <mergeCell ref="C3:C5"/>
    <mergeCell ref="C6:C8"/>
    <mergeCell ref="C9:C11"/>
    <mergeCell ref="B33:D33"/>
    <mergeCell ref="A34:D34"/>
    <mergeCell ref="B24:B26"/>
    <mergeCell ref="C24:D24"/>
    <mergeCell ref="C25:D25"/>
    <mergeCell ref="C26:D26"/>
    <mergeCell ref="B27:B32"/>
    <mergeCell ref="C27:C29"/>
    <mergeCell ref="C30:D30"/>
    <mergeCell ref="C31:D31"/>
    <mergeCell ref="C32:D32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opLeftCell="A13" workbookViewId="0">
      <selection activeCell="G24" sqref="G24"/>
    </sheetView>
  </sheetViews>
  <sheetFormatPr defaultRowHeight="14.25" x14ac:dyDescent="0.15"/>
  <sheetData>
    <row r="1" spans="1:17" ht="15" thickBot="1" x14ac:dyDescent="0.2">
      <c r="A1" s="2" t="s">
        <v>75</v>
      </c>
      <c r="B1" s="2"/>
      <c r="C1" s="2"/>
      <c r="D1" s="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7" t="s">
        <v>76</v>
      </c>
      <c r="Q1" s="8">
        <f>Q5/(334)</f>
        <v>115.63574850299401</v>
      </c>
    </row>
    <row r="2" spans="1:17" ht="15" thickBot="1" x14ac:dyDescent="0.2">
      <c r="A2" s="277" t="s">
        <v>28</v>
      </c>
      <c r="B2" s="278"/>
      <c r="C2" s="278"/>
      <c r="D2" s="279"/>
      <c r="E2" s="9" t="s">
        <v>0</v>
      </c>
      <c r="F2" s="10" t="s">
        <v>1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9</v>
      </c>
      <c r="O2" s="10" t="s">
        <v>10</v>
      </c>
      <c r="P2" s="11" t="s">
        <v>11</v>
      </c>
      <c r="Q2" s="92" t="s">
        <v>12</v>
      </c>
    </row>
    <row r="3" spans="1:17" ht="15" thickTop="1" x14ac:dyDescent="0.15">
      <c r="A3" s="93"/>
      <c r="B3" s="280" t="s">
        <v>17</v>
      </c>
      <c r="C3" s="282" t="s">
        <v>16</v>
      </c>
      <c r="D3" s="36" t="s">
        <v>14</v>
      </c>
      <c r="E3" s="13">
        <v>1925.94</v>
      </c>
      <c r="F3" s="12">
        <v>2398.96</v>
      </c>
      <c r="G3" s="12">
        <v>2213.04</v>
      </c>
      <c r="H3" s="12">
        <v>360.55</v>
      </c>
      <c r="I3" s="12">
        <v>788.38</v>
      </c>
      <c r="J3" s="12">
        <v>1649.57</v>
      </c>
      <c r="K3" s="12">
        <v>2088.42</v>
      </c>
      <c r="L3" s="12">
        <v>1641.19</v>
      </c>
      <c r="M3" s="12">
        <v>1997.31</v>
      </c>
      <c r="N3" s="12">
        <v>2027.05</v>
      </c>
      <c r="O3" s="94">
        <v>2099.59</v>
      </c>
      <c r="P3" s="14">
        <v>1107.47</v>
      </c>
      <c r="Q3" s="95">
        <f>SUM(E3:P3)</f>
        <v>20297.47</v>
      </c>
    </row>
    <row r="4" spans="1:17" x14ac:dyDescent="0.15">
      <c r="A4" s="93"/>
      <c r="B4" s="281"/>
      <c r="C4" s="282"/>
      <c r="D4" s="37" t="s">
        <v>15</v>
      </c>
      <c r="E4" s="15">
        <v>2329.88</v>
      </c>
      <c r="F4" s="16">
        <v>751.99</v>
      </c>
      <c r="G4" s="16">
        <v>943.22</v>
      </c>
      <c r="H4" s="16">
        <v>1766.66</v>
      </c>
      <c r="I4" s="16">
        <v>1890.62</v>
      </c>
      <c r="J4" s="16">
        <v>1260.44</v>
      </c>
      <c r="K4" s="16">
        <v>1053.6099999999999</v>
      </c>
      <c r="L4" s="16">
        <v>2115.37</v>
      </c>
      <c r="M4" s="16">
        <v>2110</v>
      </c>
      <c r="N4" s="16">
        <v>1206.49</v>
      </c>
      <c r="O4" s="16">
        <v>1015.47</v>
      </c>
      <c r="P4" s="17">
        <v>1881.12</v>
      </c>
      <c r="Q4" s="96">
        <f>SUM(E4:P4)</f>
        <v>18324.87</v>
      </c>
    </row>
    <row r="5" spans="1:17" x14ac:dyDescent="0.15">
      <c r="A5" s="93"/>
      <c r="B5" s="281"/>
      <c r="C5" s="282"/>
      <c r="D5" s="40" t="s">
        <v>18</v>
      </c>
      <c r="E5" s="41">
        <f t="shared" ref="E5:O5" si="0">SUM(E3:E4)</f>
        <v>4255.82</v>
      </c>
      <c r="F5" s="42">
        <f t="shared" si="0"/>
        <v>3150.95</v>
      </c>
      <c r="G5" s="42">
        <f t="shared" si="0"/>
        <v>3156.26</v>
      </c>
      <c r="H5" s="42">
        <f t="shared" si="0"/>
        <v>2127.21</v>
      </c>
      <c r="I5" s="42">
        <f t="shared" si="0"/>
        <v>2679</v>
      </c>
      <c r="J5" s="42">
        <f t="shared" si="0"/>
        <v>2910.01</v>
      </c>
      <c r="K5" s="42">
        <f t="shared" si="0"/>
        <v>3142.0299999999997</v>
      </c>
      <c r="L5" s="42">
        <f t="shared" si="0"/>
        <v>3756.56</v>
      </c>
      <c r="M5" s="42">
        <f t="shared" si="0"/>
        <v>4107.3099999999995</v>
      </c>
      <c r="N5" s="42">
        <f t="shared" si="0"/>
        <v>3233.54</v>
      </c>
      <c r="O5" s="42">
        <f t="shared" si="0"/>
        <v>3115.0600000000004</v>
      </c>
      <c r="P5" s="43">
        <f>SUM(P3:P4)</f>
        <v>2988.59</v>
      </c>
      <c r="Q5" s="97">
        <f>SUM(Q3:Q4)</f>
        <v>38622.339999999997</v>
      </c>
    </row>
    <row r="6" spans="1:17" x14ac:dyDescent="0.15">
      <c r="A6" s="159"/>
      <c r="B6" s="281"/>
      <c r="C6" s="356" t="s">
        <v>29</v>
      </c>
      <c r="D6" s="160" t="s">
        <v>14</v>
      </c>
      <c r="E6" s="98">
        <v>25</v>
      </c>
      <c r="F6" s="99">
        <v>31</v>
      </c>
      <c r="G6" s="99">
        <v>30</v>
      </c>
      <c r="H6" s="99">
        <v>6</v>
      </c>
      <c r="I6" s="99">
        <v>11</v>
      </c>
      <c r="J6" s="99">
        <v>22</v>
      </c>
      <c r="K6" s="99">
        <v>31</v>
      </c>
      <c r="L6" s="99">
        <v>25</v>
      </c>
      <c r="M6" s="99">
        <v>30</v>
      </c>
      <c r="N6" s="99">
        <v>28</v>
      </c>
      <c r="O6" s="99">
        <v>28</v>
      </c>
      <c r="P6" s="100">
        <v>17</v>
      </c>
      <c r="Q6" s="101">
        <f>SUM(E6:P6)</f>
        <v>284</v>
      </c>
    </row>
    <row r="7" spans="1:17" x14ac:dyDescent="0.15">
      <c r="A7" s="159"/>
      <c r="B7" s="281"/>
      <c r="C7" s="357"/>
      <c r="D7" s="161" t="s">
        <v>15</v>
      </c>
      <c r="E7" s="102">
        <v>30</v>
      </c>
      <c r="F7" s="103">
        <v>12</v>
      </c>
      <c r="G7" s="103">
        <v>14</v>
      </c>
      <c r="H7" s="103">
        <v>30</v>
      </c>
      <c r="I7" s="103">
        <v>29</v>
      </c>
      <c r="J7" s="103">
        <v>19</v>
      </c>
      <c r="K7" s="103">
        <v>17</v>
      </c>
      <c r="L7" s="103">
        <v>30</v>
      </c>
      <c r="M7" s="103">
        <v>31</v>
      </c>
      <c r="N7" s="103">
        <v>18</v>
      </c>
      <c r="O7" s="103">
        <v>13</v>
      </c>
      <c r="P7" s="104">
        <v>28</v>
      </c>
      <c r="Q7" s="105">
        <f>SUM(E7:P7)</f>
        <v>271</v>
      </c>
    </row>
    <row r="8" spans="1:17" x14ac:dyDescent="0.15">
      <c r="A8" s="159" t="s">
        <v>42</v>
      </c>
      <c r="B8" s="281"/>
      <c r="C8" s="358"/>
      <c r="D8" s="162" t="s">
        <v>18</v>
      </c>
      <c r="E8" s="106">
        <f t="shared" ref="E8:P8" si="1">SUM(E6:E7)</f>
        <v>55</v>
      </c>
      <c r="F8" s="107">
        <f t="shared" si="1"/>
        <v>43</v>
      </c>
      <c r="G8" s="107">
        <f t="shared" si="1"/>
        <v>44</v>
      </c>
      <c r="H8" s="107">
        <f t="shared" si="1"/>
        <v>36</v>
      </c>
      <c r="I8" s="107">
        <f t="shared" si="1"/>
        <v>40</v>
      </c>
      <c r="J8" s="107">
        <f t="shared" si="1"/>
        <v>41</v>
      </c>
      <c r="K8" s="107">
        <f t="shared" si="1"/>
        <v>48</v>
      </c>
      <c r="L8" s="107">
        <f t="shared" si="1"/>
        <v>55</v>
      </c>
      <c r="M8" s="107">
        <f t="shared" si="1"/>
        <v>61</v>
      </c>
      <c r="N8" s="107">
        <f t="shared" si="1"/>
        <v>46</v>
      </c>
      <c r="O8" s="107">
        <f t="shared" si="1"/>
        <v>41</v>
      </c>
      <c r="P8" s="108">
        <f t="shared" si="1"/>
        <v>45</v>
      </c>
      <c r="Q8" s="109">
        <f>SUM(Q6:Q7)</f>
        <v>555</v>
      </c>
    </row>
    <row r="9" spans="1:17" x14ac:dyDescent="0.15">
      <c r="A9" s="93"/>
      <c r="B9" s="281"/>
      <c r="C9" s="282" t="s">
        <v>30</v>
      </c>
      <c r="D9" s="51" t="s">
        <v>14</v>
      </c>
      <c r="E9" s="52">
        <f t="shared" ref="E9:P10" si="2">IF(E6="","",E3/E6)</f>
        <v>77.037599999999998</v>
      </c>
      <c r="F9" s="53">
        <f t="shared" si="2"/>
        <v>77.385806451612908</v>
      </c>
      <c r="G9" s="53">
        <f t="shared" si="2"/>
        <v>73.768000000000001</v>
      </c>
      <c r="H9" s="53">
        <f t="shared" si="2"/>
        <v>60.091666666666669</v>
      </c>
      <c r="I9" s="53">
        <f t="shared" si="2"/>
        <v>71.670909090909092</v>
      </c>
      <c r="J9" s="53">
        <f t="shared" si="2"/>
        <v>74.980454545454549</v>
      </c>
      <c r="K9" s="53">
        <f t="shared" si="2"/>
        <v>67.3683870967742</v>
      </c>
      <c r="L9" s="53">
        <f t="shared" si="2"/>
        <v>65.647599999999997</v>
      </c>
      <c r="M9" s="53">
        <f t="shared" si="2"/>
        <v>66.576999999999998</v>
      </c>
      <c r="N9" s="53">
        <f t="shared" si="2"/>
        <v>72.394642857142856</v>
      </c>
      <c r="O9" s="53">
        <f>IF(O6="","",O3/O6)</f>
        <v>74.985357142857154</v>
      </c>
      <c r="P9" s="54">
        <f t="shared" ref="P9" si="3">IF(P6="","",P3/P6)</f>
        <v>65.145294117647055</v>
      </c>
      <c r="Q9" s="95">
        <f>IF(Q6="",0,Q3/Q6)</f>
        <v>71.469964788732398</v>
      </c>
    </row>
    <row r="10" spans="1:17" x14ac:dyDescent="0.15">
      <c r="A10" s="93"/>
      <c r="B10" s="281"/>
      <c r="C10" s="282"/>
      <c r="D10" s="55" t="s">
        <v>15</v>
      </c>
      <c r="E10" s="56">
        <f t="shared" si="2"/>
        <v>77.662666666666667</v>
      </c>
      <c r="F10" s="57">
        <f t="shared" si="2"/>
        <v>62.665833333333332</v>
      </c>
      <c r="G10" s="57">
        <f t="shared" si="2"/>
        <v>67.372857142857143</v>
      </c>
      <c r="H10" s="57">
        <f t="shared" si="2"/>
        <v>58.888666666666673</v>
      </c>
      <c r="I10" s="57">
        <f t="shared" si="2"/>
        <v>65.193793103448272</v>
      </c>
      <c r="J10" s="57">
        <f t="shared" si="2"/>
        <v>66.33894736842106</v>
      </c>
      <c r="K10" s="57">
        <f t="shared" si="2"/>
        <v>61.977058823529404</v>
      </c>
      <c r="L10" s="57">
        <f t="shared" si="2"/>
        <v>70.512333333333331</v>
      </c>
      <c r="M10" s="57">
        <f t="shared" si="2"/>
        <v>68.064516129032256</v>
      </c>
      <c r="N10" s="57">
        <f t="shared" si="2"/>
        <v>67.027222222222221</v>
      </c>
      <c r="O10" s="57">
        <f t="shared" si="2"/>
        <v>78.113076923076932</v>
      </c>
      <c r="P10" s="58">
        <f t="shared" si="2"/>
        <v>67.182857142857145</v>
      </c>
      <c r="Q10" s="96">
        <f>IF(Q7="",0,Q4/Q7)</f>
        <v>67.619446494464938</v>
      </c>
    </row>
    <row r="11" spans="1:17" ht="15" thickBot="1" x14ac:dyDescent="0.2">
      <c r="A11" s="93"/>
      <c r="B11" s="332"/>
      <c r="C11" s="343"/>
      <c r="D11" s="110" t="s">
        <v>18</v>
      </c>
      <c r="E11" s="48">
        <f t="shared" ref="E11:N11" si="4">IF(E8=0,"",E5/E8)</f>
        <v>77.378545454545446</v>
      </c>
      <c r="F11" s="49">
        <f t="shared" si="4"/>
        <v>73.277906976744177</v>
      </c>
      <c r="G11" s="49">
        <f t="shared" si="4"/>
        <v>71.733181818181819</v>
      </c>
      <c r="H11" s="49">
        <f t="shared" si="4"/>
        <v>59.089166666666671</v>
      </c>
      <c r="I11" s="49">
        <f t="shared" si="4"/>
        <v>66.974999999999994</v>
      </c>
      <c r="J11" s="49">
        <f t="shared" si="4"/>
        <v>70.975853658536593</v>
      </c>
      <c r="K11" s="49">
        <f t="shared" si="4"/>
        <v>65.458958333333328</v>
      </c>
      <c r="L11" s="49">
        <f t="shared" si="4"/>
        <v>68.301090909090902</v>
      </c>
      <c r="M11" s="49">
        <f t="shared" si="4"/>
        <v>67.332950819672121</v>
      </c>
      <c r="N11" s="49">
        <f t="shared" si="4"/>
        <v>70.294347826086963</v>
      </c>
      <c r="O11" s="49">
        <f>IF(O8=0,"",O5/O8)</f>
        <v>75.977073170731714</v>
      </c>
      <c r="P11" s="50">
        <f t="shared" ref="P11" si="5">IF(P8=0,"",P5/P8)</f>
        <v>66.413111111111121</v>
      </c>
      <c r="Q11" s="111">
        <f>Q5/Q8</f>
        <v>69.589801801801798</v>
      </c>
    </row>
    <row r="12" spans="1:17" x14ac:dyDescent="0.15">
      <c r="A12" s="93"/>
      <c r="B12" s="331" t="s">
        <v>77</v>
      </c>
      <c r="C12" s="333" t="s">
        <v>43</v>
      </c>
      <c r="D12" s="112" t="s">
        <v>44</v>
      </c>
      <c r="E12" s="113">
        <v>234.55</v>
      </c>
      <c r="F12" s="114">
        <v>289.11</v>
      </c>
      <c r="G12" s="114">
        <v>235.29</v>
      </c>
      <c r="H12" s="114">
        <v>157.4</v>
      </c>
      <c r="I12" s="114">
        <v>144.4</v>
      </c>
      <c r="J12" s="114">
        <v>193.28</v>
      </c>
      <c r="K12" s="114">
        <v>219.79</v>
      </c>
      <c r="L12" s="114">
        <v>270.74</v>
      </c>
      <c r="M12" s="114">
        <v>284.19</v>
      </c>
      <c r="N12" s="114">
        <v>201.69</v>
      </c>
      <c r="O12" s="114">
        <v>158.91999999999999</v>
      </c>
      <c r="P12" s="115">
        <v>201.35</v>
      </c>
      <c r="Q12" s="116">
        <f t="shared" ref="Q12:Q22" si="6">SUM(E12:P12)</f>
        <v>2590.71</v>
      </c>
    </row>
    <row r="13" spans="1:17" x14ac:dyDescent="0.15">
      <c r="A13" s="93" t="s">
        <v>45</v>
      </c>
      <c r="B13" s="281"/>
      <c r="C13" s="334"/>
      <c r="D13" s="39" t="s">
        <v>63</v>
      </c>
      <c r="E13" s="24">
        <v>86.66</v>
      </c>
      <c r="F13" s="25">
        <v>93.5</v>
      </c>
      <c r="G13" s="25">
        <v>78.08</v>
      </c>
      <c r="H13" s="25">
        <v>60.24</v>
      </c>
      <c r="I13" s="25">
        <v>47.29</v>
      </c>
      <c r="J13" s="25">
        <v>76.77</v>
      </c>
      <c r="K13" s="25">
        <v>90.43</v>
      </c>
      <c r="L13" s="25">
        <v>87.29</v>
      </c>
      <c r="M13" s="25">
        <v>85.99</v>
      </c>
      <c r="N13" s="25">
        <v>82.98</v>
      </c>
      <c r="O13" s="25">
        <v>68.040000000000006</v>
      </c>
      <c r="P13" s="26">
        <v>67.19</v>
      </c>
      <c r="Q13" s="117">
        <f>SUM(E13:P13)</f>
        <v>924.46</v>
      </c>
    </row>
    <row r="14" spans="1:17" x14ac:dyDescent="0.15">
      <c r="A14" s="93"/>
      <c r="B14" s="281"/>
      <c r="C14" s="335"/>
      <c r="D14" s="163" t="s">
        <v>13</v>
      </c>
      <c r="E14" s="137">
        <f>SUM(E12:E13)</f>
        <v>321.21000000000004</v>
      </c>
      <c r="F14" s="138">
        <f t="shared" ref="F14:Q14" si="7">SUM(F12:F13)</f>
        <v>382.61</v>
      </c>
      <c r="G14" s="138">
        <f t="shared" si="7"/>
        <v>313.37</v>
      </c>
      <c r="H14" s="138">
        <f t="shared" si="7"/>
        <v>217.64000000000001</v>
      </c>
      <c r="I14" s="138">
        <f t="shared" si="7"/>
        <v>191.69</v>
      </c>
      <c r="J14" s="138">
        <f t="shared" si="7"/>
        <v>270.05</v>
      </c>
      <c r="K14" s="138">
        <f t="shared" si="7"/>
        <v>310.22000000000003</v>
      </c>
      <c r="L14" s="138">
        <f t="shared" si="7"/>
        <v>358.03000000000003</v>
      </c>
      <c r="M14" s="138">
        <f t="shared" si="7"/>
        <v>370.18</v>
      </c>
      <c r="N14" s="138">
        <f t="shared" si="7"/>
        <v>284.67</v>
      </c>
      <c r="O14" s="138">
        <f t="shared" si="7"/>
        <v>226.95999999999998</v>
      </c>
      <c r="P14" s="139">
        <f t="shared" si="7"/>
        <v>268.53999999999996</v>
      </c>
      <c r="Q14" s="130">
        <f t="shared" si="7"/>
        <v>3515.17</v>
      </c>
    </row>
    <row r="15" spans="1:17" x14ac:dyDescent="0.15">
      <c r="A15" s="93"/>
      <c r="B15" s="281"/>
      <c r="C15" s="164" t="s">
        <v>48</v>
      </c>
      <c r="D15" s="129" t="s">
        <v>78</v>
      </c>
      <c r="E15" s="30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2">
        <v>16.649999999999999</v>
      </c>
      <c r="Q15" s="130">
        <f t="shared" ref="Q15" si="8">SUM(E15:P15)</f>
        <v>16.649999999999999</v>
      </c>
    </row>
    <row r="16" spans="1:17" x14ac:dyDescent="0.15">
      <c r="A16" s="93"/>
      <c r="B16" s="281"/>
      <c r="C16" s="284" t="s">
        <v>50</v>
      </c>
      <c r="D16" s="51" t="s">
        <v>44</v>
      </c>
      <c r="E16" s="52">
        <f t="shared" ref="E16:O17" si="9">E12</f>
        <v>234.55</v>
      </c>
      <c r="F16" s="53">
        <f t="shared" si="9"/>
        <v>289.11</v>
      </c>
      <c r="G16" s="53">
        <f t="shared" si="9"/>
        <v>235.29</v>
      </c>
      <c r="H16" s="53">
        <f t="shared" si="9"/>
        <v>157.4</v>
      </c>
      <c r="I16" s="53">
        <f t="shared" si="9"/>
        <v>144.4</v>
      </c>
      <c r="J16" s="53">
        <f t="shared" si="9"/>
        <v>193.28</v>
      </c>
      <c r="K16" s="53">
        <f t="shared" si="9"/>
        <v>219.79</v>
      </c>
      <c r="L16" s="53">
        <f t="shared" si="9"/>
        <v>270.74</v>
      </c>
      <c r="M16" s="53">
        <f t="shared" si="9"/>
        <v>284.19</v>
      </c>
      <c r="N16" s="53">
        <f t="shared" si="9"/>
        <v>201.69</v>
      </c>
      <c r="O16" s="53">
        <f t="shared" si="9"/>
        <v>158.91999999999999</v>
      </c>
      <c r="P16" s="54">
        <f>P12+P15</f>
        <v>218</v>
      </c>
      <c r="Q16" s="95">
        <f>SUM(E16:P16)</f>
        <v>2607.36</v>
      </c>
    </row>
    <row r="17" spans="1:17" x14ac:dyDescent="0.15">
      <c r="A17" s="93"/>
      <c r="B17" s="281"/>
      <c r="C17" s="354"/>
      <c r="D17" s="165" t="s">
        <v>63</v>
      </c>
      <c r="E17" s="166">
        <f>E13</f>
        <v>86.66</v>
      </c>
      <c r="F17" s="167">
        <f>F13</f>
        <v>93.5</v>
      </c>
      <c r="G17" s="167">
        <f t="shared" si="9"/>
        <v>78.08</v>
      </c>
      <c r="H17" s="167">
        <f t="shared" si="9"/>
        <v>60.24</v>
      </c>
      <c r="I17" s="167">
        <f t="shared" si="9"/>
        <v>47.29</v>
      </c>
      <c r="J17" s="167">
        <f t="shared" si="9"/>
        <v>76.77</v>
      </c>
      <c r="K17" s="167">
        <f t="shared" si="9"/>
        <v>90.43</v>
      </c>
      <c r="L17" s="167">
        <f t="shared" si="9"/>
        <v>87.29</v>
      </c>
      <c r="M17" s="167">
        <f t="shared" si="9"/>
        <v>85.99</v>
      </c>
      <c r="N17" s="167">
        <f t="shared" si="9"/>
        <v>82.98</v>
      </c>
      <c r="O17" s="167">
        <f t="shared" si="9"/>
        <v>68.040000000000006</v>
      </c>
      <c r="P17" s="168">
        <f>P13</f>
        <v>67.19</v>
      </c>
      <c r="Q17" s="169">
        <f>SUM(E17:P17)</f>
        <v>924.46</v>
      </c>
    </row>
    <row r="18" spans="1:17" ht="15" thickBot="1" x14ac:dyDescent="0.2">
      <c r="A18" s="135"/>
      <c r="B18" s="332"/>
      <c r="C18" s="355"/>
      <c r="D18" s="110" t="s">
        <v>18</v>
      </c>
      <c r="E18" s="48">
        <f t="shared" ref="E18:Q18" si="10">SUM(E16:E17)</f>
        <v>321.21000000000004</v>
      </c>
      <c r="F18" s="49">
        <f t="shared" si="10"/>
        <v>382.61</v>
      </c>
      <c r="G18" s="49">
        <f t="shared" si="10"/>
        <v>313.37</v>
      </c>
      <c r="H18" s="49">
        <f t="shared" si="10"/>
        <v>217.64000000000001</v>
      </c>
      <c r="I18" s="49">
        <f t="shared" si="10"/>
        <v>191.69</v>
      </c>
      <c r="J18" s="49">
        <f t="shared" si="10"/>
        <v>270.05</v>
      </c>
      <c r="K18" s="49">
        <f t="shared" si="10"/>
        <v>310.22000000000003</v>
      </c>
      <c r="L18" s="49">
        <f t="shared" si="10"/>
        <v>358.03000000000003</v>
      </c>
      <c r="M18" s="49">
        <f t="shared" si="10"/>
        <v>370.18</v>
      </c>
      <c r="N18" s="49">
        <f t="shared" si="10"/>
        <v>284.67</v>
      </c>
      <c r="O18" s="49">
        <f t="shared" si="10"/>
        <v>226.95999999999998</v>
      </c>
      <c r="P18" s="50">
        <f t="shared" si="10"/>
        <v>285.19</v>
      </c>
      <c r="Q18" s="111">
        <f t="shared" si="10"/>
        <v>3531.82</v>
      </c>
    </row>
    <row r="19" spans="1:17" x14ac:dyDescent="0.15">
      <c r="A19" s="93"/>
      <c r="B19" s="319" t="s">
        <v>51</v>
      </c>
      <c r="C19" s="344" t="s">
        <v>70</v>
      </c>
      <c r="D19" s="345"/>
      <c r="E19" s="113">
        <v>25.58</v>
      </c>
      <c r="F19" s="114">
        <v>17.05</v>
      </c>
      <c r="G19" s="114">
        <v>32.78</v>
      </c>
      <c r="H19" s="114">
        <v>28.9</v>
      </c>
      <c r="I19" s="114">
        <v>18.350000000000001</v>
      </c>
      <c r="J19" s="114">
        <v>25.55</v>
      </c>
      <c r="K19" s="114">
        <v>43.05</v>
      </c>
      <c r="L19" s="114">
        <v>40.130000000000003</v>
      </c>
      <c r="M19" s="114">
        <v>23.23</v>
      </c>
      <c r="N19" s="114">
        <v>34.81</v>
      </c>
      <c r="O19" s="114">
        <v>28.78</v>
      </c>
      <c r="P19" s="115">
        <v>38.840000000000003</v>
      </c>
      <c r="Q19" s="116">
        <f>SUM(E19:P19)</f>
        <v>357.04999999999995</v>
      </c>
    </row>
    <row r="20" spans="1:17" x14ac:dyDescent="0.15">
      <c r="A20" s="93"/>
      <c r="B20" s="320"/>
      <c r="C20" s="346" t="s">
        <v>79</v>
      </c>
      <c r="D20" s="347"/>
      <c r="E20" s="27">
        <v>28.86</v>
      </c>
      <c r="F20" s="28">
        <v>33.58</v>
      </c>
      <c r="G20" s="28">
        <v>28.74</v>
      </c>
      <c r="H20" s="28">
        <v>27.24</v>
      </c>
      <c r="I20" s="28">
        <v>30.04</v>
      </c>
      <c r="J20" s="28">
        <v>29.79</v>
      </c>
      <c r="K20" s="28">
        <v>29.15</v>
      </c>
      <c r="L20" s="28">
        <v>31.29</v>
      </c>
      <c r="M20" s="28">
        <v>37.39</v>
      </c>
      <c r="N20" s="28">
        <v>24.94</v>
      </c>
      <c r="O20" s="28">
        <v>28.62</v>
      </c>
      <c r="P20" s="29">
        <v>31.35</v>
      </c>
      <c r="Q20" s="136">
        <f>SUM(E20:P20)</f>
        <v>360.99</v>
      </c>
    </row>
    <row r="21" spans="1:17" x14ac:dyDescent="0.15">
      <c r="A21" s="93"/>
      <c r="B21" s="321"/>
      <c r="C21" s="324" t="s">
        <v>54</v>
      </c>
      <c r="D21" s="325"/>
      <c r="E21" s="137">
        <f>SUM(E19:E20)</f>
        <v>54.44</v>
      </c>
      <c r="F21" s="138">
        <f t="shared" ref="F21:O21" si="11">SUM(F19:F20)</f>
        <v>50.629999999999995</v>
      </c>
      <c r="G21" s="138">
        <f t="shared" si="11"/>
        <v>61.519999999999996</v>
      </c>
      <c r="H21" s="138">
        <f t="shared" si="11"/>
        <v>56.14</v>
      </c>
      <c r="I21" s="138">
        <f t="shared" si="11"/>
        <v>48.39</v>
      </c>
      <c r="J21" s="138">
        <f t="shared" si="11"/>
        <v>55.34</v>
      </c>
      <c r="K21" s="138">
        <f t="shared" si="11"/>
        <v>72.199999999999989</v>
      </c>
      <c r="L21" s="138">
        <f t="shared" si="11"/>
        <v>71.42</v>
      </c>
      <c r="M21" s="138">
        <f t="shared" si="11"/>
        <v>60.620000000000005</v>
      </c>
      <c r="N21" s="138">
        <f t="shared" si="11"/>
        <v>59.75</v>
      </c>
      <c r="O21" s="138">
        <f t="shared" si="11"/>
        <v>57.400000000000006</v>
      </c>
      <c r="P21" s="139">
        <f>SUM(P19:P20)</f>
        <v>70.19</v>
      </c>
      <c r="Q21" s="130">
        <f>SUM(Q19:Q20)</f>
        <v>718.04</v>
      </c>
    </row>
    <row r="22" spans="1:17" x14ac:dyDescent="0.15">
      <c r="A22" s="93" t="s">
        <v>55</v>
      </c>
      <c r="B22" s="281" t="s">
        <v>23</v>
      </c>
      <c r="C22" s="348" t="s">
        <v>80</v>
      </c>
      <c r="D22" s="349"/>
      <c r="E22" s="13">
        <v>4.9400000000000004</v>
      </c>
      <c r="F22" s="12">
        <v>6.65</v>
      </c>
      <c r="G22" s="12">
        <v>5.43</v>
      </c>
      <c r="H22" s="12">
        <v>7</v>
      </c>
      <c r="I22" s="12">
        <v>6.01</v>
      </c>
      <c r="J22" s="12">
        <v>6.2</v>
      </c>
      <c r="K22" s="12">
        <v>11.56</v>
      </c>
      <c r="L22" s="12">
        <v>7.41</v>
      </c>
      <c r="M22" s="12">
        <v>4.95</v>
      </c>
      <c r="N22" s="12">
        <v>7.93</v>
      </c>
      <c r="O22" s="12">
        <v>7.2</v>
      </c>
      <c r="P22" s="14">
        <v>5.78</v>
      </c>
      <c r="Q22" s="95">
        <f t="shared" si="6"/>
        <v>81.060000000000016</v>
      </c>
    </row>
    <row r="23" spans="1:17" x14ac:dyDescent="0.15">
      <c r="A23" s="170" t="s">
        <v>45</v>
      </c>
      <c r="B23" s="281"/>
      <c r="C23" s="350" t="s">
        <v>26</v>
      </c>
      <c r="D23" s="351"/>
      <c r="E23" s="30">
        <v>10.89</v>
      </c>
      <c r="F23" s="31">
        <v>14.25</v>
      </c>
      <c r="G23" s="31">
        <v>10.91</v>
      </c>
      <c r="H23" s="31">
        <v>10.23</v>
      </c>
      <c r="I23" s="31">
        <v>13.15</v>
      </c>
      <c r="J23" s="31">
        <v>10.67</v>
      </c>
      <c r="K23" s="31">
        <v>20.64</v>
      </c>
      <c r="L23" s="31">
        <v>13.82</v>
      </c>
      <c r="M23" s="31">
        <v>11.13</v>
      </c>
      <c r="N23" s="31">
        <v>16.63</v>
      </c>
      <c r="O23" s="31">
        <v>12.33</v>
      </c>
      <c r="P23" s="32">
        <v>13.61</v>
      </c>
      <c r="Q23" s="130">
        <f>SUM(E23:P23)</f>
        <v>158.26</v>
      </c>
    </row>
    <row r="24" spans="1:17" x14ac:dyDescent="0.15">
      <c r="A24" s="141" t="s">
        <v>35</v>
      </c>
      <c r="B24" s="281"/>
      <c r="C24" s="352" t="s">
        <v>27</v>
      </c>
      <c r="D24" s="353"/>
      <c r="E24" s="30">
        <v>19.190000000000001</v>
      </c>
      <c r="F24" s="31">
        <v>25.26</v>
      </c>
      <c r="G24" s="31">
        <v>20.87</v>
      </c>
      <c r="H24" s="31">
        <v>20.36</v>
      </c>
      <c r="I24" s="31">
        <v>22.68</v>
      </c>
      <c r="J24" s="31">
        <v>21.45</v>
      </c>
      <c r="K24" s="31">
        <v>21.89</v>
      </c>
      <c r="L24" s="31">
        <v>20.57</v>
      </c>
      <c r="M24" s="31">
        <v>29.05</v>
      </c>
      <c r="N24" s="31">
        <v>20.57</v>
      </c>
      <c r="O24" s="31">
        <v>25.1</v>
      </c>
      <c r="P24" s="32">
        <v>25.88</v>
      </c>
      <c r="Q24" s="130">
        <f>SUM(E24:P24)</f>
        <v>272.87</v>
      </c>
    </row>
    <row r="25" spans="1:17" x14ac:dyDescent="0.15">
      <c r="A25" s="140"/>
      <c r="B25" s="296"/>
      <c r="C25" s="303" t="s">
        <v>22</v>
      </c>
      <c r="D25" s="304"/>
      <c r="E25" s="59">
        <f>SUM(E22:E24)</f>
        <v>35.020000000000003</v>
      </c>
      <c r="F25" s="60">
        <f t="shared" ref="F25:M25" si="12">SUM(F22:F24)</f>
        <v>46.16</v>
      </c>
      <c r="G25" s="60">
        <f t="shared" si="12"/>
        <v>37.21</v>
      </c>
      <c r="H25" s="60">
        <f t="shared" si="12"/>
        <v>37.590000000000003</v>
      </c>
      <c r="I25" s="60">
        <f t="shared" si="12"/>
        <v>41.84</v>
      </c>
      <c r="J25" s="60">
        <f t="shared" si="12"/>
        <v>38.32</v>
      </c>
      <c r="K25" s="60">
        <f t="shared" si="12"/>
        <v>54.09</v>
      </c>
      <c r="L25" s="60">
        <f t="shared" si="12"/>
        <v>41.8</v>
      </c>
      <c r="M25" s="60">
        <f t="shared" si="12"/>
        <v>45.13</v>
      </c>
      <c r="N25" s="60">
        <f>SUM(N22:N24)</f>
        <v>45.129999999999995</v>
      </c>
      <c r="O25" s="60">
        <f>SUM(O22:O24)</f>
        <v>44.63</v>
      </c>
      <c r="P25" s="61">
        <f>SUM(P22:P24)</f>
        <v>45.269999999999996</v>
      </c>
      <c r="Q25" s="136">
        <f>SUM(Q22:Q24)</f>
        <v>512.19000000000005</v>
      </c>
    </row>
    <row r="26" spans="1:17" ht="15" thickBot="1" x14ac:dyDescent="0.2">
      <c r="A26" s="135"/>
      <c r="B26" s="287" t="s">
        <v>21</v>
      </c>
      <c r="C26" s="288"/>
      <c r="D26" s="289"/>
      <c r="E26" s="66">
        <f t="shared" ref="E26:P26" si="13">E21+E25</f>
        <v>89.460000000000008</v>
      </c>
      <c r="F26" s="67">
        <f t="shared" si="13"/>
        <v>96.789999999999992</v>
      </c>
      <c r="G26" s="67">
        <f t="shared" si="13"/>
        <v>98.72999999999999</v>
      </c>
      <c r="H26" s="67">
        <f t="shared" si="13"/>
        <v>93.73</v>
      </c>
      <c r="I26" s="67">
        <f t="shared" si="13"/>
        <v>90.23</v>
      </c>
      <c r="J26" s="67">
        <f t="shared" si="13"/>
        <v>93.66</v>
      </c>
      <c r="K26" s="67">
        <f t="shared" si="13"/>
        <v>126.28999999999999</v>
      </c>
      <c r="L26" s="67">
        <f t="shared" si="13"/>
        <v>113.22</v>
      </c>
      <c r="M26" s="67">
        <f t="shared" si="13"/>
        <v>105.75</v>
      </c>
      <c r="N26" s="67">
        <f t="shared" si="13"/>
        <v>104.88</v>
      </c>
      <c r="O26" s="67">
        <f t="shared" si="13"/>
        <v>102.03</v>
      </c>
      <c r="P26" s="68">
        <f t="shared" si="13"/>
        <v>115.46</v>
      </c>
      <c r="Q26" s="142">
        <f>SUM(E26:P26)</f>
        <v>1230.23</v>
      </c>
    </row>
    <row r="27" spans="1:17" ht="15" thickBot="1" x14ac:dyDescent="0.2">
      <c r="A27" s="290" t="s">
        <v>60</v>
      </c>
      <c r="B27" s="291"/>
      <c r="C27" s="291"/>
      <c r="D27" s="292"/>
      <c r="E27" s="33">
        <v>5.46</v>
      </c>
      <c r="F27" s="34">
        <v>12.34</v>
      </c>
      <c r="G27" s="34">
        <v>6.25</v>
      </c>
      <c r="H27" s="34">
        <v>6.26</v>
      </c>
      <c r="I27" s="34">
        <v>12.38</v>
      </c>
      <c r="J27" s="34">
        <v>6.17</v>
      </c>
      <c r="K27" s="34">
        <v>12.28</v>
      </c>
      <c r="L27" s="34">
        <v>6.12</v>
      </c>
      <c r="M27" s="34">
        <v>6.1</v>
      </c>
      <c r="N27" s="34">
        <v>6.08</v>
      </c>
      <c r="O27" s="34">
        <v>6.12</v>
      </c>
      <c r="P27" s="35">
        <v>6.12</v>
      </c>
      <c r="Q27" s="143">
        <f>SUM(E27:P27)</f>
        <v>91.68</v>
      </c>
    </row>
  </sheetData>
  <mergeCells count="19">
    <mergeCell ref="B12:B18"/>
    <mergeCell ref="C12:C14"/>
    <mergeCell ref="C16:C18"/>
    <mergeCell ref="A2:D2"/>
    <mergeCell ref="B3:B11"/>
    <mergeCell ref="C3:C5"/>
    <mergeCell ref="C6:C8"/>
    <mergeCell ref="C9:C11"/>
    <mergeCell ref="B26:D26"/>
    <mergeCell ref="A27:D27"/>
    <mergeCell ref="B19:B21"/>
    <mergeCell ref="C19:D19"/>
    <mergeCell ref="C20:D20"/>
    <mergeCell ref="C21:D21"/>
    <mergeCell ref="B22:B25"/>
    <mergeCell ref="C22:D22"/>
    <mergeCell ref="C23:D23"/>
    <mergeCell ref="C24:D24"/>
    <mergeCell ref="C25:D25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/>
  </sheetViews>
  <sheetFormatPr defaultRowHeight="14.25" x14ac:dyDescent="0.15"/>
  <sheetData>
    <row r="1" spans="1:17" ht="15" thickBot="1" x14ac:dyDescent="0.2">
      <c r="A1" s="2" t="s">
        <v>81</v>
      </c>
      <c r="B1" s="2"/>
      <c r="C1" s="2"/>
      <c r="D1" s="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7" t="s">
        <v>76</v>
      </c>
      <c r="Q1" s="8">
        <f>Q5/Q8</f>
        <v>73.545359223300977</v>
      </c>
    </row>
    <row r="2" spans="1:17" ht="15" thickBot="1" x14ac:dyDescent="0.2">
      <c r="A2" s="277" t="s">
        <v>28</v>
      </c>
      <c r="B2" s="278"/>
      <c r="C2" s="278"/>
      <c r="D2" s="279"/>
      <c r="E2" s="9" t="s">
        <v>0</v>
      </c>
      <c r="F2" s="10" t="s">
        <v>1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9</v>
      </c>
      <c r="O2" s="10" t="s">
        <v>10</v>
      </c>
      <c r="P2" s="11" t="s">
        <v>11</v>
      </c>
      <c r="Q2" s="92" t="s">
        <v>12</v>
      </c>
    </row>
    <row r="3" spans="1:17" ht="15" thickTop="1" x14ac:dyDescent="0.15">
      <c r="A3" s="93"/>
      <c r="B3" s="280" t="s">
        <v>17</v>
      </c>
      <c r="C3" s="282" t="s">
        <v>16</v>
      </c>
      <c r="D3" s="36" t="s">
        <v>14</v>
      </c>
      <c r="E3" s="13">
        <v>2256.2399999999998</v>
      </c>
      <c r="F3" s="12">
        <v>2069.71</v>
      </c>
      <c r="G3" s="12">
        <v>600.5</v>
      </c>
      <c r="H3" s="12">
        <v>2278.83</v>
      </c>
      <c r="I3" s="12">
        <v>2141.04</v>
      </c>
      <c r="J3" s="12">
        <v>382.22</v>
      </c>
      <c r="K3" s="12">
        <v>2236.92</v>
      </c>
      <c r="L3" s="12">
        <v>1949.33</v>
      </c>
      <c r="M3" s="12">
        <v>2411.67</v>
      </c>
      <c r="N3" s="12">
        <v>2303.69</v>
      </c>
      <c r="O3" s="94">
        <v>1443.11</v>
      </c>
      <c r="P3" s="14">
        <v>893.05</v>
      </c>
      <c r="Q3" s="95">
        <f>SUM(E3:P3)</f>
        <v>20966.309999999998</v>
      </c>
    </row>
    <row r="4" spans="1:17" x14ac:dyDescent="0.15">
      <c r="A4" s="93"/>
      <c r="B4" s="281"/>
      <c r="C4" s="282"/>
      <c r="D4" s="37" t="s">
        <v>15</v>
      </c>
      <c r="E4" s="15">
        <v>0</v>
      </c>
      <c r="F4" s="16">
        <v>2017.29</v>
      </c>
      <c r="G4" s="16">
        <v>2093.08</v>
      </c>
      <c r="H4" s="16">
        <v>1027.3900000000001</v>
      </c>
      <c r="I4" s="16">
        <v>2040.87</v>
      </c>
      <c r="J4" s="16">
        <v>2037.41</v>
      </c>
      <c r="K4" s="16">
        <v>733.92</v>
      </c>
      <c r="L4" s="16">
        <v>1099.4000000000001</v>
      </c>
      <c r="M4" s="16">
        <v>2207.64</v>
      </c>
      <c r="N4" s="16">
        <v>200.16</v>
      </c>
      <c r="O4" s="16">
        <v>808.14</v>
      </c>
      <c r="P4" s="17">
        <v>2644.25</v>
      </c>
      <c r="Q4" s="96">
        <f>SUM(E4:P4)</f>
        <v>16909.55</v>
      </c>
    </row>
    <row r="5" spans="1:17" x14ac:dyDescent="0.15">
      <c r="A5" s="93"/>
      <c r="B5" s="281"/>
      <c r="C5" s="282"/>
      <c r="D5" s="40" t="s">
        <v>18</v>
      </c>
      <c r="E5" s="41">
        <f t="shared" ref="E5:Q5" si="0">SUM(E3:E4)</f>
        <v>2256.2399999999998</v>
      </c>
      <c r="F5" s="42">
        <f t="shared" si="0"/>
        <v>4087</v>
      </c>
      <c r="G5" s="42">
        <f t="shared" si="0"/>
        <v>2693.58</v>
      </c>
      <c r="H5" s="42">
        <f t="shared" si="0"/>
        <v>3306.2200000000003</v>
      </c>
      <c r="I5" s="42">
        <f t="shared" si="0"/>
        <v>4181.91</v>
      </c>
      <c r="J5" s="42">
        <f t="shared" si="0"/>
        <v>2419.63</v>
      </c>
      <c r="K5" s="42">
        <f t="shared" si="0"/>
        <v>2970.84</v>
      </c>
      <c r="L5" s="42">
        <f t="shared" si="0"/>
        <v>3048.73</v>
      </c>
      <c r="M5" s="42">
        <f t="shared" si="0"/>
        <v>4619.3099999999995</v>
      </c>
      <c r="N5" s="42">
        <f t="shared" si="0"/>
        <v>2503.85</v>
      </c>
      <c r="O5" s="42">
        <f t="shared" si="0"/>
        <v>2251.25</v>
      </c>
      <c r="P5" s="43">
        <f t="shared" si="0"/>
        <v>3537.3</v>
      </c>
      <c r="Q5" s="97">
        <f t="shared" si="0"/>
        <v>37875.86</v>
      </c>
    </row>
    <row r="6" spans="1:17" x14ac:dyDescent="0.15">
      <c r="A6" s="159"/>
      <c r="B6" s="281"/>
      <c r="C6" s="356" t="s">
        <v>29</v>
      </c>
      <c r="D6" s="160" t="s">
        <v>14</v>
      </c>
      <c r="E6" s="98">
        <v>30</v>
      </c>
      <c r="F6" s="99">
        <v>31</v>
      </c>
      <c r="G6" s="99">
        <v>10</v>
      </c>
      <c r="H6" s="99">
        <v>31</v>
      </c>
      <c r="I6" s="99">
        <v>31</v>
      </c>
      <c r="J6" s="99">
        <v>6</v>
      </c>
      <c r="K6" s="99">
        <v>31</v>
      </c>
      <c r="L6" s="99">
        <v>26</v>
      </c>
      <c r="M6" s="99">
        <v>31</v>
      </c>
      <c r="N6" s="99">
        <v>29</v>
      </c>
      <c r="O6" s="99">
        <v>19</v>
      </c>
      <c r="P6" s="100">
        <v>11</v>
      </c>
      <c r="Q6" s="101">
        <f>SUM(E6:P6)</f>
        <v>286</v>
      </c>
    </row>
    <row r="7" spans="1:17" x14ac:dyDescent="0.15">
      <c r="A7" s="159"/>
      <c r="B7" s="281"/>
      <c r="C7" s="357"/>
      <c r="D7" s="161" t="s">
        <v>15</v>
      </c>
      <c r="E7" s="102">
        <v>0</v>
      </c>
      <c r="F7" s="103">
        <v>26</v>
      </c>
      <c r="G7" s="103">
        <v>29</v>
      </c>
      <c r="H7" s="103">
        <v>14</v>
      </c>
      <c r="I7" s="103">
        <v>28</v>
      </c>
      <c r="J7" s="103">
        <v>30</v>
      </c>
      <c r="K7" s="103">
        <v>12</v>
      </c>
      <c r="L7" s="103">
        <v>15</v>
      </c>
      <c r="M7" s="103">
        <v>31</v>
      </c>
      <c r="N7" s="103">
        <v>4</v>
      </c>
      <c r="O7" s="103">
        <v>9</v>
      </c>
      <c r="P7" s="104">
        <v>31</v>
      </c>
      <c r="Q7" s="105">
        <f>SUM(E7:P7)</f>
        <v>229</v>
      </c>
    </row>
    <row r="8" spans="1:17" x14ac:dyDescent="0.15">
      <c r="A8" s="159" t="s">
        <v>42</v>
      </c>
      <c r="B8" s="281"/>
      <c r="C8" s="358"/>
      <c r="D8" s="162" t="s">
        <v>18</v>
      </c>
      <c r="E8" s="106">
        <f t="shared" ref="E8:P8" si="1">SUM(E6:E7)</f>
        <v>30</v>
      </c>
      <c r="F8" s="107">
        <f t="shared" si="1"/>
        <v>57</v>
      </c>
      <c r="G8" s="107">
        <f t="shared" si="1"/>
        <v>39</v>
      </c>
      <c r="H8" s="107">
        <f t="shared" si="1"/>
        <v>45</v>
      </c>
      <c r="I8" s="107">
        <f t="shared" si="1"/>
        <v>59</v>
      </c>
      <c r="J8" s="107">
        <f t="shared" si="1"/>
        <v>36</v>
      </c>
      <c r="K8" s="107">
        <f t="shared" si="1"/>
        <v>43</v>
      </c>
      <c r="L8" s="107">
        <f t="shared" si="1"/>
        <v>41</v>
      </c>
      <c r="M8" s="107">
        <f t="shared" si="1"/>
        <v>62</v>
      </c>
      <c r="N8" s="107">
        <f t="shared" si="1"/>
        <v>33</v>
      </c>
      <c r="O8" s="107">
        <f t="shared" si="1"/>
        <v>28</v>
      </c>
      <c r="P8" s="108">
        <f t="shared" si="1"/>
        <v>42</v>
      </c>
      <c r="Q8" s="109">
        <f>SUM(Q6:Q7)</f>
        <v>515</v>
      </c>
    </row>
    <row r="9" spans="1:17" x14ac:dyDescent="0.15">
      <c r="A9" s="93"/>
      <c r="B9" s="281"/>
      <c r="C9" s="282" t="s">
        <v>30</v>
      </c>
      <c r="D9" s="51" t="s">
        <v>14</v>
      </c>
      <c r="E9" s="52">
        <f t="shared" ref="E9:P10" si="2">IF(E6="","",E3/E6)</f>
        <v>75.207999999999998</v>
      </c>
      <c r="F9" s="53">
        <f t="shared" si="2"/>
        <v>66.76483870967742</v>
      </c>
      <c r="G9" s="53">
        <f t="shared" si="2"/>
        <v>60.05</v>
      </c>
      <c r="H9" s="53">
        <f t="shared" si="2"/>
        <v>73.510645161290327</v>
      </c>
      <c r="I9" s="53">
        <f t="shared" si="2"/>
        <v>69.0658064516129</v>
      </c>
      <c r="J9" s="53">
        <f t="shared" si="2"/>
        <v>63.70333333333334</v>
      </c>
      <c r="K9" s="53">
        <f t="shared" si="2"/>
        <v>72.158709677419353</v>
      </c>
      <c r="L9" s="53">
        <f t="shared" si="2"/>
        <v>74.974230769230772</v>
      </c>
      <c r="M9" s="53">
        <f t="shared" si="2"/>
        <v>77.795806451612904</v>
      </c>
      <c r="N9" s="53">
        <f t="shared" si="2"/>
        <v>79.437586206896555</v>
      </c>
      <c r="O9" s="53">
        <f t="shared" si="2"/>
        <v>75.953157894736833</v>
      </c>
      <c r="P9" s="54">
        <f t="shared" si="2"/>
        <v>81.186363636363637</v>
      </c>
      <c r="Q9" s="95">
        <f>IF(Q6="",0,Q3/Q6)</f>
        <v>73.308776223776221</v>
      </c>
    </row>
    <row r="10" spans="1:17" x14ac:dyDescent="0.15">
      <c r="A10" s="93"/>
      <c r="B10" s="281"/>
      <c r="C10" s="282"/>
      <c r="D10" s="55" t="s">
        <v>15</v>
      </c>
      <c r="E10" s="56" t="e">
        <f t="shared" si="2"/>
        <v>#DIV/0!</v>
      </c>
      <c r="F10" s="57">
        <f t="shared" si="2"/>
        <v>77.588076923076926</v>
      </c>
      <c r="G10" s="57">
        <f t="shared" si="2"/>
        <v>72.175172413793106</v>
      </c>
      <c r="H10" s="57">
        <f t="shared" si="2"/>
        <v>73.385000000000005</v>
      </c>
      <c r="I10" s="57">
        <f t="shared" si="2"/>
        <v>72.888214285714284</v>
      </c>
      <c r="J10" s="57">
        <f t="shared" si="2"/>
        <v>67.913666666666671</v>
      </c>
      <c r="K10" s="57">
        <f t="shared" si="2"/>
        <v>61.16</v>
      </c>
      <c r="L10" s="57">
        <f t="shared" si="2"/>
        <v>73.293333333333337</v>
      </c>
      <c r="M10" s="57">
        <f t="shared" si="2"/>
        <v>71.214193548387087</v>
      </c>
      <c r="N10" s="57">
        <f t="shared" si="2"/>
        <v>50.04</v>
      </c>
      <c r="O10" s="57">
        <f t="shared" si="2"/>
        <v>89.793333333333337</v>
      </c>
      <c r="P10" s="58">
        <f t="shared" si="2"/>
        <v>85.298387096774192</v>
      </c>
      <c r="Q10" s="96">
        <f>IF(Q7="",0,Q4/Q7)</f>
        <v>73.840829694323148</v>
      </c>
    </row>
    <row r="11" spans="1:17" ht="15" thickBot="1" x14ac:dyDescent="0.2">
      <c r="A11" s="93"/>
      <c r="B11" s="332"/>
      <c r="C11" s="343"/>
      <c r="D11" s="110" t="s">
        <v>18</v>
      </c>
      <c r="E11" s="48">
        <f t="shared" ref="E11:N11" si="3">IF(E8=0,"",E5/E8)</f>
        <v>75.207999999999998</v>
      </c>
      <c r="F11" s="49">
        <f t="shared" si="3"/>
        <v>71.701754385964918</v>
      </c>
      <c r="G11" s="49">
        <f t="shared" si="3"/>
        <v>69.066153846153838</v>
      </c>
      <c r="H11" s="49">
        <f t="shared" si="3"/>
        <v>73.471555555555568</v>
      </c>
      <c r="I11" s="49">
        <f t="shared" si="3"/>
        <v>70.879830508474569</v>
      </c>
      <c r="J11" s="49">
        <f t="shared" si="3"/>
        <v>67.211944444444441</v>
      </c>
      <c r="K11" s="49">
        <f t="shared" si="3"/>
        <v>69.0893023255814</v>
      </c>
      <c r="L11" s="49">
        <f t="shared" si="3"/>
        <v>74.359268292682927</v>
      </c>
      <c r="M11" s="49">
        <f t="shared" si="3"/>
        <v>74.504999999999995</v>
      </c>
      <c r="N11" s="49">
        <f t="shared" si="3"/>
        <v>75.874242424242425</v>
      </c>
      <c r="O11" s="49">
        <f>IF(O8=0,"",O5/O8)</f>
        <v>80.401785714285708</v>
      </c>
      <c r="P11" s="50">
        <f t="shared" ref="P11" si="4">IF(P8=0,"",P5/P8)</f>
        <v>84.221428571428575</v>
      </c>
      <c r="Q11" s="111">
        <f>Q5/Q8</f>
        <v>73.545359223300977</v>
      </c>
    </row>
    <row r="12" spans="1:17" x14ac:dyDescent="0.15">
      <c r="A12" s="93"/>
      <c r="B12" s="331" t="s">
        <v>77</v>
      </c>
      <c r="C12" s="333" t="s">
        <v>82</v>
      </c>
      <c r="D12" s="112" t="s">
        <v>44</v>
      </c>
      <c r="E12" s="113">
        <v>176.55</v>
      </c>
      <c r="F12" s="114">
        <v>280.64</v>
      </c>
      <c r="G12" s="114">
        <v>215.86</v>
      </c>
      <c r="H12" s="114">
        <v>238.26</v>
      </c>
      <c r="I12" s="114">
        <v>227.07</v>
      </c>
      <c r="J12" s="114">
        <v>219.04</v>
      </c>
      <c r="K12" s="114">
        <v>191.38</v>
      </c>
      <c r="L12" s="114">
        <v>165.33</v>
      </c>
      <c r="M12" s="114">
        <v>276.60000000000002</v>
      </c>
      <c r="N12" s="114">
        <v>184.34</v>
      </c>
      <c r="O12" s="114">
        <v>123.27</v>
      </c>
      <c r="P12" s="115">
        <v>163.87</v>
      </c>
      <c r="Q12" s="116">
        <f t="shared" ref="Q12:Q23" si="5">SUM(E12:P12)</f>
        <v>2462.2099999999996</v>
      </c>
    </row>
    <row r="13" spans="1:17" x14ac:dyDescent="0.15">
      <c r="A13" s="93" t="s">
        <v>45</v>
      </c>
      <c r="B13" s="281"/>
      <c r="C13" s="334"/>
      <c r="D13" s="39" t="s">
        <v>63</v>
      </c>
      <c r="E13" s="24">
        <v>59.77</v>
      </c>
      <c r="F13" s="25">
        <v>88.76</v>
      </c>
      <c r="G13" s="25">
        <v>65.2</v>
      </c>
      <c r="H13" s="25">
        <v>77.680000000000007</v>
      </c>
      <c r="I13" s="25">
        <v>74.510000000000005</v>
      </c>
      <c r="J13" s="25">
        <v>40.61</v>
      </c>
      <c r="K13" s="25">
        <v>68.86</v>
      </c>
      <c r="L13" s="25">
        <v>59.87</v>
      </c>
      <c r="M13" s="25">
        <v>102.13</v>
      </c>
      <c r="N13" s="25">
        <v>78.989999999999995</v>
      </c>
      <c r="O13" s="25">
        <v>44.32</v>
      </c>
      <c r="P13" s="26">
        <v>71.53</v>
      </c>
      <c r="Q13" s="117">
        <f>SUM(E13:P13)</f>
        <v>832.23</v>
      </c>
    </row>
    <row r="14" spans="1:17" x14ac:dyDescent="0.15">
      <c r="A14" s="93"/>
      <c r="B14" s="281"/>
      <c r="C14" s="335"/>
      <c r="D14" s="163" t="s">
        <v>13</v>
      </c>
      <c r="E14" s="137">
        <f>SUM(E12:E13)</f>
        <v>236.32000000000002</v>
      </c>
      <c r="F14" s="138">
        <f t="shared" ref="F14:Q14" si="6">SUM(F12:F13)</f>
        <v>369.4</v>
      </c>
      <c r="G14" s="138">
        <f t="shared" si="6"/>
        <v>281.06</v>
      </c>
      <c r="H14" s="138">
        <f t="shared" si="6"/>
        <v>315.94</v>
      </c>
      <c r="I14" s="138">
        <f t="shared" si="6"/>
        <v>301.58</v>
      </c>
      <c r="J14" s="138">
        <f t="shared" si="6"/>
        <v>259.64999999999998</v>
      </c>
      <c r="K14" s="138">
        <f t="shared" si="6"/>
        <v>260.24</v>
      </c>
      <c r="L14" s="138">
        <f t="shared" si="6"/>
        <v>225.20000000000002</v>
      </c>
      <c r="M14" s="138">
        <f t="shared" si="6"/>
        <v>378.73</v>
      </c>
      <c r="N14" s="138">
        <f t="shared" si="6"/>
        <v>263.33</v>
      </c>
      <c r="O14" s="138">
        <f t="shared" si="6"/>
        <v>167.59</v>
      </c>
      <c r="P14" s="139">
        <f t="shared" si="6"/>
        <v>235.4</v>
      </c>
      <c r="Q14" s="130">
        <f t="shared" si="6"/>
        <v>3294.4399999999996</v>
      </c>
    </row>
    <row r="15" spans="1:17" x14ac:dyDescent="0.15">
      <c r="A15" s="93"/>
      <c r="B15" s="281"/>
      <c r="C15" s="171" t="s">
        <v>48</v>
      </c>
      <c r="D15" s="129" t="s">
        <v>47</v>
      </c>
      <c r="E15" s="30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16.43</v>
      </c>
      <c r="N15" s="31">
        <v>0</v>
      </c>
      <c r="O15" s="31">
        <v>0</v>
      </c>
      <c r="P15" s="32">
        <v>0</v>
      </c>
      <c r="Q15" s="130">
        <f t="shared" ref="Q15" si="7">SUM(E15:P15)</f>
        <v>16.43</v>
      </c>
    </row>
    <row r="16" spans="1:17" x14ac:dyDescent="0.15">
      <c r="A16" s="93"/>
      <c r="B16" s="281"/>
      <c r="C16" s="284" t="s">
        <v>83</v>
      </c>
      <c r="D16" s="51" t="s">
        <v>44</v>
      </c>
      <c r="E16" s="52">
        <f t="shared" ref="E16:P17" si="8">E12</f>
        <v>176.55</v>
      </c>
      <c r="F16" s="53">
        <f t="shared" si="8"/>
        <v>280.64</v>
      </c>
      <c r="G16" s="53">
        <f t="shared" si="8"/>
        <v>215.86</v>
      </c>
      <c r="H16" s="53">
        <f t="shared" si="8"/>
        <v>238.26</v>
      </c>
      <c r="I16" s="53">
        <f t="shared" si="8"/>
        <v>227.07</v>
      </c>
      <c r="J16" s="53">
        <f t="shared" si="8"/>
        <v>219.04</v>
      </c>
      <c r="K16" s="53">
        <f t="shared" si="8"/>
        <v>191.38</v>
      </c>
      <c r="L16" s="53">
        <f t="shared" si="8"/>
        <v>165.33</v>
      </c>
      <c r="M16" s="53">
        <f t="shared" si="8"/>
        <v>276.60000000000002</v>
      </c>
      <c r="N16" s="53">
        <f t="shared" si="8"/>
        <v>184.34</v>
      </c>
      <c r="O16" s="53">
        <f t="shared" si="8"/>
        <v>123.27</v>
      </c>
      <c r="P16" s="54">
        <f t="shared" si="8"/>
        <v>163.87</v>
      </c>
      <c r="Q16" s="95">
        <f t="shared" ref="Q16" si="9">SUM(E16:P16)</f>
        <v>2462.2099999999996</v>
      </c>
    </row>
    <row r="17" spans="1:17" x14ac:dyDescent="0.15">
      <c r="A17" s="93"/>
      <c r="B17" s="281"/>
      <c r="C17" s="354"/>
      <c r="D17" s="131" t="s">
        <v>46</v>
      </c>
      <c r="E17" s="132">
        <f>E13</f>
        <v>59.77</v>
      </c>
      <c r="F17" s="133">
        <f>F13</f>
        <v>88.76</v>
      </c>
      <c r="G17" s="133">
        <f t="shared" si="8"/>
        <v>65.2</v>
      </c>
      <c r="H17" s="133">
        <f t="shared" si="8"/>
        <v>77.680000000000007</v>
      </c>
      <c r="I17" s="133">
        <f t="shared" si="8"/>
        <v>74.510000000000005</v>
      </c>
      <c r="J17" s="133">
        <f t="shared" si="8"/>
        <v>40.61</v>
      </c>
      <c r="K17" s="133">
        <f t="shared" si="8"/>
        <v>68.86</v>
      </c>
      <c r="L17" s="133">
        <f t="shared" si="8"/>
        <v>59.87</v>
      </c>
      <c r="M17" s="133">
        <f t="shared" si="8"/>
        <v>102.13</v>
      </c>
      <c r="N17" s="133">
        <f t="shared" si="8"/>
        <v>78.989999999999995</v>
      </c>
      <c r="O17" s="133">
        <f t="shared" si="8"/>
        <v>44.32</v>
      </c>
      <c r="P17" s="134">
        <f>P13</f>
        <v>71.53</v>
      </c>
      <c r="Q17" s="117">
        <f>SUM(E17:P17)</f>
        <v>832.23</v>
      </c>
    </row>
    <row r="18" spans="1:17" x14ac:dyDescent="0.15">
      <c r="A18" s="93"/>
      <c r="B18" s="281"/>
      <c r="C18" s="354"/>
      <c r="D18" s="44" t="s">
        <v>84</v>
      </c>
      <c r="E18" s="59">
        <f>E15</f>
        <v>0</v>
      </c>
      <c r="F18" s="60">
        <f>F15</f>
        <v>0</v>
      </c>
      <c r="G18" s="60">
        <f t="shared" ref="G18:O18" si="10">G15</f>
        <v>0</v>
      </c>
      <c r="H18" s="60">
        <f t="shared" si="10"/>
        <v>0</v>
      </c>
      <c r="I18" s="60">
        <f t="shared" si="10"/>
        <v>0</v>
      </c>
      <c r="J18" s="60">
        <f t="shared" si="10"/>
        <v>0</v>
      </c>
      <c r="K18" s="60">
        <f t="shared" si="10"/>
        <v>0</v>
      </c>
      <c r="L18" s="60">
        <f t="shared" si="10"/>
        <v>0</v>
      </c>
      <c r="M18" s="60">
        <f t="shared" si="10"/>
        <v>16.43</v>
      </c>
      <c r="N18" s="60">
        <f t="shared" si="10"/>
        <v>0</v>
      </c>
      <c r="O18" s="60">
        <f t="shared" si="10"/>
        <v>0</v>
      </c>
      <c r="P18" s="61">
        <f>P15</f>
        <v>0</v>
      </c>
      <c r="Q18" s="172">
        <f>SUM(E18:P18)</f>
        <v>16.43</v>
      </c>
    </row>
    <row r="19" spans="1:17" ht="15" thickBot="1" x14ac:dyDescent="0.2">
      <c r="A19" s="135"/>
      <c r="B19" s="332"/>
      <c r="C19" s="355"/>
      <c r="D19" s="110" t="s">
        <v>18</v>
      </c>
      <c r="E19" s="48">
        <f>SUM(E16:E18)</f>
        <v>236.32000000000002</v>
      </c>
      <c r="F19" s="49">
        <f>SUM(F16:F18)</f>
        <v>369.4</v>
      </c>
      <c r="G19" s="49">
        <f t="shared" ref="G19:O19" si="11">SUM(G16:G18)</f>
        <v>281.06</v>
      </c>
      <c r="H19" s="49">
        <f t="shared" si="11"/>
        <v>315.94</v>
      </c>
      <c r="I19" s="49">
        <f t="shared" si="11"/>
        <v>301.58</v>
      </c>
      <c r="J19" s="49">
        <f t="shared" si="11"/>
        <v>259.64999999999998</v>
      </c>
      <c r="K19" s="49">
        <f t="shared" si="11"/>
        <v>260.24</v>
      </c>
      <c r="L19" s="49">
        <f t="shared" si="11"/>
        <v>225.20000000000002</v>
      </c>
      <c r="M19" s="49">
        <f t="shared" si="11"/>
        <v>395.16</v>
      </c>
      <c r="N19" s="49">
        <f t="shared" si="11"/>
        <v>263.33</v>
      </c>
      <c r="O19" s="49">
        <f t="shared" si="11"/>
        <v>167.59</v>
      </c>
      <c r="P19" s="50">
        <f>SUM(P16:P18)</f>
        <v>235.4</v>
      </c>
      <c r="Q19" s="111">
        <f t="shared" ref="Q19" si="12">SUM(Q16:Q17)</f>
        <v>3294.4399999999996</v>
      </c>
    </row>
    <row r="20" spans="1:17" x14ac:dyDescent="0.15">
      <c r="A20" s="93"/>
      <c r="B20" s="319" t="s">
        <v>51</v>
      </c>
      <c r="C20" s="344" t="s">
        <v>52</v>
      </c>
      <c r="D20" s="345"/>
      <c r="E20" s="113">
        <v>31.03</v>
      </c>
      <c r="F20" s="114">
        <v>23.01</v>
      </c>
      <c r="G20" s="114">
        <v>36.19</v>
      </c>
      <c r="H20" s="114">
        <v>24.56</v>
      </c>
      <c r="I20" s="114">
        <v>34.1</v>
      </c>
      <c r="J20" s="114">
        <v>31.08</v>
      </c>
      <c r="K20" s="114">
        <v>26.57</v>
      </c>
      <c r="L20" s="114">
        <v>26.82</v>
      </c>
      <c r="M20" s="114">
        <v>34.36</v>
      </c>
      <c r="N20" s="114">
        <v>35.869999999999997</v>
      </c>
      <c r="O20" s="114">
        <v>27.22</v>
      </c>
      <c r="P20" s="115">
        <v>8.4</v>
      </c>
      <c r="Q20" s="116">
        <f>SUM(E20:P20)</f>
        <v>339.21000000000004</v>
      </c>
    </row>
    <row r="21" spans="1:17" x14ac:dyDescent="0.15">
      <c r="A21" s="93"/>
      <c r="B21" s="320"/>
      <c r="C21" s="346" t="s">
        <v>79</v>
      </c>
      <c r="D21" s="347"/>
      <c r="E21" s="27">
        <v>33.75</v>
      </c>
      <c r="F21" s="28">
        <v>34.090000000000003</v>
      </c>
      <c r="G21" s="28">
        <v>28.89</v>
      </c>
      <c r="H21" s="28">
        <v>29.94</v>
      </c>
      <c r="I21" s="28">
        <v>30.32</v>
      </c>
      <c r="J21" s="28">
        <v>29.29</v>
      </c>
      <c r="K21" s="28">
        <v>31.96</v>
      </c>
      <c r="L21" s="28">
        <v>34.049999999999997</v>
      </c>
      <c r="M21" s="28">
        <v>40.15</v>
      </c>
      <c r="N21" s="28">
        <v>29.58</v>
      </c>
      <c r="O21" s="28">
        <v>29.59</v>
      </c>
      <c r="P21" s="29">
        <v>34.840000000000003</v>
      </c>
      <c r="Q21" s="136">
        <f>SUM(E21:P21)</f>
        <v>386.44999999999993</v>
      </c>
    </row>
    <row r="22" spans="1:17" x14ac:dyDescent="0.15">
      <c r="A22" s="93"/>
      <c r="B22" s="321"/>
      <c r="C22" s="324" t="s">
        <v>54</v>
      </c>
      <c r="D22" s="325"/>
      <c r="E22" s="137">
        <f>SUM(E20:E21)</f>
        <v>64.78</v>
      </c>
      <c r="F22" s="138">
        <f t="shared" ref="F22:O22" si="13">SUM(F20:F21)</f>
        <v>57.100000000000009</v>
      </c>
      <c r="G22" s="138">
        <f t="shared" si="13"/>
        <v>65.08</v>
      </c>
      <c r="H22" s="138">
        <f t="shared" si="13"/>
        <v>54.5</v>
      </c>
      <c r="I22" s="138">
        <f t="shared" si="13"/>
        <v>64.42</v>
      </c>
      <c r="J22" s="138">
        <f t="shared" si="13"/>
        <v>60.37</v>
      </c>
      <c r="K22" s="138">
        <f t="shared" si="13"/>
        <v>58.53</v>
      </c>
      <c r="L22" s="138">
        <f t="shared" si="13"/>
        <v>60.87</v>
      </c>
      <c r="M22" s="138">
        <f t="shared" si="13"/>
        <v>74.509999999999991</v>
      </c>
      <c r="N22" s="138">
        <f t="shared" si="13"/>
        <v>65.449999999999989</v>
      </c>
      <c r="O22" s="138">
        <f t="shared" si="13"/>
        <v>56.81</v>
      </c>
      <c r="P22" s="139">
        <f>SUM(P20:P21)</f>
        <v>43.24</v>
      </c>
      <c r="Q22" s="130">
        <f>SUM(Q20:Q21)</f>
        <v>725.66</v>
      </c>
    </row>
    <row r="23" spans="1:17" x14ac:dyDescent="0.15">
      <c r="A23" s="93" t="s">
        <v>55</v>
      </c>
      <c r="B23" s="281" t="s">
        <v>23</v>
      </c>
      <c r="C23" s="348" t="s">
        <v>85</v>
      </c>
      <c r="D23" s="349"/>
      <c r="E23" s="13">
        <v>7.08</v>
      </c>
      <c r="F23" s="12">
        <v>5.65</v>
      </c>
      <c r="G23" s="12">
        <v>7.51</v>
      </c>
      <c r="H23" s="12">
        <v>8.77</v>
      </c>
      <c r="I23" s="12">
        <v>7.15</v>
      </c>
      <c r="J23" s="12">
        <v>7.55</v>
      </c>
      <c r="K23" s="12">
        <v>8.65</v>
      </c>
      <c r="L23" s="12">
        <v>7.14</v>
      </c>
      <c r="M23" s="12">
        <v>8.89</v>
      </c>
      <c r="N23" s="12">
        <v>6.49</v>
      </c>
      <c r="O23" s="12">
        <v>6.81</v>
      </c>
      <c r="P23" s="14">
        <v>4.17</v>
      </c>
      <c r="Q23" s="95">
        <f t="shared" si="5"/>
        <v>85.86</v>
      </c>
    </row>
    <row r="24" spans="1:17" x14ac:dyDescent="0.15">
      <c r="A24" s="170" t="s">
        <v>45</v>
      </c>
      <c r="B24" s="281"/>
      <c r="C24" s="350" t="s">
        <v>26</v>
      </c>
      <c r="D24" s="351"/>
      <c r="E24" s="30">
        <v>14.4</v>
      </c>
      <c r="F24" s="31">
        <v>11.09</v>
      </c>
      <c r="G24" s="31">
        <v>13.92</v>
      </c>
      <c r="H24" s="31">
        <v>15.29</v>
      </c>
      <c r="I24" s="31">
        <v>11.92</v>
      </c>
      <c r="J24" s="31">
        <v>12.75</v>
      </c>
      <c r="K24" s="31">
        <v>14.34</v>
      </c>
      <c r="L24" s="31">
        <v>12.2</v>
      </c>
      <c r="M24" s="31">
        <v>16.48</v>
      </c>
      <c r="N24" s="31">
        <v>10.1</v>
      </c>
      <c r="O24" s="31">
        <v>12.71</v>
      </c>
      <c r="P24" s="32">
        <v>6.49</v>
      </c>
      <c r="Q24" s="130">
        <f>SUM(E24:P24)</f>
        <v>151.69000000000003</v>
      </c>
    </row>
    <row r="25" spans="1:17" x14ac:dyDescent="0.15">
      <c r="A25" s="141" t="s">
        <v>73</v>
      </c>
      <c r="B25" s="281"/>
      <c r="C25" s="352" t="s">
        <v>27</v>
      </c>
      <c r="D25" s="353"/>
      <c r="E25" s="30">
        <v>23.76</v>
      </c>
      <c r="F25" s="31">
        <v>24.38</v>
      </c>
      <c r="G25" s="31">
        <v>24.49</v>
      </c>
      <c r="H25" s="31">
        <v>27.28</v>
      </c>
      <c r="I25" s="31">
        <v>22.98</v>
      </c>
      <c r="J25" s="31">
        <v>23.05</v>
      </c>
      <c r="K25" s="31">
        <v>28.46</v>
      </c>
      <c r="L25" s="31">
        <v>23.13</v>
      </c>
      <c r="M25" s="31">
        <v>27.16</v>
      </c>
      <c r="N25" s="31">
        <v>25.26</v>
      </c>
      <c r="O25" s="31">
        <v>23.42</v>
      </c>
      <c r="P25" s="32">
        <v>22.6</v>
      </c>
      <c r="Q25" s="130">
        <f>SUM(E25:P25)</f>
        <v>295.97000000000003</v>
      </c>
    </row>
    <row r="26" spans="1:17" x14ac:dyDescent="0.15">
      <c r="A26" s="140"/>
      <c r="B26" s="296"/>
      <c r="C26" s="303" t="s">
        <v>22</v>
      </c>
      <c r="D26" s="304"/>
      <c r="E26" s="59">
        <f>SUM(E23:E25)</f>
        <v>45.24</v>
      </c>
      <c r="F26" s="60">
        <f t="shared" ref="F26:M26" si="14">SUM(F23:F25)</f>
        <v>41.120000000000005</v>
      </c>
      <c r="G26" s="60">
        <f t="shared" si="14"/>
        <v>45.92</v>
      </c>
      <c r="H26" s="60">
        <f t="shared" si="14"/>
        <v>51.34</v>
      </c>
      <c r="I26" s="60">
        <f t="shared" si="14"/>
        <v>42.05</v>
      </c>
      <c r="J26" s="60">
        <f t="shared" si="14"/>
        <v>43.35</v>
      </c>
      <c r="K26" s="60">
        <f t="shared" si="14"/>
        <v>51.45</v>
      </c>
      <c r="L26" s="60">
        <f t="shared" si="14"/>
        <v>42.47</v>
      </c>
      <c r="M26" s="60">
        <f t="shared" si="14"/>
        <v>52.53</v>
      </c>
      <c r="N26" s="60">
        <f>SUM(N23:N25)</f>
        <v>41.85</v>
      </c>
      <c r="O26" s="60">
        <f>SUM(O23:O25)</f>
        <v>42.94</v>
      </c>
      <c r="P26" s="61">
        <f>SUM(P23:P25)</f>
        <v>33.260000000000005</v>
      </c>
      <c r="Q26" s="136">
        <f>SUM(Q23:Q25)</f>
        <v>533.52</v>
      </c>
    </row>
    <row r="27" spans="1:17" ht="15" thickBot="1" x14ac:dyDescent="0.2">
      <c r="A27" s="135"/>
      <c r="B27" s="287" t="s">
        <v>21</v>
      </c>
      <c r="C27" s="288"/>
      <c r="D27" s="289"/>
      <c r="E27" s="66">
        <f t="shared" ref="E27:P27" si="15">E22+E26</f>
        <v>110.02000000000001</v>
      </c>
      <c r="F27" s="67">
        <f t="shared" si="15"/>
        <v>98.220000000000013</v>
      </c>
      <c r="G27" s="67">
        <f t="shared" si="15"/>
        <v>111</v>
      </c>
      <c r="H27" s="67">
        <f t="shared" si="15"/>
        <v>105.84</v>
      </c>
      <c r="I27" s="67">
        <f t="shared" si="15"/>
        <v>106.47</v>
      </c>
      <c r="J27" s="67">
        <f t="shared" si="15"/>
        <v>103.72</v>
      </c>
      <c r="K27" s="67">
        <f t="shared" si="15"/>
        <v>109.98</v>
      </c>
      <c r="L27" s="67">
        <f t="shared" si="15"/>
        <v>103.34</v>
      </c>
      <c r="M27" s="67">
        <f t="shared" si="15"/>
        <v>127.03999999999999</v>
      </c>
      <c r="N27" s="67">
        <f t="shared" si="15"/>
        <v>107.29999999999998</v>
      </c>
      <c r="O27" s="67">
        <f t="shared" si="15"/>
        <v>99.75</v>
      </c>
      <c r="P27" s="68">
        <f t="shared" si="15"/>
        <v>76.5</v>
      </c>
      <c r="Q27" s="142">
        <f>SUM(E27:P27)</f>
        <v>1259.18</v>
      </c>
    </row>
    <row r="28" spans="1:17" ht="15" thickBot="1" x14ac:dyDescent="0.2">
      <c r="A28" s="290" t="s">
        <v>61</v>
      </c>
      <c r="B28" s="291"/>
      <c r="C28" s="291"/>
      <c r="D28" s="292"/>
      <c r="E28" s="33">
        <v>6.15</v>
      </c>
      <c r="F28" s="34">
        <v>6.17</v>
      </c>
      <c r="G28" s="34">
        <v>6.3</v>
      </c>
      <c r="H28" s="34">
        <v>12.41</v>
      </c>
      <c r="I28" s="34">
        <v>6.36</v>
      </c>
      <c r="J28" s="34">
        <v>6.32</v>
      </c>
      <c r="K28" s="34">
        <v>12.33</v>
      </c>
      <c r="L28" s="34">
        <v>0</v>
      </c>
      <c r="M28" s="34">
        <v>6.14</v>
      </c>
      <c r="N28" s="34">
        <v>5.76</v>
      </c>
      <c r="O28" s="34">
        <v>6.12</v>
      </c>
      <c r="P28" s="35">
        <v>6.1</v>
      </c>
      <c r="Q28" s="143">
        <f>SUM(E28:P28)</f>
        <v>80.16</v>
      </c>
    </row>
  </sheetData>
  <mergeCells count="19">
    <mergeCell ref="B12:B19"/>
    <mergeCell ref="C12:C14"/>
    <mergeCell ref="C16:C19"/>
    <mergeCell ref="A2:D2"/>
    <mergeCell ref="B3:B11"/>
    <mergeCell ref="C3:C5"/>
    <mergeCell ref="C6:C8"/>
    <mergeCell ref="C9:C11"/>
    <mergeCell ref="B27:D27"/>
    <mergeCell ref="A28:D28"/>
    <mergeCell ref="B20:B22"/>
    <mergeCell ref="C20:D20"/>
    <mergeCell ref="C21:D21"/>
    <mergeCell ref="C22:D22"/>
    <mergeCell ref="B23:B26"/>
    <mergeCell ref="C23:D23"/>
    <mergeCell ref="C24:D24"/>
    <mergeCell ref="C25:D25"/>
    <mergeCell ref="C26:D26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view="pageBreakPreview" zoomScale="60" zoomScaleNormal="100" workbookViewId="0">
      <selection activeCell="U17" sqref="U17"/>
    </sheetView>
  </sheetViews>
  <sheetFormatPr defaultRowHeight="13.5" x14ac:dyDescent="0.15"/>
  <cols>
    <col min="1" max="16384" width="9" style="178"/>
  </cols>
  <sheetData>
    <row r="1" spans="1:17" ht="15" thickBot="1" x14ac:dyDescent="0.2">
      <c r="A1" s="173" t="s">
        <v>86</v>
      </c>
      <c r="B1" s="173"/>
      <c r="C1" s="173"/>
      <c r="D1" s="174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6" t="s">
        <v>76</v>
      </c>
      <c r="Q1" s="177">
        <f>Q5/Q8</f>
        <v>87.850817051509779</v>
      </c>
    </row>
    <row r="2" spans="1:17" ht="15" thickBot="1" x14ac:dyDescent="0.2">
      <c r="A2" s="368" t="s">
        <v>28</v>
      </c>
      <c r="B2" s="369"/>
      <c r="C2" s="369"/>
      <c r="D2" s="370"/>
      <c r="E2" s="179" t="s">
        <v>0</v>
      </c>
      <c r="F2" s="180" t="s">
        <v>1</v>
      </c>
      <c r="G2" s="180" t="s">
        <v>2</v>
      </c>
      <c r="H2" s="180" t="s">
        <v>3</v>
      </c>
      <c r="I2" s="180" t="s">
        <v>4</v>
      </c>
      <c r="J2" s="180" t="s">
        <v>5</v>
      </c>
      <c r="K2" s="180" t="s">
        <v>6</v>
      </c>
      <c r="L2" s="180" t="s">
        <v>7</v>
      </c>
      <c r="M2" s="180" t="s">
        <v>8</v>
      </c>
      <c r="N2" s="180" t="s">
        <v>9</v>
      </c>
      <c r="O2" s="180" t="s">
        <v>10</v>
      </c>
      <c r="P2" s="181" t="s">
        <v>11</v>
      </c>
      <c r="Q2" s="182" t="s">
        <v>12</v>
      </c>
    </row>
    <row r="3" spans="1:17" ht="14.25" thickTop="1" x14ac:dyDescent="0.15">
      <c r="A3" s="183"/>
      <c r="B3" s="371" t="s">
        <v>17</v>
      </c>
      <c r="C3" s="372" t="s">
        <v>16</v>
      </c>
      <c r="D3" s="184" t="s">
        <v>14</v>
      </c>
      <c r="E3" s="185">
        <v>2712.85</v>
      </c>
      <c r="F3" s="186">
        <v>2786.18</v>
      </c>
      <c r="G3" s="186">
        <v>1121.25</v>
      </c>
      <c r="H3" s="186">
        <v>547.58000000000004</v>
      </c>
      <c r="I3" s="186">
        <v>2745.21</v>
      </c>
      <c r="J3" s="186">
        <v>2314.38</v>
      </c>
      <c r="K3" s="186">
        <v>792.14</v>
      </c>
      <c r="L3" s="186">
        <v>282.45999999999998</v>
      </c>
      <c r="M3" s="186">
        <v>2734.54</v>
      </c>
      <c r="N3" s="186">
        <v>2643.86</v>
      </c>
      <c r="O3" s="187">
        <v>2667.4</v>
      </c>
      <c r="P3" s="188">
        <v>2017.97</v>
      </c>
      <c r="Q3" s="189">
        <f>SUM(E3:P3)</f>
        <v>23365.820000000003</v>
      </c>
    </row>
    <row r="4" spans="1:17" x14ac:dyDescent="0.15">
      <c r="A4" s="183"/>
      <c r="B4" s="360"/>
      <c r="C4" s="372"/>
      <c r="D4" s="190" t="s">
        <v>15</v>
      </c>
      <c r="E4" s="191">
        <v>2490.66</v>
      </c>
      <c r="F4" s="192">
        <v>1481.81</v>
      </c>
      <c r="G4" s="192">
        <v>2670.27</v>
      </c>
      <c r="H4" s="192">
        <v>2879.77</v>
      </c>
      <c r="I4" s="192">
        <v>2337.4899999999998</v>
      </c>
      <c r="J4" s="192">
        <v>1918.44</v>
      </c>
      <c r="K4" s="192">
        <v>2651.65</v>
      </c>
      <c r="L4" s="192">
        <v>2522.67</v>
      </c>
      <c r="M4" s="192">
        <v>3252.11</v>
      </c>
      <c r="N4" s="192">
        <v>756.88</v>
      </c>
      <c r="O4" s="192">
        <v>37.14</v>
      </c>
      <c r="P4" s="193">
        <v>3095.3</v>
      </c>
      <c r="Q4" s="194">
        <f>SUM(E4:P4)</f>
        <v>26094.190000000002</v>
      </c>
    </row>
    <row r="5" spans="1:17" x14ac:dyDescent="0.15">
      <c r="A5" s="183"/>
      <c r="B5" s="360"/>
      <c r="C5" s="372"/>
      <c r="D5" s="195" t="s">
        <v>18</v>
      </c>
      <c r="E5" s="196">
        <f t="shared" ref="E5:Q5" si="0">SUM(E3:E4)</f>
        <v>5203.51</v>
      </c>
      <c r="F5" s="197">
        <f t="shared" si="0"/>
        <v>4267.99</v>
      </c>
      <c r="G5" s="197">
        <f t="shared" si="0"/>
        <v>3791.52</v>
      </c>
      <c r="H5" s="197">
        <f t="shared" si="0"/>
        <v>3427.35</v>
      </c>
      <c r="I5" s="197">
        <f t="shared" si="0"/>
        <v>5082.7</v>
      </c>
      <c r="J5" s="197">
        <f t="shared" si="0"/>
        <v>4232.82</v>
      </c>
      <c r="K5" s="197">
        <f t="shared" si="0"/>
        <v>3443.79</v>
      </c>
      <c r="L5" s="197">
        <f t="shared" si="0"/>
        <v>2805.13</v>
      </c>
      <c r="M5" s="197">
        <f t="shared" si="0"/>
        <v>5986.65</v>
      </c>
      <c r="N5" s="197">
        <f t="shared" si="0"/>
        <v>3400.7400000000002</v>
      </c>
      <c r="O5" s="197">
        <f t="shared" si="0"/>
        <v>2704.54</v>
      </c>
      <c r="P5" s="198">
        <f t="shared" si="0"/>
        <v>5113.2700000000004</v>
      </c>
      <c r="Q5" s="199">
        <f t="shared" si="0"/>
        <v>49460.010000000009</v>
      </c>
    </row>
    <row r="6" spans="1:17" x14ac:dyDescent="0.15">
      <c r="A6" s="200"/>
      <c r="B6" s="360"/>
      <c r="C6" s="373" t="s">
        <v>29</v>
      </c>
      <c r="D6" s="201" t="s">
        <v>14</v>
      </c>
      <c r="E6" s="202">
        <v>30</v>
      </c>
      <c r="F6" s="203">
        <v>31</v>
      </c>
      <c r="G6" s="203">
        <v>13</v>
      </c>
      <c r="H6" s="203">
        <v>6</v>
      </c>
      <c r="I6" s="203">
        <v>31</v>
      </c>
      <c r="J6" s="203">
        <v>30</v>
      </c>
      <c r="K6" s="203">
        <v>13</v>
      </c>
      <c r="L6" s="203">
        <v>4</v>
      </c>
      <c r="M6" s="203">
        <v>31</v>
      </c>
      <c r="N6" s="203">
        <v>31</v>
      </c>
      <c r="O6" s="203">
        <v>28</v>
      </c>
      <c r="P6" s="204">
        <v>20</v>
      </c>
      <c r="Q6" s="205">
        <f>SUM(E6:P6)</f>
        <v>268</v>
      </c>
    </row>
    <row r="7" spans="1:17" x14ac:dyDescent="0.15">
      <c r="A7" s="200"/>
      <c r="B7" s="360"/>
      <c r="C7" s="374"/>
      <c r="D7" s="206" t="s">
        <v>15</v>
      </c>
      <c r="E7" s="207">
        <v>30</v>
      </c>
      <c r="F7" s="208">
        <v>17</v>
      </c>
      <c r="G7" s="208">
        <v>30</v>
      </c>
      <c r="H7" s="208">
        <v>31</v>
      </c>
      <c r="I7" s="208">
        <v>31</v>
      </c>
      <c r="J7" s="208">
        <v>24</v>
      </c>
      <c r="K7" s="208">
        <v>31</v>
      </c>
      <c r="L7" s="208">
        <v>29</v>
      </c>
      <c r="M7" s="208">
        <v>31</v>
      </c>
      <c r="N7" s="208">
        <v>9</v>
      </c>
      <c r="O7" s="208">
        <v>1</v>
      </c>
      <c r="P7" s="209">
        <v>31</v>
      </c>
      <c r="Q7" s="210">
        <f>SUM(E7:P7)</f>
        <v>295</v>
      </c>
    </row>
    <row r="8" spans="1:17" x14ac:dyDescent="0.15">
      <c r="A8" s="200" t="s">
        <v>42</v>
      </c>
      <c r="B8" s="360"/>
      <c r="C8" s="375"/>
      <c r="D8" s="211" t="s">
        <v>18</v>
      </c>
      <c r="E8" s="212">
        <f t="shared" ref="E8:P8" si="1">SUM(E6:E7)</f>
        <v>60</v>
      </c>
      <c r="F8" s="213">
        <f t="shared" si="1"/>
        <v>48</v>
      </c>
      <c r="G8" s="213">
        <f t="shared" si="1"/>
        <v>43</v>
      </c>
      <c r="H8" s="213">
        <f t="shared" si="1"/>
        <v>37</v>
      </c>
      <c r="I8" s="213">
        <f t="shared" si="1"/>
        <v>62</v>
      </c>
      <c r="J8" s="213">
        <f t="shared" si="1"/>
        <v>54</v>
      </c>
      <c r="K8" s="213">
        <f t="shared" si="1"/>
        <v>44</v>
      </c>
      <c r="L8" s="213">
        <f t="shared" si="1"/>
        <v>33</v>
      </c>
      <c r="M8" s="213">
        <f t="shared" si="1"/>
        <v>62</v>
      </c>
      <c r="N8" s="213">
        <f t="shared" si="1"/>
        <v>40</v>
      </c>
      <c r="O8" s="213">
        <f t="shared" si="1"/>
        <v>29</v>
      </c>
      <c r="P8" s="214">
        <f t="shared" si="1"/>
        <v>51</v>
      </c>
      <c r="Q8" s="215">
        <f>SUM(Q6:Q7)</f>
        <v>563</v>
      </c>
    </row>
    <row r="9" spans="1:17" x14ac:dyDescent="0.15">
      <c r="A9" s="183"/>
      <c r="B9" s="360"/>
      <c r="C9" s="372" t="s">
        <v>30</v>
      </c>
      <c r="D9" s="216" t="s">
        <v>14</v>
      </c>
      <c r="E9" s="217">
        <f t="shared" ref="E9:P10" si="2">IF(E6="","",E3/E6)</f>
        <v>90.428333333333327</v>
      </c>
      <c r="F9" s="218">
        <f t="shared" si="2"/>
        <v>89.876774193548385</v>
      </c>
      <c r="G9" s="218">
        <f t="shared" si="2"/>
        <v>86.25</v>
      </c>
      <c r="H9" s="218">
        <f t="shared" si="2"/>
        <v>91.263333333333335</v>
      </c>
      <c r="I9" s="218">
        <f t="shared" si="2"/>
        <v>88.555161290322587</v>
      </c>
      <c r="J9" s="218">
        <f t="shared" si="2"/>
        <v>77.146000000000001</v>
      </c>
      <c r="K9" s="218">
        <f t="shared" si="2"/>
        <v>60.933846153846154</v>
      </c>
      <c r="L9" s="218">
        <f>IF(L6="","",L3/L6)</f>
        <v>70.614999999999995</v>
      </c>
      <c r="M9" s="218">
        <f t="shared" si="2"/>
        <v>88.210967741935477</v>
      </c>
      <c r="N9" s="218">
        <f t="shared" si="2"/>
        <v>85.285806451612913</v>
      </c>
      <c r="O9" s="218">
        <f t="shared" si="2"/>
        <v>95.26428571428572</v>
      </c>
      <c r="P9" s="219">
        <f t="shared" si="2"/>
        <v>100.8985</v>
      </c>
      <c r="Q9" s="189">
        <f>IF(Q6="",0,Q3/Q6)</f>
        <v>87.185895522388066</v>
      </c>
    </row>
    <row r="10" spans="1:17" x14ac:dyDescent="0.15">
      <c r="A10" s="183"/>
      <c r="B10" s="360"/>
      <c r="C10" s="372"/>
      <c r="D10" s="220" t="s">
        <v>15</v>
      </c>
      <c r="E10" s="221">
        <f t="shared" si="2"/>
        <v>83.021999999999991</v>
      </c>
      <c r="F10" s="222">
        <f t="shared" si="2"/>
        <v>87.165294117647051</v>
      </c>
      <c r="G10" s="222">
        <f t="shared" si="2"/>
        <v>89.009</v>
      </c>
      <c r="H10" s="222">
        <f t="shared" si="2"/>
        <v>92.895806451612899</v>
      </c>
      <c r="I10" s="222">
        <f t="shared" si="2"/>
        <v>75.40290322580644</v>
      </c>
      <c r="J10" s="222">
        <f t="shared" si="2"/>
        <v>79.935000000000002</v>
      </c>
      <c r="K10" s="222">
        <f t="shared" si="2"/>
        <v>85.537096774193557</v>
      </c>
      <c r="L10" s="222">
        <f t="shared" si="2"/>
        <v>86.988620689655178</v>
      </c>
      <c r="M10" s="222">
        <f t="shared" si="2"/>
        <v>104.90677419354839</v>
      </c>
      <c r="N10" s="222">
        <f t="shared" si="2"/>
        <v>84.097777777777779</v>
      </c>
      <c r="O10" s="222">
        <f t="shared" si="2"/>
        <v>37.14</v>
      </c>
      <c r="P10" s="223">
        <f t="shared" si="2"/>
        <v>99.848387096774204</v>
      </c>
      <c r="Q10" s="224">
        <f>IF(Q7="",0,Q4/Q7)</f>
        <v>88.454881355932216</v>
      </c>
    </row>
    <row r="11" spans="1:17" ht="14.25" thickBot="1" x14ac:dyDescent="0.2">
      <c r="A11" s="183"/>
      <c r="B11" s="361"/>
      <c r="C11" s="376"/>
      <c r="D11" s="225" t="s">
        <v>18</v>
      </c>
      <c r="E11" s="226">
        <f t="shared" ref="E11:N11" si="3">IF(E8=0,"",E5/E8)</f>
        <v>86.725166666666667</v>
      </c>
      <c r="F11" s="227">
        <f t="shared" si="3"/>
        <v>88.916458333333324</v>
      </c>
      <c r="G11" s="227">
        <f t="shared" si="3"/>
        <v>88.174883720930225</v>
      </c>
      <c r="H11" s="227">
        <f t="shared" si="3"/>
        <v>92.631081081081078</v>
      </c>
      <c r="I11" s="227">
        <f t="shared" si="3"/>
        <v>81.979032258064507</v>
      </c>
      <c r="J11" s="227">
        <f t="shared" si="3"/>
        <v>78.385555555555555</v>
      </c>
      <c r="K11" s="227">
        <f t="shared" si="3"/>
        <v>78.267954545454543</v>
      </c>
      <c r="L11" s="227">
        <f t="shared" si="3"/>
        <v>85.00393939393939</v>
      </c>
      <c r="M11" s="227">
        <f t="shared" si="3"/>
        <v>96.558870967741925</v>
      </c>
      <c r="N11" s="227">
        <f t="shared" si="3"/>
        <v>85.018500000000003</v>
      </c>
      <c r="O11" s="227">
        <f>IF(O8=0,"",O5/O8)</f>
        <v>93.26</v>
      </c>
      <c r="P11" s="228">
        <f t="shared" ref="P11" si="4">IF(P8=0,"",P5/P8)</f>
        <v>100.26019607843138</v>
      </c>
      <c r="Q11" s="229">
        <f>Q5/Q8</f>
        <v>87.850817051509779</v>
      </c>
    </row>
    <row r="12" spans="1:17" x14ac:dyDescent="0.15">
      <c r="A12" s="183"/>
      <c r="B12" s="359" t="s">
        <v>77</v>
      </c>
      <c r="C12" s="362" t="s">
        <v>67</v>
      </c>
      <c r="D12" s="230" t="s">
        <v>44</v>
      </c>
      <c r="E12" s="231">
        <v>294.25</v>
      </c>
      <c r="F12" s="232">
        <v>244.19</v>
      </c>
      <c r="G12" s="232">
        <v>252.76</v>
      </c>
      <c r="H12" s="232">
        <v>186.14</v>
      </c>
      <c r="I12" s="232">
        <v>262.58999999999997</v>
      </c>
      <c r="J12" s="232">
        <v>241.74</v>
      </c>
      <c r="K12" s="232">
        <v>207.42</v>
      </c>
      <c r="L12" s="232">
        <v>134.28</v>
      </c>
      <c r="M12" s="232">
        <v>266.39</v>
      </c>
      <c r="N12" s="232">
        <v>203.66</v>
      </c>
      <c r="O12" s="232">
        <v>134.19999999999999</v>
      </c>
      <c r="P12" s="233">
        <v>227.53</v>
      </c>
      <c r="Q12" s="234">
        <f t="shared" ref="Q12:Q23" si="5">SUM(E12:P12)</f>
        <v>2655.15</v>
      </c>
    </row>
    <row r="13" spans="1:17" x14ac:dyDescent="0.15">
      <c r="A13" s="183" t="s">
        <v>45</v>
      </c>
      <c r="B13" s="360"/>
      <c r="C13" s="363"/>
      <c r="D13" s="235" t="s">
        <v>46</v>
      </c>
      <c r="E13" s="236">
        <v>100.04</v>
      </c>
      <c r="F13" s="237">
        <v>87.82</v>
      </c>
      <c r="G13" s="237">
        <v>73.23</v>
      </c>
      <c r="H13" s="237">
        <v>42.14</v>
      </c>
      <c r="I13" s="237">
        <v>86.06</v>
      </c>
      <c r="J13" s="237">
        <v>75.849999999999994</v>
      </c>
      <c r="K13" s="237">
        <v>48.34</v>
      </c>
      <c r="L13" s="237">
        <v>33.159999999999997</v>
      </c>
      <c r="M13" s="237">
        <v>74.52</v>
      </c>
      <c r="N13" s="237">
        <v>58.73</v>
      </c>
      <c r="O13" s="237">
        <v>48.09</v>
      </c>
      <c r="P13" s="238">
        <v>77.77</v>
      </c>
      <c r="Q13" s="239">
        <f>SUM(E13:P13)</f>
        <v>805.75</v>
      </c>
    </row>
    <row r="14" spans="1:17" x14ac:dyDescent="0.15">
      <c r="A14" s="183"/>
      <c r="B14" s="360"/>
      <c r="C14" s="364"/>
      <c r="D14" s="240" t="s">
        <v>13</v>
      </c>
      <c r="E14" s="241">
        <f>SUM(E12:E13)</f>
        <v>394.29</v>
      </c>
      <c r="F14" s="242">
        <f t="shared" ref="F14:Q14" si="6">SUM(F12:F13)</f>
        <v>332.01</v>
      </c>
      <c r="G14" s="242">
        <f t="shared" si="6"/>
        <v>325.99</v>
      </c>
      <c r="H14" s="242">
        <f t="shared" si="6"/>
        <v>228.27999999999997</v>
      </c>
      <c r="I14" s="242">
        <f t="shared" si="6"/>
        <v>348.65</v>
      </c>
      <c r="J14" s="242">
        <f t="shared" si="6"/>
        <v>317.59000000000003</v>
      </c>
      <c r="K14" s="242">
        <f t="shared" si="6"/>
        <v>255.76</v>
      </c>
      <c r="L14" s="242">
        <f t="shared" si="6"/>
        <v>167.44</v>
      </c>
      <c r="M14" s="242">
        <f t="shared" si="6"/>
        <v>340.90999999999997</v>
      </c>
      <c r="N14" s="242">
        <f t="shared" si="6"/>
        <v>262.39</v>
      </c>
      <c r="O14" s="242">
        <f t="shared" si="6"/>
        <v>182.29</v>
      </c>
      <c r="P14" s="243">
        <f t="shared" si="6"/>
        <v>305.3</v>
      </c>
      <c r="Q14" s="244">
        <f t="shared" si="6"/>
        <v>3460.9</v>
      </c>
    </row>
    <row r="15" spans="1:17" x14ac:dyDescent="0.15">
      <c r="A15" s="183"/>
      <c r="B15" s="360"/>
      <c r="C15" s="245" t="s">
        <v>48</v>
      </c>
      <c r="D15" s="246" t="s">
        <v>44</v>
      </c>
      <c r="E15" s="247">
        <v>0</v>
      </c>
      <c r="F15" s="248">
        <v>0</v>
      </c>
      <c r="G15" s="248">
        <v>0</v>
      </c>
      <c r="H15" s="248">
        <v>0</v>
      </c>
      <c r="I15" s="248">
        <v>0</v>
      </c>
      <c r="J15" s="248">
        <v>0</v>
      </c>
      <c r="K15" s="248">
        <v>0</v>
      </c>
      <c r="L15" s="248">
        <v>0</v>
      </c>
      <c r="M15" s="248">
        <v>0</v>
      </c>
      <c r="N15" s="248">
        <v>0</v>
      </c>
      <c r="O15" s="248">
        <v>0</v>
      </c>
      <c r="P15" s="249">
        <v>16.899999999999999</v>
      </c>
      <c r="Q15" s="250">
        <f t="shared" ref="Q15:Q16" si="7">SUM(E15:P15)</f>
        <v>16.899999999999999</v>
      </c>
    </row>
    <row r="16" spans="1:17" x14ac:dyDescent="0.15">
      <c r="A16" s="183"/>
      <c r="B16" s="360"/>
      <c r="C16" s="365" t="s">
        <v>83</v>
      </c>
      <c r="D16" s="216" t="s">
        <v>44</v>
      </c>
      <c r="E16" s="217">
        <f t="shared" ref="E16:P17" si="8">E12</f>
        <v>294.25</v>
      </c>
      <c r="F16" s="218">
        <f t="shared" si="8"/>
        <v>244.19</v>
      </c>
      <c r="G16" s="218">
        <f t="shared" si="8"/>
        <v>252.76</v>
      </c>
      <c r="H16" s="218">
        <f t="shared" si="8"/>
        <v>186.14</v>
      </c>
      <c r="I16" s="218">
        <f t="shared" si="8"/>
        <v>262.58999999999997</v>
      </c>
      <c r="J16" s="218">
        <f t="shared" si="8"/>
        <v>241.74</v>
      </c>
      <c r="K16" s="218">
        <f t="shared" si="8"/>
        <v>207.42</v>
      </c>
      <c r="L16" s="218">
        <f t="shared" si="8"/>
        <v>134.28</v>
      </c>
      <c r="M16" s="218">
        <f t="shared" si="8"/>
        <v>266.39</v>
      </c>
      <c r="N16" s="218">
        <f t="shared" si="8"/>
        <v>203.66</v>
      </c>
      <c r="O16" s="218">
        <f t="shared" si="8"/>
        <v>134.19999999999999</v>
      </c>
      <c r="P16" s="219">
        <f t="shared" si="8"/>
        <v>227.53</v>
      </c>
      <c r="Q16" s="189">
        <f t="shared" si="7"/>
        <v>2655.15</v>
      </c>
    </row>
    <row r="17" spans="1:17" x14ac:dyDescent="0.15">
      <c r="A17" s="183"/>
      <c r="B17" s="360"/>
      <c r="C17" s="366"/>
      <c r="D17" s="251" t="s">
        <v>46</v>
      </c>
      <c r="E17" s="252">
        <f>E13</f>
        <v>100.04</v>
      </c>
      <c r="F17" s="253">
        <f>F13</f>
        <v>87.82</v>
      </c>
      <c r="G17" s="253">
        <f t="shared" si="8"/>
        <v>73.23</v>
      </c>
      <c r="H17" s="253">
        <f t="shared" si="8"/>
        <v>42.14</v>
      </c>
      <c r="I17" s="253">
        <f t="shared" si="8"/>
        <v>86.06</v>
      </c>
      <c r="J17" s="253">
        <f t="shared" si="8"/>
        <v>75.849999999999994</v>
      </c>
      <c r="K17" s="253">
        <f t="shared" si="8"/>
        <v>48.34</v>
      </c>
      <c r="L17" s="253">
        <f t="shared" si="8"/>
        <v>33.159999999999997</v>
      </c>
      <c r="M17" s="253">
        <f t="shared" si="8"/>
        <v>74.52</v>
      </c>
      <c r="N17" s="253">
        <f t="shared" si="8"/>
        <v>58.73</v>
      </c>
      <c r="O17" s="253">
        <f t="shared" si="8"/>
        <v>48.09</v>
      </c>
      <c r="P17" s="254">
        <f>P13</f>
        <v>77.77</v>
      </c>
      <c r="Q17" s="239">
        <f>SUM(E17:P17)</f>
        <v>805.75</v>
      </c>
    </row>
    <row r="18" spans="1:17" x14ac:dyDescent="0.15">
      <c r="A18" s="183"/>
      <c r="B18" s="360"/>
      <c r="C18" s="366"/>
      <c r="D18" s="255" t="s">
        <v>84</v>
      </c>
      <c r="E18" s="256">
        <f>E15</f>
        <v>0</v>
      </c>
      <c r="F18" s="257">
        <f>F15</f>
        <v>0</v>
      </c>
      <c r="G18" s="257">
        <f t="shared" ref="G18:O18" si="9">G15</f>
        <v>0</v>
      </c>
      <c r="H18" s="257">
        <f t="shared" si="9"/>
        <v>0</v>
      </c>
      <c r="I18" s="257">
        <f t="shared" si="9"/>
        <v>0</v>
      </c>
      <c r="J18" s="257">
        <f t="shared" si="9"/>
        <v>0</v>
      </c>
      <c r="K18" s="257">
        <f t="shared" si="9"/>
        <v>0</v>
      </c>
      <c r="L18" s="257">
        <f t="shared" si="9"/>
        <v>0</v>
      </c>
      <c r="M18" s="257">
        <f t="shared" si="9"/>
        <v>0</v>
      </c>
      <c r="N18" s="257">
        <f t="shared" si="9"/>
        <v>0</v>
      </c>
      <c r="O18" s="257">
        <f t="shared" si="9"/>
        <v>0</v>
      </c>
      <c r="P18" s="258">
        <f>P15</f>
        <v>16.899999999999999</v>
      </c>
      <c r="Q18" s="259">
        <f>SUM(E18:P18)</f>
        <v>16.899999999999999</v>
      </c>
    </row>
    <row r="19" spans="1:17" ht="14.25" thickBot="1" x14ac:dyDescent="0.2">
      <c r="A19" s="260"/>
      <c r="B19" s="361"/>
      <c r="C19" s="367"/>
      <c r="D19" s="225" t="s">
        <v>18</v>
      </c>
      <c r="E19" s="226">
        <f>SUM(E16:E18)</f>
        <v>394.29</v>
      </c>
      <c r="F19" s="227">
        <f>SUM(F16:F18)</f>
        <v>332.01</v>
      </c>
      <c r="G19" s="227">
        <f t="shared" ref="G19:O19" si="10">SUM(G16:G18)</f>
        <v>325.99</v>
      </c>
      <c r="H19" s="227">
        <f t="shared" si="10"/>
        <v>228.27999999999997</v>
      </c>
      <c r="I19" s="227">
        <f t="shared" si="10"/>
        <v>348.65</v>
      </c>
      <c r="J19" s="227">
        <f t="shared" si="10"/>
        <v>317.59000000000003</v>
      </c>
      <c r="K19" s="227">
        <f t="shared" si="10"/>
        <v>255.76</v>
      </c>
      <c r="L19" s="227">
        <f t="shared" si="10"/>
        <v>167.44</v>
      </c>
      <c r="M19" s="227">
        <f t="shared" si="10"/>
        <v>340.90999999999997</v>
      </c>
      <c r="N19" s="227">
        <f t="shared" si="10"/>
        <v>262.39</v>
      </c>
      <c r="O19" s="227">
        <f t="shared" si="10"/>
        <v>182.29</v>
      </c>
      <c r="P19" s="228">
        <f>SUM(P16:P18)</f>
        <v>322.2</v>
      </c>
      <c r="Q19" s="261">
        <f t="shared" ref="Q19" si="11">SUM(Q16:Q17)</f>
        <v>3460.9</v>
      </c>
    </row>
    <row r="20" spans="1:17" x14ac:dyDescent="0.15">
      <c r="A20" s="183"/>
      <c r="B20" s="383" t="s">
        <v>51</v>
      </c>
      <c r="C20" s="386" t="s">
        <v>52</v>
      </c>
      <c r="D20" s="387"/>
      <c r="E20" s="231">
        <v>34.03</v>
      </c>
      <c r="F20" s="232">
        <v>58.07</v>
      </c>
      <c r="G20" s="232">
        <v>42.26</v>
      </c>
      <c r="H20" s="232">
        <v>31.97</v>
      </c>
      <c r="I20" s="232">
        <v>21.94</v>
      </c>
      <c r="J20" s="232">
        <v>40.130000000000003</v>
      </c>
      <c r="K20" s="232">
        <v>29.19</v>
      </c>
      <c r="L20" s="232">
        <v>13.24</v>
      </c>
      <c r="M20" s="232">
        <v>39.159999999999997</v>
      </c>
      <c r="N20" s="232">
        <v>39.869999999999997</v>
      </c>
      <c r="O20" s="232">
        <v>19.079999999999998</v>
      </c>
      <c r="P20" s="233">
        <v>22.03</v>
      </c>
      <c r="Q20" s="189">
        <f>SUM(E20:P20)</f>
        <v>390.97</v>
      </c>
    </row>
    <row r="21" spans="1:17" x14ac:dyDescent="0.15">
      <c r="A21" s="183"/>
      <c r="B21" s="384"/>
      <c r="C21" s="388" t="s">
        <v>79</v>
      </c>
      <c r="D21" s="389"/>
      <c r="E21" s="262">
        <v>35.76</v>
      </c>
      <c r="F21" s="263">
        <v>45.08</v>
      </c>
      <c r="G21" s="263">
        <v>48.23</v>
      </c>
      <c r="H21" s="263">
        <v>33.86</v>
      </c>
      <c r="I21" s="263">
        <v>38.6</v>
      </c>
      <c r="J21" s="263">
        <v>34.950000000000003</v>
      </c>
      <c r="K21" s="263">
        <v>37.69</v>
      </c>
      <c r="L21" s="263">
        <v>40.56</v>
      </c>
      <c r="M21" s="263">
        <v>58.46</v>
      </c>
      <c r="N21" s="263">
        <v>39.57</v>
      </c>
      <c r="O21" s="263">
        <v>29.25</v>
      </c>
      <c r="P21" s="264">
        <v>36.6</v>
      </c>
      <c r="Q21" s="265">
        <f>SUM(E21:P21)</f>
        <v>478.61</v>
      </c>
    </row>
    <row r="22" spans="1:17" x14ac:dyDescent="0.15">
      <c r="A22" s="183"/>
      <c r="B22" s="385"/>
      <c r="C22" s="390" t="s">
        <v>54</v>
      </c>
      <c r="D22" s="391"/>
      <c r="E22" s="241">
        <f>SUM(E20:E21)</f>
        <v>69.789999999999992</v>
      </c>
      <c r="F22" s="242">
        <f t="shared" ref="F22:O22" si="12">SUM(F20:F21)</f>
        <v>103.15</v>
      </c>
      <c r="G22" s="242">
        <f t="shared" si="12"/>
        <v>90.49</v>
      </c>
      <c r="H22" s="242">
        <f t="shared" si="12"/>
        <v>65.83</v>
      </c>
      <c r="I22" s="242">
        <f t="shared" si="12"/>
        <v>60.540000000000006</v>
      </c>
      <c r="J22" s="242">
        <f t="shared" si="12"/>
        <v>75.080000000000013</v>
      </c>
      <c r="K22" s="242">
        <f t="shared" si="12"/>
        <v>66.88</v>
      </c>
      <c r="L22" s="242">
        <f t="shared" si="12"/>
        <v>53.800000000000004</v>
      </c>
      <c r="M22" s="242">
        <f t="shared" si="12"/>
        <v>97.62</v>
      </c>
      <c r="N22" s="242">
        <f t="shared" si="12"/>
        <v>79.44</v>
      </c>
      <c r="O22" s="242">
        <f t="shared" si="12"/>
        <v>48.33</v>
      </c>
      <c r="P22" s="243">
        <f>SUM(P20:P21)</f>
        <v>58.63</v>
      </c>
      <c r="Q22" s="244">
        <f>SUM(Q20:Q21)</f>
        <v>869.58</v>
      </c>
    </row>
    <row r="23" spans="1:17" x14ac:dyDescent="0.15">
      <c r="A23" s="183" t="s">
        <v>55</v>
      </c>
      <c r="B23" s="360" t="s">
        <v>23</v>
      </c>
      <c r="C23" s="393" t="s">
        <v>80</v>
      </c>
      <c r="D23" s="394"/>
      <c r="E23" s="185">
        <v>5.84</v>
      </c>
      <c r="F23" s="186">
        <v>8.6</v>
      </c>
      <c r="G23" s="186">
        <v>6.31</v>
      </c>
      <c r="H23" s="186">
        <v>4.17</v>
      </c>
      <c r="I23" s="186">
        <v>5.51</v>
      </c>
      <c r="J23" s="186">
        <v>4.17</v>
      </c>
      <c r="K23" s="186">
        <v>3.67</v>
      </c>
      <c r="L23" s="186">
        <v>1.84</v>
      </c>
      <c r="M23" s="186">
        <v>4.42</v>
      </c>
      <c r="N23" s="186">
        <v>3.94</v>
      </c>
      <c r="O23" s="186">
        <v>2.0299999999999998</v>
      </c>
      <c r="P23" s="188">
        <v>3.97</v>
      </c>
      <c r="Q23" s="189">
        <f t="shared" si="5"/>
        <v>54.470000000000006</v>
      </c>
    </row>
    <row r="24" spans="1:17" x14ac:dyDescent="0.15">
      <c r="A24" s="266" t="s">
        <v>45</v>
      </c>
      <c r="B24" s="360"/>
      <c r="C24" s="395" t="s">
        <v>26</v>
      </c>
      <c r="D24" s="396"/>
      <c r="E24" s="247">
        <v>20.3</v>
      </c>
      <c r="F24" s="248">
        <v>25.44</v>
      </c>
      <c r="G24" s="248">
        <v>13.7</v>
      </c>
      <c r="H24" s="248">
        <v>11.46</v>
      </c>
      <c r="I24" s="248">
        <v>10.82</v>
      </c>
      <c r="J24" s="248">
        <v>10.23</v>
      </c>
      <c r="K24" s="248">
        <v>10.34</v>
      </c>
      <c r="L24" s="248">
        <v>2.1800000000000002</v>
      </c>
      <c r="M24" s="248">
        <v>13.03</v>
      </c>
      <c r="N24" s="248">
        <v>9.9499999999999993</v>
      </c>
      <c r="O24" s="248">
        <v>3.5</v>
      </c>
      <c r="P24" s="249">
        <v>11.77</v>
      </c>
      <c r="Q24" s="244">
        <f>SUM(E24:P24)</f>
        <v>142.72000000000003</v>
      </c>
    </row>
    <row r="25" spans="1:17" x14ac:dyDescent="0.15">
      <c r="A25" s="267" t="s">
        <v>35</v>
      </c>
      <c r="B25" s="360"/>
      <c r="C25" s="397" t="s">
        <v>27</v>
      </c>
      <c r="D25" s="398"/>
      <c r="E25" s="247">
        <v>23.45</v>
      </c>
      <c r="F25" s="248">
        <v>33.81</v>
      </c>
      <c r="G25" s="248">
        <v>26.31</v>
      </c>
      <c r="H25" s="248">
        <v>26.63</v>
      </c>
      <c r="I25" s="248">
        <v>24.88</v>
      </c>
      <c r="J25" s="248">
        <v>23.64</v>
      </c>
      <c r="K25" s="248">
        <v>22.56</v>
      </c>
      <c r="L25" s="248">
        <v>19.59</v>
      </c>
      <c r="M25" s="248">
        <v>26.17</v>
      </c>
      <c r="N25" s="248">
        <v>21.9</v>
      </c>
      <c r="O25" s="248">
        <v>18.68</v>
      </c>
      <c r="P25" s="249">
        <v>19.940000000000001</v>
      </c>
      <c r="Q25" s="244">
        <f>SUM(E25:P25)</f>
        <v>287.56</v>
      </c>
    </row>
    <row r="26" spans="1:17" x14ac:dyDescent="0.15">
      <c r="A26" s="268"/>
      <c r="B26" s="392"/>
      <c r="C26" s="399" t="s">
        <v>22</v>
      </c>
      <c r="D26" s="400"/>
      <c r="E26" s="256">
        <f>SUM(E23:E25)</f>
        <v>49.59</v>
      </c>
      <c r="F26" s="257">
        <f t="shared" ref="F26:M26" si="13">SUM(F23:F25)</f>
        <v>67.849999999999994</v>
      </c>
      <c r="G26" s="257">
        <f t="shared" si="13"/>
        <v>46.319999999999993</v>
      </c>
      <c r="H26" s="257">
        <f t="shared" si="13"/>
        <v>42.26</v>
      </c>
      <c r="I26" s="257">
        <f t="shared" si="13"/>
        <v>41.209999999999994</v>
      </c>
      <c r="J26" s="257">
        <f t="shared" si="13"/>
        <v>38.04</v>
      </c>
      <c r="K26" s="257">
        <f t="shared" si="13"/>
        <v>36.57</v>
      </c>
      <c r="L26" s="257">
        <f t="shared" si="13"/>
        <v>23.61</v>
      </c>
      <c r="M26" s="257">
        <f t="shared" si="13"/>
        <v>43.620000000000005</v>
      </c>
      <c r="N26" s="257">
        <f>SUM(N23:N25)</f>
        <v>35.79</v>
      </c>
      <c r="O26" s="257">
        <f>SUM(O23:O25)</f>
        <v>24.21</v>
      </c>
      <c r="P26" s="258">
        <f>SUM(P23:P25)</f>
        <v>35.68</v>
      </c>
      <c r="Q26" s="265">
        <f>SUM(Q23:Q25)</f>
        <v>484.75</v>
      </c>
    </row>
    <row r="27" spans="1:17" ht="14.25" thickBot="1" x14ac:dyDescent="0.2">
      <c r="A27" s="260"/>
      <c r="B27" s="377" t="s">
        <v>21</v>
      </c>
      <c r="C27" s="378"/>
      <c r="D27" s="379"/>
      <c r="E27" s="269">
        <f t="shared" ref="E27:P27" si="14">E22+E26</f>
        <v>119.38</v>
      </c>
      <c r="F27" s="270">
        <f t="shared" si="14"/>
        <v>171</v>
      </c>
      <c r="G27" s="270">
        <f t="shared" si="14"/>
        <v>136.81</v>
      </c>
      <c r="H27" s="270">
        <f t="shared" si="14"/>
        <v>108.09</v>
      </c>
      <c r="I27" s="270">
        <f t="shared" si="14"/>
        <v>101.75</v>
      </c>
      <c r="J27" s="270">
        <f t="shared" si="14"/>
        <v>113.12</v>
      </c>
      <c r="K27" s="270">
        <f t="shared" si="14"/>
        <v>103.44999999999999</v>
      </c>
      <c r="L27" s="270">
        <f t="shared" si="14"/>
        <v>77.41</v>
      </c>
      <c r="M27" s="270">
        <f t="shared" si="14"/>
        <v>141.24</v>
      </c>
      <c r="N27" s="270">
        <f t="shared" si="14"/>
        <v>115.22999999999999</v>
      </c>
      <c r="O27" s="270">
        <f t="shared" si="14"/>
        <v>72.539999999999992</v>
      </c>
      <c r="P27" s="271">
        <f t="shared" si="14"/>
        <v>94.31</v>
      </c>
      <c r="Q27" s="272">
        <f>SUM(E27:P27)</f>
        <v>1354.33</v>
      </c>
    </row>
    <row r="28" spans="1:17" ht="14.25" thickBot="1" x14ac:dyDescent="0.2">
      <c r="A28" s="380" t="s">
        <v>25</v>
      </c>
      <c r="B28" s="381"/>
      <c r="C28" s="381"/>
      <c r="D28" s="382"/>
      <c r="E28" s="273">
        <v>6</v>
      </c>
      <c r="F28" s="274">
        <v>6.21</v>
      </c>
      <c r="G28" s="274">
        <v>12.54</v>
      </c>
      <c r="H28" s="274">
        <v>0</v>
      </c>
      <c r="I28" s="274">
        <v>12.8</v>
      </c>
      <c r="J28" s="274">
        <v>6.16</v>
      </c>
      <c r="K28" s="274">
        <v>6.15</v>
      </c>
      <c r="L28" s="274">
        <v>6.18</v>
      </c>
      <c r="M28" s="274">
        <v>6.14</v>
      </c>
      <c r="N28" s="274">
        <v>6.02</v>
      </c>
      <c r="O28" s="274">
        <v>0</v>
      </c>
      <c r="P28" s="275">
        <v>6.15</v>
      </c>
      <c r="Q28" s="276">
        <f>SUM(E28:P28)</f>
        <v>74.349999999999994</v>
      </c>
    </row>
  </sheetData>
  <mergeCells count="19">
    <mergeCell ref="B27:D27"/>
    <mergeCell ref="A28:D28"/>
    <mergeCell ref="B20:B22"/>
    <mergeCell ref="C20:D20"/>
    <mergeCell ref="C21:D21"/>
    <mergeCell ref="C22:D22"/>
    <mergeCell ref="B23:B26"/>
    <mergeCell ref="C23:D23"/>
    <mergeCell ref="C24:D24"/>
    <mergeCell ref="C25:D25"/>
    <mergeCell ref="C26:D26"/>
    <mergeCell ref="B12:B19"/>
    <mergeCell ref="C12:C14"/>
    <mergeCell ref="C16:C19"/>
    <mergeCell ref="A2:D2"/>
    <mergeCell ref="B3:B11"/>
    <mergeCell ref="C3:C5"/>
    <mergeCell ref="C6:C8"/>
    <mergeCell ref="C9:C11"/>
  </mergeCells>
  <phoneticPr fontId="3"/>
  <pageMargins left="0.5118110236220472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25年度</vt:lpstr>
      <vt:lpstr>26年度</vt:lpstr>
      <vt:lpstr>27年度</vt:lpstr>
      <vt:lpstr>28年度</vt:lpstr>
      <vt:lpstr>29年度</vt:lpstr>
      <vt:lpstr>30年度</vt:lpstr>
      <vt:lpstr>31年度</vt:lpstr>
      <vt:lpstr>令和2年度</vt:lpstr>
      <vt:lpstr>'25年度'!Print_Area</vt:lpstr>
      <vt:lpstr>'26年度'!Print_Area</vt:lpstr>
      <vt:lpstr>'27年度'!Print_Area</vt:lpstr>
      <vt:lpstr>令和2年度!Print_Area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2021-05-31T02:09:21Z</dcterms:modified>
</cp:coreProperties>
</file>