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0" documentId="13_ncr:1_{B343A205-8E6C-4AC0-A784-E05C0ABBBB86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(7)経常的収入等" sheetId="3" r:id="rId1"/>
    <sheet name="決統基礎データ" sheetId="4" state="hidden" r:id="rId2"/>
  </sheets>
  <definedNames>
    <definedName name="_xlnm.Print_Area" localSheetId="0">'(7)経常的収入等'!$A$1:$V$34</definedName>
    <definedName name="Print_Area_MI" localSheetId="0">'(7)経常的収入等'!#REF!</definedName>
    <definedName name="_xlnm.Print_Titles" localSheetId="0">'(7)経常的収入等'!$A:$B</definedName>
    <definedName name="Print_Titles_MI" localSheetId="0">'(7)経常的収入等'!$A:$B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4" l="1"/>
  <c r="R5" i="4"/>
  <c r="R9" i="4"/>
  <c r="I9" i="4"/>
  <c r="I8" i="4"/>
  <c r="H30" i="4"/>
  <c r="G30" i="4"/>
  <c r="F30" i="4"/>
  <c r="E30" i="4"/>
  <c r="D30" i="4"/>
  <c r="C30" i="4"/>
  <c r="Q30" i="4"/>
  <c r="P30" i="4"/>
  <c r="O30" i="4"/>
  <c r="N30" i="4"/>
  <c r="M30" i="4"/>
  <c r="R6" i="4"/>
  <c r="R7" i="4"/>
  <c r="R8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I6" i="4"/>
  <c r="I7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I30" i="4" l="1"/>
  <c r="R30" i="4"/>
</calcChain>
</file>

<file path=xl/sharedStrings.xml><?xml version="1.0" encoding="utf-8"?>
<sst xmlns="http://schemas.openxmlformats.org/spreadsheetml/2006/main" count="136" uniqueCount="56">
  <si>
    <t>(a)</t>
  </si>
  <si>
    <t>増減額</t>
  </si>
  <si>
    <t>伸び率</t>
  </si>
  <si>
    <t>(a-b)</t>
  </si>
  <si>
    <t>　　　  経　常　的　収　入</t>
  </si>
  <si>
    <t>　　　  経　常　的　支　出</t>
  </si>
  <si>
    <t>　　　うち　一 般 財 源</t>
  </si>
  <si>
    <t>　　　うち　一 般 財 源 の 充 当</t>
  </si>
  <si>
    <t>構成比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</si>
  <si>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</si>
  <si>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</si>
  <si>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</si>
  <si>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</si>
  <si>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</si>
  <si>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</si>
  <si>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</si>
  <si>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</si>
  <si>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</si>
  <si>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</si>
  <si>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</si>
  <si>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</si>
  <si>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</si>
  <si>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</si>
  <si>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</si>
  <si>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</si>
  <si>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</si>
  <si>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</si>
  <si>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</si>
  <si>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</si>
  <si>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</si>
  <si>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</si>
  <si>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那須烏山市</t>
  </si>
  <si>
    <t>下野市</t>
  </si>
  <si>
    <t>市      計</t>
    <phoneticPr fontId="4"/>
  </si>
  <si>
    <t>那珂川町</t>
  </si>
  <si>
    <t>町       計</t>
    <phoneticPr fontId="2"/>
  </si>
  <si>
    <t>県　　　計</t>
    <rPh sb="0" eb="1">
      <t>ケン</t>
    </rPh>
    <rPh sb="4" eb="5">
      <t>ケイ</t>
    </rPh>
    <phoneticPr fontId="2"/>
  </si>
  <si>
    <t>（単位：千円、％）</t>
    <phoneticPr fontId="2"/>
  </si>
  <si>
    <t>※経常的収入及び経常的支出の「構成比」欄は、それぞれ歳入総額及び歳出総額に占める割合を表す。</t>
    <rPh sb="1" eb="4">
      <t>ケイジョウテキ</t>
    </rPh>
    <rPh sb="4" eb="6">
      <t>シュウニュウ</t>
    </rPh>
    <rPh sb="6" eb="7">
      <t>オヨ</t>
    </rPh>
    <rPh sb="8" eb="11">
      <t>ケイジョウテキ</t>
    </rPh>
    <rPh sb="11" eb="13">
      <t>シシュツ</t>
    </rPh>
    <rPh sb="15" eb="18">
      <t>コウセイヒ</t>
    </rPh>
    <rPh sb="19" eb="20">
      <t>ラン</t>
    </rPh>
    <rPh sb="26" eb="28">
      <t>サイニュウ</t>
    </rPh>
    <rPh sb="28" eb="30">
      <t>ソウガク</t>
    </rPh>
    <rPh sb="30" eb="31">
      <t>オヨ</t>
    </rPh>
    <rPh sb="32" eb="34">
      <t>サイシュツ</t>
    </rPh>
    <rPh sb="34" eb="36">
      <t>ソウガク</t>
    </rPh>
    <rPh sb="37" eb="38">
      <t>シ</t>
    </rPh>
    <rPh sb="40" eb="42">
      <t>ワリアイ</t>
    </rPh>
    <rPh sb="43" eb="44">
      <t>アラワ</t>
    </rPh>
    <phoneticPr fontId="2"/>
  </si>
  <si>
    <t>表</t>
  </si>
  <si>
    <t>行</t>
  </si>
  <si>
    <t>列</t>
  </si>
  <si>
    <t>地方税決算額</t>
    <rPh sb="0" eb="3">
      <t>チホウゼイ</t>
    </rPh>
    <rPh sb="3" eb="6">
      <t>ケッサンガク</t>
    </rPh>
    <phoneticPr fontId="5"/>
  </si>
  <si>
    <t>臨・特</t>
    <rPh sb="0" eb="1">
      <t>リン</t>
    </rPh>
    <rPh sb="2" eb="3">
      <t>トク</t>
    </rPh>
    <phoneticPr fontId="5"/>
  </si>
  <si>
    <t>歳入決算額</t>
    <rPh sb="0" eb="2">
      <t>サイニュウ</t>
    </rPh>
    <rPh sb="2" eb="5">
      <t>ケッサンガク</t>
    </rPh>
    <phoneticPr fontId="5"/>
  </si>
  <si>
    <t>経常・特</t>
    <rPh sb="0" eb="2">
      <t>ケイジョウ</t>
    </rPh>
    <rPh sb="3" eb="4">
      <t>トク</t>
    </rPh>
    <phoneticPr fontId="5"/>
  </si>
  <si>
    <t>臨・一財</t>
    <rPh sb="0" eb="1">
      <t>リン</t>
    </rPh>
    <rPh sb="2" eb="3">
      <t>イッ</t>
    </rPh>
    <rPh sb="3" eb="4">
      <t>ザイ</t>
    </rPh>
    <phoneticPr fontId="5"/>
  </si>
  <si>
    <t>経常・一財</t>
    <rPh sb="0" eb="2">
      <t>ケイジョウ</t>
    </rPh>
    <rPh sb="3" eb="4">
      <t>イチ</t>
    </rPh>
    <rPh sb="4" eb="5">
      <t>ザイ</t>
    </rPh>
    <phoneticPr fontId="5"/>
  </si>
  <si>
    <t>歳出決算額</t>
    <rPh sb="0" eb="2">
      <t>サイシュツ</t>
    </rPh>
    <rPh sb="2" eb="5">
      <t>ケッサンガク</t>
    </rPh>
    <phoneticPr fontId="5"/>
  </si>
  <si>
    <t>経常収入</t>
    <rPh sb="0" eb="2">
      <t>ケイジョウ</t>
    </rPh>
    <rPh sb="2" eb="4">
      <t>シュウニュウ</t>
    </rPh>
    <phoneticPr fontId="5"/>
  </si>
  <si>
    <t>経常支出</t>
    <rPh sb="0" eb="2">
      <t>ケイジョウ</t>
    </rPh>
    <rPh sb="2" eb="4">
      <t>シシュツ</t>
    </rPh>
    <phoneticPr fontId="5"/>
  </si>
  <si>
    <t>市町名</t>
    <phoneticPr fontId="2"/>
  </si>
  <si>
    <t>(b)</t>
  </si>
  <si>
    <t>(b)</t>
    <phoneticPr fontId="2"/>
  </si>
  <si>
    <t>令和４年度</t>
    <rPh sb="0" eb="2">
      <t>レイワ</t>
    </rPh>
    <phoneticPr fontId="2"/>
  </si>
  <si>
    <t>令和５年度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</si>
</sst>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;\-#,##0.0"/>
    <numFmt numFmtId="177" formatCode="#,##0_ "/>
    <numFmt numFmtId="178" formatCode="#,##0_);[Red]\(#,##0\)"/>
    <numFmt numFmtId="179" formatCode="#,##0;&quot;△ &quot;#,##0"/>
    <numFmt numFmtId="180" formatCode="#,##0.0;&quot;△ &quot;#,##0.0"/>
  </numFmts>
  <fonts count="7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indexed="64"/>
      </bottom>
      <diagonal/>
    </border>
    <border>
      <left/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3">
    <xf numFmtId="0" fontId="0" fillId="0" borderId="0"/>
    <xf numFmtId="37" fontId="1" fillId="0" borderId="0"/>
    <xf numFmtId="0" fontId="1" fillId="0" borderId="0"/>
  </cellStyleXfs>
  <cellXfs count="113">
    <xf numFmtId="0" fontId="0" fillId="0" borderId="0" xfId="0"/>
    <xf numFmtId="37" fontId="3" fillId="0" borderId="0" xfId="1" applyFont="1"/>
    <xf numFmtId="37" fontId="3" fillId="0" borderId="2" xfId="1" applyFont="1" applyBorder="1" applyProtection="1"/>
    <xf numFmtId="37" fontId="3" fillId="0" borderId="0" xfId="1" applyFont="1" applyProtection="1">
      <protection locked="0"/>
    </xf>
    <xf numFmtId="37" fontId="3" fillId="0" borderId="4" xfId="1" applyFont="1" applyBorder="1" applyProtection="1">
      <protection locked="0"/>
    </xf>
    <xf numFmtId="37" fontId="3" fillId="0" borderId="5" xfId="1" applyFont="1" applyBorder="1" applyProtection="1">
      <protection locked="0"/>
    </xf>
    <xf numFmtId="37" fontId="3" fillId="0" borderId="6" xfId="1" applyFont="1" applyBorder="1" applyAlignment="1" applyProtection="1">
      <alignment horizontal="center"/>
      <protection locked="0"/>
    </xf>
    <xf numFmtId="37" fontId="3" fillId="0" borderId="7" xfId="1" applyFont="1" applyBorder="1" applyAlignment="1" applyProtection="1">
      <alignment horizontal="center"/>
      <protection locked="0"/>
    </xf>
    <xf numFmtId="37" fontId="3" fillId="0" borderId="6" xfId="1" applyFont="1" applyBorder="1" applyProtection="1">
      <protection locked="0"/>
    </xf>
    <xf numFmtId="37" fontId="3" fillId="0" borderId="2" xfId="1" applyFont="1" applyBorder="1" applyProtection="1">
      <protection locked="0"/>
    </xf>
    <xf numFmtId="37" fontId="3" fillId="0" borderId="8" xfId="1" applyFont="1" applyBorder="1" applyProtection="1">
      <protection locked="0"/>
    </xf>
    <xf numFmtId="37" fontId="3" fillId="0" borderId="9" xfId="1" applyFont="1" applyBorder="1" applyProtection="1">
      <protection locked="0"/>
    </xf>
    <xf numFmtId="37" fontId="3" fillId="0" borderId="10" xfId="1" applyFont="1" applyBorder="1" applyAlignment="1" applyProtection="1">
      <alignment horizontal="center"/>
      <protection locked="0"/>
    </xf>
    <xf numFmtId="37" fontId="3" fillId="0" borderId="11" xfId="1" applyFont="1" applyBorder="1" applyProtection="1">
      <protection locked="0"/>
    </xf>
    <xf numFmtId="37" fontId="3" fillId="0" borderId="0" xfId="1" applyFont="1" applyAlignment="1" applyProtection="1">
      <alignment horizontal="right"/>
      <protection locked="0"/>
    </xf>
    <xf numFmtId="37" fontId="3" fillId="0" borderId="12" xfId="1" applyFont="1" applyBorder="1" applyProtection="1">
      <protection locked="0"/>
    </xf>
    <xf numFmtId="37" fontId="3" fillId="0" borderId="3" xfId="1" applyFont="1" applyBorder="1" applyAlignment="1" applyProtection="1">
      <alignment horizontal="center"/>
      <protection locked="0"/>
    </xf>
    <xf numFmtId="37" fontId="3" fillId="0" borderId="13" xfId="1" applyFont="1" applyBorder="1" applyAlignment="1" applyProtection="1">
      <alignment horizontal="center"/>
      <protection locked="0"/>
    </xf>
    <xf numFmtId="37" fontId="3" fillId="0" borderId="1" xfId="1" applyFont="1" applyBorder="1" applyProtection="1">
      <protection locked="0"/>
    </xf>
    <xf numFmtId="37" fontId="3" fillId="0" borderId="0" xfId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177" fontId="0" fillId="0" borderId="0" xfId="0" applyNumberFormat="1" applyAlignment="1">
      <alignment vertical="center"/>
    </xf>
    <xf numFmtId="177" fontId="6" fillId="0" borderId="0" xfId="0" applyNumberFormat="1" applyFont="1"/>
    <xf numFmtId="177" fontId="0" fillId="2" borderId="0" xfId="0" applyNumberFormat="1" applyFill="1"/>
    <xf numFmtId="178" fontId="0" fillId="2" borderId="0" xfId="0" applyNumberFormat="1" applyFill="1"/>
    <xf numFmtId="178" fontId="6" fillId="0" borderId="0" xfId="0" applyNumberFormat="1" applyFont="1"/>
    <xf numFmtId="37" fontId="3" fillId="0" borderId="14" xfId="0" applyNumberFormat="1" applyFont="1" applyBorder="1" applyAlignment="1" applyProtection="1">
      <alignment vertical="center"/>
    </xf>
    <xf numFmtId="37" fontId="3" fillId="0" borderId="15" xfId="0" applyNumberFormat="1" applyFont="1" applyBorder="1" applyAlignment="1" applyProtection="1">
      <alignment vertical="center"/>
    </xf>
    <xf numFmtId="176" fontId="3" fillId="0" borderId="17" xfId="1" applyNumberFormat="1" applyFont="1" applyBorder="1" applyAlignment="1" applyProtection="1">
      <alignment horizontal="right" vertical="center"/>
      <protection locked="0"/>
    </xf>
    <xf numFmtId="179" fontId="3" fillId="0" borderId="17" xfId="1" applyNumberFormat="1" applyFont="1" applyBorder="1" applyAlignment="1" applyProtection="1">
      <alignment horizontal="right" vertical="center"/>
      <protection locked="0"/>
    </xf>
    <xf numFmtId="180" fontId="3" fillId="0" borderId="17" xfId="1" applyNumberFormat="1" applyFont="1" applyBorder="1" applyAlignment="1" applyProtection="1">
      <alignment horizontal="right" vertical="center"/>
      <protection locked="0"/>
    </xf>
    <xf numFmtId="176" fontId="3" fillId="0" borderId="18" xfId="1" applyNumberFormat="1" applyFont="1" applyBorder="1" applyAlignment="1" applyProtection="1">
      <alignment horizontal="right" vertical="center"/>
      <protection locked="0"/>
    </xf>
    <xf numFmtId="180" fontId="3" fillId="0" borderId="21" xfId="1" applyNumberFormat="1" applyFont="1" applyBorder="1" applyAlignment="1" applyProtection="1">
      <alignment horizontal="right" vertical="center"/>
      <protection locked="0"/>
    </xf>
    <xf numFmtId="37" fontId="3" fillId="0" borderId="22" xfId="0" applyNumberFormat="1" applyFont="1" applyBorder="1" applyAlignment="1" applyProtection="1">
      <alignment vertical="center"/>
    </xf>
    <xf numFmtId="37" fontId="3" fillId="0" borderId="23" xfId="0" applyNumberFormat="1" applyFont="1" applyBorder="1" applyAlignment="1" applyProtection="1">
      <alignment vertical="center"/>
    </xf>
    <xf numFmtId="176" fontId="3" fillId="0" borderId="25" xfId="1" applyNumberFormat="1" applyFont="1" applyBorder="1" applyAlignment="1" applyProtection="1">
      <alignment horizontal="right" vertical="center"/>
      <protection locked="0"/>
    </xf>
    <xf numFmtId="179" fontId="3" fillId="0" borderId="25" xfId="1" applyNumberFormat="1" applyFont="1" applyBorder="1" applyAlignment="1" applyProtection="1">
      <alignment horizontal="right" vertical="center"/>
      <protection locked="0"/>
    </xf>
    <xf numFmtId="180" fontId="3" fillId="0" borderId="25" xfId="1" applyNumberFormat="1" applyFont="1" applyBorder="1" applyAlignment="1" applyProtection="1">
      <alignment horizontal="right" vertical="center"/>
      <protection locked="0"/>
    </xf>
    <xf numFmtId="176" fontId="3" fillId="0" borderId="26" xfId="1" applyNumberFormat="1" applyFont="1" applyBorder="1" applyAlignment="1" applyProtection="1">
      <alignment horizontal="right" vertical="center"/>
      <protection locked="0"/>
    </xf>
    <xf numFmtId="180" fontId="3" fillId="0" borderId="29" xfId="1" applyNumberFormat="1" applyFont="1" applyBorder="1" applyAlignment="1" applyProtection="1">
      <alignment horizontal="right" vertical="center"/>
      <protection locked="0"/>
    </xf>
    <xf numFmtId="37" fontId="3" fillId="0" borderId="30" xfId="0" applyNumberFormat="1" applyFont="1" applyBorder="1" applyAlignment="1" applyProtection="1">
      <alignment vertical="center"/>
    </xf>
    <xf numFmtId="37" fontId="3" fillId="0" borderId="31" xfId="0" applyNumberFormat="1" applyFont="1" applyBorder="1" applyAlignment="1" applyProtection="1">
      <alignment vertical="center"/>
    </xf>
    <xf numFmtId="176" fontId="3" fillId="0" borderId="33" xfId="1" applyNumberFormat="1" applyFont="1" applyBorder="1" applyAlignment="1" applyProtection="1">
      <alignment horizontal="right" vertical="center"/>
      <protection locked="0"/>
    </xf>
    <xf numFmtId="179" fontId="3" fillId="0" borderId="33" xfId="1" applyNumberFormat="1" applyFont="1" applyBorder="1" applyAlignment="1" applyProtection="1">
      <alignment horizontal="right" vertical="center"/>
      <protection locked="0"/>
    </xf>
    <xf numFmtId="180" fontId="3" fillId="0" borderId="33" xfId="1" applyNumberFormat="1" applyFont="1" applyBorder="1" applyAlignment="1" applyProtection="1">
      <alignment horizontal="right" vertical="center"/>
      <protection locked="0"/>
    </xf>
    <xf numFmtId="176" fontId="3" fillId="0" borderId="34" xfId="1" applyNumberFormat="1" applyFont="1" applyBorder="1" applyAlignment="1" applyProtection="1">
      <alignment horizontal="right" vertical="center"/>
      <protection locked="0"/>
    </xf>
    <xf numFmtId="180" fontId="3" fillId="0" borderId="37" xfId="1" applyNumberFormat="1" applyFont="1" applyBorder="1" applyAlignment="1" applyProtection="1">
      <alignment horizontal="right" vertical="center"/>
      <protection locked="0"/>
    </xf>
    <xf numFmtId="37" fontId="3" fillId="0" borderId="38" xfId="0" applyNumberFormat="1" applyFont="1" applyBorder="1" applyAlignment="1" applyProtection="1">
      <alignment vertical="center"/>
    </xf>
    <xf numFmtId="37" fontId="3" fillId="0" borderId="39" xfId="0" applyNumberFormat="1" applyFont="1" applyBorder="1" applyAlignment="1" applyProtection="1">
      <alignment vertical="center"/>
    </xf>
    <xf numFmtId="37" fontId="3" fillId="0" borderId="40" xfId="1" applyNumberFormat="1" applyFont="1" applyBorder="1" applyAlignment="1" applyProtection="1">
      <alignment horizontal="right" vertical="center"/>
      <protection locked="0"/>
    </xf>
    <xf numFmtId="176" fontId="3" fillId="0" borderId="41" xfId="1" applyNumberFormat="1" applyFont="1" applyBorder="1" applyAlignment="1" applyProtection="1">
      <alignment horizontal="right" vertical="center"/>
      <protection locked="0"/>
    </xf>
    <xf numFmtId="179" fontId="3" fillId="0" borderId="41" xfId="1" applyNumberFormat="1" applyFont="1" applyBorder="1" applyAlignment="1" applyProtection="1">
      <alignment horizontal="right" vertical="center"/>
      <protection locked="0"/>
    </xf>
    <xf numFmtId="180" fontId="3" fillId="0" borderId="41" xfId="1" applyNumberFormat="1" applyFont="1" applyBorder="1" applyAlignment="1" applyProtection="1">
      <alignment horizontal="right" vertical="center"/>
      <protection locked="0"/>
    </xf>
    <xf numFmtId="176" fontId="3" fillId="0" borderId="42" xfId="1" applyNumberFormat="1" applyFont="1" applyBorder="1" applyAlignment="1" applyProtection="1">
      <alignment horizontal="right" vertical="center"/>
      <protection locked="0"/>
    </xf>
    <xf numFmtId="37" fontId="3" fillId="0" borderId="43" xfId="1" applyNumberFormat="1" applyFont="1" applyBorder="1" applyAlignment="1" applyProtection="1">
      <alignment horizontal="right" vertical="center"/>
      <protection locked="0"/>
    </xf>
    <xf numFmtId="37" fontId="3" fillId="0" borderId="44" xfId="1" applyNumberFormat="1" applyFont="1" applyBorder="1" applyAlignment="1" applyProtection="1">
      <alignment horizontal="right" vertical="center"/>
      <protection locked="0"/>
    </xf>
    <xf numFmtId="180" fontId="3" fillId="0" borderId="45" xfId="1" applyNumberFormat="1" applyFont="1" applyBorder="1" applyAlignment="1" applyProtection="1">
      <alignment horizontal="right" vertical="center"/>
      <protection locked="0"/>
    </xf>
    <xf numFmtId="37" fontId="3" fillId="0" borderId="46" xfId="0" applyNumberFormat="1" applyFont="1" applyBorder="1" applyAlignment="1" applyProtection="1">
      <alignment vertical="center"/>
    </xf>
    <xf numFmtId="37" fontId="3" fillId="0" borderId="47" xfId="1" applyNumberFormat="1" applyFont="1" applyBorder="1" applyAlignment="1" applyProtection="1">
      <alignment horizontal="right" vertical="center"/>
      <protection locked="0"/>
    </xf>
    <xf numFmtId="176" fontId="3" fillId="0" borderId="48" xfId="1" applyNumberFormat="1" applyFont="1" applyBorder="1" applyAlignment="1" applyProtection="1">
      <alignment horizontal="right" vertical="center"/>
      <protection locked="0"/>
    </xf>
    <xf numFmtId="179" fontId="3" fillId="0" borderId="48" xfId="1" applyNumberFormat="1" applyFont="1" applyBorder="1" applyAlignment="1" applyProtection="1">
      <alignment horizontal="right" vertical="center"/>
      <protection locked="0"/>
    </xf>
    <xf numFmtId="180" fontId="3" fillId="0" borderId="48" xfId="1" applyNumberFormat="1" applyFont="1" applyBorder="1" applyAlignment="1" applyProtection="1">
      <alignment horizontal="right" vertical="center"/>
      <protection locked="0"/>
    </xf>
    <xf numFmtId="176" fontId="3" fillId="0" borderId="49" xfId="1" applyNumberFormat="1" applyFont="1" applyBorder="1" applyAlignment="1" applyProtection="1">
      <alignment horizontal="right" vertical="center"/>
      <protection locked="0"/>
    </xf>
    <xf numFmtId="37" fontId="3" fillId="0" borderId="2" xfId="1" applyNumberFormat="1" applyFont="1" applyBorder="1" applyAlignment="1" applyProtection="1">
      <alignment horizontal="right" vertical="center"/>
      <protection locked="0"/>
    </xf>
    <xf numFmtId="37" fontId="3" fillId="0" borderId="50" xfId="1" applyNumberFormat="1" applyFont="1" applyBorder="1" applyAlignment="1" applyProtection="1">
      <alignment horizontal="right" vertical="center"/>
      <protection locked="0"/>
    </xf>
    <xf numFmtId="180" fontId="3" fillId="0" borderId="51" xfId="1" applyNumberFormat="1" applyFont="1" applyBorder="1" applyAlignment="1" applyProtection="1">
      <alignment horizontal="right" vertical="center"/>
      <protection locked="0"/>
    </xf>
    <xf numFmtId="37" fontId="3" fillId="0" borderId="53" xfId="1" applyNumberFormat="1" applyFont="1" applyBorder="1" applyAlignment="1" applyProtection="1">
      <alignment horizontal="right" vertical="center"/>
      <protection locked="0"/>
    </xf>
    <xf numFmtId="176" fontId="3" fillId="0" borderId="54" xfId="1" applyNumberFormat="1" applyFont="1" applyBorder="1" applyAlignment="1" applyProtection="1">
      <alignment horizontal="right" vertical="center"/>
      <protection locked="0"/>
    </xf>
    <xf numFmtId="179" fontId="3" fillId="0" borderId="54" xfId="1" applyNumberFormat="1" applyFont="1" applyBorder="1" applyAlignment="1" applyProtection="1">
      <alignment horizontal="right" vertical="center"/>
      <protection locked="0"/>
    </xf>
    <xf numFmtId="180" fontId="3" fillId="0" borderId="54" xfId="1" applyNumberFormat="1" applyFont="1" applyBorder="1" applyAlignment="1" applyProtection="1">
      <alignment horizontal="right" vertical="center"/>
      <protection locked="0"/>
    </xf>
    <xf numFmtId="176" fontId="3" fillId="0" borderId="55" xfId="1" applyNumberFormat="1" applyFont="1" applyBorder="1" applyAlignment="1" applyProtection="1">
      <alignment horizontal="right" vertical="center"/>
      <protection locked="0"/>
    </xf>
    <xf numFmtId="37" fontId="3" fillId="0" borderId="56" xfId="1" applyNumberFormat="1" applyFont="1" applyBorder="1" applyAlignment="1" applyProtection="1">
      <alignment horizontal="right" vertical="center"/>
      <protection locked="0"/>
    </xf>
    <xf numFmtId="176" fontId="3" fillId="0" borderId="6" xfId="1" applyNumberFormat="1" applyFont="1" applyBorder="1" applyAlignment="1" applyProtection="1">
      <alignment horizontal="right" vertical="center"/>
      <protection locked="0"/>
    </xf>
    <xf numFmtId="37" fontId="3" fillId="0" borderId="57" xfId="1" applyNumberFormat="1" applyFont="1" applyBorder="1" applyAlignment="1" applyProtection="1">
      <alignment horizontal="right" vertical="center"/>
      <protection locked="0"/>
    </xf>
    <xf numFmtId="180" fontId="3" fillId="0" borderId="58" xfId="1" applyNumberFormat="1" applyFont="1" applyBorder="1" applyAlignment="1" applyProtection="1">
      <alignment horizontal="right" vertical="center"/>
      <protection locked="0"/>
    </xf>
    <xf numFmtId="176" fontId="3" fillId="0" borderId="59" xfId="1" applyNumberFormat="1" applyFont="1" applyBorder="1" applyAlignment="1" applyProtection="1">
      <alignment horizontal="right" vertical="center"/>
      <protection locked="0"/>
    </xf>
    <xf numFmtId="176" fontId="3" fillId="0" borderId="60" xfId="1" applyNumberFormat="1" applyFont="1" applyBorder="1" applyAlignment="1" applyProtection="1">
      <alignment horizontal="right" vertical="center"/>
      <protection locked="0"/>
    </xf>
    <xf numFmtId="176" fontId="3" fillId="0" borderId="61" xfId="1" applyNumberFormat="1" applyFont="1" applyBorder="1" applyAlignment="1" applyProtection="1">
      <alignment horizontal="right" vertical="center"/>
      <protection locked="0"/>
    </xf>
    <xf numFmtId="176" fontId="3" fillId="0" borderId="62" xfId="1" applyNumberFormat="1" applyFont="1" applyBorder="1" applyAlignment="1" applyProtection="1">
      <alignment horizontal="right" vertical="center"/>
      <protection locked="0"/>
    </xf>
    <xf numFmtId="37" fontId="3" fillId="0" borderId="62" xfId="1" applyNumberFormat="1" applyFont="1" applyBorder="1" applyAlignment="1" applyProtection="1">
      <alignment horizontal="right" vertical="center"/>
      <protection locked="0"/>
    </xf>
    <xf numFmtId="176" fontId="3" fillId="0" borderId="63" xfId="1" applyNumberFormat="1" applyFont="1" applyBorder="1" applyAlignment="1" applyProtection="1">
      <alignment horizontal="right" vertical="center"/>
      <protection locked="0"/>
    </xf>
    <xf numFmtId="37" fontId="3" fillId="0" borderId="63" xfId="1" applyNumberFormat="1" applyFont="1" applyBorder="1" applyAlignment="1" applyProtection="1">
      <alignment horizontal="right" vertical="center"/>
      <protection locked="0"/>
    </xf>
    <xf numFmtId="176" fontId="3" fillId="0" borderId="64" xfId="1" applyNumberFormat="1" applyFont="1" applyBorder="1" applyAlignment="1" applyProtection="1">
      <alignment horizontal="right" vertical="center"/>
      <protection locked="0"/>
    </xf>
    <xf numFmtId="37" fontId="3" fillId="0" borderId="65" xfId="1" applyNumberFormat="1" applyFont="1" applyBorder="1" applyAlignment="1" applyProtection="1">
      <alignment horizontal="right" vertical="center"/>
      <protection locked="0"/>
    </xf>
    <xf numFmtId="177" fontId="0" fillId="2" borderId="0" xfId="0" applyNumberFormat="1" applyFill="1" applyAlignment="1">
      <alignment vertical="center"/>
    </xf>
    <xf numFmtId="178" fontId="6" fillId="2" borderId="0" xfId="0" applyNumberFormat="1" applyFont="1" applyFill="1"/>
    <xf numFmtId="177" fontId="6" fillId="2" borderId="0" xfId="0" applyNumberFormat="1" applyFont="1" applyFill="1"/>
    <xf numFmtId="37" fontId="3" fillId="0" borderId="47" xfId="1" applyFont="1" applyBorder="1" applyAlignment="1" applyProtection="1">
      <alignment vertical="center"/>
    </xf>
    <xf numFmtId="37" fontId="3" fillId="0" borderId="8" xfId="1" applyFont="1" applyBorder="1" applyAlignment="1" applyProtection="1">
      <alignment vertical="center"/>
      <protection locked="0"/>
    </xf>
    <xf numFmtId="37" fontId="3" fillId="0" borderId="13" xfId="1" applyFont="1" applyBorder="1" applyAlignment="1" applyProtection="1">
      <alignment vertical="center"/>
    </xf>
    <xf numFmtId="37" fontId="3" fillId="0" borderId="52" xfId="1" applyFont="1" applyBorder="1" applyAlignment="1" applyProtection="1">
      <alignment vertical="center"/>
      <protection locked="0"/>
    </xf>
    <xf numFmtId="37" fontId="3" fillId="0" borderId="16" xfId="1" applyNumberFormat="1" applyFont="1" applyBorder="1" applyAlignment="1" applyProtection="1">
      <alignment horizontal="right" vertical="center"/>
      <protection locked="0"/>
    </xf>
    <xf numFmtId="37" fontId="3" fillId="0" borderId="19" xfId="1" applyNumberFormat="1" applyFont="1" applyBorder="1" applyAlignment="1" applyProtection="1">
      <alignment horizontal="right" vertical="center"/>
      <protection locked="0"/>
    </xf>
    <xf numFmtId="37" fontId="3" fillId="0" borderId="20" xfId="1" applyNumberFormat="1" applyFont="1" applyBorder="1" applyAlignment="1" applyProtection="1">
      <alignment horizontal="right" vertical="center"/>
      <protection locked="0"/>
    </xf>
    <xf numFmtId="37" fontId="3" fillId="0" borderId="59" xfId="1" applyNumberFormat="1" applyFont="1" applyBorder="1" applyAlignment="1" applyProtection="1">
      <alignment horizontal="right" vertical="center"/>
      <protection locked="0"/>
    </xf>
    <xf numFmtId="37" fontId="3" fillId="0" borderId="24" xfId="1" applyNumberFormat="1" applyFont="1" applyBorder="1" applyAlignment="1" applyProtection="1">
      <alignment horizontal="right" vertical="center"/>
      <protection locked="0"/>
    </xf>
    <xf numFmtId="37" fontId="3" fillId="0" borderId="27" xfId="1" applyNumberFormat="1" applyFont="1" applyBorder="1" applyAlignment="1" applyProtection="1">
      <alignment horizontal="right" vertical="center"/>
      <protection locked="0"/>
    </xf>
    <xf numFmtId="37" fontId="3" fillId="0" borderId="28" xfId="1" applyNumberFormat="1" applyFont="1" applyBorder="1" applyAlignment="1" applyProtection="1">
      <alignment horizontal="right" vertical="center"/>
      <protection locked="0"/>
    </xf>
    <xf numFmtId="37" fontId="3" fillId="0" borderId="60" xfId="1" applyNumberFormat="1" applyFont="1" applyBorder="1" applyAlignment="1" applyProtection="1">
      <alignment horizontal="right" vertical="center"/>
      <protection locked="0"/>
    </xf>
    <xf numFmtId="37" fontId="3" fillId="0" borderId="32" xfId="1" applyNumberFormat="1" applyFont="1" applyBorder="1" applyAlignment="1" applyProtection="1">
      <alignment horizontal="right" vertical="center"/>
      <protection locked="0"/>
    </xf>
    <xf numFmtId="37" fontId="3" fillId="0" borderId="35" xfId="1" applyNumberFormat="1" applyFont="1" applyBorder="1" applyAlignment="1" applyProtection="1">
      <alignment horizontal="right" vertical="center"/>
      <protection locked="0"/>
    </xf>
    <xf numFmtId="37" fontId="3" fillId="0" borderId="36" xfId="1" applyNumberFormat="1" applyFont="1" applyBorder="1" applyAlignment="1" applyProtection="1">
      <alignment horizontal="right" vertical="center"/>
      <protection locked="0"/>
    </xf>
    <xf numFmtId="37" fontId="3" fillId="0" borderId="61" xfId="1" applyNumberFormat="1" applyFont="1" applyBorder="1" applyAlignment="1" applyProtection="1">
      <alignment horizontal="right" vertical="center"/>
      <protection locked="0"/>
    </xf>
    <xf numFmtId="37" fontId="3" fillId="0" borderId="68" xfId="1" applyNumberFormat="1" applyFont="1" applyBorder="1" applyAlignment="1" applyProtection="1">
      <alignment horizontal="right" vertical="center"/>
      <protection locked="0"/>
    </xf>
    <xf numFmtId="37" fontId="3" fillId="0" borderId="69" xfId="1" applyNumberFormat="1" applyFont="1" applyBorder="1" applyAlignment="1" applyProtection="1">
      <alignment horizontal="right" vertical="center"/>
      <protection locked="0"/>
    </xf>
    <xf numFmtId="37" fontId="3" fillId="0" borderId="1" xfId="1" applyFont="1" applyBorder="1" applyAlignment="1" applyProtection="1">
      <alignment horizontal="center" vertical="center"/>
      <protection locked="0"/>
    </xf>
    <xf numFmtId="37" fontId="3" fillId="0" borderId="66" xfId="1" applyFont="1" applyBorder="1" applyAlignment="1" applyProtection="1">
      <alignment horizontal="center" vertical="center"/>
      <protection locked="0"/>
    </xf>
    <xf numFmtId="37" fontId="3" fillId="0" borderId="3" xfId="1" applyFont="1" applyBorder="1" applyAlignment="1" applyProtection="1">
      <alignment horizontal="center" vertical="center"/>
      <protection locked="0"/>
    </xf>
    <xf numFmtId="37" fontId="3" fillId="0" borderId="67" xfId="1" applyFont="1" applyBorder="1" applyAlignment="1" applyProtection="1">
      <alignment horizontal="center" vertical="center"/>
      <protection locked="0"/>
    </xf>
    <xf numFmtId="37" fontId="3" fillId="0" borderId="13" xfId="1" applyFont="1" applyBorder="1" applyAlignment="1" applyProtection="1">
      <alignment horizontal="center" vertical="center"/>
      <protection locked="0"/>
    </xf>
    <xf numFmtId="37" fontId="3" fillId="0" borderId="52" xfId="1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_H12（13実施）経常" xfId="1" xr:uid="{00000000-0005-0000-0000-000003000000}"/>
    <cellStyle name="未定義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V34"/>
  <sheetViews>
    <sheetView showGridLines="0" tabSelected="1" view="pageBreakPreview" zoomScale="70" zoomScaleNormal="70" zoomScaleSheetLayoutView="70" workbookViewId="0">
      <selection activeCell="E6" sqref="E6"/>
    </sheetView>
  </sheetViews>
  <sheetFormatPr defaultColWidth="12.7109375" defaultRowHeight="16.5" x14ac:dyDescent="0.25"/>
  <cols>
    <col min="1" max="1" width="4.7109375" style="1" customWidth="1"/>
    <col min="2" max="2" width="12" style="1" bestFit="1" customWidth="1"/>
    <col min="3" max="3" width="12.7109375" style="1" customWidth="1"/>
    <col min="4" max="4" width="11.7109375" style="1" customWidth="1"/>
    <col min="5" max="5" width="14.0703125" style="1" customWidth="1"/>
    <col min="6" max="6" width="12.2109375" style="1" bestFit="1" customWidth="1"/>
    <col min="7" max="7" width="7.7109375" style="1" bestFit="1" customWidth="1"/>
    <col min="8" max="8" width="12.7109375" style="1" customWidth="1"/>
    <col min="9" max="9" width="7.7109375" style="1" customWidth="1"/>
    <col min="10" max="10" width="12.7109375" style="1" customWidth="1"/>
    <col min="11" max="11" width="12" style="1" customWidth="1"/>
    <col min="12" max="12" width="7.7109375" style="1" bestFit="1" customWidth="1"/>
    <col min="13" max="13" width="12.7109375" style="1" customWidth="1"/>
    <col min="14" max="14" width="10.78515625" style="1" customWidth="1"/>
    <col min="15" max="15" width="12.7109375" style="1" customWidth="1"/>
    <col min="16" max="16" width="12.2109375" style="1" bestFit="1" customWidth="1"/>
    <col min="17" max="17" width="7.7109375" style="1" bestFit="1" customWidth="1"/>
    <col min="18" max="18" width="12.7109375" style="1" customWidth="1"/>
    <col min="19" max="19" width="7.7109375" style="1" bestFit="1" customWidth="1"/>
    <col min="20" max="20" width="12.7109375" style="1" customWidth="1"/>
    <col min="21" max="21" width="11.2109375" style="1" bestFit="1" customWidth="1"/>
    <col min="22" max="22" width="7.78515625" style="1" customWidth="1"/>
    <col min="23" max="16384" width="12.7109375" style="1"/>
  </cols>
  <sheetData>
    <row r="1" spans="1:22" ht="21" customHeight="1" thickBo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V1" s="14" t="s">
        <v>37</v>
      </c>
    </row>
    <row r="2" spans="1:22" ht="30.75" customHeight="1" thickBot="1" x14ac:dyDescent="0.3">
      <c r="A2" s="107" t="s">
        <v>51</v>
      </c>
      <c r="B2" s="108"/>
      <c r="C2" s="18" t="s">
        <v>4</v>
      </c>
      <c r="D2" s="4"/>
      <c r="E2" s="4"/>
      <c r="F2" s="4"/>
      <c r="G2" s="4"/>
      <c r="H2" s="2"/>
      <c r="I2" s="9"/>
      <c r="J2" s="9"/>
      <c r="K2" s="9"/>
      <c r="L2" s="10"/>
      <c r="M2" s="18" t="s">
        <v>5</v>
      </c>
      <c r="N2" s="4"/>
      <c r="O2" s="4"/>
      <c r="P2" s="4"/>
      <c r="Q2" s="4"/>
      <c r="R2" s="2"/>
      <c r="S2" s="9"/>
      <c r="T2" s="9"/>
      <c r="U2" s="9"/>
      <c r="V2" s="10"/>
    </row>
    <row r="3" spans="1:22" ht="30.75" customHeight="1" x14ac:dyDescent="0.25">
      <c r="A3" s="109"/>
      <c r="B3" s="110"/>
      <c r="C3" s="15"/>
      <c r="D3" s="5"/>
      <c r="E3" s="5"/>
      <c r="F3" s="5"/>
      <c r="G3" s="5"/>
      <c r="H3" s="15" t="s">
        <v>6</v>
      </c>
      <c r="I3" s="5"/>
      <c r="J3" s="5"/>
      <c r="K3" s="5"/>
      <c r="L3" s="11"/>
      <c r="M3" s="15"/>
      <c r="N3" s="5"/>
      <c r="O3" s="5"/>
      <c r="P3" s="5"/>
      <c r="Q3" s="5"/>
      <c r="R3" s="15" t="s">
        <v>7</v>
      </c>
      <c r="S3" s="5"/>
      <c r="T3" s="5"/>
      <c r="U3" s="5"/>
      <c r="V3" s="11"/>
    </row>
    <row r="4" spans="1:22" ht="30.75" customHeight="1" x14ac:dyDescent="0.25">
      <c r="A4" s="109"/>
      <c r="B4" s="110"/>
      <c r="C4" s="16" t="s">
        <v>55</v>
      </c>
      <c r="D4" s="5"/>
      <c r="E4" s="7" t="s">
        <v>54</v>
      </c>
      <c r="F4" s="7" t="s">
        <v>1</v>
      </c>
      <c r="G4" s="7" t="s">
        <v>2</v>
      </c>
      <c r="H4" s="16" t="s">
        <v>55</v>
      </c>
      <c r="I4" s="5"/>
      <c r="J4" s="7" t="s">
        <v>54</v>
      </c>
      <c r="K4" s="7" t="s">
        <v>1</v>
      </c>
      <c r="L4" s="12" t="s">
        <v>2</v>
      </c>
      <c r="M4" s="16" t="s">
        <v>55</v>
      </c>
      <c r="N4" s="5"/>
      <c r="O4" s="7" t="s">
        <v>54</v>
      </c>
      <c r="P4" s="7" t="s">
        <v>1</v>
      </c>
      <c r="Q4" s="7" t="s">
        <v>2</v>
      </c>
      <c r="R4" s="16" t="s">
        <v>55</v>
      </c>
      <c r="S4" s="5"/>
      <c r="T4" s="7" t="s">
        <v>54</v>
      </c>
      <c r="U4" s="7" t="s">
        <v>1</v>
      </c>
      <c r="V4" s="12" t="s">
        <v>2</v>
      </c>
    </row>
    <row r="5" spans="1:22" ht="30.75" customHeight="1" thickBot="1" x14ac:dyDescent="0.3">
      <c r="A5" s="111"/>
      <c r="B5" s="112"/>
      <c r="C5" s="17" t="s">
        <v>0</v>
      </c>
      <c r="D5" s="6" t="s">
        <v>8</v>
      </c>
      <c r="E5" s="6" t="s">
        <v>53</v>
      </c>
      <c r="F5" s="6" t="s">
        <v>3</v>
      </c>
      <c r="G5" s="8"/>
      <c r="H5" s="17" t="s">
        <v>0</v>
      </c>
      <c r="I5" s="6" t="s">
        <v>8</v>
      </c>
      <c r="J5" s="6" t="s">
        <v>52</v>
      </c>
      <c r="K5" s="6" t="s">
        <v>3</v>
      </c>
      <c r="L5" s="13"/>
      <c r="M5" s="17" t="s">
        <v>0</v>
      </c>
      <c r="N5" s="6" t="s">
        <v>8</v>
      </c>
      <c r="O5" s="6" t="s">
        <v>52</v>
      </c>
      <c r="P5" s="6" t="s">
        <v>3</v>
      </c>
      <c r="Q5" s="8"/>
      <c r="R5" s="17" t="s">
        <v>0</v>
      </c>
      <c r="S5" s="6" t="s">
        <v>8</v>
      </c>
      <c r="T5" s="6" t="s">
        <v>52</v>
      </c>
      <c r="U5" s="6" t="s">
        <v>3</v>
      </c>
      <c r="V5" s="13"/>
    </row>
    <row r="6" spans="1:22" s="19" customFormat="1" ht="30.75" customHeight="1" x14ac:dyDescent="0.25">
      <c r="A6" s="28">
        <v>1</v>
      </c>
      <c r="B6" s="29" t="s">
        <v>9</v>
      </c>
      <c r="C6" s="93">
        <v>187403221</v>
      </c>
      <c r="D6" s="30">
        <v>77.7</v>
      </c>
      <c r="E6" s="93">
        <v>186610402</v>
      </c>
      <c r="F6" s="31">
        <v>792819</v>
      </c>
      <c r="G6" s="32">
        <v>0.4</v>
      </c>
      <c r="H6" s="93">
        <v>109575688</v>
      </c>
      <c r="I6" s="33">
        <v>45.5</v>
      </c>
      <c r="J6" s="94">
        <v>108320678</v>
      </c>
      <c r="K6" s="31">
        <v>1255010</v>
      </c>
      <c r="L6" s="32">
        <v>1.2</v>
      </c>
      <c r="M6" s="93">
        <v>163239088</v>
      </c>
      <c r="N6" s="30">
        <v>69.7</v>
      </c>
      <c r="O6" s="95">
        <v>158500595</v>
      </c>
      <c r="P6" s="31">
        <v>4738493</v>
      </c>
      <c r="Q6" s="32">
        <v>3</v>
      </c>
      <c r="R6" s="93">
        <v>103007310</v>
      </c>
      <c r="S6" s="77">
        <v>44</v>
      </c>
      <c r="T6" s="96">
        <v>100671210</v>
      </c>
      <c r="U6" s="31">
        <v>2336100</v>
      </c>
      <c r="V6" s="34">
        <v>2.2999999999999998</v>
      </c>
    </row>
    <row r="7" spans="1:22" s="19" customFormat="1" ht="30.75" customHeight="1" x14ac:dyDescent="0.25">
      <c r="A7" s="35">
        <v>2</v>
      </c>
      <c r="B7" s="36" t="s">
        <v>10</v>
      </c>
      <c r="C7" s="97">
        <v>44813755</v>
      </c>
      <c r="D7" s="37">
        <v>75</v>
      </c>
      <c r="E7" s="97">
        <v>44721080</v>
      </c>
      <c r="F7" s="38">
        <v>92675</v>
      </c>
      <c r="G7" s="39">
        <v>0.2</v>
      </c>
      <c r="H7" s="97">
        <v>30209970</v>
      </c>
      <c r="I7" s="40">
        <v>50.5</v>
      </c>
      <c r="J7" s="98">
        <v>30214293</v>
      </c>
      <c r="K7" s="38">
        <v>-4323</v>
      </c>
      <c r="L7" s="39">
        <v>0</v>
      </c>
      <c r="M7" s="97">
        <v>43129658</v>
      </c>
      <c r="N7" s="37">
        <v>77.7</v>
      </c>
      <c r="O7" s="99">
        <v>42978162</v>
      </c>
      <c r="P7" s="38">
        <v>151496</v>
      </c>
      <c r="Q7" s="39">
        <v>0.4</v>
      </c>
      <c r="R7" s="97">
        <v>27319551</v>
      </c>
      <c r="S7" s="78">
        <v>49.2</v>
      </c>
      <c r="T7" s="100">
        <v>27252450</v>
      </c>
      <c r="U7" s="38">
        <v>67101</v>
      </c>
      <c r="V7" s="41">
        <v>0.2</v>
      </c>
    </row>
    <row r="8" spans="1:22" s="19" customFormat="1" ht="30.75" customHeight="1" x14ac:dyDescent="0.25">
      <c r="A8" s="35">
        <v>3</v>
      </c>
      <c r="B8" s="36" t="s">
        <v>11</v>
      </c>
      <c r="C8" s="97">
        <v>54162413</v>
      </c>
      <c r="D8" s="37">
        <v>67.099999999999994</v>
      </c>
      <c r="E8" s="97">
        <v>53535875</v>
      </c>
      <c r="F8" s="38">
        <v>626538</v>
      </c>
      <c r="G8" s="39">
        <v>1.2</v>
      </c>
      <c r="H8" s="97">
        <v>37466136</v>
      </c>
      <c r="I8" s="40">
        <v>46.4</v>
      </c>
      <c r="J8" s="98">
        <v>37561486</v>
      </c>
      <c r="K8" s="38">
        <v>-95350</v>
      </c>
      <c r="L8" s="39">
        <v>-0.3</v>
      </c>
      <c r="M8" s="97">
        <v>54480627</v>
      </c>
      <c r="N8" s="37">
        <v>70.599999999999994</v>
      </c>
      <c r="O8" s="99">
        <v>51872247</v>
      </c>
      <c r="P8" s="38">
        <v>2608380</v>
      </c>
      <c r="Q8" s="39">
        <v>5</v>
      </c>
      <c r="R8" s="97">
        <v>36888595</v>
      </c>
      <c r="S8" s="78">
        <v>47.8</v>
      </c>
      <c r="T8" s="100">
        <v>35678808</v>
      </c>
      <c r="U8" s="38">
        <v>1209787</v>
      </c>
      <c r="V8" s="41">
        <v>3.4</v>
      </c>
    </row>
    <row r="9" spans="1:22" s="19" customFormat="1" ht="30.75" customHeight="1" x14ac:dyDescent="0.25">
      <c r="A9" s="35">
        <v>4</v>
      </c>
      <c r="B9" s="36" t="s">
        <v>12</v>
      </c>
      <c r="C9" s="97">
        <v>40219393</v>
      </c>
      <c r="D9" s="37">
        <v>68</v>
      </c>
      <c r="E9" s="97">
        <v>39008710</v>
      </c>
      <c r="F9" s="38">
        <v>1210683</v>
      </c>
      <c r="G9" s="39">
        <v>3.1</v>
      </c>
      <c r="H9" s="97">
        <v>29337337</v>
      </c>
      <c r="I9" s="40">
        <v>49.6</v>
      </c>
      <c r="J9" s="98">
        <v>28584036</v>
      </c>
      <c r="K9" s="38">
        <v>753301</v>
      </c>
      <c r="L9" s="39">
        <v>2.6</v>
      </c>
      <c r="M9" s="97">
        <v>39630539</v>
      </c>
      <c r="N9" s="37">
        <v>70.400000000000006</v>
      </c>
      <c r="O9" s="99">
        <v>38139539</v>
      </c>
      <c r="P9" s="38">
        <v>1491000</v>
      </c>
      <c r="Q9" s="39">
        <v>3.9</v>
      </c>
      <c r="R9" s="97">
        <v>27601727</v>
      </c>
      <c r="S9" s="78">
        <v>49.1</v>
      </c>
      <c r="T9" s="100">
        <v>26901003</v>
      </c>
      <c r="U9" s="38">
        <v>700724</v>
      </c>
      <c r="V9" s="41">
        <v>2.6</v>
      </c>
    </row>
    <row r="10" spans="1:22" s="19" customFormat="1" ht="30.75" customHeight="1" x14ac:dyDescent="0.25">
      <c r="A10" s="35">
        <v>5</v>
      </c>
      <c r="B10" s="36" t="s">
        <v>13</v>
      </c>
      <c r="C10" s="97">
        <v>34562771</v>
      </c>
      <c r="D10" s="37">
        <v>72.7</v>
      </c>
      <c r="E10" s="97">
        <v>34346091</v>
      </c>
      <c r="F10" s="38">
        <v>216680</v>
      </c>
      <c r="G10" s="39">
        <v>0.6</v>
      </c>
      <c r="H10" s="97">
        <v>23850541</v>
      </c>
      <c r="I10" s="40">
        <v>50.2</v>
      </c>
      <c r="J10" s="98">
        <v>23812009</v>
      </c>
      <c r="K10" s="38">
        <v>38532</v>
      </c>
      <c r="L10" s="39">
        <v>0.2</v>
      </c>
      <c r="M10" s="97">
        <v>32741750</v>
      </c>
      <c r="N10" s="37">
        <v>71.400000000000006</v>
      </c>
      <c r="O10" s="99">
        <v>32450406</v>
      </c>
      <c r="P10" s="38">
        <v>291344</v>
      </c>
      <c r="Q10" s="39">
        <v>0.9</v>
      </c>
      <c r="R10" s="97">
        <v>21893274</v>
      </c>
      <c r="S10" s="78">
        <v>47.7</v>
      </c>
      <c r="T10" s="100">
        <v>21773622</v>
      </c>
      <c r="U10" s="38">
        <v>119652</v>
      </c>
      <c r="V10" s="41">
        <v>0.5</v>
      </c>
    </row>
    <row r="11" spans="1:22" s="19" customFormat="1" ht="30.75" customHeight="1" x14ac:dyDescent="0.25">
      <c r="A11" s="35">
        <v>6</v>
      </c>
      <c r="B11" s="36" t="s">
        <v>14</v>
      </c>
      <c r="C11" s="97">
        <v>34583872</v>
      </c>
      <c r="D11" s="37">
        <v>77.2</v>
      </c>
      <c r="E11" s="97">
        <v>33725542</v>
      </c>
      <c r="F11" s="38">
        <v>858330</v>
      </c>
      <c r="G11" s="39">
        <v>2.5</v>
      </c>
      <c r="H11" s="97">
        <v>26133667</v>
      </c>
      <c r="I11" s="40">
        <v>58.4</v>
      </c>
      <c r="J11" s="98">
        <v>25678610</v>
      </c>
      <c r="K11" s="38">
        <v>455057</v>
      </c>
      <c r="L11" s="39">
        <v>1.8</v>
      </c>
      <c r="M11" s="97">
        <v>34844856</v>
      </c>
      <c r="N11" s="37">
        <v>80.599999999999994</v>
      </c>
      <c r="O11" s="99">
        <v>33771031</v>
      </c>
      <c r="P11" s="38">
        <v>1073825</v>
      </c>
      <c r="Q11" s="39">
        <v>3.2</v>
      </c>
      <c r="R11" s="97">
        <v>25769667</v>
      </c>
      <c r="S11" s="78">
        <v>59.6</v>
      </c>
      <c r="T11" s="100">
        <v>24974900</v>
      </c>
      <c r="U11" s="38">
        <v>794767</v>
      </c>
      <c r="V11" s="41">
        <v>3.2</v>
      </c>
    </row>
    <row r="12" spans="1:22" s="19" customFormat="1" ht="30.75" customHeight="1" x14ac:dyDescent="0.25">
      <c r="A12" s="35">
        <v>7</v>
      </c>
      <c r="B12" s="36" t="s">
        <v>15</v>
      </c>
      <c r="C12" s="97">
        <v>51392463</v>
      </c>
      <c r="D12" s="37">
        <v>68.400000000000006</v>
      </c>
      <c r="E12" s="97">
        <v>51161116</v>
      </c>
      <c r="F12" s="38">
        <v>231347</v>
      </c>
      <c r="G12" s="39">
        <v>0.5</v>
      </c>
      <c r="H12" s="97">
        <v>35303924</v>
      </c>
      <c r="I12" s="40">
        <v>47</v>
      </c>
      <c r="J12" s="98">
        <v>35303993</v>
      </c>
      <c r="K12" s="38">
        <v>-69</v>
      </c>
      <c r="L12" s="39">
        <v>0</v>
      </c>
      <c r="M12" s="97">
        <v>47625542</v>
      </c>
      <c r="N12" s="37">
        <v>66.2</v>
      </c>
      <c r="O12" s="99">
        <v>47261792</v>
      </c>
      <c r="P12" s="38">
        <v>363750</v>
      </c>
      <c r="Q12" s="39">
        <v>0.8</v>
      </c>
      <c r="R12" s="97">
        <v>31537003</v>
      </c>
      <c r="S12" s="78">
        <v>43.8</v>
      </c>
      <c r="T12" s="100">
        <v>31404669</v>
      </c>
      <c r="U12" s="38">
        <v>132334</v>
      </c>
      <c r="V12" s="41">
        <v>0.4</v>
      </c>
    </row>
    <row r="13" spans="1:22" s="19" customFormat="1" ht="30.75" customHeight="1" x14ac:dyDescent="0.25">
      <c r="A13" s="35">
        <v>8</v>
      </c>
      <c r="B13" s="36" t="s">
        <v>16</v>
      </c>
      <c r="C13" s="97">
        <v>27381918</v>
      </c>
      <c r="D13" s="37">
        <v>63.4</v>
      </c>
      <c r="E13" s="97">
        <v>27148998</v>
      </c>
      <c r="F13" s="38">
        <v>232920</v>
      </c>
      <c r="G13" s="39">
        <v>0.9</v>
      </c>
      <c r="H13" s="97">
        <v>19119727</v>
      </c>
      <c r="I13" s="40">
        <v>44.2</v>
      </c>
      <c r="J13" s="98">
        <v>19092569</v>
      </c>
      <c r="K13" s="38">
        <v>27158</v>
      </c>
      <c r="L13" s="39">
        <v>0.1</v>
      </c>
      <c r="M13" s="97">
        <v>26080785</v>
      </c>
      <c r="N13" s="37">
        <v>64.400000000000006</v>
      </c>
      <c r="O13" s="99">
        <v>25513751</v>
      </c>
      <c r="P13" s="38">
        <v>567034</v>
      </c>
      <c r="Q13" s="39">
        <v>2.2000000000000002</v>
      </c>
      <c r="R13" s="97">
        <v>17566704</v>
      </c>
      <c r="S13" s="78">
        <v>43.4</v>
      </c>
      <c r="T13" s="100">
        <v>17186407</v>
      </c>
      <c r="U13" s="38">
        <v>380297</v>
      </c>
      <c r="V13" s="41">
        <v>2.2000000000000002</v>
      </c>
    </row>
    <row r="14" spans="1:22" s="19" customFormat="1" ht="30.75" customHeight="1" x14ac:dyDescent="0.25">
      <c r="A14" s="35">
        <v>9</v>
      </c>
      <c r="B14" s="36" t="s">
        <v>17</v>
      </c>
      <c r="C14" s="97">
        <v>27260659</v>
      </c>
      <c r="D14" s="37">
        <v>77.2</v>
      </c>
      <c r="E14" s="97">
        <v>26713166</v>
      </c>
      <c r="F14" s="38">
        <v>547493</v>
      </c>
      <c r="G14" s="39">
        <v>2</v>
      </c>
      <c r="H14" s="97">
        <v>19415294</v>
      </c>
      <c r="I14" s="40">
        <v>55</v>
      </c>
      <c r="J14" s="98">
        <v>19244488</v>
      </c>
      <c r="K14" s="38">
        <v>170806</v>
      </c>
      <c r="L14" s="39">
        <v>0.9</v>
      </c>
      <c r="M14" s="97">
        <v>27042682</v>
      </c>
      <c r="N14" s="37">
        <v>80.3</v>
      </c>
      <c r="O14" s="99">
        <v>26159192</v>
      </c>
      <c r="P14" s="38">
        <v>883490</v>
      </c>
      <c r="Q14" s="39">
        <v>3.4</v>
      </c>
      <c r="R14" s="97">
        <v>19129314</v>
      </c>
      <c r="S14" s="78">
        <v>56.8</v>
      </c>
      <c r="T14" s="100">
        <v>18435597</v>
      </c>
      <c r="U14" s="38">
        <v>693717</v>
      </c>
      <c r="V14" s="41">
        <v>3.8</v>
      </c>
    </row>
    <row r="15" spans="1:22" s="19" customFormat="1" ht="30.75" customHeight="1" x14ac:dyDescent="0.25">
      <c r="A15" s="35">
        <v>10</v>
      </c>
      <c r="B15" s="36" t="s">
        <v>18</v>
      </c>
      <c r="C15" s="97">
        <v>11063079</v>
      </c>
      <c r="D15" s="37">
        <v>66.400000000000006</v>
      </c>
      <c r="E15" s="97">
        <v>10792876</v>
      </c>
      <c r="F15" s="38">
        <v>270203</v>
      </c>
      <c r="G15" s="39">
        <v>2.5</v>
      </c>
      <c r="H15" s="97">
        <v>8104899</v>
      </c>
      <c r="I15" s="40">
        <v>48.7</v>
      </c>
      <c r="J15" s="98">
        <v>7964870</v>
      </c>
      <c r="K15" s="38">
        <v>140029</v>
      </c>
      <c r="L15" s="39">
        <v>1.8</v>
      </c>
      <c r="M15" s="97">
        <v>10410104</v>
      </c>
      <c r="N15" s="37">
        <v>65</v>
      </c>
      <c r="O15" s="99">
        <v>10126136</v>
      </c>
      <c r="P15" s="38">
        <v>283968</v>
      </c>
      <c r="Q15" s="39">
        <v>2.8</v>
      </c>
      <c r="R15" s="97">
        <v>7451924</v>
      </c>
      <c r="S15" s="78">
        <v>46.6</v>
      </c>
      <c r="T15" s="100">
        <v>7298613</v>
      </c>
      <c r="U15" s="38">
        <v>153311</v>
      </c>
      <c r="V15" s="41">
        <v>2.1</v>
      </c>
    </row>
    <row r="16" spans="1:22" s="19" customFormat="1" ht="30.75" customHeight="1" x14ac:dyDescent="0.25">
      <c r="A16" s="35">
        <v>11</v>
      </c>
      <c r="B16" s="36" t="s">
        <v>19</v>
      </c>
      <c r="C16" s="97">
        <v>41933491</v>
      </c>
      <c r="D16" s="37">
        <v>74.099999999999994</v>
      </c>
      <c r="E16" s="97">
        <v>40710091</v>
      </c>
      <c r="F16" s="38">
        <v>1223400</v>
      </c>
      <c r="G16" s="39">
        <v>3</v>
      </c>
      <c r="H16" s="97">
        <v>29452631</v>
      </c>
      <c r="I16" s="40">
        <v>52</v>
      </c>
      <c r="J16" s="98">
        <v>28645528</v>
      </c>
      <c r="K16" s="38">
        <v>807103</v>
      </c>
      <c r="L16" s="39">
        <v>2.8</v>
      </c>
      <c r="M16" s="97">
        <v>41055022</v>
      </c>
      <c r="N16" s="37">
        <v>76.8</v>
      </c>
      <c r="O16" s="99">
        <v>39617767</v>
      </c>
      <c r="P16" s="38">
        <v>1437255</v>
      </c>
      <c r="Q16" s="39">
        <v>3.6</v>
      </c>
      <c r="R16" s="97">
        <v>28202841</v>
      </c>
      <c r="S16" s="78">
        <v>52.7</v>
      </c>
      <c r="T16" s="100">
        <v>27439277</v>
      </c>
      <c r="U16" s="38">
        <v>763564</v>
      </c>
      <c r="V16" s="41">
        <v>2.8</v>
      </c>
    </row>
    <row r="17" spans="1:22" s="19" customFormat="1" ht="30.75" customHeight="1" x14ac:dyDescent="0.25">
      <c r="A17" s="35">
        <v>12</v>
      </c>
      <c r="B17" s="36" t="s">
        <v>20</v>
      </c>
      <c r="C17" s="97">
        <v>17222558</v>
      </c>
      <c r="D17" s="37">
        <v>74.7</v>
      </c>
      <c r="E17" s="97">
        <v>16878013</v>
      </c>
      <c r="F17" s="38">
        <v>344545</v>
      </c>
      <c r="G17" s="39">
        <v>2</v>
      </c>
      <c r="H17" s="97">
        <v>11701558</v>
      </c>
      <c r="I17" s="40">
        <v>50.8</v>
      </c>
      <c r="J17" s="98">
        <v>11474200</v>
      </c>
      <c r="K17" s="38">
        <v>227358</v>
      </c>
      <c r="L17" s="39">
        <v>2</v>
      </c>
      <c r="M17" s="97">
        <v>15352811</v>
      </c>
      <c r="N17" s="37">
        <v>72.400000000000006</v>
      </c>
      <c r="O17" s="99">
        <v>15273391</v>
      </c>
      <c r="P17" s="38">
        <v>79420</v>
      </c>
      <c r="Q17" s="39">
        <v>0.5</v>
      </c>
      <c r="R17" s="97">
        <v>11191836</v>
      </c>
      <c r="S17" s="78">
        <v>52.8</v>
      </c>
      <c r="T17" s="100">
        <v>10992082</v>
      </c>
      <c r="U17" s="38">
        <v>199754</v>
      </c>
      <c r="V17" s="41">
        <v>1.8</v>
      </c>
    </row>
    <row r="18" spans="1:22" s="19" customFormat="1" ht="30.75" customHeight="1" x14ac:dyDescent="0.25">
      <c r="A18" s="35">
        <v>13</v>
      </c>
      <c r="B18" s="36" t="s">
        <v>31</v>
      </c>
      <c r="C18" s="97">
        <v>10699496</v>
      </c>
      <c r="D18" s="37">
        <v>75.900000000000006</v>
      </c>
      <c r="E18" s="97">
        <v>10525925</v>
      </c>
      <c r="F18" s="38">
        <v>173571</v>
      </c>
      <c r="G18" s="39">
        <v>1.6</v>
      </c>
      <c r="H18" s="97">
        <v>8504847</v>
      </c>
      <c r="I18" s="40">
        <v>60.3</v>
      </c>
      <c r="J18" s="98">
        <v>8473225</v>
      </c>
      <c r="K18" s="38">
        <v>31622</v>
      </c>
      <c r="L18" s="39">
        <v>0.4</v>
      </c>
      <c r="M18" s="97">
        <v>10068753</v>
      </c>
      <c r="N18" s="37">
        <v>76.2</v>
      </c>
      <c r="O18" s="99">
        <v>9677657</v>
      </c>
      <c r="P18" s="38">
        <v>391096</v>
      </c>
      <c r="Q18" s="39">
        <v>4</v>
      </c>
      <c r="R18" s="97">
        <v>7768366</v>
      </c>
      <c r="S18" s="78">
        <v>58.8</v>
      </c>
      <c r="T18" s="100">
        <v>7480181</v>
      </c>
      <c r="U18" s="38">
        <v>288185</v>
      </c>
      <c r="V18" s="41">
        <v>3.9</v>
      </c>
    </row>
    <row r="19" spans="1:22" s="19" customFormat="1" ht="30.75" customHeight="1" thickBot="1" x14ac:dyDescent="0.3">
      <c r="A19" s="42">
        <v>14</v>
      </c>
      <c r="B19" s="43" t="s">
        <v>32</v>
      </c>
      <c r="C19" s="101">
        <v>21794480</v>
      </c>
      <c r="D19" s="44">
        <v>71.599999999999994</v>
      </c>
      <c r="E19" s="101">
        <v>21081061</v>
      </c>
      <c r="F19" s="45">
        <v>713419</v>
      </c>
      <c r="G19" s="46">
        <v>3.4</v>
      </c>
      <c r="H19" s="101">
        <v>15893407</v>
      </c>
      <c r="I19" s="47">
        <v>52.2</v>
      </c>
      <c r="J19" s="102">
        <v>15824128</v>
      </c>
      <c r="K19" s="45">
        <v>69279</v>
      </c>
      <c r="L19" s="46">
        <v>0.4</v>
      </c>
      <c r="M19" s="101">
        <v>21129453</v>
      </c>
      <c r="N19" s="44">
        <v>76</v>
      </c>
      <c r="O19" s="103">
        <v>19990160</v>
      </c>
      <c r="P19" s="45">
        <v>1139293</v>
      </c>
      <c r="Q19" s="46">
        <v>5.7</v>
      </c>
      <c r="R19" s="101">
        <v>14993844</v>
      </c>
      <c r="S19" s="79">
        <v>53.9</v>
      </c>
      <c r="T19" s="104">
        <v>14527647</v>
      </c>
      <c r="U19" s="45">
        <v>466197</v>
      </c>
      <c r="V19" s="48">
        <v>3.2</v>
      </c>
    </row>
    <row r="20" spans="1:22" s="19" customFormat="1" ht="30.75" customHeight="1" thickBot="1" x14ac:dyDescent="0.3">
      <c r="A20" s="49"/>
      <c r="B20" s="50" t="s">
        <v>33</v>
      </c>
      <c r="C20" s="51">
        <v>604493569</v>
      </c>
      <c r="D20" s="52">
        <v>73.099999999999994</v>
      </c>
      <c r="E20" s="51">
        <v>596958946</v>
      </c>
      <c r="F20" s="53">
        <v>7534623</v>
      </c>
      <c r="G20" s="54">
        <v>1.3</v>
      </c>
      <c r="H20" s="51">
        <v>404069626</v>
      </c>
      <c r="I20" s="55">
        <v>48.8</v>
      </c>
      <c r="J20" s="56">
        <v>400194113</v>
      </c>
      <c r="K20" s="53">
        <v>3875513</v>
      </c>
      <c r="L20" s="54">
        <v>1</v>
      </c>
      <c r="M20" s="51">
        <v>566831670</v>
      </c>
      <c r="N20" s="52">
        <v>71.8</v>
      </c>
      <c r="O20" s="57">
        <v>551331826</v>
      </c>
      <c r="P20" s="53">
        <v>15499844</v>
      </c>
      <c r="Q20" s="54">
        <v>2.8</v>
      </c>
      <c r="R20" s="51">
        <v>380321956</v>
      </c>
      <c r="S20" s="80">
        <v>48.1</v>
      </c>
      <c r="T20" s="81">
        <v>372016466</v>
      </c>
      <c r="U20" s="53">
        <v>8305490</v>
      </c>
      <c r="V20" s="58">
        <v>2.2000000000000002</v>
      </c>
    </row>
    <row r="21" spans="1:22" s="19" customFormat="1" ht="30.75" customHeight="1" x14ac:dyDescent="0.25">
      <c r="A21" s="28">
        <v>15</v>
      </c>
      <c r="B21" s="29" t="s">
        <v>21</v>
      </c>
      <c r="C21" s="93">
        <v>10134403</v>
      </c>
      <c r="D21" s="30">
        <v>70.7</v>
      </c>
      <c r="E21" s="93">
        <v>9867288</v>
      </c>
      <c r="F21" s="31">
        <v>267115</v>
      </c>
      <c r="G21" s="32">
        <v>2.7</v>
      </c>
      <c r="H21" s="93">
        <v>7887438</v>
      </c>
      <c r="I21" s="33">
        <v>55</v>
      </c>
      <c r="J21" s="94">
        <v>7713397</v>
      </c>
      <c r="K21" s="31">
        <v>174041</v>
      </c>
      <c r="L21" s="32">
        <v>2.2999999999999998</v>
      </c>
      <c r="M21" s="93">
        <v>9001116</v>
      </c>
      <c r="N21" s="30">
        <v>66.900000000000006</v>
      </c>
      <c r="O21" s="95">
        <v>8691188</v>
      </c>
      <c r="P21" s="31">
        <v>309928</v>
      </c>
      <c r="Q21" s="32">
        <v>3.6</v>
      </c>
      <c r="R21" s="93">
        <v>6745030</v>
      </c>
      <c r="S21" s="77">
        <v>50.1</v>
      </c>
      <c r="T21" s="96">
        <v>6527791</v>
      </c>
      <c r="U21" s="31">
        <v>217239</v>
      </c>
      <c r="V21" s="34">
        <v>3.3</v>
      </c>
    </row>
    <row r="22" spans="1:22" s="19" customFormat="1" ht="30.75" customHeight="1" x14ac:dyDescent="0.25">
      <c r="A22" s="35">
        <v>16</v>
      </c>
      <c r="B22" s="36" t="s">
        <v>22</v>
      </c>
      <c r="C22" s="97">
        <v>7209715</v>
      </c>
      <c r="D22" s="37">
        <v>81</v>
      </c>
      <c r="E22" s="97">
        <v>7227329</v>
      </c>
      <c r="F22" s="38">
        <v>-17614</v>
      </c>
      <c r="G22" s="39">
        <v>-0.2</v>
      </c>
      <c r="H22" s="97">
        <v>5427088</v>
      </c>
      <c r="I22" s="40">
        <v>61</v>
      </c>
      <c r="J22" s="98">
        <v>5443096</v>
      </c>
      <c r="K22" s="38">
        <v>-16008</v>
      </c>
      <c r="L22" s="39">
        <v>-0.3</v>
      </c>
      <c r="M22" s="97">
        <v>6646836</v>
      </c>
      <c r="N22" s="37">
        <v>76.900000000000006</v>
      </c>
      <c r="O22" s="99">
        <v>6581094</v>
      </c>
      <c r="P22" s="38">
        <v>65742</v>
      </c>
      <c r="Q22" s="39">
        <v>1</v>
      </c>
      <c r="R22" s="97">
        <v>4866066</v>
      </c>
      <c r="S22" s="78">
        <v>56.3</v>
      </c>
      <c r="T22" s="100">
        <v>4811696</v>
      </c>
      <c r="U22" s="38">
        <v>54370</v>
      </c>
      <c r="V22" s="41">
        <v>1.1000000000000001</v>
      </c>
    </row>
    <row r="23" spans="1:22" s="19" customFormat="1" ht="30.75" customHeight="1" x14ac:dyDescent="0.25">
      <c r="A23" s="35">
        <v>17</v>
      </c>
      <c r="B23" s="36" t="s">
        <v>23</v>
      </c>
      <c r="C23" s="97">
        <v>5780206</v>
      </c>
      <c r="D23" s="37">
        <v>52.5</v>
      </c>
      <c r="E23" s="97">
        <v>5740324</v>
      </c>
      <c r="F23" s="38">
        <v>39882</v>
      </c>
      <c r="G23" s="39">
        <v>0.7</v>
      </c>
      <c r="H23" s="97">
        <v>4712717</v>
      </c>
      <c r="I23" s="40">
        <v>42.8</v>
      </c>
      <c r="J23" s="98">
        <v>4641654</v>
      </c>
      <c r="K23" s="38">
        <v>71063</v>
      </c>
      <c r="L23" s="39">
        <v>1.5</v>
      </c>
      <c r="M23" s="97">
        <v>5671529</v>
      </c>
      <c r="N23" s="37">
        <v>54.3</v>
      </c>
      <c r="O23" s="99">
        <v>5506248</v>
      </c>
      <c r="P23" s="38">
        <v>165281</v>
      </c>
      <c r="Q23" s="39">
        <v>3</v>
      </c>
      <c r="R23" s="97">
        <v>4444662</v>
      </c>
      <c r="S23" s="78">
        <v>42.6</v>
      </c>
      <c r="T23" s="100">
        <v>4259285</v>
      </c>
      <c r="U23" s="38">
        <v>185377</v>
      </c>
      <c r="V23" s="41">
        <v>4.4000000000000004</v>
      </c>
    </row>
    <row r="24" spans="1:22" s="19" customFormat="1" ht="30.75" customHeight="1" x14ac:dyDescent="0.25">
      <c r="A24" s="35">
        <v>18</v>
      </c>
      <c r="B24" s="36" t="s">
        <v>24</v>
      </c>
      <c r="C24" s="97">
        <v>4646632</v>
      </c>
      <c r="D24" s="37">
        <v>68.7</v>
      </c>
      <c r="E24" s="97">
        <v>4387822</v>
      </c>
      <c r="F24" s="38">
        <v>258810</v>
      </c>
      <c r="G24" s="39">
        <v>5.9</v>
      </c>
      <c r="H24" s="97">
        <v>3746185</v>
      </c>
      <c r="I24" s="40">
        <v>55.4</v>
      </c>
      <c r="J24" s="98">
        <v>3586972</v>
      </c>
      <c r="K24" s="38">
        <v>159213</v>
      </c>
      <c r="L24" s="39">
        <v>4.4000000000000004</v>
      </c>
      <c r="M24" s="97">
        <v>4363585</v>
      </c>
      <c r="N24" s="37">
        <v>72.599999999999994</v>
      </c>
      <c r="O24" s="99">
        <v>4210091</v>
      </c>
      <c r="P24" s="38">
        <v>153494</v>
      </c>
      <c r="Q24" s="39">
        <v>3.6</v>
      </c>
      <c r="R24" s="97">
        <v>3463137</v>
      </c>
      <c r="S24" s="78">
        <v>57.6</v>
      </c>
      <c r="T24" s="100">
        <v>3367502</v>
      </c>
      <c r="U24" s="38">
        <v>95635</v>
      </c>
      <c r="V24" s="41">
        <v>2.8</v>
      </c>
    </row>
    <row r="25" spans="1:22" s="19" customFormat="1" ht="30.75" customHeight="1" x14ac:dyDescent="0.25">
      <c r="A25" s="35">
        <v>19</v>
      </c>
      <c r="B25" s="36" t="s">
        <v>25</v>
      </c>
      <c r="C25" s="97">
        <v>6776480</v>
      </c>
      <c r="D25" s="37">
        <v>70.599999999999994</v>
      </c>
      <c r="E25" s="97">
        <v>6681022</v>
      </c>
      <c r="F25" s="38">
        <v>95458</v>
      </c>
      <c r="G25" s="39">
        <v>1.4</v>
      </c>
      <c r="H25" s="97">
        <v>5387274</v>
      </c>
      <c r="I25" s="40">
        <v>56.1</v>
      </c>
      <c r="J25" s="98">
        <v>5340138</v>
      </c>
      <c r="K25" s="38">
        <v>47136</v>
      </c>
      <c r="L25" s="39">
        <v>0.9</v>
      </c>
      <c r="M25" s="97">
        <v>6105964</v>
      </c>
      <c r="N25" s="37">
        <v>68.8</v>
      </c>
      <c r="O25" s="99">
        <v>5854017</v>
      </c>
      <c r="P25" s="38">
        <v>251947</v>
      </c>
      <c r="Q25" s="39">
        <v>4.3</v>
      </c>
      <c r="R25" s="97">
        <v>4584584</v>
      </c>
      <c r="S25" s="78">
        <v>51.6</v>
      </c>
      <c r="T25" s="100">
        <v>4357580</v>
      </c>
      <c r="U25" s="38">
        <v>227004</v>
      </c>
      <c r="V25" s="41">
        <v>5.2</v>
      </c>
    </row>
    <row r="26" spans="1:22" s="19" customFormat="1" ht="30.75" customHeight="1" x14ac:dyDescent="0.25">
      <c r="A26" s="35">
        <v>20</v>
      </c>
      <c r="B26" s="36" t="s">
        <v>26</v>
      </c>
      <c r="C26" s="97">
        <v>12592230</v>
      </c>
      <c r="D26" s="37">
        <v>74.900000000000006</v>
      </c>
      <c r="E26" s="97">
        <v>12488904</v>
      </c>
      <c r="F26" s="38">
        <v>103326</v>
      </c>
      <c r="G26" s="39">
        <v>0.8</v>
      </c>
      <c r="H26" s="97">
        <v>9194562</v>
      </c>
      <c r="I26" s="40">
        <v>54.7</v>
      </c>
      <c r="J26" s="98">
        <v>9089171</v>
      </c>
      <c r="K26" s="38">
        <v>105391</v>
      </c>
      <c r="L26" s="39">
        <v>1.2</v>
      </c>
      <c r="M26" s="97">
        <v>11667165</v>
      </c>
      <c r="N26" s="37">
        <v>72.5</v>
      </c>
      <c r="O26" s="99">
        <v>11099198</v>
      </c>
      <c r="P26" s="38">
        <v>567967</v>
      </c>
      <c r="Q26" s="39">
        <v>5.0999999999999996</v>
      </c>
      <c r="R26" s="97">
        <v>8200376</v>
      </c>
      <c r="S26" s="78">
        <v>51</v>
      </c>
      <c r="T26" s="100">
        <v>7632669</v>
      </c>
      <c r="U26" s="38">
        <v>567707</v>
      </c>
      <c r="V26" s="41">
        <v>7.4</v>
      </c>
    </row>
    <row r="27" spans="1:22" s="19" customFormat="1" ht="30.75" customHeight="1" x14ac:dyDescent="0.25">
      <c r="A27" s="35">
        <v>21</v>
      </c>
      <c r="B27" s="36" t="s">
        <v>27</v>
      </c>
      <c r="C27" s="97">
        <v>7656606</v>
      </c>
      <c r="D27" s="37">
        <v>80.599999999999994</v>
      </c>
      <c r="E27" s="97">
        <v>7364498</v>
      </c>
      <c r="F27" s="38">
        <v>292108</v>
      </c>
      <c r="G27" s="39">
        <v>4</v>
      </c>
      <c r="H27" s="97">
        <v>5907957</v>
      </c>
      <c r="I27" s="40">
        <v>62.2</v>
      </c>
      <c r="J27" s="98">
        <v>5753250</v>
      </c>
      <c r="K27" s="38">
        <v>154707</v>
      </c>
      <c r="L27" s="39">
        <v>2.7</v>
      </c>
      <c r="M27" s="97">
        <v>7257253</v>
      </c>
      <c r="N27" s="37">
        <v>80.900000000000006</v>
      </c>
      <c r="O27" s="99">
        <v>6994227</v>
      </c>
      <c r="P27" s="38">
        <v>263026</v>
      </c>
      <c r="Q27" s="39">
        <v>3.8</v>
      </c>
      <c r="R27" s="97">
        <v>5385632</v>
      </c>
      <c r="S27" s="78">
        <v>60</v>
      </c>
      <c r="T27" s="100">
        <v>5259896</v>
      </c>
      <c r="U27" s="38">
        <v>125736</v>
      </c>
      <c r="V27" s="41">
        <v>2.4</v>
      </c>
    </row>
    <row r="28" spans="1:22" s="19" customFormat="1" ht="30.75" customHeight="1" x14ac:dyDescent="0.25">
      <c r="A28" s="35">
        <v>22</v>
      </c>
      <c r="B28" s="36" t="s">
        <v>28</v>
      </c>
      <c r="C28" s="97">
        <v>4803660</v>
      </c>
      <c r="D28" s="37">
        <v>57.8</v>
      </c>
      <c r="E28" s="97">
        <v>4773680</v>
      </c>
      <c r="F28" s="38">
        <v>29980</v>
      </c>
      <c r="G28" s="39">
        <v>0.6</v>
      </c>
      <c r="H28" s="97">
        <v>3894244</v>
      </c>
      <c r="I28" s="40">
        <v>46.9</v>
      </c>
      <c r="J28" s="98">
        <v>3900511</v>
      </c>
      <c r="K28" s="38">
        <v>-6267</v>
      </c>
      <c r="L28" s="39">
        <v>-0.2</v>
      </c>
      <c r="M28" s="97">
        <v>4234603</v>
      </c>
      <c r="N28" s="37">
        <v>54</v>
      </c>
      <c r="O28" s="99">
        <v>3935776</v>
      </c>
      <c r="P28" s="38">
        <v>298827</v>
      </c>
      <c r="Q28" s="39">
        <v>7.6</v>
      </c>
      <c r="R28" s="97">
        <v>3342955</v>
      </c>
      <c r="S28" s="78">
        <v>42.7</v>
      </c>
      <c r="T28" s="100">
        <v>3063659</v>
      </c>
      <c r="U28" s="38">
        <v>279296</v>
      </c>
      <c r="V28" s="41">
        <v>9.1</v>
      </c>
    </row>
    <row r="29" spans="1:22" s="19" customFormat="1" ht="30.75" customHeight="1" x14ac:dyDescent="0.25">
      <c r="A29" s="35">
        <v>23</v>
      </c>
      <c r="B29" s="36" t="s">
        <v>29</v>
      </c>
      <c r="C29" s="97">
        <v>9399569</v>
      </c>
      <c r="D29" s="37">
        <v>86</v>
      </c>
      <c r="E29" s="97">
        <v>9098681</v>
      </c>
      <c r="F29" s="38">
        <v>300888</v>
      </c>
      <c r="G29" s="39">
        <v>3.3</v>
      </c>
      <c r="H29" s="97">
        <v>7072770</v>
      </c>
      <c r="I29" s="40">
        <v>64.7</v>
      </c>
      <c r="J29" s="98">
        <v>6828563</v>
      </c>
      <c r="K29" s="38">
        <v>244207</v>
      </c>
      <c r="L29" s="39">
        <v>3.6</v>
      </c>
      <c r="M29" s="97">
        <v>8382841</v>
      </c>
      <c r="N29" s="37">
        <v>79.7</v>
      </c>
      <c r="O29" s="99">
        <v>8094093</v>
      </c>
      <c r="P29" s="38">
        <v>288748</v>
      </c>
      <c r="Q29" s="39">
        <v>3.6</v>
      </c>
      <c r="R29" s="97">
        <v>5956738</v>
      </c>
      <c r="S29" s="78">
        <v>56.6</v>
      </c>
      <c r="T29" s="100">
        <v>5752951</v>
      </c>
      <c r="U29" s="38">
        <v>203787</v>
      </c>
      <c r="V29" s="41">
        <v>3.5</v>
      </c>
    </row>
    <row r="30" spans="1:22" s="19" customFormat="1" ht="30.75" customHeight="1" x14ac:dyDescent="0.25">
      <c r="A30" s="35">
        <v>24</v>
      </c>
      <c r="B30" s="36" t="s">
        <v>30</v>
      </c>
      <c r="C30" s="97">
        <v>10430064</v>
      </c>
      <c r="D30" s="37">
        <v>66.8</v>
      </c>
      <c r="E30" s="97">
        <v>10320626</v>
      </c>
      <c r="F30" s="38">
        <v>109438</v>
      </c>
      <c r="G30" s="39">
        <v>1.1000000000000001</v>
      </c>
      <c r="H30" s="97">
        <v>8295562</v>
      </c>
      <c r="I30" s="40">
        <v>53.1</v>
      </c>
      <c r="J30" s="98">
        <v>8053077</v>
      </c>
      <c r="K30" s="38">
        <v>242485</v>
      </c>
      <c r="L30" s="39">
        <v>3</v>
      </c>
      <c r="M30" s="97">
        <v>10235626</v>
      </c>
      <c r="N30" s="37">
        <v>71.7</v>
      </c>
      <c r="O30" s="99">
        <v>10081698</v>
      </c>
      <c r="P30" s="38">
        <v>153928</v>
      </c>
      <c r="Q30" s="39">
        <v>1.5</v>
      </c>
      <c r="R30" s="97">
        <v>7615290</v>
      </c>
      <c r="S30" s="78">
        <v>53.4</v>
      </c>
      <c r="T30" s="100">
        <v>7457582</v>
      </c>
      <c r="U30" s="38">
        <v>157708</v>
      </c>
      <c r="V30" s="41">
        <v>2.1</v>
      </c>
    </row>
    <row r="31" spans="1:22" s="19" customFormat="1" ht="30.75" customHeight="1" thickBot="1" x14ac:dyDescent="0.3">
      <c r="A31" s="35">
        <v>25</v>
      </c>
      <c r="B31" s="59" t="s">
        <v>34</v>
      </c>
      <c r="C31" s="101">
        <v>7142706</v>
      </c>
      <c r="D31" s="44">
        <v>63.1</v>
      </c>
      <c r="E31" s="101">
        <v>7226792</v>
      </c>
      <c r="F31" s="45">
        <v>-84086</v>
      </c>
      <c r="G31" s="46">
        <v>-1.2</v>
      </c>
      <c r="H31" s="101">
        <v>5960510</v>
      </c>
      <c r="I31" s="47">
        <v>52.6</v>
      </c>
      <c r="J31" s="102">
        <v>6081164</v>
      </c>
      <c r="K31" s="45">
        <v>-120654</v>
      </c>
      <c r="L31" s="46">
        <v>-2</v>
      </c>
      <c r="M31" s="101">
        <v>6737086</v>
      </c>
      <c r="N31" s="44">
        <v>65.8</v>
      </c>
      <c r="O31" s="103">
        <v>6747170</v>
      </c>
      <c r="P31" s="45">
        <v>-10084</v>
      </c>
      <c r="Q31" s="46">
        <v>-0.1</v>
      </c>
      <c r="R31" s="101">
        <v>5343411</v>
      </c>
      <c r="S31" s="79">
        <v>52.2</v>
      </c>
      <c r="T31" s="104">
        <v>5336405</v>
      </c>
      <c r="U31" s="45">
        <v>7006</v>
      </c>
      <c r="V31" s="48">
        <v>0.1</v>
      </c>
    </row>
    <row r="32" spans="1:22" s="19" customFormat="1" ht="30.75" customHeight="1" thickBot="1" x14ac:dyDescent="0.3">
      <c r="A32" s="89"/>
      <c r="B32" s="90" t="s">
        <v>35</v>
      </c>
      <c r="C32" s="60">
        <v>86572271</v>
      </c>
      <c r="D32" s="61">
        <v>70.3</v>
      </c>
      <c r="E32" s="105">
        <v>85176966</v>
      </c>
      <c r="F32" s="62">
        <v>1395305</v>
      </c>
      <c r="G32" s="63">
        <v>1.6</v>
      </c>
      <c r="H32" s="60">
        <v>67486307</v>
      </c>
      <c r="I32" s="64">
        <v>54.8</v>
      </c>
      <c r="J32" s="65">
        <v>66430993</v>
      </c>
      <c r="K32" s="62">
        <v>1055314</v>
      </c>
      <c r="L32" s="63">
        <v>1.6</v>
      </c>
      <c r="M32" s="60">
        <v>80303604</v>
      </c>
      <c r="N32" s="61">
        <v>69.599999999999994</v>
      </c>
      <c r="O32" s="66">
        <v>77794800</v>
      </c>
      <c r="P32" s="62">
        <v>2508804</v>
      </c>
      <c r="Q32" s="63">
        <v>3.2</v>
      </c>
      <c r="R32" s="60">
        <v>59947881</v>
      </c>
      <c r="S32" s="82">
        <v>52</v>
      </c>
      <c r="T32" s="83">
        <v>57827016</v>
      </c>
      <c r="U32" s="62">
        <v>2120865</v>
      </c>
      <c r="V32" s="67">
        <v>3.7</v>
      </c>
    </row>
    <row r="33" spans="1:22" s="19" customFormat="1" ht="30.75" customHeight="1" thickBot="1" x14ac:dyDescent="0.3">
      <c r="A33" s="91"/>
      <c r="B33" s="92" t="s">
        <v>36</v>
      </c>
      <c r="C33" s="68">
        <v>691065840</v>
      </c>
      <c r="D33" s="69">
        <v>72.7</v>
      </c>
      <c r="E33" s="106">
        <v>682135912</v>
      </c>
      <c r="F33" s="70">
        <v>8929928</v>
      </c>
      <c r="G33" s="71">
        <v>1.3</v>
      </c>
      <c r="H33" s="68">
        <v>471555933</v>
      </c>
      <c r="I33" s="72">
        <v>49.6</v>
      </c>
      <c r="J33" s="73">
        <v>466625106</v>
      </c>
      <c r="K33" s="70">
        <v>4930827</v>
      </c>
      <c r="L33" s="71">
        <v>1.1000000000000001</v>
      </c>
      <c r="M33" s="68">
        <v>647135274</v>
      </c>
      <c r="N33" s="74">
        <v>71.5</v>
      </c>
      <c r="O33" s="75">
        <v>629126626</v>
      </c>
      <c r="P33" s="70">
        <v>18008648</v>
      </c>
      <c r="Q33" s="71">
        <v>2.9</v>
      </c>
      <c r="R33" s="68">
        <v>440269837</v>
      </c>
      <c r="S33" s="84">
        <v>48.6</v>
      </c>
      <c r="T33" s="85">
        <v>429843482</v>
      </c>
      <c r="U33" s="70">
        <v>10426355</v>
      </c>
      <c r="V33" s="76">
        <v>2.4</v>
      </c>
    </row>
    <row r="34" spans="1:22" ht="27" customHeight="1" x14ac:dyDescent="0.25">
      <c r="C34" s="19" t="s">
        <v>38</v>
      </c>
    </row>
  </sheetData>
  <mergeCells count="1">
    <mergeCell ref="A2:B5"/>
  </mergeCells>
  <phoneticPr fontId="2"/>
  <pageMargins left="0.78740157480314965" right="0.19685039370078741" top="0.98425196850393704" bottom="0.59055118110236227" header="0.74803149606299213" footer="0.51181102362204722"/>
  <pageSetup paperSize="9" scale="45" firstPageNumber="51" orientation="landscape" useFirstPageNumber="1" r:id="rId1"/>
  <headerFooter scaleWithDoc="0">
    <oddHeader>&amp;L&amp;"ＭＳ ゴシック,標準"&amp;12(7)経常的収入等</oddHeader>
    <oddFooter>&amp;C&amp;"ＭＳ ゴシック,標準"&amp;12令和６（2024）年度版　栃木県市町村財政の状況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view="pageBreakPreview" zoomScale="55" zoomScaleNormal="85" zoomScaleSheetLayoutView="55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Q19" sqref="Q19:Q29"/>
    </sheetView>
  </sheetViews>
  <sheetFormatPr defaultRowHeight="16.5" x14ac:dyDescent="0.25"/>
  <cols>
    <col min="2" max="2" width="10.5703125" customWidth="1"/>
    <col min="3" max="3" width="13.7109375" bestFit="1" customWidth="1"/>
    <col min="4" max="4" width="13.78515625" bestFit="1" customWidth="1"/>
    <col min="5" max="5" width="12.7109375" bestFit="1" customWidth="1"/>
    <col min="6" max="8" width="13.7109375" bestFit="1" customWidth="1"/>
    <col min="9" max="9" width="13.78515625" bestFit="1" customWidth="1"/>
    <col min="13" max="13" width="13.7109375" bestFit="1" customWidth="1"/>
    <col min="14" max="14" width="13" customWidth="1"/>
    <col min="15" max="15" width="12.5703125" bestFit="1" customWidth="1"/>
    <col min="16" max="18" width="13.7109375" bestFit="1" customWidth="1"/>
  </cols>
  <sheetData>
    <row r="1" spans="1:18" x14ac:dyDescent="0.25">
      <c r="A1" s="20"/>
      <c r="B1" s="20" t="s">
        <v>39</v>
      </c>
      <c r="C1" s="20">
        <v>5</v>
      </c>
      <c r="D1" s="20">
        <v>5</v>
      </c>
      <c r="E1" s="20">
        <v>5</v>
      </c>
      <c r="F1" s="20">
        <v>5</v>
      </c>
      <c r="G1" s="20">
        <v>5</v>
      </c>
      <c r="H1" s="20">
        <v>5</v>
      </c>
      <c r="K1" s="20"/>
      <c r="L1" s="20" t="s">
        <v>39</v>
      </c>
      <c r="M1" s="20">
        <v>14</v>
      </c>
      <c r="N1" s="20">
        <v>14</v>
      </c>
      <c r="O1" s="20">
        <v>14</v>
      </c>
      <c r="P1" s="20">
        <v>14</v>
      </c>
      <c r="Q1" s="20">
        <v>14</v>
      </c>
    </row>
    <row r="2" spans="1:18" x14ac:dyDescent="0.25">
      <c r="A2" s="20"/>
      <c r="B2" s="20" t="s">
        <v>40</v>
      </c>
      <c r="C2" s="20">
        <v>1</v>
      </c>
      <c r="D2" s="20">
        <v>33</v>
      </c>
      <c r="E2" s="20">
        <v>33</v>
      </c>
      <c r="F2" s="20">
        <v>33</v>
      </c>
      <c r="G2" s="20">
        <v>33</v>
      </c>
      <c r="H2" s="20">
        <v>33</v>
      </c>
      <c r="K2" s="20"/>
      <c r="L2" s="20" t="s">
        <v>40</v>
      </c>
      <c r="M2" s="20">
        <v>23</v>
      </c>
      <c r="N2" s="20">
        <v>23</v>
      </c>
      <c r="O2" s="20">
        <v>23</v>
      </c>
      <c r="P2" s="20">
        <v>23</v>
      </c>
      <c r="Q2" s="20">
        <v>23</v>
      </c>
    </row>
    <row r="3" spans="1:18" x14ac:dyDescent="0.25">
      <c r="A3" s="20"/>
      <c r="B3" s="20" t="s">
        <v>41</v>
      </c>
      <c r="C3" s="20">
        <v>1</v>
      </c>
      <c r="D3" s="20">
        <v>1</v>
      </c>
      <c r="E3" s="20">
        <v>2</v>
      </c>
      <c r="F3" s="20">
        <v>3</v>
      </c>
      <c r="G3" s="20">
        <v>4</v>
      </c>
      <c r="H3" s="20">
        <v>5</v>
      </c>
      <c r="K3" s="20"/>
      <c r="L3" s="20" t="s">
        <v>41</v>
      </c>
      <c r="M3" s="20">
        <v>1</v>
      </c>
      <c r="N3" s="20">
        <v>2</v>
      </c>
      <c r="O3" s="20">
        <v>3</v>
      </c>
      <c r="P3" s="20">
        <v>4</v>
      </c>
      <c r="Q3" s="20">
        <v>5</v>
      </c>
    </row>
    <row r="4" spans="1:18" s="22" customFormat="1" x14ac:dyDescent="0.25">
      <c r="A4" s="21"/>
      <c r="B4" s="21"/>
      <c r="C4" s="21" t="s">
        <v>42</v>
      </c>
      <c r="D4" s="21" t="s">
        <v>44</v>
      </c>
      <c r="E4" s="21" t="s">
        <v>43</v>
      </c>
      <c r="F4" s="21" t="s">
        <v>46</v>
      </c>
      <c r="G4" s="21" t="s">
        <v>45</v>
      </c>
      <c r="H4" s="21" t="s">
        <v>47</v>
      </c>
      <c r="I4" s="22" t="s">
        <v>49</v>
      </c>
      <c r="K4" s="21"/>
      <c r="L4" s="21"/>
      <c r="M4" s="21" t="s">
        <v>48</v>
      </c>
      <c r="N4" s="21" t="s">
        <v>43</v>
      </c>
      <c r="O4" s="21" t="s">
        <v>46</v>
      </c>
      <c r="P4" s="21" t="s">
        <v>45</v>
      </c>
      <c r="Q4" s="21" t="s">
        <v>47</v>
      </c>
      <c r="R4" s="22" t="s">
        <v>50</v>
      </c>
    </row>
    <row r="5" spans="1:18" x14ac:dyDescent="0.25">
      <c r="A5" s="20" t="str">
        <f>T("092011")</f>
        <v>092011</v>
      </c>
      <c r="B5" s="20" t="s">
        <v>9</v>
      </c>
      <c r="C5" s="23">
        <v>93344064</v>
      </c>
      <c r="D5" s="23">
        <v>199277160</v>
      </c>
      <c r="E5" s="23">
        <v>22473280</v>
      </c>
      <c r="F5" s="23">
        <v>13396634</v>
      </c>
      <c r="G5" s="23">
        <v>59337047</v>
      </c>
      <c r="H5" s="86">
        <v>104070199</v>
      </c>
      <c r="I5" s="25">
        <f>SUM(G5:H5)</f>
        <v>163407246</v>
      </c>
      <c r="K5" s="20" t="str">
        <f>T("092011")</f>
        <v>092011</v>
      </c>
      <c r="L5" s="20" t="s">
        <v>9</v>
      </c>
      <c r="M5" s="23">
        <v>193692455</v>
      </c>
      <c r="N5" s="23">
        <v>22513137</v>
      </c>
      <c r="O5" s="23">
        <v>14627822</v>
      </c>
      <c r="P5" s="23">
        <v>59297190</v>
      </c>
      <c r="Q5" s="86">
        <v>97254306</v>
      </c>
      <c r="R5" s="25">
        <f>SUM(P5:Q5)</f>
        <v>156551496</v>
      </c>
    </row>
    <row r="6" spans="1:18" x14ac:dyDescent="0.25">
      <c r="A6" s="20" t="str">
        <f>T("092029")</f>
        <v>092029</v>
      </c>
      <c r="B6" s="20" t="s">
        <v>10</v>
      </c>
      <c r="C6" s="23">
        <v>19875253</v>
      </c>
      <c r="D6" s="23">
        <v>53740563</v>
      </c>
      <c r="E6" s="23">
        <v>5481267</v>
      </c>
      <c r="F6" s="23">
        <v>6155748</v>
      </c>
      <c r="G6" s="23">
        <v>14167631</v>
      </c>
      <c r="H6" s="86">
        <v>27935917</v>
      </c>
      <c r="I6" s="25">
        <f t="shared" ref="I6:I29" si="0">SUM(G6:H6)</f>
        <v>42103548</v>
      </c>
      <c r="K6" s="20" t="str">
        <f>T("092029")</f>
        <v>092029</v>
      </c>
      <c r="L6" s="20" t="s">
        <v>10</v>
      </c>
      <c r="M6" s="23">
        <v>52195222</v>
      </c>
      <c r="N6" s="23">
        <v>4590023</v>
      </c>
      <c r="O6" s="23">
        <v>4799040</v>
      </c>
      <c r="P6" s="23">
        <v>14957241</v>
      </c>
      <c r="Q6" s="86">
        <v>27848918</v>
      </c>
      <c r="R6" s="25">
        <f t="shared" ref="R6:R29" si="1">SUM(P6:Q6)</f>
        <v>42806159</v>
      </c>
    </row>
    <row r="7" spans="1:18" x14ac:dyDescent="0.25">
      <c r="A7" s="20" t="str">
        <f>T("092037")</f>
        <v>092037</v>
      </c>
      <c r="B7" s="20" t="s">
        <v>11</v>
      </c>
      <c r="C7" s="23">
        <v>22061757</v>
      </c>
      <c r="D7" s="23">
        <v>66521951</v>
      </c>
      <c r="E7" s="23">
        <v>6721480</v>
      </c>
      <c r="F7" s="23">
        <v>9725366</v>
      </c>
      <c r="G7" s="23">
        <v>15528761</v>
      </c>
      <c r="H7" s="86">
        <v>34546344</v>
      </c>
      <c r="I7" s="25">
        <f t="shared" si="0"/>
        <v>50075105</v>
      </c>
      <c r="K7" s="20" t="str">
        <f>T("092037")</f>
        <v>092037</v>
      </c>
      <c r="L7" s="20" t="s">
        <v>11</v>
      </c>
      <c r="M7" s="23">
        <v>63602488</v>
      </c>
      <c r="N7" s="23">
        <v>6646898</v>
      </c>
      <c r="O7" s="23">
        <v>6019901</v>
      </c>
      <c r="P7" s="23">
        <v>15603343</v>
      </c>
      <c r="Q7" s="86">
        <v>35332346</v>
      </c>
      <c r="R7" s="25">
        <f t="shared" si="1"/>
        <v>50935689</v>
      </c>
    </row>
    <row r="8" spans="1:18" x14ac:dyDescent="0.25">
      <c r="A8" s="20" t="str">
        <f>T("092045")</f>
        <v>092045</v>
      </c>
      <c r="B8" s="20" t="s">
        <v>12</v>
      </c>
      <c r="C8" s="23">
        <v>17996337</v>
      </c>
      <c r="D8" s="23">
        <v>48175459</v>
      </c>
      <c r="E8" s="23">
        <v>3808105</v>
      </c>
      <c r="F8" s="23">
        <v>7787442</v>
      </c>
      <c r="G8" s="23">
        <v>10514264</v>
      </c>
      <c r="H8" s="86">
        <v>26065648</v>
      </c>
      <c r="I8" s="25">
        <f>SUM(G8:H8)</f>
        <v>36579912</v>
      </c>
      <c r="K8" s="20" t="str">
        <f>T("092045")</f>
        <v>092045</v>
      </c>
      <c r="L8" s="20" t="s">
        <v>12</v>
      </c>
      <c r="M8" s="23">
        <v>45320440</v>
      </c>
      <c r="N8" s="23">
        <v>3626861</v>
      </c>
      <c r="O8" s="23">
        <v>7191849</v>
      </c>
      <c r="P8" s="23">
        <v>10678885</v>
      </c>
      <c r="Q8" s="86">
        <v>23822845</v>
      </c>
      <c r="R8" s="25">
        <f t="shared" si="1"/>
        <v>34501730</v>
      </c>
    </row>
    <row r="9" spans="1:18" x14ac:dyDescent="0.25">
      <c r="A9" s="20" t="str">
        <f>T("092053")</f>
        <v>092053</v>
      </c>
      <c r="B9" s="20" t="s">
        <v>13</v>
      </c>
      <c r="C9" s="23">
        <v>14437699</v>
      </c>
      <c r="D9" s="23">
        <v>39645878</v>
      </c>
      <c r="E9" s="23">
        <v>3135932</v>
      </c>
      <c r="F9" s="23">
        <v>4284756</v>
      </c>
      <c r="G9" s="23">
        <v>10655111</v>
      </c>
      <c r="H9" s="86">
        <v>21570079</v>
      </c>
      <c r="I9" s="25">
        <f>SUM(G9:H9)</f>
        <v>32225190</v>
      </c>
      <c r="K9" s="20" t="str">
        <f>T("092053")</f>
        <v>092053</v>
      </c>
      <c r="L9" s="20" t="s">
        <v>13</v>
      </c>
      <c r="M9" s="23">
        <v>38746307</v>
      </c>
      <c r="N9" s="23">
        <v>3126131</v>
      </c>
      <c r="O9" s="23">
        <v>3776498</v>
      </c>
      <c r="P9" s="23">
        <v>10664912</v>
      </c>
      <c r="Q9" s="86">
        <v>21178766</v>
      </c>
      <c r="R9" s="25">
        <f>SUM(P9:Q9)</f>
        <v>31843678</v>
      </c>
    </row>
    <row r="10" spans="1:18" x14ac:dyDescent="0.25">
      <c r="A10" s="20" t="str">
        <f>T("092061")</f>
        <v>092061</v>
      </c>
      <c r="B10" s="20" t="s">
        <v>14</v>
      </c>
      <c r="C10" s="23">
        <v>13533637</v>
      </c>
      <c r="D10" s="23">
        <v>46486216</v>
      </c>
      <c r="E10" s="23">
        <v>9010647</v>
      </c>
      <c r="F10" s="23">
        <v>5781466</v>
      </c>
      <c r="G10" s="23">
        <v>7758744</v>
      </c>
      <c r="H10" s="86">
        <v>23935359</v>
      </c>
      <c r="I10" s="25">
        <f t="shared" si="0"/>
        <v>31694103</v>
      </c>
      <c r="K10" s="20" t="str">
        <f>T("092061")</f>
        <v>092061</v>
      </c>
      <c r="L10" s="20" t="s">
        <v>14</v>
      </c>
      <c r="M10" s="23">
        <v>44856632</v>
      </c>
      <c r="N10" s="23">
        <v>8835864</v>
      </c>
      <c r="O10" s="23">
        <v>3214932</v>
      </c>
      <c r="P10" s="23">
        <v>7933527</v>
      </c>
      <c r="Q10" s="86">
        <v>24872309</v>
      </c>
      <c r="R10" s="25">
        <f t="shared" si="1"/>
        <v>32805836</v>
      </c>
    </row>
    <row r="11" spans="1:18" x14ac:dyDescent="0.25">
      <c r="A11" s="20" t="str">
        <f>T("092088")</f>
        <v>092088</v>
      </c>
      <c r="B11" s="20" t="s">
        <v>15</v>
      </c>
      <c r="C11" s="23">
        <v>28456543</v>
      </c>
      <c r="D11" s="23">
        <v>59567730</v>
      </c>
      <c r="E11" s="23">
        <v>7696615</v>
      </c>
      <c r="F11" s="23">
        <v>5298067</v>
      </c>
      <c r="G11" s="23">
        <v>14882154</v>
      </c>
      <c r="H11" s="86">
        <v>31690894</v>
      </c>
      <c r="I11" s="25">
        <f t="shared" si="0"/>
        <v>46573048</v>
      </c>
      <c r="K11" s="20" t="str">
        <f>T("092088")</f>
        <v>092088</v>
      </c>
      <c r="L11" s="20" t="s">
        <v>15</v>
      </c>
      <c r="M11" s="23">
        <v>58138903</v>
      </c>
      <c r="N11" s="23">
        <v>7696615</v>
      </c>
      <c r="O11" s="23">
        <v>6718309</v>
      </c>
      <c r="P11" s="23">
        <v>14882154</v>
      </c>
      <c r="Q11" s="86">
        <v>28841825</v>
      </c>
      <c r="R11" s="25">
        <f t="shared" si="1"/>
        <v>43723979</v>
      </c>
    </row>
    <row r="12" spans="1:18" x14ac:dyDescent="0.25">
      <c r="A12" s="20" t="str">
        <f>T("092096")</f>
        <v>092096</v>
      </c>
      <c r="B12" s="20" t="s">
        <v>16</v>
      </c>
      <c r="C12" s="23">
        <v>12987694</v>
      </c>
      <c r="D12" s="23">
        <v>33863611</v>
      </c>
      <c r="E12" s="23">
        <v>5777373</v>
      </c>
      <c r="F12" s="23">
        <v>4039934</v>
      </c>
      <c r="G12" s="23">
        <v>6814749</v>
      </c>
      <c r="H12" s="86">
        <v>17231555</v>
      </c>
      <c r="I12" s="25">
        <f t="shared" si="0"/>
        <v>24046304</v>
      </c>
      <c r="K12" s="20" t="str">
        <f>T("092096")</f>
        <v>092096</v>
      </c>
      <c r="L12" s="20" t="s">
        <v>16</v>
      </c>
      <c r="M12" s="23">
        <v>31883357</v>
      </c>
      <c r="N12" s="23">
        <v>6569850</v>
      </c>
      <c r="O12" s="23">
        <v>3045656</v>
      </c>
      <c r="P12" s="23">
        <v>6022272</v>
      </c>
      <c r="Q12" s="86">
        <v>16245579</v>
      </c>
      <c r="R12" s="25">
        <f t="shared" si="1"/>
        <v>22267851</v>
      </c>
    </row>
    <row r="13" spans="1:18" x14ac:dyDescent="0.25">
      <c r="A13" s="20" t="str">
        <f>T("092100")</f>
        <v>092100</v>
      </c>
      <c r="B13" s="20" t="s">
        <v>17</v>
      </c>
      <c r="C13" s="23">
        <v>10671674</v>
      </c>
      <c r="D13" s="23">
        <v>35265255</v>
      </c>
      <c r="E13" s="23">
        <v>5182207</v>
      </c>
      <c r="F13" s="23">
        <v>5409937</v>
      </c>
      <c r="G13" s="23">
        <v>6350306</v>
      </c>
      <c r="H13" s="86">
        <v>18322805</v>
      </c>
      <c r="I13" s="25">
        <f t="shared" si="0"/>
        <v>24673111</v>
      </c>
      <c r="K13" s="20" t="str">
        <f>T("092100")</f>
        <v>092100</v>
      </c>
      <c r="L13" s="20" t="s">
        <v>17</v>
      </c>
      <c r="M13" s="23">
        <v>34007614</v>
      </c>
      <c r="N13" s="23">
        <v>5076453</v>
      </c>
      <c r="O13" s="23">
        <v>3819470</v>
      </c>
      <c r="P13" s="23">
        <v>6456060</v>
      </c>
      <c r="Q13" s="86">
        <v>18655631</v>
      </c>
      <c r="R13" s="25">
        <f t="shared" si="1"/>
        <v>25111691</v>
      </c>
    </row>
    <row r="14" spans="1:18" x14ac:dyDescent="0.25">
      <c r="A14" s="20" t="str">
        <f>T("092118")</f>
        <v>092118</v>
      </c>
      <c r="B14" s="20" t="s">
        <v>18</v>
      </c>
      <c r="C14" s="23">
        <v>4590987</v>
      </c>
      <c r="D14" s="23">
        <v>13648332</v>
      </c>
      <c r="E14" s="23">
        <v>1543456</v>
      </c>
      <c r="F14" s="23">
        <v>2127762</v>
      </c>
      <c r="G14" s="23">
        <v>2777845</v>
      </c>
      <c r="H14" s="86">
        <v>7199269</v>
      </c>
      <c r="I14" s="25">
        <f t="shared" si="0"/>
        <v>9977114</v>
      </c>
      <c r="K14" s="20" t="str">
        <f>T("092118")</f>
        <v>092118</v>
      </c>
      <c r="L14" s="20" t="s">
        <v>18</v>
      </c>
      <c r="M14" s="23">
        <v>13173412</v>
      </c>
      <c r="N14" s="23">
        <v>1530956</v>
      </c>
      <c r="O14" s="23">
        <v>1622700</v>
      </c>
      <c r="P14" s="23">
        <v>2790345</v>
      </c>
      <c r="Q14" s="86">
        <v>7229411</v>
      </c>
      <c r="R14" s="25">
        <f t="shared" si="1"/>
        <v>10019756</v>
      </c>
    </row>
    <row r="15" spans="1:18" x14ac:dyDescent="0.25">
      <c r="A15" s="20" t="str">
        <f>T("092134")</f>
        <v>092134</v>
      </c>
      <c r="B15" s="20" t="s">
        <v>19</v>
      </c>
      <c r="C15" s="23">
        <v>19565450</v>
      </c>
      <c r="D15" s="23">
        <v>50316473</v>
      </c>
      <c r="E15" s="23">
        <v>5896684</v>
      </c>
      <c r="F15" s="23">
        <v>7124151</v>
      </c>
      <c r="G15" s="23">
        <v>10576874</v>
      </c>
      <c r="H15" s="86">
        <v>26718764</v>
      </c>
      <c r="I15" s="25">
        <f t="shared" si="0"/>
        <v>37295638</v>
      </c>
      <c r="K15" s="20" t="str">
        <f>T("092134")</f>
        <v>092134</v>
      </c>
      <c r="L15" s="20" t="s">
        <v>19</v>
      </c>
      <c r="M15" s="23">
        <v>47648702</v>
      </c>
      <c r="N15" s="23">
        <v>5656716</v>
      </c>
      <c r="O15" s="23">
        <v>4634762</v>
      </c>
      <c r="P15" s="23">
        <v>10816842</v>
      </c>
      <c r="Q15" s="86">
        <v>26540382</v>
      </c>
      <c r="R15" s="25">
        <f t="shared" si="1"/>
        <v>37357224</v>
      </c>
    </row>
    <row r="16" spans="1:18" x14ac:dyDescent="0.25">
      <c r="A16" s="20" t="str">
        <f>T("092142")</f>
        <v>092142</v>
      </c>
      <c r="B16" s="20" t="s">
        <v>20</v>
      </c>
      <c r="C16" s="23">
        <v>7060313</v>
      </c>
      <c r="D16" s="23">
        <v>19542276</v>
      </c>
      <c r="E16" s="23">
        <v>2371329</v>
      </c>
      <c r="F16" s="23">
        <v>3068277</v>
      </c>
      <c r="G16" s="23">
        <v>3833656</v>
      </c>
      <c r="H16" s="86">
        <v>10269014</v>
      </c>
      <c r="I16" s="25">
        <f t="shared" si="0"/>
        <v>14102670</v>
      </c>
      <c r="K16" s="20" t="str">
        <f>T("092142")</f>
        <v>092142</v>
      </c>
      <c r="L16" s="20" t="s">
        <v>20</v>
      </c>
      <c r="M16" s="23">
        <v>17819654</v>
      </c>
      <c r="N16" s="23">
        <v>2411564</v>
      </c>
      <c r="O16" s="23">
        <v>1803676</v>
      </c>
      <c r="P16" s="23">
        <v>3793421</v>
      </c>
      <c r="Q16" s="86">
        <v>9810993</v>
      </c>
      <c r="R16" s="25">
        <f t="shared" si="1"/>
        <v>13604414</v>
      </c>
    </row>
    <row r="17" spans="1:18" x14ac:dyDescent="0.25">
      <c r="A17" s="20" t="str">
        <f>T("092151")</f>
        <v>092151</v>
      </c>
      <c r="B17" s="20" t="s">
        <v>31</v>
      </c>
      <c r="C17" s="23">
        <v>3298690</v>
      </c>
      <c r="D17" s="23">
        <v>12317456</v>
      </c>
      <c r="E17" s="23">
        <v>845599</v>
      </c>
      <c r="F17" s="23">
        <v>1428947</v>
      </c>
      <c r="G17" s="23">
        <v>1997442</v>
      </c>
      <c r="H17" s="86">
        <v>8045468</v>
      </c>
      <c r="I17" s="25">
        <f t="shared" si="0"/>
        <v>10042910</v>
      </c>
      <c r="K17" s="20" t="str">
        <f>T("092151")</f>
        <v>092151</v>
      </c>
      <c r="L17" s="20" t="s">
        <v>31</v>
      </c>
      <c r="M17" s="23">
        <v>11682249</v>
      </c>
      <c r="N17" s="23">
        <v>827050</v>
      </c>
      <c r="O17" s="23">
        <v>1094758</v>
      </c>
      <c r="P17" s="23">
        <v>2015991</v>
      </c>
      <c r="Q17" s="86">
        <v>7744450</v>
      </c>
      <c r="R17" s="25">
        <f t="shared" si="1"/>
        <v>9760441</v>
      </c>
    </row>
    <row r="18" spans="1:18" x14ac:dyDescent="0.25">
      <c r="A18" s="20" t="str">
        <f>T("092169")</f>
        <v>092169</v>
      </c>
      <c r="B18" s="20" t="s">
        <v>32</v>
      </c>
      <c r="C18" s="23">
        <v>9608366</v>
      </c>
      <c r="D18" s="23">
        <v>25310260</v>
      </c>
      <c r="E18" s="23">
        <v>3487984</v>
      </c>
      <c r="F18" s="23">
        <v>3673342</v>
      </c>
      <c r="G18" s="23">
        <v>4371240</v>
      </c>
      <c r="H18" s="86">
        <v>13777694</v>
      </c>
      <c r="I18" s="25">
        <f t="shared" si="0"/>
        <v>18148934</v>
      </c>
      <c r="K18" s="20" t="str">
        <f>T("092169")</f>
        <v>092169</v>
      </c>
      <c r="L18" s="20" t="s">
        <v>32</v>
      </c>
      <c r="M18" s="23">
        <v>23832144</v>
      </c>
      <c r="N18" s="23">
        <v>3444988</v>
      </c>
      <c r="O18" s="23">
        <v>3087049</v>
      </c>
      <c r="P18" s="23">
        <v>4414236</v>
      </c>
      <c r="Q18" s="86">
        <v>12885871</v>
      </c>
      <c r="R18" s="25">
        <f t="shared" si="1"/>
        <v>17300107</v>
      </c>
    </row>
    <row r="19" spans="1:18" x14ac:dyDescent="0.25">
      <c r="A19" s="20" t="str">
        <f>T("093017")</f>
        <v>093017</v>
      </c>
      <c r="B19" s="20" t="s">
        <v>21</v>
      </c>
      <c r="C19" s="23">
        <v>8523139</v>
      </c>
      <c r="D19" s="23">
        <v>13448519</v>
      </c>
      <c r="E19" s="23">
        <v>1444879</v>
      </c>
      <c r="F19" s="23">
        <v>777244</v>
      </c>
      <c r="G19" s="23">
        <v>1732190</v>
      </c>
      <c r="H19" s="86">
        <v>9494206</v>
      </c>
      <c r="I19" s="25">
        <f t="shared" si="0"/>
        <v>11226396</v>
      </c>
      <c r="K19" s="20" t="str">
        <f>T("093017")</f>
        <v>093017</v>
      </c>
      <c r="L19" s="20" t="s">
        <v>21</v>
      </c>
      <c r="M19" s="23">
        <v>13075308</v>
      </c>
      <c r="N19" s="23">
        <v>1453206</v>
      </c>
      <c r="O19" s="23">
        <v>3731989</v>
      </c>
      <c r="P19" s="23">
        <v>1723863</v>
      </c>
      <c r="Q19" s="86">
        <v>6166250</v>
      </c>
      <c r="R19" s="25">
        <f t="shared" si="1"/>
        <v>7890113</v>
      </c>
    </row>
    <row r="20" spans="1:18" x14ac:dyDescent="0.25">
      <c r="A20" s="20" t="str">
        <f>T("093424")</f>
        <v>093424</v>
      </c>
      <c r="B20" s="20" t="s">
        <v>22</v>
      </c>
      <c r="C20" s="23">
        <v>2429435</v>
      </c>
      <c r="D20" s="23">
        <v>8391037</v>
      </c>
      <c r="E20" s="23">
        <v>610267</v>
      </c>
      <c r="F20" s="23">
        <v>1205963</v>
      </c>
      <c r="G20" s="23">
        <v>1710693</v>
      </c>
      <c r="H20" s="86">
        <v>4864114</v>
      </c>
      <c r="I20" s="25">
        <f t="shared" si="0"/>
        <v>6574807</v>
      </c>
      <c r="K20" s="20" t="str">
        <f>T("093424")</f>
        <v>093424</v>
      </c>
      <c r="L20" s="20" t="s">
        <v>22</v>
      </c>
      <c r="M20" s="23">
        <v>7924610</v>
      </c>
      <c r="N20" s="23">
        <v>583723</v>
      </c>
      <c r="O20" s="23">
        <v>1113062</v>
      </c>
      <c r="P20" s="23">
        <v>1737237</v>
      </c>
      <c r="Q20" s="86">
        <v>4490588</v>
      </c>
      <c r="R20" s="25">
        <f t="shared" si="1"/>
        <v>6227825</v>
      </c>
    </row>
    <row r="21" spans="1:18" x14ac:dyDescent="0.25">
      <c r="A21" s="20" t="str">
        <f>T("093432")</f>
        <v>093432</v>
      </c>
      <c r="B21" s="20" t="s">
        <v>23</v>
      </c>
      <c r="C21" s="23">
        <v>1552410</v>
      </c>
      <c r="D21" s="23">
        <v>7884282</v>
      </c>
      <c r="E21" s="23">
        <v>1206410</v>
      </c>
      <c r="F21" s="23">
        <v>1478624</v>
      </c>
      <c r="G21" s="23">
        <v>1001619</v>
      </c>
      <c r="H21" s="86">
        <v>4197629</v>
      </c>
      <c r="I21" s="25">
        <f t="shared" si="0"/>
        <v>5199248</v>
      </c>
      <c r="K21" s="20" t="str">
        <f>T("093432")</f>
        <v>093432</v>
      </c>
      <c r="L21" s="20" t="s">
        <v>23</v>
      </c>
      <c r="M21" s="23">
        <v>7428782</v>
      </c>
      <c r="N21" s="23">
        <v>1010596</v>
      </c>
      <c r="O21" s="23">
        <v>1027639</v>
      </c>
      <c r="P21" s="23">
        <v>1197433</v>
      </c>
      <c r="Q21" s="86">
        <v>4193114</v>
      </c>
      <c r="R21" s="25">
        <f t="shared" si="1"/>
        <v>5390547</v>
      </c>
    </row>
    <row r="22" spans="1:18" x14ac:dyDescent="0.25">
      <c r="A22" s="20" t="str">
        <f>T("093441")</f>
        <v>093441</v>
      </c>
      <c r="B22" s="20" t="s">
        <v>24</v>
      </c>
      <c r="C22" s="23">
        <v>2463946</v>
      </c>
      <c r="D22" s="23">
        <v>6312891</v>
      </c>
      <c r="E22" s="23">
        <v>798433</v>
      </c>
      <c r="F22" s="23">
        <v>1437134</v>
      </c>
      <c r="G22" s="23">
        <v>699520</v>
      </c>
      <c r="H22" s="86">
        <v>3377804</v>
      </c>
      <c r="I22" s="25">
        <f t="shared" si="0"/>
        <v>4077324</v>
      </c>
      <c r="K22" s="20" t="str">
        <f>T("093441")</f>
        <v>093441</v>
      </c>
      <c r="L22" s="20" t="s">
        <v>24</v>
      </c>
      <c r="M22" s="23">
        <v>5998157</v>
      </c>
      <c r="N22" s="23">
        <v>798407</v>
      </c>
      <c r="O22" s="23">
        <v>1456085</v>
      </c>
      <c r="P22" s="23">
        <v>699546</v>
      </c>
      <c r="Q22" s="86">
        <v>3044119</v>
      </c>
      <c r="R22" s="25">
        <f t="shared" si="1"/>
        <v>3743665</v>
      </c>
    </row>
    <row r="23" spans="1:18" x14ac:dyDescent="0.25">
      <c r="A23" s="20" t="str">
        <f>T("093459")</f>
        <v>093459</v>
      </c>
      <c r="B23" s="20" t="s">
        <v>25</v>
      </c>
      <c r="C23" s="23">
        <v>4632226</v>
      </c>
      <c r="D23" s="23">
        <v>7725016</v>
      </c>
      <c r="E23" s="23">
        <v>547198</v>
      </c>
      <c r="F23" s="23">
        <v>960583</v>
      </c>
      <c r="G23" s="23">
        <v>1078669</v>
      </c>
      <c r="H23" s="86">
        <v>5138566</v>
      </c>
      <c r="I23" s="25">
        <f t="shared" si="0"/>
        <v>6217235</v>
      </c>
      <c r="K23" s="20" t="str">
        <f>T("093459")</f>
        <v>093459</v>
      </c>
      <c r="L23" s="20" t="s">
        <v>25</v>
      </c>
      <c r="M23" s="23">
        <v>7233623</v>
      </c>
      <c r="N23" s="23">
        <v>429216</v>
      </c>
      <c r="O23" s="23">
        <v>1452287</v>
      </c>
      <c r="P23" s="23">
        <v>1196651</v>
      </c>
      <c r="Q23" s="86">
        <v>4155469</v>
      </c>
      <c r="R23" s="25">
        <f t="shared" si="1"/>
        <v>5352120</v>
      </c>
    </row>
    <row r="24" spans="1:18" x14ac:dyDescent="0.25">
      <c r="A24" s="20" t="str">
        <f>T("093611")</f>
        <v>093611</v>
      </c>
      <c r="B24" s="20" t="s">
        <v>26</v>
      </c>
      <c r="C24" s="23">
        <v>5169322</v>
      </c>
      <c r="D24" s="23">
        <v>13176264</v>
      </c>
      <c r="E24" s="23">
        <v>771579</v>
      </c>
      <c r="F24" s="23">
        <v>1711208</v>
      </c>
      <c r="G24" s="23">
        <v>2734586</v>
      </c>
      <c r="H24" s="86">
        <v>7958891</v>
      </c>
      <c r="I24" s="25">
        <f t="shared" si="0"/>
        <v>10693477</v>
      </c>
      <c r="K24" s="20" t="str">
        <f>T("093611")</f>
        <v>093611</v>
      </c>
      <c r="L24" s="20" t="s">
        <v>26</v>
      </c>
      <c r="M24" s="23">
        <v>12694454</v>
      </c>
      <c r="N24" s="23">
        <v>757044</v>
      </c>
      <c r="O24" s="23">
        <v>1793652</v>
      </c>
      <c r="P24" s="23">
        <v>2749121</v>
      </c>
      <c r="Q24" s="86">
        <v>7394637</v>
      </c>
      <c r="R24" s="25">
        <f t="shared" si="1"/>
        <v>10143758</v>
      </c>
    </row>
    <row r="25" spans="1:18" x14ac:dyDescent="0.25">
      <c r="A25" s="20" t="str">
        <f>T("093645")</f>
        <v>093645</v>
      </c>
      <c r="B25" s="20" t="s">
        <v>27</v>
      </c>
      <c r="C25" s="23">
        <v>3693805</v>
      </c>
      <c r="D25" s="23">
        <v>8659011</v>
      </c>
      <c r="E25" s="23">
        <v>1119852</v>
      </c>
      <c r="F25" s="23">
        <v>1388320</v>
      </c>
      <c r="G25" s="23">
        <v>1267948</v>
      </c>
      <c r="H25" s="86">
        <v>4882891</v>
      </c>
      <c r="I25" s="25">
        <f t="shared" si="0"/>
        <v>6150839</v>
      </c>
      <c r="K25" s="20" t="str">
        <f>T("093645")</f>
        <v>093645</v>
      </c>
      <c r="L25" s="20" t="s">
        <v>27</v>
      </c>
      <c r="M25" s="23">
        <v>8155058</v>
      </c>
      <c r="N25" s="23">
        <v>911069</v>
      </c>
      <c r="O25" s="23">
        <v>1085567</v>
      </c>
      <c r="P25" s="23">
        <v>1476731</v>
      </c>
      <c r="Q25" s="86">
        <v>4681691</v>
      </c>
      <c r="R25" s="25">
        <f t="shared" si="1"/>
        <v>6158422</v>
      </c>
    </row>
    <row r="26" spans="1:18" x14ac:dyDescent="0.25">
      <c r="A26" s="20" t="str">
        <f>T("093840")</f>
        <v>093840</v>
      </c>
      <c r="B26" s="20" t="s">
        <v>28</v>
      </c>
      <c r="C26" s="23">
        <v>1493180</v>
      </c>
      <c r="D26" s="23">
        <v>5115598</v>
      </c>
      <c r="E26" s="23">
        <v>231343</v>
      </c>
      <c r="F26" s="23">
        <v>624463</v>
      </c>
      <c r="G26" s="23">
        <v>740600</v>
      </c>
      <c r="H26" s="86">
        <v>3519192</v>
      </c>
      <c r="I26" s="25">
        <f t="shared" si="0"/>
        <v>4259792</v>
      </c>
      <c r="K26" s="20" t="str">
        <f>T("093840")</f>
        <v>093840</v>
      </c>
      <c r="L26" s="20" t="s">
        <v>28</v>
      </c>
      <c r="M26" s="23">
        <v>4853399</v>
      </c>
      <c r="N26" s="23">
        <v>231390</v>
      </c>
      <c r="O26" s="23">
        <v>768359</v>
      </c>
      <c r="P26" s="23">
        <v>738113</v>
      </c>
      <c r="Q26" s="86">
        <v>3115537</v>
      </c>
      <c r="R26" s="25">
        <f t="shared" si="1"/>
        <v>3853650</v>
      </c>
    </row>
    <row r="27" spans="1:18" x14ac:dyDescent="0.25">
      <c r="A27" s="20" t="str">
        <f>T("093866")</f>
        <v>093866</v>
      </c>
      <c r="B27" s="20" t="s">
        <v>29</v>
      </c>
      <c r="C27" s="23">
        <v>4356535</v>
      </c>
      <c r="D27" s="23">
        <v>10997005</v>
      </c>
      <c r="E27" s="23">
        <v>1215871</v>
      </c>
      <c r="F27" s="23">
        <v>1833677</v>
      </c>
      <c r="G27" s="23">
        <v>1878724</v>
      </c>
      <c r="H27" s="86">
        <v>6068733</v>
      </c>
      <c r="I27" s="25">
        <f t="shared" si="0"/>
        <v>7947457</v>
      </c>
      <c r="K27" s="20" t="str">
        <f>T("093866")</f>
        <v>093866</v>
      </c>
      <c r="L27" s="20" t="s">
        <v>29</v>
      </c>
      <c r="M27" s="23">
        <v>10481218</v>
      </c>
      <c r="N27" s="23">
        <v>1174131</v>
      </c>
      <c r="O27" s="23">
        <v>1932448</v>
      </c>
      <c r="P27" s="23">
        <v>1920464</v>
      </c>
      <c r="Q27" s="86">
        <v>5454175</v>
      </c>
      <c r="R27" s="25">
        <f t="shared" si="1"/>
        <v>7374639</v>
      </c>
    </row>
    <row r="28" spans="1:18" x14ac:dyDescent="0.25">
      <c r="A28" s="20" t="str">
        <f>T("094072")</f>
        <v>094072</v>
      </c>
      <c r="B28" s="20" t="s">
        <v>30</v>
      </c>
      <c r="C28" s="23">
        <v>5159849</v>
      </c>
      <c r="D28" s="23">
        <v>13235347</v>
      </c>
      <c r="E28" s="23">
        <v>1781327</v>
      </c>
      <c r="F28" s="23">
        <v>2294250</v>
      </c>
      <c r="G28" s="23">
        <v>1869552</v>
      </c>
      <c r="H28" s="86">
        <v>7290218</v>
      </c>
      <c r="I28" s="25">
        <f t="shared" si="0"/>
        <v>9159770</v>
      </c>
      <c r="K28" s="20" t="str">
        <f>T("094072")</f>
        <v>094072</v>
      </c>
      <c r="L28" s="20" t="s">
        <v>30</v>
      </c>
      <c r="M28" s="23">
        <v>12394981</v>
      </c>
      <c r="N28" s="23">
        <v>1602947</v>
      </c>
      <c r="O28" s="23">
        <v>1458142</v>
      </c>
      <c r="P28" s="23">
        <v>2047932</v>
      </c>
      <c r="Q28" s="86">
        <v>7285960</v>
      </c>
      <c r="R28" s="25">
        <f t="shared" si="1"/>
        <v>9333892</v>
      </c>
    </row>
    <row r="29" spans="1:18" x14ac:dyDescent="0.25">
      <c r="A29" s="20" t="str">
        <f>T("094111")</f>
        <v>094111</v>
      </c>
      <c r="B29" s="20" t="s">
        <v>34</v>
      </c>
      <c r="C29" s="23">
        <v>2127997</v>
      </c>
      <c r="D29" s="23">
        <v>9753896</v>
      </c>
      <c r="E29" s="23">
        <v>1410262</v>
      </c>
      <c r="F29" s="23">
        <v>1505856</v>
      </c>
      <c r="G29" s="23">
        <v>1158358</v>
      </c>
      <c r="H29" s="86">
        <v>5679420</v>
      </c>
      <c r="I29" s="25">
        <f t="shared" si="0"/>
        <v>6837778</v>
      </c>
      <c r="K29" s="20" t="str">
        <f>T("094111")</f>
        <v>094111</v>
      </c>
      <c r="L29" s="20" t="s">
        <v>34</v>
      </c>
      <c r="M29" s="23">
        <v>9015257</v>
      </c>
      <c r="N29" s="23">
        <v>1286530</v>
      </c>
      <c r="O29" s="23">
        <v>1312037</v>
      </c>
      <c r="P29" s="23">
        <v>1282090</v>
      </c>
      <c r="Q29" s="86">
        <v>5134600</v>
      </c>
      <c r="R29" s="25">
        <f t="shared" si="1"/>
        <v>6416690</v>
      </c>
    </row>
    <row r="30" spans="1:18" x14ac:dyDescent="0.25">
      <c r="C30" s="27">
        <f t="shared" ref="C30:I30" si="2">SUM(C5:C29)</f>
        <v>319090308</v>
      </c>
      <c r="D30" s="27">
        <f t="shared" si="2"/>
        <v>808377486</v>
      </c>
      <c r="E30" s="27">
        <f t="shared" si="2"/>
        <v>94569379</v>
      </c>
      <c r="F30" s="27">
        <f t="shared" si="2"/>
        <v>94519151</v>
      </c>
      <c r="G30" s="27">
        <f t="shared" si="2"/>
        <v>185438283</v>
      </c>
      <c r="H30" s="87">
        <f t="shared" si="2"/>
        <v>433850673</v>
      </c>
      <c r="I30" s="26">
        <f t="shared" si="2"/>
        <v>619288956</v>
      </c>
      <c r="M30" s="24">
        <f t="shared" ref="M30:R30" si="3">SUM(M5:M29)</f>
        <v>775854426</v>
      </c>
      <c r="N30" s="24">
        <f t="shared" si="3"/>
        <v>92791365</v>
      </c>
      <c r="O30" s="24">
        <f t="shared" si="3"/>
        <v>82587689</v>
      </c>
      <c r="P30" s="24">
        <f t="shared" si="3"/>
        <v>187095600</v>
      </c>
      <c r="Q30" s="88">
        <f t="shared" si="3"/>
        <v>413379772</v>
      </c>
      <c r="R30" s="25">
        <f t="shared" si="3"/>
        <v>600475372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91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(7)経常的収入等</vt:lpstr>
      <vt:lpstr>決統基礎データ</vt:lpstr>
      <vt:lpstr>'(7)経常的収入等'!Print_Area</vt:lpstr>
      <vt:lpstr>'(7)経常的収入等'!Print_Titles</vt:lpstr>
      <vt:lpstr>'(7)経常的収入等'!Print_Titles_MI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2019-03-05T01:27:27Z</dcterms:created>
  <dcterms:modified xsi:type="dcterms:W3CDTF">2025-03-28T08:11:39Z</dcterms:modified>
</cp:coreProperties>
</file>