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230" yWindow="-15" windowWidth="10275" windowHeight="8250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'(7)経常的収入等'!$A$1:$V$35</definedName>
    <definedName name="Print_Area_MI" localSheetId="0">'(7)経常的収入等'!$W$1:$Y$33</definedName>
    <definedName name="_xlnm.Print_Titles" localSheetId="0">'(7)経常的収入等'!$A:$B</definedName>
    <definedName name="Print_Titles_MI" localSheetId="0">'(7)経常的収入等'!$A:$B</definedName>
  </definedNames>
  <calcPr calcId="162913"/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<sst xmlns="http://schemas.openxmlformats.org/spreadsheetml/2006/main" count="137" uniqueCount="57">
  <si>
    <t>(a)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</si>
  <si>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</si>
  <si>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</si>
  <si>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</si>
  <si>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</si>
  <si>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</si>
  <si>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</si>
  <si>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</si>
  <si>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</si>
  <si>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</si>
  <si>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</si>
  <si>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</si>
  <si>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</si>
  <si>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</si>
  <si>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</si>
  <si>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</si>
  <si>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</si>
  <si>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</si>
  <si>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</si>
  <si>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</si>
  <si>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</si>
  <si>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</si>
  <si>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</si>
  <si>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</si>
  <si>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</si>
  <si>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</si>
  <si>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</si>
  <si>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</si>
  <si>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</si>
  <si>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</si>
  <si>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</si>
  <si>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</si>
  <si>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</si>
  <si>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</si>
  <si>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</si>
  <si>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</si>
  <si>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</si>
  <si>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</si>
  <si>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</si>
  <si>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</si>
  <si>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</si>
  <si>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</si>
  <si>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</si>
  <si>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</si>
  <si>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</si>
  <si>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</si>
  <si>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</si>
  <si>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</si>
  <si>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</si>
  <si>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</si>
  <si>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</si>
  <si>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市町名</t>
    <phoneticPr fontId="2"/>
  </si>
  <si>
    <t>令和元年度</t>
    <rPh sb="0" eb="2">
      <t>レイワ</t>
    </rPh>
    <rPh sb="2" eb="3">
      <t>モト</t>
    </rPh>
    <phoneticPr fontId="2"/>
  </si>
  <si>
    <t>(b)</t>
  </si>
  <si>
    <t>(b)</t>
    <phoneticPr fontId="2"/>
  </si>
  <si>
    <t>令和２年度</t>
    <rPh sb="0" eb="2">
      <t>レイワ</t>
    </rPh>
    <phoneticPr fontId="2"/>
  </si>
  <si>
    <t>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</si>
</sst>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\-#,##0.0"/>
    <numFmt numFmtId="177" formatCode="#,##0.000;\-#,##0.00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23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Alignment="1">
      <alignment horizontal="center"/>
    </xf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180" fontId="3" fillId="0" borderId="0" xfId="0" applyNumberFormat="1" applyFont="1" applyBorder="1"/>
    <xf numFmtId="37" fontId="3" fillId="0" borderId="0" xfId="1" applyNumberFormat="1" applyFont="1" applyBorder="1" applyProtection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177" fontId="3" fillId="0" borderId="0" xfId="1" applyNumberFormat="1" applyFont="1" applyAlignment="1">
      <alignment vertical="center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0" xfId="1" applyFont="1" applyBorder="1" applyProtection="1"/>
    <xf numFmtId="37" fontId="3" fillId="0" borderId="3" xfId="1" applyFont="1" applyBorder="1" applyAlignment="1" applyProtection="1">
      <alignment vertical="center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0" xfId="1" applyNumberFormat="1" applyFont="1" applyAlignment="1" applyProtection="1">
      <alignment vertical="center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0" xfId="1" applyNumberFormat="1" applyFont="1" applyProtection="1"/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C57"/>
  <sheetViews>
    <sheetView showGridLines="0" tabSelected="1" view="pageBreakPreview" zoomScale="70" zoomScaleNormal="70" zoomScaleSheetLayoutView="70" workbookViewId="0"/>
  </sheetViews>
  <sheetFormatPr defaultColWidth="12.69921875" defaultRowHeight="17.25" x14ac:dyDescent="0.2"/>
  <cols>
    <col min="1" max="1" width="4.69921875" style="1" customWidth="1"/>
    <col min="2" max="2" width="12" style="1" bestFit="1" customWidth="1"/>
    <col min="3" max="3" width="12.69921875" style="1" customWidth="1"/>
    <col min="4" max="4" width="11.69921875" style="1" customWidth="1"/>
    <col min="5" max="5" width="14.09765625" style="1" customWidth="1"/>
    <col min="6" max="6" width="12.19921875" style="1" bestFit="1" customWidth="1"/>
    <col min="7" max="7" width="7.69921875" style="1" bestFit="1" customWidth="1"/>
    <col min="8" max="8" width="12.69921875" style="1" customWidth="1"/>
    <col min="9" max="9" width="7.69921875" style="1" customWidth="1"/>
    <col min="10" max="10" width="12.69921875" style="1" customWidth="1"/>
    <col min="11" max="11" width="12" style="1" customWidth="1"/>
    <col min="12" max="12" width="7.69921875" style="1" bestFit="1" customWidth="1"/>
    <col min="13" max="13" width="12.69921875" style="1" customWidth="1"/>
    <col min="14" max="14" width="10.796875" style="1" customWidth="1"/>
    <col min="15" max="15" width="12.69921875" style="1" customWidth="1"/>
    <col min="16" max="16" width="12.19921875" style="1" bestFit="1" customWidth="1"/>
    <col min="17" max="17" width="7.69921875" style="1" bestFit="1" customWidth="1"/>
    <col min="18" max="18" width="12.69921875" style="1" customWidth="1"/>
    <col min="19" max="19" width="7.69921875" style="1" bestFit="1" customWidth="1"/>
    <col min="20" max="20" width="12.69921875" style="1" customWidth="1"/>
    <col min="21" max="21" width="11.19921875" style="1" bestFit="1" customWidth="1"/>
    <col min="22" max="22" width="7.796875" style="1" customWidth="1"/>
    <col min="23" max="23" width="4.69921875" style="1" customWidth="1"/>
    <col min="24" max="24" width="15.69921875" style="22" customWidth="1"/>
    <col min="25" max="25" width="4.3984375" style="22" customWidth="1"/>
    <col min="26" max="26" width="15.69921875" style="22" customWidth="1"/>
    <col min="27" max="29" width="14.69921875" style="1" customWidth="1"/>
    <col min="30" max="16384" width="12.69921875" style="1"/>
  </cols>
  <sheetData>
    <row r="1" spans="1:29" ht="21" customHeight="1" thickBo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16" t="s">
        <v>37</v>
      </c>
      <c r="W1" s="5"/>
      <c r="Y1" s="97"/>
    </row>
    <row r="2" spans="1:29" ht="30.75" customHeight="1" thickBot="1" x14ac:dyDescent="0.25">
      <c r="A2" s="117" t="s">
        <v>51</v>
      </c>
      <c r="B2" s="118"/>
      <c r="C2" s="20" t="s">
        <v>4</v>
      </c>
      <c r="D2" s="6"/>
      <c r="E2" s="6"/>
      <c r="F2" s="6"/>
      <c r="G2" s="6"/>
      <c r="H2" s="2"/>
      <c r="I2" s="11"/>
      <c r="J2" s="11"/>
      <c r="K2" s="11"/>
      <c r="L2" s="12"/>
      <c r="M2" s="20" t="s">
        <v>5</v>
      </c>
      <c r="N2" s="6"/>
      <c r="O2" s="6"/>
      <c r="P2" s="6"/>
      <c r="Q2" s="6"/>
      <c r="R2" s="2"/>
      <c r="S2" s="11"/>
      <c r="T2" s="11"/>
      <c r="U2" s="11"/>
      <c r="V2" s="12"/>
      <c r="W2" s="3"/>
      <c r="X2"/>
      <c r="Y2"/>
      <c r="Z2"/>
      <c r="AA2" s="4"/>
      <c r="AB2" s="4"/>
      <c r="AC2" s="4"/>
    </row>
    <row r="3" spans="1:29" ht="30.75" customHeight="1" x14ac:dyDescent="0.2">
      <c r="A3" s="119"/>
      <c r="B3" s="120"/>
      <c r="C3" s="17"/>
      <c r="D3" s="7"/>
      <c r="E3" s="7"/>
      <c r="F3" s="7"/>
      <c r="G3" s="7"/>
      <c r="H3" s="17" t="s">
        <v>6</v>
      </c>
      <c r="I3" s="7"/>
      <c r="J3" s="7"/>
      <c r="K3" s="7"/>
      <c r="L3" s="13"/>
      <c r="M3" s="17"/>
      <c r="N3" s="7"/>
      <c r="O3" s="7"/>
      <c r="P3" s="7"/>
      <c r="Q3" s="7"/>
      <c r="R3" s="17" t="s">
        <v>7</v>
      </c>
      <c r="S3" s="7"/>
      <c r="T3" s="7"/>
      <c r="U3" s="7"/>
      <c r="V3" s="13"/>
      <c r="W3" s="3"/>
      <c r="X3"/>
      <c r="Y3"/>
      <c r="Z3"/>
    </row>
    <row r="4" spans="1:29" ht="30.75" customHeight="1" x14ac:dyDescent="0.2">
      <c r="A4" s="119"/>
      <c r="B4" s="120"/>
      <c r="C4" s="18" t="s">
        <v>55</v>
      </c>
      <c r="D4" s="7"/>
      <c r="E4" s="9" t="s">
        <v>52</v>
      </c>
      <c r="F4" s="9" t="s">
        <v>1</v>
      </c>
      <c r="G4" s="9" t="s">
        <v>2</v>
      </c>
      <c r="H4" s="18" t="s">
        <v>55</v>
      </c>
      <c r="I4" s="7"/>
      <c r="J4" s="9" t="s">
        <v>52</v>
      </c>
      <c r="K4" s="9" t="s">
        <v>1</v>
      </c>
      <c r="L4" s="14" t="s">
        <v>2</v>
      </c>
      <c r="M4" s="18" t="s">
        <v>55</v>
      </c>
      <c r="N4" s="7"/>
      <c r="O4" s="9" t="s">
        <v>52</v>
      </c>
      <c r="P4" s="9" t="s">
        <v>1</v>
      </c>
      <c r="Q4" s="9" t="s">
        <v>2</v>
      </c>
      <c r="R4" s="18" t="s">
        <v>55</v>
      </c>
      <c r="S4" s="7"/>
      <c r="T4" s="9" t="s">
        <v>52</v>
      </c>
      <c r="U4" s="9" t="s">
        <v>1</v>
      </c>
      <c r="V4" s="14" t="s">
        <v>2</v>
      </c>
      <c r="W4" s="3"/>
      <c r="X4"/>
      <c r="Y4"/>
      <c r="Z4"/>
      <c r="AA4" s="4"/>
      <c r="AB4" s="4"/>
      <c r="AC4" s="4"/>
    </row>
    <row r="5" spans="1:29" ht="30.75" customHeight="1" thickBot="1" x14ac:dyDescent="0.25">
      <c r="A5" s="121"/>
      <c r="B5" s="122"/>
      <c r="C5" s="19" t="s">
        <v>0</v>
      </c>
      <c r="D5" s="8" t="s">
        <v>8</v>
      </c>
      <c r="E5" s="8" t="s">
        <v>54</v>
      </c>
      <c r="F5" s="8" t="s">
        <v>3</v>
      </c>
      <c r="G5" s="10"/>
      <c r="H5" s="19" t="s">
        <v>0</v>
      </c>
      <c r="I5" s="8" t="s">
        <v>8</v>
      </c>
      <c r="J5" s="8" t="s">
        <v>53</v>
      </c>
      <c r="K5" s="8" t="s">
        <v>3</v>
      </c>
      <c r="L5" s="15"/>
      <c r="M5" s="19" t="s">
        <v>0</v>
      </c>
      <c r="N5" s="8" t="s">
        <v>8</v>
      </c>
      <c r="O5" s="8" t="s">
        <v>53</v>
      </c>
      <c r="P5" s="8" t="s">
        <v>3</v>
      </c>
      <c r="Q5" s="10"/>
      <c r="R5" s="19" t="s">
        <v>0</v>
      </c>
      <c r="S5" s="8" t="s">
        <v>8</v>
      </c>
      <c r="T5" s="8" t="s">
        <v>53</v>
      </c>
      <c r="U5" s="8" t="s">
        <v>3</v>
      </c>
      <c r="V5" s="15"/>
      <c r="W5" s="3"/>
      <c r="X5"/>
      <c r="Y5"/>
      <c r="Z5"/>
    </row>
    <row r="6" spans="1:29" s="21" customFormat="1" ht="30.75" customHeight="1" x14ac:dyDescent="0.2">
      <c r="A6" s="33">
        <v>1</v>
      </c>
      <c r="B6" s="34" t="s">
        <v>9</v>
      </c>
      <c r="C6" s="105">
        <v>175397876</v>
      </c>
      <c r="D6" s="35">
        <v>60.3</v>
      </c>
      <c r="E6" s="105">
        <v>164635767</v>
      </c>
      <c r="F6" s="36">
        <v>10762109</v>
      </c>
      <c r="G6" s="37">
        <v>6.5</v>
      </c>
      <c r="H6" s="105">
        <v>104589040</v>
      </c>
      <c r="I6" s="38">
        <v>36</v>
      </c>
      <c r="J6" s="106">
        <v>103976358</v>
      </c>
      <c r="K6" s="36">
        <v>612682</v>
      </c>
      <c r="L6" s="37">
        <v>0.6</v>
      </c>
      <c r="M6" s="105">
        <v>158239430</v>
      </c>
      <c r="N6" s="35">
        <v>55.5</v>
      </c>
      <c r="O6" s="107">
        <v>159493009</v>
      </c>
      <c r="P6" s="36">
        <v>-1253579</v>
      </c>
      <c r="Q6" s="37">
        <v>-0.8</v>
      </c>
      <c r="R6" s="105">
        <v>96497301</v>
      </c>
      <c r="S6" s="85">
        <v>33.799999999999997</v>
      </c>
      <c r="T6" s="108">
        <v>98568837</v>
      </c>
      <c r="U6" s="36">
        <v>-2071536</v>
      </c>
      <c r="V6" s="39">
        <v>-2.1</v>
      </c>
      <c r="W6" s="98"/>
      <c r="X6"/>
      <c r="Y6"/>
      <c r="Z6"/>
      <c r="AB6" s="40"/>
    </row>
    <row r="7" spans="1:29" s="21" customFormat="1" ht="30.75" customHeight="1" x14ac:dyDescent="0.2">
      <c r="A7" s="41">
        <v>2</v>
      </c>
      <c r="B7" s="42" t="s">
        <v>10</v>
      </c>
      <c r="C7" s="109">
        <v>42457573</v>
      </c>
      <c r="D7" s="43">
        <v>59.3</v>
      </c>
      <c r="E7" s="109">
        <v>42304807</v>
      </c>
      <c r="F7" s="44">
        <v>152766</v>
      </c>
      <c r="G7" s="45">
        <v>0.4</v>
      </c>
      <c r="H7" s="109">
        <v>28097225</v>
      </c>
      <c r="I7" s="46">
        <v>39.200000000000003</v>
      </c>
      <c r="J7" s="110">
        <v>28048949</v>
      </c>
      <c r="K7" s="44">
        <v>48276</v>
      </c>
      <c r="L7" s="45">
        <v>0.2</v>
      </c>
      <c r="M7" s="109">
        <v>42886634</v>
      </c>
      <c r="N7" s="43">
        <v>61.6</v>
      </c>
      <c r="O7" s="111">
        <v>43279815</v>
      </c>
      <c r="P7" s="44">
        <v>-393181</v>
      </c>
      <c r="Q7" s="45">
        <v>-0.9</v>
      </c>
      <c r="R7" s="109">
        <v>27530334</v>
      </c>
      <c r="S7" s="86">
        <v>39.6</v>
      </c>
      <c r="T7" s="112">
        <v>27993999</v>
      </c>
      <c r="U7" s="44">
        <v>-463665</v>
      </c>
      <c r="V7" s="47">
        <v>-1.7</v>
      </c>
      <c r="W7" s="98"/>
      <c r="X7"/>
      <c r="Y7"/>
      <c r="Z7"/>
      <c r="AB7" s="40"/>
    </row>
    <row r="8" spans="1:29" s="21" customFormat="1" ht="30.75" customHeight="1" x14ac:dyDescent="0.2">
      <c r="A8" s="41">
        <v>3</v>
      </c>
      <c r="B8" s="42" t="s">
        <v>11</v>
      </c>
      <c r="C8" s="109">
        <v>51533761</v>
      </c>
      <c r="D8" s="43">
        <v>54.6</v>
      </c>
      <c r="E8" s="109">
        <v>49816301</v>
      </c>
      <c r="F8" s="44">
        <v>1717460</v>
      </c>
      <c r="G8" s="45">
        <v>3.4</v>
      </c>
      <c r="H8" s="109">
        <v>34899171</v>
      </c>
      <c r="I8" s="46">
        <v>37</v>
      </c>
      <c r="J8" s="110">
        <v>34250531</v>
      </c>
      <c r="K8" s="44">
        <v>648640</v>
      </c>
      <c r="L8" s="45">
        <v>1.9</v>
      </c>
      <c r="M8" s="109">
        <v>51062794</v>
      </c>
      <c r="N8" s="43">
        <v>57.1</v>
      </c>
      <c r="O8" s="111">
        <v>50447902</v>
      </c>
      <c r="P8" s="44">
        <v>614892</v>
      </c>
      <c r="Q8" s="45">
        <v>1.2</v>
      </c>
      <c r="R8" s="109">
        <v>34428204</v>
      </c>
      <c r="S8" s="86">
        <v>38.5</v>
      </c>
      <c r="T8" s="112">
        <v>34775601</v>
      </c>
      <c r="U8" s="44">
        <v>-347397</v>
      </c>
      <c r="V8" s="47">
        <v>-1</v>
      </c>
      <c r="W8" s="98"/>
      <c r="X8"/>
      <c r="Y8"/>
      <c r="Z8"/>
      <c r="AB8" s="40"/>
    </row>
    <row r="9" spans="1:29" s="21" customFormat="1" ht="30.75" customHeight="1" x14ac:dyDescent="0.2">
      <c r="A9" s="41">
        <v>4</v>
      </c>
      <c r="B9" s="42" t="s">
        <v>12</v>
      </c>
      <c r="C9" s="109">
        <v>38416902</v>
      </c>
      <c r="D9" s="43">
        <v>56.4</v>
      </c>
      <c r="E9" s="109">
        <v>37744844</v>
      </c>
      <c r="F9" s="44">
        <v>672058</v>
      </c>
      <c r="G9" s="45">
        <v>1.8</v>
      </c>
      <c r="H9" s="109">
        <v>26446339</v>
      </c>
      <c r="I9" s="46">
        <v>38.799999999999997</v>
      </c>
      <c r="J9" s="110">
        <v>26187299</v>
      </c>
      <c r="K9" s="44">
        <v>259040</v>
      </c>
      <c r="L9" s="45">
        <v>1</v>
      </c>
      <c r="M9" s="109">
        <v>37166503</v>
      </c>
      <c r="N9" s="43">
        <v>57.7</v>
      </c>
      <c r="O9" s="111">
        <v>35020360</v>
      </c>
      <c r="P9" s="44">
        <v>2146143</v>
      </c>
      <c r="Q9" s="45">
        <v>6.1</v>
      </c>
      <c r="R9" s="109">
        <v>25091455</v>
      </c>
      <c r="S9" s="86">
        <v>38.9</v>
      </c>
      <c r="T9" s="112">
        <v>24050534</v>
      </c>
      <c r="U9" s="44">
        <v>1040921</v>
      </c>
      <c r="V9" s="47">
        <v>4.3</v>
      </c>
      <c r="W9" s="98"/>
      <c r="X9"/>
      <c r="Y9"/>
      <c r="Z9"/>
      <c r="AB9" s="40"/>
    </row>
    <row r="10" spans="1:29" s="21" customFormat="1" ht="30.75" customHeight="1" x14ac:dyDescent="0.2">
      <c r="A10" s="41">
        <v>5</v>
      </c>
      <c r="B10" s="42" t="s">
        <v>13</v>
      </c>
      <c r="C10" s="109">
        <v>33400878</v>
      </c>
      <c r="D10" s="43">
        <v>57</v>
      </c>
      <c r="E10" s="109">
        <v>32459835</v>
      </c>
      <c r="F10" s="44">
        <v>941043</v>
      </c>
      <c r="G10" s="45">
        <v>2.9</v>
      </c>
      <c r="H10" s="109">
        <v>22115511</v>
      </c>
      <c r="I10" s="46">
        <v>37.700000000000003</v>
      </c>
      <c r="J10" s="110">
        <v>21899046</v>
      </c>
      <c r="K10" s="44">
        <v>216465</v>
      </c>
      <c r="L10" s="45">
        <v>1</v>
      </c>
      <c r="M10" s="109">
        <v>32040680</v>
      </c>
      <c r="N10" s="43">
        <v>57.8</v>
      </c>
      <c r="O10" s="111">
        <v>31991601</v>
      </c>
      <c r="P10" s="44">
        <v>49079</v>
      </c>
      <c r="Q10" s="45">
        <v>0.2</v>
      </c>
      <c r="R10" s="109">
        <v>20731760</v>
      </c>
      <c r="S10" s="86">
        <v>37.4</v>
      </c>
      <c r="T10" s="112">
        <v>21416619</v>
      </c>
      <c r="U10" s="44">
        <v>-684859</v>
      </c>
      <c r="V10" s="47">
        <v>-3.2</v>
      </c>
      <c r="W10" s="98"/>
      <c r="X10"/>
      <c r="Y10"/>
      <c r="Z10"/>
      <c r="AB10" s="40"/>
    </row>
    <row r="11" spans="1:29" s="21" customFormat="1" ht="30.75" customHeight="1" x14ac:dyDescent="0.2">
      <c r="A11" s="41">
        <v>6</v>
      </c>
      <c r="B11" s="42" t="s">
        <v>14</v>
      </c>
      <c r="C11" s="109">
        <v>31763098</v>
      </c>
      <c r="D11" s="43">
        <v>60.7</v>
      </c>
      <c r="E11" s="109">
        <v>31786070</v>
      </c>
      <c r="F11" s="44">
        <v>-22972</v>
      </c>
      <c r="G11" s="45">
        <v>-0.1</v>
      </c>
      <c r="H11" s="109">
        <v>23879593</v>
      </c>
      <c r="I11" s="46">
        <v>45.6</v>
      </c>
      <c r="J11" s="110">
        <v>23837560</v>
      </c>
      <c r="K11" s="44">
        <v>42033</v>
      </c>
      <c r="L11" s="45">
        <v>0.2</v>
      </c>
      <c r="M11" s="109">
        <v>33151193</v>
      </c>
      <c r="N11" s="43">
        <v>64.7</v>
      </c>
      <c r="O11" s="111">
        <v>33296539</v>
      </c>
      <c r="P11" s="44">
        <v>-145346</v>
      </c>
      <c r="Q11" s="45">
        <v>-0.4</v>
      </c>
      <c r="R11" s="109">
        <v>24766962</v>
      </c>
      <c r="S11" s="86">
        <v>48.3</v>
      </c>
      <c r="T11" s="112">
        <v>25135980</v>
      </c>
      <c r="U11" s="44">
        <v>-369018</v>
      </c>
      <c r="V11" s="47">
        <v>-1.5</v>
      </c>
      <c r="W11" s="98"/>
      <c r="X11"/>
      <c r="Y11"/>
      <c r="Z11"/>
      <c r="AB11" s="40"/>
    </row>
    <row r="12" spans="1:29" s="21" customFormat="1" ht="30.75" customHeight="1" x14ac:dyDescent="0.2">
      <c r="A12" s="41">
        <v>7</v>
      </c>
      <c r="B12" s="42" t="s">
        <v>15</v>
      </c>
      <c r="C12" s="109">
        <v>47434615</v>
      </c>
      <c r="D12" s="43">
        <v>53.2</v>
      </c>
      <c r="E12" s="109">
        <v>47257861</v>
      </c>
      <c r="F12" s="44">
        <v>176754</v>
      </c>
      <c r="G12" s="45">
        <v>0.4</v>
      </c>
      <c r="H12" s="109">
        <v>32026033</v>
      </c>
      <c r="I12" s="46">
        <v>35.9</v>
      </c>
      <c r="J12" s="110">
        <v>32514503</v>
      </c>
      <c r="K12" s="44">
        <v>-488470</v>
      </c>
      <c r="L12" s="45">
        <v>-1.5</v>
      </c>
      <c r="M12" s="109">
        <v>45530785</v>
      </c>
      <c r="N12" s="43">
        <v>52.4</v>
      </c>
      <c r="O12" s="111">
        <v>44192812</v>
      </c>
      <c r="P12" s="44">
        <v>1337973</v>
      </c>
      <c r="Q12" s="45">
        <v>3</v>
      </c>
      <c r="R12" s="109">
        <v>30122203</v>
      </c>
      <c r="S12" s="86">
        <v>34.700000000000003</v>
      </c>
      <c r="T12" s="112">
        <v>29449454</v>
      </c>
      <c r="U12" s="44">
        <v>672749</v>
      </c>
      <c r="V12" s="47">
        <v>2.2999999999999998</v>
      </c>
      <c r="W12" s="98"/>
      <c r="X12"/>
      <c r="Y12"/>
      <c r="Z12"/>
      <c r="AB12" s="40"/>
    </row>
    <row r="13" spans="1:29" s="21" customFormat="1" ht="30.75" customHeight="1" x14ac:dyDescent="0.2">
      <c r="A13" s="41">
        <v>8</v>
      </c>
      <c r="B13" s="42" t="s">
        <v>16</v>
      </c>
      <c r="C13" s="109">
        <v>25551509</v>
      </c>
      <c r="D13" s="43">
        <v>49.3</v>
      </c>
      <c r="E13" s="109">
        <v>24105314</v>
      </c>
      <c r="F13" s="44">
        <v>1446195</v>
      </c>
      <c r="G13" s="45">
        <v>6</v>
      </c>
      <c r="H13" s="109">
        <v>17662014</v>
      </c>
      <c r="I13" s="46">
        <v>34.1</v>
      </c>
      <c r="J13" s="110">
        <v>17196315</v>
      </c>
      <c r="K13" s="44">
        <v>465699</v>
      </c>
      <c r="L13" s="45">
        <v>2.7</v>
      </c>
      <c r="M13" s="109">
        <v>23691827</v>
      </c>
      <c r="N13" s="43">
        <v>48.3</v>
      </c>
      <c r="O13" s="111">
        <v>23137878</v>
      </c>
      <c r="P13" s="44">
        <v>553949</v>
      </c>
      <c r="Q13" s="45">
        <v>2.4</v>
      </c>
      <c r="R13" s="109">
        <v>16289535</v>
      </c>
      <c r="S13" s="86">
        <v>33.200000000000003</v>
      </c>
      <c r="T13" s="112">
        <v>16186214</v>
      </c>
      <c r="U13" s="44">
        <v>103321</v>
      </c>
      <c r="V13" s="47">
        <v>0.6</v>
      </c>
      <c r="W13" s="98"/>
      <c r="X13"/>
      <c r="Y13"/>
      <c r="Z13"/>
      <c r="AB13" s="40"/>
    </row>
    <row r="14" spans="1:29" s="21" customFormat="1" ht="30.75" customHeight="1" x14ac:dyDescent="0.2">
      <c r="A14" s="41">
        <v>9</v>
      </c>
      <c r="B14" s="42" t="s">
        <v>17</v>
      </c>
      <c r="C14" s="109">
        <v>25008250</v>
      </c>
      <c r="D14" s="43">
        <v>55</v>
      </c>
      <c r="E14" s="109">
        <v>24919262</v>
      </c>
      <c r="F14" s="44">
        <v>88988</v>
      </c>
      <c r="G14" s="45">
        <v>0.4</v>
      </c>
      <c r="H14" s="109">
        <v>18284012</v>
      </c>
      <c r="I14" s="46">
        <v>40.200000000000003</v>
      </c>
      <c r="J14" s="110">
        <v>18221350</v>
      </c>
      <c r="K14" s="44">
        <v>62662</v>
      </c>
      <c r="L14" s="45">
        <v>0.3</v>
      </c>
      <c r="M14" s="109">
        <v>25520020</v>
      </c>
      <c r="N14" s="43">
        <v>57.9</v>
      </c>
      <c r="O14" s="111">
        <v>25658248</v>
      </c>
      <c r="P14" s="44">
        <v>-138228</v>
      </c>
      <c r="Q14" s="45">
        <v>-0.5</v>
      </c>
      <c r="R14" s="109">
        <v>18479133</v>
      </c>
      <c r="S14" s="86">
        <v>41.9</v>
      </c>
      <c r="T14" s="112">
        <v>18757199</v>
      </c>
      <c r="U14" s="44">
        <v>-278066</v>
      </c>
      <c r="V14" s="47">
        <v>-1.5</v>
      </c>
      <c r="W14" s="98"/>
      <c r="X14"/>
      <c r="Y14"/>
      <c r="Z14"/>
      <c r="AB14" s="40"/>
    </row>
    <row r="15" spans="1:29" s="21" customFormat="1" ht="30.75" customHeight="1" x14ac:dyDescent="0.2">
      <c r="A15" s="41">
        <v>10</v>
      </c>
      <c r="B15" s="42" t="s">
        <v>18</v>
      </c>
      <c r="C15" s="109">
        <v>10355539</v>
      </c>
      <c r="D15" s="43">
        <v>55.6</v>
      </c>
      <c r="E15" s="109">
        <v>10084075</v>
      </c>
      <c r="F15" s="44">
        <v>271464</v>
      </c>
      <c r="G15" s="45">
        <v>2.7</v>
      </c>
      <c r="H15" s="109">
        <v>7436316</v>
      </c>
      <c r="I15" s="46">
        <v>39.9</v>
      </c>
      <c r="J15" s="110">
        <v>7199603</v>
      </c>
      <c r="K15" s="44">
        <v>236713</v>
      </c>
      <c r="L15" s="45">
        <v>3.3</v>
      </c>
      <c r="M15" s="109">
        <v>9968978</v>
      </c>
      <c r="N15" s="43">
        <v>56.7</v>
      </c>
      <c r="O15" s="111">
        <v>9858983</v>
      </c>
      <c r="P15" s="44">
        <v>109995</v>
      </c>
      <c r="Q15" s="45">
        <v>1.1000000000000001</v>
      </c>
      <c r="R15" s="109">
        <v>7049755</v>
      </c>
      <c r="S15" s="86">
        <v>40.1</v>
      </c>
      <c r="T15" s="112">
        <v>6974511</v>
      </c>
      <c r="U15" s="44">
        <v>75244</v>
      </c>
      <c r="V15" s="47">
        <v>1.1000000000000001</v>
      </c>
      <c r="W15" s="98"/>
      <c r="X15"/>
      <c r="Y15"/>
      <c r="Z15"/>
      <c r="AB15" s="40"/>
    </row>
    <row r="16" spans="1:29" s="21" customFormat="1" ht="30.75" customHeight="1" x14ac:dyDescent="0.2">
      <c r="A16" s="41">
        <v>11</v>
      </c>
      <c r="B16" s="42" t="s">
        <v>19</v>
      </c>
      <c r="C16" s="109">
        <v>37819614</v>
      </c>
      <c r="D16" s="43">
        <v>58.1</v>
      </c>
      <c r="E16" s="109">
        <v>37916061</v>
      </c>
      <c r="F16" s="44">
        <v>-96447</v>
      </c>
      <c r="G16" s="45">
        <v>-0.3</v>
      </c>
      <c r="H16" s="109">
        <v>26200343</v>
      </c>
      <c r="I16" s="46">
        <v>40.200000000000003</v>
      </c>
      <c r="J16" s="110">
        <v>26761883</v>
      </c>
      <c r="K16" s="44">
        <v>-561540</v>
      </c>
      <c r="L16" s="45">
        <v>-2.1</v>
      </c>
      <c r="M16" s="109">
        <v>38054502</v>
      </c>
      <c r="N16" s="43">
        <v>61.2</v>
      </c>
      <c r="O16" s="111">
        <v>39763538</v>
      </c>
      <c r="P16" s="44">
        <v>-1709036</v>
      </c>
      <c r="Q16" s="45">
        <v>-4.3</v>
      </c>
      <c r="R16" s="109">
        <v>26105802</v>
      </c>
      <c r="S16" s="86">
        <v>42</v>
      </c>
      <c r="T16" s="112">
        <v>27990572</v>
      </c>
      <c r="U16" s="44">
        <v>-1884770</v>
      </c>
      <c r="V16" s="47">
        <v>-6.7</v>
      </c>
      <c r="W16" s="98"/>
      <c r="X16"/>
      <c r="Y16"/>
      <c r="Z16"/>
      <c r="AB16" s="40"/>
    </row>
    <row r="17" spans="1:29" s="21" customFormat="1" ht="30.75" customHeight="1" x14ac:dyDescent="0.2">
      <c r="A17" s="41">
        <v>12</v>
      </c>
      <c r="B17" s="42" t="s">
        <v>20</v>
      </c>
      <c r="C17" s="109">
        <v>14911144</v>
      </c>
      <c r="D17" s="43">
        <v>61.1</v>
      </c>
      <c r="E17" s="109">
        <v>14299096</v>
      </c>
      <c r="F17" s="44">
        <v>612048</v>
      </c>
      <c r="G17" s="45">
        <v>4.3</v>
      </c>
      <c r="H17" s="109">
        <v>10433458</v>
      </c>
      <c r="I17" s="46">
        <v>42.8</v>
      </c>
      <c r="J17" s="110">
        <v>10306160</v>
      </c>
      <c r="K17" s="44">
        <v>127298</v>
      </c>
      <c r="L17" s="45">
        <v>1.2</v>
      </c>
      <c r="M17" s="109">
        <v>14228530</v>
      </c>
      <c r="N17" s="43">
        <v>62.1</v>
      </c>
      <c r="O17" s="111">
        <v>13903338</v>
      </c>
      <c r="P17" s="44">
        <v>325192</v>
      </c>
      <c r="Q17" s="45">
        <v>2.2999999999999998</v>
      </c>
      <c r="R17" s="109">
        <v>10480378</v>
      </c>
      <c r="S17" s="86">
        <v>45.7</v>
      </c>
      <c r="T17" s="112">
        <v>9954990</v>
      </c>
      <c r="U17" s="44">
        <v>525388</v>
      </c>
      <c r="V17" s="47">
        <v>5.3</v>
      </c>
      <c r="W17" s="98"/>
      <c r="X17"/>
      <c r="Y17"/>
      <c r="Z17"/>
      <c r="AB17" s="40"/>
    </row>
    <row r="18" spans="1:29" s="21" customFormat="1" ht="30.75" customHeight="1" x14ac:dyDescent="0.2">
      <c r="A18" s="41">
        <v>13</v>
      </c>
      <c r="B18" s="42" t="s">
        <v>31</v>
      </c>
      <c r="C18" s="109">
        <v>10085175</v>
      </c>
      <c r="D18" s="43">
        <v>59.9</v>
      </c>
      <c r="E18" s="109">
        <v>10016999</v>
      </c>
      <c r="F18" s="44">
        <v>68176</v>
      </c>
      <c r="G18" s="45">
        <v>0.7</v>
      </c>
      <c r="H18" s="109">
        <v>8049956</v>
      </c>
      <c r="I18" s="46">
        <v>47.8</v>
      </c>
      <c r="J18" s="110">
        <v>7982390</v>
      </c>
      <c r="K18" s="44">
        <v>67566</v>
      </c>
      <c r="L18" s="45">
        <v>0.8</v>
      </c>
      <c r="M18" s="109">
        <v>9604556</v>
      </c>
      <c r="N18" s="43">
        <v>59.2</v>
      </c>
      <c r="O18" s="111">
        <v>9785654</v>
      </c>
      <c r="P18" s="44">
        <v>-181098</v>
      </c>
      <c r="Q18" s="45">
        <v>-1.9</v>
      </c>
      <c r="R18" s="109">
        <v>7367483</v>
      </c>
      <c r="S18" s="86">
        <v>45.4</v>
      </c>
      <c r="T18" s="112">
        <v>7596664</v>
      </c>
      <c r="U18" s="44">
        <v>-229181</v>
      </c>
      <c r="V18" s="47">
        <v>-3</v>
      </c>
      <c r="W18" s="98"/>
      <c r="X18"/>
      <c r="Y18"/>
      <c r="Z18"/>
      <c r="AB18" s="40"/>
    </row>
    <row r="19" spans="1:29" s="21" customFormat="1" ht="30.75" customHeight="1" thickBot="1" x14ac:dyDescent="0.25">
      <c r="A19" s="48">
        <v>14</v>
      </c>
      <c r="B19" s="49" t="s">
        <v>32</v>
      </c>
      <c r="C19" s="113">
        <v>19729856</v>
      </c>
      <c r="D19" s="50">
        <v>54.8</v>
      </c>
      <c r="E19" s="113">
        <v>19088055</v>
      </c>
      <c r="F19" s="51">
        <v>641801</v>
      </c>
      <c r="G19" s="52">
        <v>3.4</v>
      </c>
      <c r="H19" s="113">
        <v>14468947</v>
      </c>
      <c r="I19" s="53">
        <v>40.200000000000003</v>
      </c>
      <c r="J19" s="114">
        <v>14173930</v>
      </c>
      <c r="K19" s="51">
        <v>295017</v>
      </c>
      <c r="L19" s="52">
        <v>2.1</v>
      </c>
      <c r="M19" s="113">
        <v>18565104</v>
      </c>
      <c r="N19" s="50">
        <v>54.5</v>
      </c>
      <c r="O19" s="115">
        <v>18113055</v>
      </c>
      <c r="P19" s="51">
        <v>452049</v>
      </c>
      <c r="Q19" s="52">
        <v>2.5</v>
      </c>
      <c r="R19" s="113">
        <v>13002935</v>
      </c>
      <c r="S19" s="87">
        <v>38.200000000000003</v>
      </c>
      <c r="T19" s="116">
        <v>13152420</v>
      </c>
      <c r="U19" s="51">
        <v>-149485</v>
      </c>
      <c r="V19" s="54">
        <v>-1.1000000000000001</v>
      </c>
      <c r="W19" s="98"/>
      <c r="X19"/>
      <c r="Y19"/>
      <c r="Z19"/>
      <c r="AB19" s="40"/>
    </row>
    <row r="20" spans="1:29" s="21" customFormat="1" ht="30.75" customHeight="1" thickBot="1" x14ac:dyDescent="0.25">
      <c r="A20" s="55"/>
      <c r="B20" s="56" t="s">
        <v>33</v>
      </c>
      <c r="C20" s="57">
        <v>563865790</v>
      </c>
      <c r="D20" s="58">
        <v>57.4</v>
      </c>
      <c r="E20" s="57">
        <v>546434347</v>
      </c>
      <c r="F20" s="59">
        <v>17431443</v>
      </c>
      <c r="G20" s="60">
        <v>3.2</v>
      </c>
      <c r="H20" s="57">
        <v>374587958</v>
      </c>
      <c r="I20" s="61">
        <v>38.1</v>
      </c>
      <c r="J20" s="62">
        <v>372555877</v>
      </c>
      <c r="K20" s="59">
        <v>2032081</v>
      </c>
      <c r="L20" s="60">
        <v>0.5</v>
      </c>
      <c r="M20" s="57">
        <v>539711536</v>
      </c>
      <c r="N20" s="58">
        <v>56.9</v>
      </c>
      <c r="O20" s="63">
        <v>537942732</v>
      </c>
      <c r="P20" s="59">
        <v>1768804</v>
      </c>
      <c r="Q20" s="60">
        <v>0.3</v>
      </c>
      <c r="R20" s="57">
        <v>357943240</v>
      </c>
      <c r="S20" s="88">
        <v>37.700000000000003</v>
      </c>
      <c r="T20" s="89">
        <v>362003594</v>
      </c>
      <c r="U20" s="59">
        <v>-4060354</v>
      </c>
      <c r="V20" s="64">
        <v>-1.1000000000000001</v>
      </c>
      <c r="W20" s="98"/>
      <c r="X20"/>
      <c r="Y20"/>
      <c r="Z20"/>
      <c r="AB20" s="40"/>
    </row>
    <row r="21" spans="1:29" s="21" customFormat="1" ht="30.75" customHeight="1" x14ac:dyDescent="0.2">
      <c r="A21" s="33">
        <v>15</v>
      </c>
      <c r="B21" s="34" t="s">
        <v>21</v>
      </c>
      <c r="C21" s="105">
        <v>8866507</v>
      </c>
      <c r="D21" s="35">
        <v>56.7</v>
      </c>
      <c r="E21" s="105">
        <v>8842647</v>
      </c>
      <c r="F21" s="36">
        <v>23860</v>
      </c>
      <c r="G21" s="37">
        <v>0.3</v>
      </c>
      <c r="H21" s="105">
        <v>6843879</v>
      </c>
      <c r="I21" s="38">
        <v>43.8</v>
      </c>
      <c r="J21" s="106">
        <v>6880245</v>
      </c>
      <c r="K21" s="36">
        <v>-36366</v>
      </c>
      <c r="L21" s="37">
        <v>-0.5</v>
      </c>
      <c r="M21" s="105">
        <v>8305603</v>
      </c>
      <c r="N21" s="35">
        <v>56</v>
      </c>
      <c r="O21" s="107">
        <v>7881366</v>
      </c>
      <c r="P21" s="36">
        <v>424237</v>
      </c>
      <c r="Q21" s="37">
        <v>5.4</v>
      </c>
      <c r="R21" s="105">
        <v>6274243</v>
      </c>
      <c r="S21" s="85">
        <v>42.3</v>
      </c>
      <c r="T21" s="108">
        <v>5915387</v>
      </c>
      <c r="U21" s="36">
        <v>358856</v>
      </c>
      <c r="V21" s="39">
        <v>6.1</v>
      </c>
      <c r="W21" s="98"/>
      <c r="X21"/>
      <c r="Y21"/>
      <c r="Z21"/>
      <c r="AB21" s="40"/>
    </row>
    <row r="22" spans="1:29" s="21" customFormat="1" ht="30.75" customHeight="1" x14ac:dyDescent="0.2">
      <c r="A22" s="41">
        <v>16</v>
      </c>
      <c r="B22" s="42" t="s">
        <v>22</v>
      </c>
      <c r="C22" s="109">
        <v>6824011</v>
      </c>
      <c r="D22" s="43">
        <v>62.3</v>
      </c>
      <c r="E22" s="109">
        <v>6639498</v>
      </c>
      <c r="F22" s="44">
        <v>184513</v>
      </c>
      <c r="G22" s="45">
        <v>2.8</v>
      </c>
      <c r="H22" s="109">
        <v>5055724</v>
      </c>
      <c r="I22" s="46">
        <v>46.2</v>
      </c>
      <c r="J22" s="110">
        <v>4915433</v>
      </c>
      <c r="K22" s="44">
        <v>140291</v>
      </c>
      <c r="L22" s="45">
        <v>2.9</v>
      </c>
      <c r="M22" s="109">
        <v>6381193</v>
      </c>
      <c r="N22" s="43">
        <v>61.3</v>
      </c>
      <c r="O22" s="111">
        <v>6292682</v>
      </c>
      <c r="P22" s="44">
        <v>88511</v>
      </c>
      <c r="Q22" s="45">
        <v>1.4</v>
      </c>
      <c r="R22" s="109">
        <v>4643472</v>
      </c>
      <c r="S22" s="86">
        <v>44.6</v>
      </c>
      <c r="T22" s="112">
        <v>4595437</v>
      </c>
      <c r="U22" s="44">
        <v>48035</v>
      </c>
      <c r="V22" s="47">
        <v>1</v>
      </c>
      <c r="W22" s="98"/>
      <c r="X22"/>
      <c r="Y22"/>
      <c r="Z22"/>
      <c r="AB22" s="40"/>
    </row>
    <row r="23" spans="1:29" s="21" customFormat="1" ht="30.75" customHeight="1" x14ac:dyDescent="0.2">
      <c r="A23" s="41">
        <v>17</v>
      </c>
      <c r="B23" s="42" t="s">
        <v>23</v>
      </c>
      <c r="C23" s="109">
        <v>5474829</v>
      </c>
      <c r="D23" s="43">
        <v>56</v>
      </c>
      <c r="E23" s="109">
        <v>5358945</v>
      </c>
      <c r="F23" s="44">
        <v>115884</v>
      </c>
      <c r="G23" s="45">
        <v>2.2000000000000002</v>
      </c>
      <c r="H23" s="109">
        <v>4373742</v>
      </c>
      <c r="I23" s="46">
        <v>44.7</v>
      </c>
      <c r="J23" s="110">
        <v>4281368</v>
      </c>
      <c r="K23" s="44">
        <v>92374</v>
      </c>
      <c r="L23" s="45">
        <v>2.2000000000000002</v>
      </c>
      <c r="M23" s="109">
        <v>5338322</v>
      </c>
      <c r="N23" s="43">
        <v>59.4</v>
      </c>
      <c r="O23" s="111">
        <v>5414139</v>
      </c>
      <c r="P23" s="44">
        <v>-75817</v>
      </c>
      <c r="Q23" s="45">
        <v>-1.4</v>
      </c>
      <c r="R23" s="109">
        <v>4137161</v>
      </c>
      <c r="S23" s="86">
        <v>46</v>
      </c>
      <c r="T23" s="112">
        <v>4163708</v>
      </c>
      <c r="U23" s="44">
        <v>-26547</v>
      </c>
      <c r="V23" s="47">
        <v>-0.6</v>
      </c>
      <c r="W23" s="98"/>
      <c r="X23"/>
      <c r="Y23"/>
      <c r="Z23"/>
      <c r="AB23" s="40"/>
    </row>
    <row r="24" spans="1:29" s="21" customFormat="1" ht="30.75" customHeight="1" x14ac:dyDescent="0.2">
      <c r="A24" s="41">
        <v>18</v>
      </c>
      <c r="B24" s="42" t="s">
        <v>24</v>
      </c>
      <c r="C24" s="109">
        <v>4182799</v>
      </c>
      <c r="D24" s="43">
        <v>58.7</v>
      </c>
      <c r="E24" s="109">
        <v>4250866</v>
      </c>
      <c r="F24" s="44">
        <v>-68067</v>
      </c>
      <c r="G24" s="45">
        <v>-1.6</v>
      </c>
      <c r="H24" s="109">
        <v>3395159</v>
      </c>
      <c r="I24" s="46">
        <v>47.7</v>
      </c>
      <c r="J24" s="110">
        <v>3480052</v>
      </c>
      <c r="K24" s="44">
        <v>-84893</v>
      </c>
      <c r="L24" s="45">
        <v>-2.4</v>
      </c>
      <c r="M24" s="109">
        <v>3944843</v>
      </c>
      <c r="N24" s="43">
        <v>60.4</v>
      </c>
      <c r="O24" s="111">
        <v>3889840</v>
      </c>
      <c r="P24" s="44">
        <v>55003</v>
      </c>
      <c r="Q24" s="45">
        <v>1.4</v>
      </c>
      <c r="R24" s="109">
        <v>3157203</v>
      </c>
      <c r="S24" s="86">
        <v>48.4</v>
      </c>
      <c r="T24" s="112">
        <v>3119026</v>
      </c>
      <c r="U24" s="44">
        <v>38177</v>
      </c>
      <c r="V24" s="47">
        <v>1.2</v>
      </c>
      <c r="W24" s="98"/>
      <c r="X24"/>
      <c r="Y24"/>
      <c r="Z24"/>
      <c r="AB24" s="40"/>
    </row>
    <row r="25" spans="1:29" s="21" customFormat="1" ht="30.75" customHeight="1" x14ac:dyDescent="0.2">
      <c r="A25" s="41">
        <v>19</v>
      </c>
      <c r="B25" s="42" t="s">
        <v>25</v>
      </c>
      <c r="C25" s="109">
        <v>6418496</v>
      </c>
      <c r="D25" s="43">
        <v>50.6</v>
      </c>
      <c r="E25" s="109">
        <v>6548725</v>
      </c>
      <c r="F25" s="44">
        <v>-130229</v>
      </c>
      <c r="G25" s="45">
        <v>-2</v>
      </c>
      <c r="H25" s="109">
        <v>5264923</v>
      </c>
      <c r="I25" s="46">
        <v>41.5</v>
      </c>
      <c r="J25" s="110">
        <v>5392786</v>
      </c>
      <c r="K25" s="44">
        <v>-127863</v>
      </c>
      <c r="L25" s="45">
        <v>-2.4</v>
      </c>
      <c r="M25" s="109">
        <v>5533326</v>
      </c>
      <c r="N25" s="43">
        <v>46.5</v>
      </c>
      <c r="O25" s="111">
        <v>5703531</v>
      </c>
      <c r="P25" s="44">
        <v>-170205</v>
      </c>
      <c r="Q25" s="45">
        <v>-3</v>
      </c>
      <c r="R25" s="109">
        <v>4187261</v>
      </c>
      <c r="S25" s="86">
        <v>35.200000000000003</v>
      </c>
      <c r="T25" s="112">
        <v>4265199</v>
      </c>
      <c r="U25" s="44">
        <v>-77938</v>
      </c>
      <c r="V25" s="47">
        <v>-1.8</v>
      </c>
      <c r="W25" s="98"/>
      <c r="X25"/>
      <c r="Y25"/>
      <c r="Z25"/>
      <c r="AB25" s="40"/>
    </row>
    <row r="26" spans="1:29" s="21" customFormat="1" ht="30.75" customHeight="1" x14ac:dyDescent="0.2">
      <c r="A26" s="41">
        <v>20</v>
      </c>
      <c r="B26" s="42" t="s">
        <v>26</v>
      </c>
      <c r="C26" s="109">
        <v>11048854</v>
      </c>
      <c r="D26" s="43">
        <v>57.1</v>
      </c>
      <c r="E26" s="109">
        <v>10413519</v>
      </c>
      <c r="F26" s="44">
        <v>635335</v>
      </c>
      <c r="G26" s="45">
        <v>6.1</v>
      </c>
      <c r="H26" s="109">
        <v>8132057</v>
      </c>
      <c r="I26" s="46">
        <v>42</v>
      </c>
      <c r="J26" s="110">
        <v>7563204</v>
      </c>
      <c r="K26" s="44">
        <v>568853</v>
      </c>
      <c r="L26" s="45">
        <v>7.5</v>
      </c>
      <c r="M26" s="109">
        <v>10399120</v>
      </c>
      <c r="N26" s="43">
        <v>55.3</v>
      </c>
      <c r="O26" s="111">
        <v>10485516</v>
      </c>
      <c r="P26" s="44">
        <v>-86396</v>
      </c>
      <c r="Q26" s="45">
        <v>-0.8</v>
      </c>
      <c r="R26" s="109">
        <v>7442516</v>
      </c>
      <c r="S26" s="86">
        <v>39.6</v>
      </c>
      <c r="T26" s="112">
        <v>7619541</v>
      </c>
      <c r="U26" s="44">
        <v>-177025</v>
      </c>
      <c r="V26" s="47">
        <v>-2.2999999999999998</v>
      </c>
      <c r="W26" s="98"/>
      <c r="X26"/>
      <c r="Y26"/>
      <c r="Z26"/>
      <c r="AB26" s="40"/>
    </row>
    <row r="27" spans="1:29" s="21" customFormat="1" ht="30.75" customHeight="1" x14ac:dyDescent="0.2">
      <c r="A27" s="41">
        <v>21</v>
      </c>
      <c r="B27" s="42" t="s">
        <v>27</v>
      </c>
      <c r="C27" s="109">
        <v>6622745</v>
      </c>
      <c r="D27" s="43">
        <v>58.3</v>
      </c>
      <c r="E27" s="109">
        <v>6412729</v>
      </c>
      <c r="F27" s="44">
        <v>210016</v>
      </c>
      <c r="G27" s="45">
        <v>3.3</v>
      </c>
      <c r="H27" s="109">
        <v>5113612</v>
      </c>
      <c r="I27" s="46">
        <v>45</v>
      </c>
      <c r="J27" s="110">
        <v>4996812</v>
      </c>
      <c r="K27" s="44">
        <v>116800</v>
      </c>
      <c r="L27" s="45">
        <v>2.2999999999999998</v>
      </c>
      <c r="M27" s="109">
        <v>6714303</v>
      </c>
      <c r="N27" s="43">
        <v>61.1</v>
      </c>
      <c r="O27" s="111">
        <v>6443837</v>
      </c>
      <c r="P27" s="44">
        <v>270466</v>
      </c>
      <c r="Q27" s="45">
        <v>4.2</v>
      </c>
      <c r="R27" s="109">
        <v>5071092</v>
      </c>
      <c r="S27" s="86">
        <v>46.2</v>
      </c>
      <c r="T27" s="112">
        <v>4902677</v>
      </c>
      <c r="U27" s="44">
        <v>168415</v>
      </c>
      <c r="V27" s="47">
        <v>3.4</v>
      </c>
      <c r="W27" s="98"/>
      <c r="X27"/>
      <c r="Y27"/>
      <c r="Z27"/>
      <c r="AB27" s="40"/>
    </row>
    <row r="28" spans="1:29" s="21" customFormat="1" ht="30.75" customHeight="1" x14ac:dyDescent="0.2">
      <c r="A28" s="41">
        <v>22</v>
      </c>
      <c r="B28" s="42" t="s">
        <v>28</v>
      </c>
      <c r="C28" s="109">
        <v>4432052</v>
      </c>
      <c r="D28" s="43">
        <v>58.3</v>
      </c>
      <c r="E28" s="109">
        <v>4283794</v>
      </c>
      <c r="F28" s="44">
        <v>148258</v>
      </c>
      <c r="G28" s="45">
        <v>3.5</v>
      </c>
      <c r="H28" s="109">
        <v>3629933</v>
      </c>
      <c r="I28" s="46">
        <v>47.8</v>
      </c>
      <c r="J28" s="110">
        <v>3516904</v>
      </c>
      <c r="K28" s="44">
        <v>113029</v>
      </c>
      <c r="L28" s="45">
        <v>3.2</v>
      </c>
      <c r="M28" s="109">
        <v>3919007</v>
      </c>
      <c r="N28" s="43">
        <v>54.5</v>
      </c>
      <c r="O28" s="111">
        <v>3861860</v>
      </c>
      <c r="P28" s="44">
        <v>57147</v>
      </c>
      <c r="Q28" s="45">
        <v>1.5</v>
      </c>
      <c r="R28" s="109">
        <v>3054167</v>
      </c>
      <c r="S28" s="86">
        <v>42.5</v>
      </c>
      <c r="T28" s="112">
        <v>3094970</v>
      </c>
      <c r="U28" s="44">
        <v>-40803</v>
      </c>
      <c r="V28" s="47">
        <v>-1.3</v>
      </c>
      <c r="W28" s="98"/>
      <c r="X28"/>
      <c r="Y28"/>
      <c r="Z28"/>
      <c r="AB28" s="40"/>
    </row>
    <row r="29" spans="1:29" s="21" customFormat="1" ht="30.75" customHeight="1" x14ac:dyDescent="0.2">
      <c r="A29" s="41">
        <v>23</v>
      </c>
      <c r="B29" s="42" t="s">
        <v>29</v>
      </c>
      <c r="C29" s="109">
        <v>8438635</v>
      </c>
      <c r="D29" s="43">
        <v>55.9</v>
      </c>
      <c r="E29" s="109">
        <v>8052561</v>
      </c>
      <c r="F29" s="44">
        <v>386074</v>
      </c>
      <c r="G29" s="45">
        <v>4.8</v>
      </c>
      <c r="H29" s="109">
        <v>6371819</v>
      </c>
      <c r="I29" s="46">
        <v>42.2</v>
      </c>
      <c r="J29" s="110">
        <v>6318054</v>
      </c>
      <c r="K29" s="44">
        <v>53765</v>
      </c>
      <c r="L29" s="45">
        <v>0.9</v>
      </c>
      <c r="M29" s="109">
        <v>7560990</v>
      </c>
      <c r="N29" s="43">
        <v>52.5</v>
      </c>
      <c r="O29" s="111">
        <v>7294853</v>
      </c>
      <c r="P29" s="44">
        <v>266137</v>
      </c>
      <c r="Q29" s="45">
        <v>3.6</v>
      </c>
      <c r="R29" s="109">
        <v>5379361</v>
      </c>
      <c r="S29" s="86">
        <v>37.4</v>
      </c>
      <c r="T29" s="112">
        <v>5544460</v>
      </c>
      <c r="U29" s="44">
        <v>-165099</v>
      </c>
      <c r="V29" s="47">
        <v>-3</v>
      </c>
      <c r="W29" s="98"/>
      <c r="X29"/>
      <c r="Y29"/>
      <c r="Z29"/>
      <c r="AB29" s="40"/>
    </row>
    <row r="30" spans="1:29" s="21" customFormat="1" ht="30.75" customHeight="1" x14ac:dyDescent="0.2">
      <c r="A30" s="41">
        <v>24</v>
      </c>
      <c r="B30" s="42" t="s">
        <v>30</v>
      </c>
      <c r="C30" s="109">
        <v>9323202</v>
      </c>
      <c r="D30" s="43">
        <v>51.8</v>
      </c>
      <c r="E30" s="109">
        <v>9329165</v>
      </c>
      <c r="F30" s="44">
        <v>-5963</v>
      </c>
      <c r="G30" s="45">
        <v>-0.1</v>
      </c>
      <c r="H30" s="109">
        <v>7503794</v>
      </c>
      <c r="I30" s="46">
        <v>41.7</v>
      </c>
      <c r="J30" s="110">
        <v>7399302</v>
      </c>
      <c r="K30" s="44">
        <v>104492</v>
      </c>
      <c r="L30" s="45">
        <v>1.4</v>
      </c>
      <c r="M30" s="109">
        <v>9432513</v>
      </c>
      <c r="N30" s="43">
        <v>56</v>
      </c>
      <c r="O30" s="111">
        <v>9326032</v>
      </c>
      <c r="P30" s="44">
        <v>106481</v>
      </c>
      <c r="Q30" s="45">
        <v>1.1000000000000001</v>
      </c>
      <c r="R30" s="109">
        <v>7256500</v>
      </c>
      <c r="S30" s="86">
        <v>43.1</v>
      </c>
      <c r="T30" s="112">
        <v>7175047</v>
      </c>
      <c r="U30" s="44">
        <v>81453</v>
      </c>
      <c r="V30" s="47">
        <v>1.1000000000000001</v>
      </c>
      <c r="W30" s="98"/>
      <c r="X30"/>
      <c r="Y30"/>
      <c r="Z30"/>
      <c r="AB30" s="40"/>
    </row>
    <row r="31" spans="1:29" s="21" customFormat="1" ht="30.75" customHeight="1" thickBot="1" x14ac:dyDescent="0.25">
      <c r="A31" s="41">
        <v>25</v>
      </c>
      <c r="B31" s="65" t="s">
        <v>34</v>
      </c>
      <c r="C31" s="113">
        <v>6929776</v>
      </c>
      <c r="D31" s="50">
        <v>62.7</v>
      </c>
      <c r="E31" s="113">
        <v>6684803</v>
      </c>
      <c r="F31" s="51">
        <v>244973</v>
      </c>
      <c r="G31" s="52">
        <v>3.7</v>
      </c>
      <c r="H31" s="113">
        <v>5802101</v>
      </c>
      <c r="I31" s="53">
        <v>52.5</v>
      </c>
      <c r="J31" s="114">
        <v>5538779</v>
      </c>
      <c r="K31" s="51">
        <v>263322</v>
      </c>
      <c r="L31" s="52">
        <v>4.8</v>
      </c>
      <c r="M31" s="113">
        <v>6605714</v>
      </c>
      <c r="N31" s="50">
        <v>65</v>
      </c>
      <c r="O31" s="115">
        <v>6332907</v>
      </c>
      <c r="P31" s="51">
        <v>272807</v>
      </c>
      <c r="Q31" s="52">
        <v>4.3</v>
      </c>
      <c r="R31" s="113">
        <v>5142636</v>
      </c>
      <c r="S31" s="87">
        <v>50.6</v>
      </c>
      <c r="T31" s="116">
        <v>5039473</v>
      </c>
      <c r="U31" s="51">
        <v>103163</v>
      </c>
      <c r="V31" s="54">
        <v>2</v>
      </c>
      <c r="W31" s="98"/>
      <c r="X31"/>
      <c r="Y31"/>
      <c r="Z31"/>
      <c r="AB31" s="40"/>
    </row>
    <row r="32" spans="1:29" s="21" customFormat="1" ht="30.75" customHeight="1" thickBot="1" x14ac:dyDescent="0.25">
      <c r="A32" s="99"/>
      <c r="B32" s="100" t="s">
        <v>35</v>
      </c>
      <c r="C32" s="66" t="s">
        <v>56</v>
      </c>
      <c r="D32" s="67">
        <v>0</v>
      </c>
      <c r="E32" s="68">
        <v>76817252</v>
      </c>
      <c r="F32" s="69">
        <v>-76817252</v>
      </c>
      <c r="G32" s="70">
        <v>-100</v>
      </c>
      <c r="H32" s="66">
        <v>61486743</v>
      </c>
      <c r="I32" s="71">
        <v>44.3</v>
      </c>
      <c r="J32" s="72">
        <v>60282939</v>
      </c>
      <c r="K32" s="69">
        <v>1203804</v>
      </c>
      <c r="L32" s="70">
        <v>2</v>
      </c>
      <c r="M32" s="66">
        <v>74134934</v>
      </c>
      <c r="N32" s="67">
        <v>56.6</v>
      </c>
      <c r="O32" s="73">
        <v>72926563</v>
      </c>
      <c r="P32" s="69">
        <v>1208371</v>
      </c>
      <c r="Q32" s="70">
        <v>1.7</v>
      </c>
      <c r="R32" s="66">
        <v>55745612</v>
      </c>
      <c r="S32" s="90">
        <v>42.5</v>
      </c>
      <c r="T32" s="91">
        <v>55434925</v>
      </c>
      <c r="U32" s="69">
        <v>310687</v>
      </c>
      <c r="V32" s="74">
        <v>0.6</v>
      </c>
      <c r="W32" s="98"/>
      <c r="X32"/>
      <c r="Y32"/>
      <c r="Z32"/>
      <c r="AB32" s="40"/>
      <c r="AC32" s="101"/>
    </row>
    <row r="33" spans="1:29" s="21" customFormat="1" ht="30.75" customHeight="1" thickBot="1" x14ac:dyDescent="0.25">
      <c r="A33" s="102"/>
      <c r="B33" s="103" t="s">
        <v>36</v>
      </c>
      <c r="C33" s="75">
        <v>563865790</v>
      </c>
      <c r="D33" s="76">
        <v>50.3</v>
      </c>
      <c r="E33" s="77">
        <v>623251599</v>
      </c>
      <c r="F33" s="78">
        <v>-59385809</v>
      </c>
      <c r="G33" s="79">
        <v>-9.5</v>
      </c>
      <c r="H33" s="75">
        <v>436074701</v>
      </c>
      <c r="I33" s="80">
        <v>38.9</v>
      </c>
      <c r="J33" s="81">
        <v>432838816</v>
      </c>
      <c r="K33" s="78">
        <v>3235885</v>
      </c>
      <c r="L33" s="79">
        <v>0.7</v>
      </c>
      <c r="M33" s="75">
        <v>613846470</v>
      </c>
      <c r="N33" s="82">
        <v>56.9</v>
      </c>
      <c r="O33" s="83">
        <v>610869295</v>
      </c>
      <c r="P33" s="78">
        <v>2977175</v>
      </c>
      <c r="Q33" s="79">
        <v>0.5</v>
      </c>
      <c r="R33" s="75">
        <v>413688852</v>
      </c>
      <c r="S33" s="92">
        <v>38.299999999999997</v>
      </c>
      <c r="T33" s="93">
        <v>417438519</v>
      </c>
      <c r="U33" s="78">
        <v>-3749667</v>
      </c>
      <c r="V33" s="84">
        <v>-0.9</v>
      </c>
      <c r="W33" s="98"/>
      <c r="X33"/>
      <c r="Y33"/>
      <c r="Z33"/>
      <c r="AA33" s="101"/>
      <c r="AB33" s="40"/>
      <c r="AC33" s="101"/>
    </row>
    <row r="34" spans="1:29" ht="27" customHeight="1" x14ac:dyDescent="0.2">
      <c r="C34" s="21" t="s">
        <v>38</v>
      </c>
      <c r="X34" s="23"/>
      <c r="Y34" s="24"/>
      <c r="Z34" s="24"/>
      <c r="AA34" s="104"/>
      <c r="AB34" s="104"/>
      <c r="AC34" s="104"/>
    </row>
    <row r="35" spans="1:29" s="22" customFormat="1" x14ac:dyDescent="0.2">
      <c r="X35" s="24"/>
      <c r="AA35" s="1"/>
    </row>
    <row r="36" spans="1:29" s="22" customFormat="1" x14ac:dyDescent="0.2">
      <c r="X36" s="24"/>
      <c r="AA36" s="1"/>
    </row>
    <row r="37" spans="1:29" s="22" customFormat="1" x14ac:dyDescent="0.2">
      <c r="X37" s="24"/>
      <c r="AA37" s="1"/>
    </row>
    <row r="38" spans="1:29" s="22" customFormat="1" x14ac:dyDescent="0.2"/>
    <row r="39" spans="1:29" s="22" customFormat="1" x14ac:dyDescent="0.2"/>
    <row r="40" spans="1:29" s="22" customFormat="1" x14ac:dyDescent="0.2"/>
    <row r="41" spans="1:29" s="22" customFormat="1" x14ac:dyDescent="0.2"/>
    <row r="42" spans="1:29" s="22" customFormat="1" x14ac:dyDescent="0.2"/>
    <row r="43" spans="1:29" s="22" customFormat="1" x14ac:dyDescent="0.2"/>
    <row r="44" spans="1:29" s="22" customFormat="1" x14ac:dyDescent="0.2"/>
    <row r="45" spans="1:29" s="22" customFormat="1" x14ac:dyDescent="0.2"/>
    <row r="46" spans="1:29" s="22" customFormat="1" x14ac:dyDescent="0.2"/>
    <row r="47" spans="1:29" s="22" customFormat="1" x14ac:dyDescent="0.2"/>
    <row r="48" spans="1:29" s="22" customFormat="1" x14ac:dyDescent="0.2"/>
    <row r="49" spans="27:27" s="22" customFormat="1" x14ac:dyDescent="0.2"/>
    <row r="50" spans="27:27" s="22" customFormat="1" x14ac:dyDescent="0.2"/>
    <row r="51" spans="27:27" s="22" customFormat="1" x14ac:dyDescent="0.2"/>
    <row r="52" spans="27:27" s="22" customFormat="1" x14ac:dyDescent="0.2"/>
    <row r="53" spans="27:27" s="22" customFormat="1" x14ac:dyDescent="0.2"/>
    <row r="54" spans="27:27" s="22" customFormat="1" x14ac:dyDescent="0.2"/>
    <row r="55" spans="27:27" s="22" customFormat="1" x14ac:dyDescent="0.2"/>
    <row r="56" spans="27:27" s="22" customFormat="1" x14ac:dyDescent="0.2"/>
    <row r="57" spans="27:27" x14ac:dyDescent="0.2">
      <c r="AA57" s="22"/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ゴシック,標準"&amp;12令和３（2021）年度版　栃木県市町村財政の状況</oddFooter>
  </headerFooter>
  <colBreaks count="1" manualBreakCount="1">
    <brk id="22" max="56" man="1"/>
  </colBreaks>
  <ignoredErrors>
    <ignoredError sqref="A1:V1 C3:V3 C2:V2 A20:B20 A4 D4 C5:D5 A6:B19 A33:B33 A21:B21 F4:G4 K4:L4 P4:Q4 U4:V4 B24:B27 B22 B23 B28:B31 F5:G5 K5:L5 P5:Q5 U5:V5 A32:B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7.25" x14ac:dyDescent="0.2"/>
  <cols>
    <col min="2" max="2" width="10.59765625" customWidth="1"/>
    <col min="3" max="3" width="13.69921875" bestFit="1" customWidth="1"/>
    <col min="4" max="4" width="13.796875" bestFit="1" customWidth="1"/>
    <col min="5" max="5" width="12.69921875" bestFit="1" customWidth="1"/>
    <col min="6" max="8" width="13.69921875" bestFit="1" customWidth="1"/>
    <col min="9" max="9" width="13.796875" bestFit="1" customWidth="1"/>
    <col min="13" max="13" width="13.69921875" bestFit="1" customWidth="1"/>
    <col min="14" max="14" width="13" customWidth="1"/>
    <col min="15" max="15" width="12.59765625" bestFit="1" customWidth="1"/>
    <col min="16" max="18" width="13.69921875" bestFit="1" customWidth="1"/>
  </cols>
  <sheetData>
    <row r="1" spans="1:18" x14ac:dyDescent="0.2">
      <c r="A1" s="25"/>
      <c r="B1" s="25" t="s">
        <v>39</v>
      </c>
      <c r="C1" s="25">
        <v>5</v>
      </c>
      <c r="D1" s="25">
        <v>5</v>
      </c>
      <c r="E1" s="25">
        <v>5</v>
      </c>
      <c r="F1" s="25">
        <v>5</v>
      </c>
      <c r="G1" s="25">
        <v>5</v>
      </c>
      <c r="H1" s="25">
        <v>5</v>
      </c>
      <c r="K1" s="25"/>
      <c r="L1" s="25" t="s">
        <v>39</v>
      </c>
      <c r="M1" s="25">
        <v>14</v>
      </c>
      <c r="N1" s="25">
        <v>14</v>
      </c>
      <c r="O1" s="25">
        <v>14</v>
      </c>
      <c r="P1" s="25">
        <v>14</v>
      </c>
      <c r="Q1" s="25">
        <v>14</v>
      </c>
    </row>
    <row r="2" spans="1:18" x14ac:dyDescent="0.2">
      <c r="A2" s="25"/>
      <c r="B2" s="25" t="s">
        <v>40</v>
      </c>
      <c r="C2" s="25">
        <v>1</v>
      </c>
      <c r="D2" s="25">
        <v>33</v>
      </c>
      <c r="E2" s="25">
        <v>33</v>
      </c>
      <c r="F2" s="25">
        <v>33</v>
      </c>
      <c r="G2" s="25">
        <v>33</v>
      </c>
      <c r="H2" s="25">
        <v>33</v>
      </c>
      <c r="K2" s="25"/>
      <c r="L2" s="25" t="s">
        <v>40</v>
      </c>
      <c r="M2" s="25">
        <v>23</v>
      </c>
      <c r="N2" s="25">
        <v>23</v>
      </c>
      <c r="O2" s="25">
        <v>23</v>
      </c>
      <c r="P2" s="25">
        <v>23</v>
      </c>
      <c r="Q2" s="25">
        <v>23</v>
      </c>
    </row>
    <row r="3" spans="1:18" x14ac:dyDescent="0.2">
      <c r="A3" s="25"/>
      <c r="B3" s="25" t="s">
        <v>41</v>
      </c>
      <c r="C3" s="25">
        <v>1</v>
      </c>
      <c r="D3" s="25">
        <v>1</v>
      </c>
      <c r="E3" s="25">
        <v>2</v>
      </c>
      <c r="F3" s="25">
        <v>3</v>
      </c>
      <c r="G3" s="25">
        <v>4</v>
      </c>
      <c r="H3" s="25">
        <v>5</v>
      </c>
      <c r="K3" s="25"/>
      <c r="L3" s="25" t="s">
        <v>41</v>
      </c>
      <c r="M3" s="25">
        <v>1</v>
      </c>
      <c r="N3" s="25">
        <v>2</v>
      </c>
      <c r="O3" s="25">
        <v>3</v>
      </c>
      <c r="P3" s="25">
        <v>4</v>
      </c>
      <c r="Q3" s="25">
        <v>5</v>
      </c>
    </row>
    <row r="4" spans="1:18" s="27" customFormat="1" x14ac:dyDescent="0.2">
      <c r="A4" s="26"/>
      <c r="B4" s="26"/>
      <c r="C4" s="26" t="s">
        <v>42</v>
      </c>
      <c r="D4" s="26" t="s">
        <v>44</v>
      </c>
      <c r="E4" s="26" t="s">
        <v>43</v>
      </c>
      <c r="F4" s="26" t="s">
        <v>46</v>
      </c>
      <c r="G4" s="26" t="s">
        <v>45</v>
      </c>
      <c r="H4" s="26" t="s">
        <v>47</v>
      </c>
      <c r="I4" s="27" t="s">
        <v>49</v>
      </c>
      <c r="K4" s="26"/>
      <c r="L4" s="26"/>
      <c r="M4" s="26" t="s">
        <v>48</v>
      </c>
      <c r="N4" s="26" t="s">
        <v>43</v>
      </c>
      <c r="O4" s="26" t="s">
        <v>46</v>
      </c>
      <c r="P4" s="26" t="s">
        <v>45</v>
      </c>
      <c r="Q4" s="26" t="s">
        <v>47</v>
      </c>
      <c r="R4" s="27" t="s">
        <v>50</v>
      </c>
    </row>
    <row r="5" spans="1:18" x14ac:dyDescent="0.2">
      <c r="A5" s="25" t="str">
        <f>T("092011")</f>
        <v>092011</v>
      </c>
      <c r="B5" s="25" t="s">
        <v>9</v>
      </c>
      <c r="C5" s="28">
        <v>93344064</v>
      </c>
      <c r="D5" s="28">
        <v>199277160</v>
      </c>
      <c r="E5" s="28">
        <v>22473280</v>
      </c>
      <c r="F5" s="28">
        <v>13396634</v>
      </c>
      <c r="G5" s="28">
        <v>59337047</v>
      </c>
      <c r="H5" s="94">
        <v>104070199</v>
      </c>
      <c r="I5" s="30">
        <f>SUM(G5:H5)</f>
        <v>163407246</v>
      </c>
      <c r="K5" s="25" t="str">
        <f>T("092011")</f>
        <v>092011</v>
      </c>
      <c r="L5" s="25" t="s">
        <v>9</v>
      </c>
      <c r="M5" s="28">
        <v>193692455</v>
      </c>
      <c r="N5" s="28">
        <v>22513137</v>
      </c>
      <c r="O5" s="28">
        <v>14627822</v>
      </c>
      <c r="P5" s="28">
        <v>59297190</v>
      </c>
      <c r="Q5" s="94">
        <v>97254306</v>
      </c>
      <c r="R5" s="30">
        <f>SUM(P5:Q5)</f>
        <v>156551496</v>
      </c>
    </row>
    <row r="6" spans="1:18" x14ac:dyDescent="0.2">
      <c r="A6" s="25" t="str">
        <f>T("092029")</f>
        <v>092029</v>
      </c>
      <c r="B6" s="25" t="s">
        <v>10</v>
      </c>
      <c r="C6" s="28">
        <v>19875253</v>
      </c>
      <c r="D6" s="28">
        <v>53740563</v>
      </c>
      <c r="E6" s="28">
        <v>5481267</v>
      </c>
      <c r="F6" s="28">
        <v>6155748</v>
      </c>
      <c r="G6" s="28">
        <v>14167631</v>
      </c>
      <c r="H6" s="94">
        <v>27935917</v>
      </c>
      <c r="I6" s="30">
        <f t="shared" ref="I6:I29" si="0">SUM(G6:H6)</f>
        <v>42103548</v>
      </c>
      <c r="K6" s="25" t="str">
        <f>T("092029")</f>
        <v>092029</v>
      </c>
      <c r="L6" s="25" t="s">
        <v>10</v>
      </c>
      <c r="M6" s="28">
        <v>52195222</v>
      </c>
      <c r="N6" s="28">
        <v>4590023</v>
      </c>
      <c r="O6" s="28">
        <v>4799040</v>
      </c>
      <c r="P6" s="28">
        <v>14957241</v>
      </c>
      <c r="Q6" s="94">
        <v>27848918</v>
      </c>
      <c r="R6" s="30">
        <f t="shared" ref="R6:R29" si="1">SUM(P6:Q6)</f>
        <v>42806159</v>
      </c>
    </row>
    <row r="7" spans="1:18" x14ac:dyDescent="0.2">
      <c r="A7" s="25" t="str">
        <f>T("092037")</f>
        <v>092037</v>
      </c>
      <c r="B7" s="25" t="s">
        <v>11</v>
      </c>
      <c r="C7" s="28">
        <v>22061757</v>
      </c>
      <c r="D7" s="28">
        <v>66521951</v>
      </c>
      <c r="E7" s="28">
        <v>6721480</v>
      </c>
      <c r="F7" s="28">
        <v>9725366</v>
      </c>
      <c r="G7" s="28">
        <v>15528761</v>
      </c>
      <c r="H7" s="94">
        <v>34546344</v>
      </c>
      <c r="I7" s="30">
        <f t="shared" si="0"/>
        <v>50075105</v>
      </c>
      <c r="K7" s="25" t="str">
        <f>T("092037")</f>
        <v>092037</v>
      </c>
      <c r="L7" s="25" t="s">
        <v>11</v>
      </c>
      <c r="M7" s="28">
        <v>63602488</v>
      </c>
      <c r="N7" s="28">
        <v>6646898</v>
      </c>
      <c r="O7" s="28">
        <v>6019901</v>
      </c>
      <c r="P7" s="28">
        <v>15603343</v>
      </c>
      <c r="Q7" s="94">
        <v>35332346</v>
      </c>
      <c r="R7" s="30">
        <f t="shared" si="1"/>
        <v>50935689</v>
      </c>
    </row>
    <row r="8" spans="1:18" x14ac:dyDescent="0.2">
      <c r="A8" s="25" t="str">
        <f>T("092045")</f>
        <v>092045</v>
      </c>
      <c r="B8" s="25" t="s">
        <v>12</v>
      </c>
      <c r="C8" s="28">
        <v>17996337</v>
      </c>
      <c r="D8" s="28">
        <v>48175459</v>
      </c>
      <c r="E8" s="28">
        <v>3808105</v>
      </c>
      <c r="F8" s="28">
        <v>7787442</v>
      </c>
      <c r="G8" s="28">
        <v>10514264</v>
      </c>
      <c r="H8" s="94">
        <v>26065648</v>
      </c>
      <c r="I8" s="30">
        <f>SUM(G8:H8)</f>
        <v>36579912</v>
      </c>
      <c r="K8" s="25" t="str">
        <f>T("092045")</f>
        <v>092045</v>
      </c>
      <c r="L8" s="25" t="s">
        <v>12</v>
      </c>
      <c r="M8" s="28">
        <v>45320440</v>
      </c>
      <c r="N8" s="28">
        <v>3626861</v>
      </c>
      <c r="O8" s="28">
        <v>7191849</v>
      </c>
      <c r="P8" s="28">
        <v>10678885</v>
      </c>
      <c r="Q8" s="94">
        <v>23822845</v>
      </c>
      <c r="R8" s="30">
        <f t="shared" si="1"/>
        <v>34501730</v>
      </c>
    </row>
    <row r="9" spans="1:18" x14ac:dyDescent="0.2">
      <c r="A9" s="25" t="str">
        <f>T("092053")</f>
        <v>092053</v>
      </c>
      <c r="B9" s="25" t="s">
        <v>13</v>
      </c>
      <c r="C9" s="28">
        <v>14437699</v>
      </c>
      <c r="D9" s="28">
        <v>39645878</v>
      </c>
      <c r="E9" s="28">
        <v>3135932</v>
      </c>
      <c r="F9" s="28">
        <v>4284756</v>
      </c>
      <c r="G9" s="28">
        <v>10655111</v>
      </c>
      <c r="H9" s="94">
        <v>21570079</v>
      </c>
      <c r="I9" s="30">
        <f>SUM(G9:H9)</f>
        <v>32225190</v>
      </c>
      <c r="K9" s="25" t="str">
        <f>T("092053")</f>
        <v>092053</v>
      </c>
      <c r="L9" s="25" t="s">
        <v>13</v>
      </c>
      <c r="M9" s="28">
        <v>38746307</v>
      </c>
      <c r="N9" s="28">
        <v>3126131</v>
      </c>
      <c r="O9" s="28">
        <v>3776498</v>
      </c>
      <c r="P9" s="28">
        <v>10664912</v>
      </c>
      <c r="Q9" s="94">
        <v>21178766</v>
      </c>
      <c r="R9" s="30">
        <f>SUM(P9:Q9)</f>
        <v>31843678</v>
      </c>
    </row>
    <row r="10" spans="1:18" x14ac:dyDescent="0.2">
      <c r="A10" s="25" t="str">
        <f>T("092061")</f>
        <v>092061</v>
      </c>
      <c r="B10" s="25" t="s">
        <v>14</v>
      </c>
      <c r="C10" s="28">
        <v>13533637</v>
      </c>
      <c r="D10" s="28">
        <v>46486216</v>
      </c>
      <c r="E10" s="28">
        <v>9010647</v>
      </c>
      <c r="F10" s="28">
        <v>5781466</v>
      </c>
      <c r="G10" s="28">
        <v>7758744</v>
      </c>
      <c r="H10" s="94">
        <v>23935359</v>
      </c>
      <c r="I10" s="30">
        <f t="shared" si="0"/>
        <v>31694103</v>
      </c>
      <c r="K10" s="25" t="str">
        <f>T("092061")</f>
        <v>092061</v>
      </c>
      <c r="L10" s="25" t="s">
        <v>14</v>
      </c>
      <c r="M10" s="28">
        <v>44856632</v>
      </c>
      <c r="N10" s="28">
        <v>8835864</v>
      </c>
      <c r="O10" s="28">
        <v>3214932</v>
      </c>
      <c r="P10" s="28">
        <v>7933527</v>
      </c>
      <c r="Q10" s="94">
        <v>24872309</v>
      </c>
      <c r="R10" s="30">
        <f t="shared" si="1"/>
        <v>32805836</v>
      </c>
    </row>
    <row r="11" spans="1:18" x14ac:dyDescent="0.2">
      <c r="A11" s="25" t="str">
        <f>T("092088")</f>
        <v>092088</v>
      </c>
      <c r="B11" s="25" t="s">
        <v>15</v>
      </c>
      <c r="C11" s="28">
        <v>28456543</v>
      </c>
      <c r="D11" s="28">
        <v>59567730</v>
      </c>
      <c r="E11" s="28">
        <v>7696615</v>
      </c>
      <c r="F11" s="28">
        <v>5298067</v>
      </c>
      <c r="G11" s="28">
        <v>14882154</v>
      </c>
      <c r="H11" s="94">
        <v>31690894</v>
      </c>
      <c r="I11" s="30">
        <f t="shared" si="0"/>
        <v>46573048</v>
      </c>
      <c r="K11" s="25" t="str">
        <f>T("092088")</f>
        <v>092088</v>
      </c>
      <c r="L11" s="25" t="s">
        <v>15</v>
      </c>
      <c r="M11" s="28">
        <v>58138903</v>
      </c>
      <c r="N11" s="28">
        <v>7696615</v>
      </c>
      <c r="O11" s="28">
        <v>6718309</v>
      </c>
      <c r="P11" s="28">
        <v>14882154</v>
      </c>
      <c r="Q11" s="94">
        <v>28841825</v>
      </c>
      <c r="R11" s="30">
        <f t="shared" si="1"/>
        <v>43723979</v>
      </c>
    </row>
    <row r="12" spans="1:18" x14ac:dyDescent="0.2">
      <c r="A12" s="25" t="str">
        <f>T("092096")</f>
        <v>092096</v>
      </c>
      <c r="B12" s="25" t="s">
        <v>16</v>
      </c>
      <c r="C12" s="28">
        <v>12987694</v>
      </c>
      <c r="D12" s="28">
        <v>33863611</v>
      </c>
      <c r="E12" s="28">
        <v>5777373</v>
      </c>
      <c r="F12" s="28">
        <v>4039934</v>
      </c>
      <c r="G12" s="28">
        <v>6814749</v>
      </c>
      <c r="H12" s="94">
        <v>17231555</v>
      </c>
      <c r="I12" s="30">
        <f t="shared" si="0"/>
        <v>24046304</v>
      </c>
      <c r="K12" s="25" t="str">
        <f>T("092096")</f>
        <v>092096</v>
      </c>
      <c r="L12" s="25" t="s">
        <v>16</v>
      </c>
      <c r="M12" s="28">
        <v>31883357</v>
      </c>
      <c r="N12" s="28">
        <v>6569850</v>
      </c>
      <c r="O12" s="28">
        <v>3045656</v>
      </c>
      <c r="P12" s="28">
        <v>6022272</v>
      </c>
      <c r="Q12" s="94">
        <v>16245579</v>
      </c>
      <c r="R12" s="30">
        <f t="shared" si="1"/>
        <v>22267851</v>
      </c>
    </row>
    <row r="13" spans="1:18" x14ac:dyDescent="0.2">
      <c r="A13" s="25" t="str">
        <f>T("092100")</f>
        <v>092100</v>
      </c>
      <c r="B13" s="25" t="s">
        <v>17</v>
      </c>
      <c r="C13" s="28">
        <v>10671674</v>
      </c>
      <c r="D13" s="28">
        <v>35265255</v>
      </c>
      <c r="E13" s="28">
        <v>5182207</v>
      </c>
      <c r="F13" s="28">
        <v>5409937</v>
      </c>
      <c r="G13" s="28">
        <v>6350306</v>
      </c>
      <c r="H13" s="94">
        <v>18322805</v>
      </c>
      <c r="I13" s="30">
        <f t="shared" si="0"/>
        <v>24673111</v>
      </c>
      <c r="K13" s="25" t="str">
        <f>T("092100")</f>
        <v>092100</v>
      </c>
      <c r="L13" s="25" t="s">
        <v>17</v>
      </c>
      <c r="M13" s="28">
        <v>34007614</v>
      </c>
      <c r="N13" s="28">
        <v>5076453</v>
      </c>
      <c r="O13" s="28">
        <v>3819470</v>
      </c>
      <c r="P13" s="28">
        <v>6456060</v>
      </c>
      <c r="Q13" s="94">
        <v>18655631</v>
      </c>
      <c r="R13" s="30">
        <f t="shared" si="1"/>
        <v>25111691</v>
      </c>
    </row>
    <row r="14" spans="1:18" x14ac:dyDescent="0.2">
      <c r="A14" s="25" t="str">
        <f>T("092118")</f>
        <v>092118</v>
      </c>
      <c r="B14" s="25" t="s">
        <v>18</v>
      </c>
      <c r="C14" s="28">
        <v>4590987</v>
      </c>
      <c r="D14" s="28">
        <v>13648332</v>
      </c>
      <c r="E14" s="28">
        <v>1543456</v>
      </c>
      <c r="F14" s="28">
        <v>2127762</v>
      </c>
      <c r="G14" s="28">
        <v>2777845</v>
      </c>
      <c r="H14" s="94">
        <v>7199269</v>
      </c>
      <c r="I14" s="30">
        <f t="shared" si="0"/>
        <v>9977114</v>
      </c>
      <c r="K14" s="25" t="str">
        <f>T("092118")</f>
        <v>092118</v>
      </c>
      <c r="L14" s="25" t="s">
        <v>18</v>
      </c>
      <c r="M14" s="28">
        <v>13173412</v>
      </c>
      <c r="N14" s="28">
        <v>1530956</v>
      </c>
      <c r="O14" s="28">
        <v>1622700</v>
      </c>
      <c r="P14" s="28">
        <v>2790345</v>
      </c>
      <c r="Q14" s="94">
        <v>7229411</v>
      </c>
      <c r="R14" s="30">
        <f t="shared" si="1"/>
        <v>10019756</v>
      </c>
    </row>
    <row r="15" spans="1:18" x14ac:dyDescent="0.2">
      <c r="A15" s="25" t="str">
        <f>T("092134")</f>
        <v>092134</v>
      </c>
      <c r="B15" s="25" t="s">
        <v>19</v>
      </c>
      <c r="C15" s="28">
        <v>19565450</v>
      </c>
      <c r="D15" s="28">
        <v>50316473</v>
      </c>
      <c r="E15" s="28">
        <v>5896684</v>
      </c>
      <c r="F15" s="28">
        <v>7124151</v>
      </c>
      <c r="G15" s="28">
        <v>10576874</v>
      </c>
      <c r="H15" s="94">
        <v>26718764</v>
      </c>
      <c r="I15" s="30">
        <f t="shared" si="0"/>
        <v>37295638</v>
      </c>
      <c r="K15" s="25" t="str">
        <f>T("092134")</f>
        <v>092134</v>
      </c>
      <c r="L15" s="25" t="s">
        <v>19</v>
      </c>
      <c r="M15" s="28">
        <v>47648702</v>
      </c>
      <c r="N15" s="28">
        <v>5656716</v>
      </c>
      <c r="O15" s="28">
        <v>4634762</v>
      </c>
      <c r="P15" s="28">
        <v>10816842</v>
      </c>
      <c r="Q15" s="94">
        <v>26540382</v>
      </c>
      <c r="R15" s="30">
        <f t="shared" si="1"/>
        <v>37357224</v>
      </c>
    </row>
    <row r="16" spans="1:18" x14ac:dyDescent="0.2">
      <c r="A16" s="25" t="str">
        <f>T("092142")</f>
        <v>092142</v>
      </c>
      <c r="B16" s="25" t="s">
        <v>20</v>
      </c>
      <c r="C16" s="28">
        <v>7060313</v>
      </c>
      <c r="D16" s="28">
        <v>19542276</v>
      </c>
      <c r="E16" s="28">
        <v>2371329</v>
      </c>
      <c r="F16" s="28">
        <v>3068277</v>
      </c>
      <c r="G16" s="28">
        <v>3833656</v>
      </c>
      <c r="H16" s="94">
        <v>10269014</v>
      </c>
      <c r="I16" s="30">
        <f t="shared" si="0"/>
        <v>14102670</v>
      </c>
      <c r="K16" s="25" t="str">
        <f>T("092142")</f>
        <v>092142</v>
      </c>
      <c r="L16" s="25" t="s">
        <v>20</v>
      </c>
      <c r="M16" s="28">
        <v>17819654</v>
      </c>
      <c r="N16" s="28">
        <v>2411564</v>
      </c>
      <c r="O16" s="28">
        <v>1803676</v>
      </c>
      <c r="P16" s="28">
        <v>3793421</v>
      </c>
      <c r="Q16" s="94">
        <v>9810993</v>
      </c>
      <c r="R16" s="30">
        <f t="shared" si="1"/>
        <v>13604414</v>
      </c>
    </row>
    <row r="17" spans="1:18" x14ac:dyDescent="0.2">
      <c r="A17" s="25" t="str">
        <f>T("092151")</f>
        <v>092151</v>
      </c>
      <c r="B17" s="25" t="s">
        <v>31</v>
      </c>
      <c r="C17" s="28">
        <v>3298690</v>
      </c>
      <c r="D17" s="28">
        <v>12317456</v>
      </c>
      <c r="E17" s="28">
        <v>845599</v>
      </c>
      <c r="F17" s="28">
        <v>1428947</v>
      </c>
      <c r="G17" s="28">
        <v>1997442</v>
      </c>
      <c r="H17" s="94">
        <v>8045468</v>
      </c>
      <c r="I17" s="30">
        <f t="shared" si="0"/>
        <v>10042910</v>
      </c>
      <c r="K17" s="25" t="str">
        <f>T("092151")</f>
        <v>092151</v>
      </c>
      <c r="L17" s="25" t="s">
        <v>31</v>
      </c>
      <c r="M17" s="28">
        <v>11682249</v>
      </c>
      <c r="N17" s="28">
        <v>827050</v>
      </c>
      <c r="O17" s="28">
        <v>1094758</v>
      </c>
      <c r="P17" s="28">
        <v>2015991</v>
      </c>
      <c r="Q17" s="94">
        <v>7744450</v>
      </c>
      <c r="R17" s="30">
        <f t="shared" si="1"/>
        <v>9760441</v>
      </c>
    </row>
    <row r="18" spans="1:18" x14ac:dyDescent="0.2">
      <c r="A18" s="25" t="str">
        <f>T("092169")</f>
        <v>092169</v>
      </c>
      <c r="B18" s="25" t="s">
        <v>32</v>
      </c>
      <c r="C18" s="28">
        <v>9608366</v>
      </c>
      <c r="D18" s="28">
        <v>25310260</v>
      </c>
      <c r="E18" s="28">
        <v>3487984</v>
      </c>
      <c r="F18" s="28">
        <v>3673342</v>
      </c>
      <c r="G18" s="28">
        <v>4371240</v>
      </c>
      <c r="H18" s="94">
        <v>13777694</v>
      </c>
      <c r="I18" s="30">
        <f t="shared" si="0"/>
        <v>18148934</v>
      </c>
      <c r="K18" s="25" t="str">
        <f>T("092169")</f>
        <v>092169</v>
      </c>
      <c r="L18" s="25" t="s">
        <v>32</v>
      </c>
      <c r="M18" s="28">
        <v>23832144</v>
      </c>
      <c r="N18" s="28">
        <v>3444988</v>
      </c>
      <c r="O18" s="28">
        <v>3087049</v>
      </c>
      <c r="P18" s="28">
        <v>4414236</v>
      </c>
      <c r="Q18" s="94">
        <v>12885871</v>
      </c>
      <c r="R18" s="30">
        <f t="shared" si="1"/>
        <v>17300107</v>
      </c>
    </row>
    <row r="19" spans="1:18" x14ac:dyDescent="0.2">
      <c r="A19" s="25" t="str">
        <f>T("093017")</f>
        <v>093017</v>
      </c>
      <c r="B19" s="25" t="s">
        <v>21</v>
      </c>
      <c r="C19" s="28">
        <v>8523139</v>
      </c>
      <c r="D19" s="28">
        <v>13448519</v>
      </c>
      <c r="E19" s="28">
        <v>1444879</v>
      </c>
      <c r="F19" s="28">
        <v>777244</v>
      </c>
      <c r="G19" s="28">
        <v>1732190</v>
      </c>
      <c r="H19" s="94">
        <v>9494206</v>
      </c>
      <c r="I19" s="30">
        <f t="shared" si="0"/>
        <v>11226396</v>
      </c>
      <c r="K19" s="25" t="str">
        <f>T("093017")</f>
        <v>093017</v>
      </c>
      <c r="L19" s="25" t="s">
        <v>21</v>
      </c>
      <c r="M19" s="28">
        <v>13075308</v>
      </c>
      <c r="N19" s="28">
        <v>1453206</v>
      </c>
      <c r="O19" s="28">
        <v>3731989</v>
      </c>
      <c r="P19" s="28">
        <v>1723863</v>
      </c>
      <c r="Q19" s="94">
        <v>6166250</v>
      </c>
      <c r="R19" s="30">
        <f t="shared" si="1"/>
        <v>7890113</v>
      </c>
    </row>
    <row r="20" spans="1:18" x14ac:dyDescent="0.2">
      <c r="A20" s="25" t="str">
        <f>T("093424")</f>
        <v>093424</v>
      </c>
      <c r="B20" s="25" t="s">
        <v>22</v>
      </c>
      <c r="C20" s="28">
        <v>2429435</v>
      </c>
      <c r="D20" s="28">
        <v>8391037</v>
      </c>
      <c r="E20" s="28">
        <v>610267</v>
      </c>
      <c r="F20" s="28">
        <v>1205963</v>
      </c>
      <c r="G20" s="28">
        <v>1710693</v>
      </c>
      <c r="H20" s="94">
        <v>4864114</v>
      </c>
      <c r="I20" s="30">
        <f t="shared" si="0"/>
        <v>6574807</v>
      </c>
      <c r="K20" s="25" t="str">
        <f>T("093424")</f>
        <v>093424</v>
      </c>
      <c r="L20" s="25" t="s">
        <v>22</v>
      </c>
      <c r="M20" s="28">
        <v>7924610</v>
      </c>
      <c r="N20" s="28">
        <v>583723</v>
      </c>
      <c r="O20" s="28">
        <v>1113062</v>
      </c>
      <c r="P20" s="28">
        <v>1737237</v>
      </c>
      <c r="Q20" s="94">
        <v>4490588</v>
      </c>
      <c r="R20" s="30">
        <f t="shared" si="1"/>
        <v>6227825</v>
      </c>
    </row>
    <row r="21" spans="1:18" x14ac:dyDescent="0.2">
      <c r="A21" s="25" t="str">
        <f>T("093432")</f>
        <v>093432</v>
      </c>
      <c r="B21" s="25" t="s">
        <v>23</v>
      </c>
      <c r="C21" s="28">
        <v>1552410</v>
      </c>
      <c r="D21" s="28">
        <v>7884282</v>
      </c>
      <c r="E21" s="28">
        <v>1206410</v>
      </c>
      <c r="F21" s="28">
        <v>1478624</v>
      </c>
      <c r="G21" s="28">
        <v>1001619</v>
      </c>
      <c r="H21" s="94">
        <v>4197629</v>
      </c>
      <c r="I21" s="30">
        <f t="shared" si="0"/>
        <v>5199248</v>
      </c>
      <c r="K21" s="25" t="str">
        <f>T("093432")</f>
        <v>093432</v>
      </c>
      <c r="L21" s="25" t="s">
        <v>23</v>
      </c>
      <c r="M21" s="28">
        <v>7428782</v>
      </c>
      <c r="N21" s="28">
        <v>1010596</v>
      </c>
      <c r="O21" s="28">
        <v>1027639</v>
      </c>
      <c r="P21" s="28">
        <v>1197433</v>
      </c>
      <c r="Q21" s="94">
        <v>4193114</v>
      </c>
      <c r="R21" s="30">
        <f t="shared" si="1"/>
        <v>5390547</v>
      </c>
    </row>
    <row r="22" spans="1:18" x14ac:dyDescent="0.2">
      <c r="A22" s="25" t="str">
        <f>T("093441")</f>
        <v>093441</v>
      </c>
      <c r="B22" s="25" t="s">
        <v>24</v>
      </c>
      <c r="C22" s="28">
        <v>2463946</v>
      </c>
      <c r="D22" s="28">
        <v>6312891</v>
      </c>
      <c r="E22" s="28">
        <v>798433</v>
      </c>
      <c r="F22" s="28">
        <v>1437134</v>
      </c>
      <c r="G22" s="28">
        <v>699520</v>
      </c>
      <c r="H22" s="94">
        <v>3377804</v>
      </c>
      <c r="I22" s="30">
        <f t="shared" si="0"/>
        <v>4077324</v>
      </c>
      <c r="K22" s="25" t="str">
        <f>T("093441")</f>
        <v>093441</v>
      </c>
      <c r="L22" s="25" t="s">
        <v>24</v>
      </c>
      <c r="M22" s="28">
        <v>5998157</v>
      </c>
      <c r="N22" s="28">
        <v>798407</v>
      </c>
      <c r="O22" s="28">
        <v>1456085</v>
      </c>
      <c r="P22" s="28">
        <v>699546</v>
      </c>
      <c r="Q22" s="94">
        <v>3044119</v>
      </c>
      <c r="R22" s="30">
        <f t="shared" si="1"/>
        <v>3743665</v>
      </c>
    </row>
    <row r="23" spans="1:18" x14ac:dyDescent="0.2">
      <c r="A23" s="25" t="str">
        <f>T("093459")</f>
        <v>093459</v>
      </c>
      <c r="B23" s="25" t="s">
        <v>25</v>
      </c>
      <c r="C23" s="28">
        <v>4632226</v>
      </c>
      <c r="D23" s="28">
        <v>7725016</v>
      </c>
      <c r="E23" s="28">
        <v>547198</v>
      </c>
      <c r="F23" s="28">
        <v>960583</v>
      </c>
      <c r="G23" s="28">
        <v>1078669</v>
      </c>
      <c r="H23" s="94">
        <v>5138566</v>
      </c>
      <c r="I23" s="30">
        <f t="shared" si="0"/>
        <v>6217235</v>
      </c>
      <c r="K23" s="25" t="str">
        <f>T("093459")</f>
        <v>093459</v>
      </c>
      <c r="L23" s="25" t="s">
        <v>25</v>
      </c>
      <c r="M23" s="28">
        <v>7233623</v>
      </c>
      <c r="N23" s="28">
        <v>429216</v>
      </c>
      <c r="O23" s="28">
        <v>1452287</v>
      </c>
      <c r="P23" s="28">
        <v>1196651</v>
      </c>
      <c r="Q23" s="94">
        <v>4155469</v>
      </c>
      <c r="R23" s="30">
        <f t="shared" si="1"/>
        <v>5352120</v>
      </c>
    </row>
    <row r="24" spans="1:18" x14ac:dyDescent="0.2">
      <c r="A24" s="25" t="str">
        <f>T("093611")</f>
        <v>093611</v>
      </c>
      <c r="B24" s="25" t="s">
        <v>26</v>
      </c>
      <c r="C24" s="28">
        <v>5169322</v>
      </c>
      <c r="D24" s="28">
        <v>13176264</v>
      </c>
      <c r="E24" s="28">
        <v>771579</v>
      </c>
      <c r="F24" s="28">
        <v>1711208</v>
      </c>
      <c r="G24" s="28">
        <v>2734586</v>
      </c>
      <c r="H24" s="94">
        <v>7958891</v>
      </c>
      <c r="I24" s="30">
        <f t="shared" si="0"/>
        <v>10693477</v>
      </c>
      <c r="K24" s="25" t="str">
        <f>T("093611")</f>
        <v>093611</v>
      </c>
      <c r="L24" s="25" t="s">
        <v>26</v>
      </c>
      <c r="M24" s="28">
        <v>12694454</v>
      </c>
      <c r="N24" s="28">
        <v>757044</v>
      </c>
      <c r="O24" s="28">
        <v>1793652</v>
      </c>
      <c r="P24" s="28">
        <v>2749121</v>
      </c>
      <c r="Q24" s="94">
        <v>7394637</v>
      </c>
      <c r="R24" s="30">
        <f t="shared" si="1"/>
        <v>10143758</v>
      </c>
    </row>
    <row r="25" spans="1:18" x14ac:dyDescent="0.2">
      <c r="A25" s="25" t="str">
        <f>T("093645")</f>
        <v>093645</v>
      </c>
      <c r="B25" s="25" t="s">
        <v>27</v>
      </c>
      <c r="C25" s="28">
        <v>3693805</v>
      </c>
      <c r="D25" s="28">
        <v>8659011</v>
      </c>
      <c r="E25" s="28">
        <v>1119852</v>
      </c>
      <c r="F25" s="28">
        <v>1388320</v>
      </c>
      <c r="G25" s="28">
        <v>1267948</v>
      </c>
      <c r="H25" s="94">
        <v>4882891</v>
      </c>
      <c r="I25" s="30">
        <f t="shared" si="0"/>
        <v>6150839</v>
      </c>
      <c r="K25" s="25" t="str">
        <f>T("093645")</f>
        <v>093645</v>
      </c>
      <c r="L25" s="25" t="s">
        <v>27</v>
      </c>
      <c r="M25" s="28">
        <v>8155058</v>
      </c>
      <c r="N25" s="28">
        <v>911069</v>
      </c>
      <c r="O25" s="28">
        <v>1085567</v>
      </c>
      <c r="P25" s="28">
        <v>1476731</v>
      </c>
      <c r="Q25" s="94">
        <v>4681691</v>
      </c>
      <c r="R25" s="30">
        <f t="shared" si="1"/>
        <v>6158422</v>
      </c>
    </row>
    <row r="26" spans="1:18" x14ac:dyDescent="0.2">
      <c r="A26" s="25" t="str">
        <f>T("093840")</f>
        <v>093840</v>
      </c>
      <c r="B26" s="25" t="s">
        <v>28</v>
      </c>
      <c r="C26" s="28">
        <v>1493180</v>
      </c>
      <c r="D26" s="28">
        <v>5115598</v>
      </c>
      <c r="E26" s="28">
        <v>231343</v>
      </c>
      <c r="F26" s="28">
        <v>624463</v>
      </c>
      <c r="G26" s="28">
        <v>740600</v>
      </c>
      <c r="H26" s="94">
        <v>3519192</v>
      </c>
      <c r="I26" s="30">
        <f t="shared" si="0"/>
        <v>4259792</v>
      </c>
      <c r="K26" s="25" t="str">
        <f>T("093840")</f>
        <v>093840</v>
      </c>
      <c r="L26" s="25" t="s">
        <v>28</v>
      </c>
      <c r="M26" s="28">
        <v>4853399</v>
      </c>
      <c r="N26" s="28">
        <v>231390</v>
      </c>
      <c r="O26" s="28">
        <v>768359</v>
      </c>
      <c r="P26" s="28">
        <v>738113</v>
      </c>
      <c r="Q26" s="94">
        <v>3115537</v>
      </c>
      <c r="R26" s="30">
        <f t="shared" si="1"/>
        <v>3853650</v>
      </c>
    </row>
    <row r="27" spans="1:18" x14ac:dyDescent="0.2">
      <c r="A27" s="25" t="str">
        <f>T("093866")</f>
        <v>093866</v>
      </c>
      <c r="B27" s="25" t="s">
        <v>29</v>
      </c>
      <c r="C27" s="28">
        <v>4356535</v>
      </c>
      <c r="D27" s="28">
        <v>10997005</v>
      </c>
      <c r="E27" s="28">
        <v>1215871</v>
      </c>
      <c r="F27" s="28">
        <v>1833677</v>
      </c>
      <c r="G27" s="28">
        <v>1878724</v>
      </c>
      <c r="H27" s="94">
        <v>6068733</v>
      </c>
      <c r="I27" s="30">
        <f t="shared" si="0"/>
        <v>7947457</v>
      </c>
      <c r="K27" s="25" t="str">
        <f>T("093866")</f>
        <v>093866</v>
      </c>
      <c r="L27" s="25" t="s">
        <v>29</v>
      </c>
      <c r="M27" s="28">
        <v>10481218</v>
      </c>
      <c r="N27" s="28">
        <v>1174131</v>
      </c>
      <c r="O27" s="28">
        <v>1932448</v>
      </c>
      <c r="P27" s="28">
        <v>1920464</v>
      </c>
      <c r="Q27" s="94">
        <v>5454175</v>
      </c>
      <c r="R27" s="30">
        <f t="shared" si="1"/>
        <v>7374639</v>
      </c>
    </row>
    <row r="28" spans="1:18" x14ac:dyDescent="0.2">
      <c r="A28" s="25" t="str">
        <f>T("094072")</f>
        <v>094072</v>
      </c>
      <c r="B28" s="25" t="s">
        <v>30</v>
      </c>
      <c r="C28" s="28">
        <v>5159849</v>
      </c>
      <c r="D28" s="28">
        <v>13235347</v>
      </c>
      <c r="E28" s="28">
        <v>1781327</v>
      </c>
      <c r="F28" s="28">
        <v>2294250</v>
      </c>
      <c r="G28" s="28">
        <v>1869552</v>
      </c>
      <c r="H28" s="94">
        <v>7290218</v>
      </c>
      <c r="I28" s="30">
        <f t="shared" si="0"/>
        <v>9159770</v>
      </c>
      <c r="K28" s="25" t="str">
        <f>T("094072")</f>
        <v>094072</v>
      </c>
      <c r="L28" s="25" t="s">
        <v>30</v>
      </c>
      <c r="M28" s="28">
        <v>12394981</v>
      </c>
      <c r="N28" s="28">
        <v>1602947</v>
      </c>
      <c r="O28" s="28">
        <v>1458142</v>
      </c>
      <c r="P28" s="28">
        <v>2047932</v>
      </c>
      <c r="Q28" s="94">
        <v>7285960</v>
      </c>
      <c r="R28" s="30">
        <f t="shared" si="1"/>
        <v>9333892</v>
      </c>
    </row>
    <row r="29" spans="1:18" x14ac:dyDescent="0.2">
      <c r="A29" s="25" t="str">
        <f>T("094111")</f>
        <v>094111</v>
      </c>
      <c r="B29" s="25" t="s">
        <v>34</v>
      </c>
      <c r="C29" s="28">
        <v>2127997</v>
      </c>
      <c r="D29" s="28">
        <v>9753896</v>
      </c>
      <c r="E29" s="28">
        <v>1410262</v>
      </c>
      <c r="F29" s="28">
        <v>1505856</v>
      </c>
      <c r="G29" s="28">
        <v>1158358</v>
      </c>
      <c r="H29" s="94">
        <v>5679420</v>
      </c>
      <c r="I29" s="30">
        <f t="shared" si="0"/>
        <v>6837778</v>
      </c>
      <c r="K29" s="25" t="str">
        <f>T("094111")</f>
        <v>094111</v>
      </c>
      <c r="L29" s="25" t="s">
        <v>34</v>
      </c>
      <c r="M29" s="28">
        <v>9015257</v>
      </c>
      <c r="N29" s="28">
        <v>1286530</v>
      </c>
      <c r="O29" s="28">
        <v>1312037</v>
      </c>
      <c r="P29" s="28">
        <v>1282090</v>
      </c>
      <c r="Q29" s="94">
        <v>5134600</v>
      </c>
      <c r="R29" s="30">
        <f t="shared" si="1"/>
        <v>6416690</v>
      </c>
    </row>
    <row r="30" spans="1:18" x14ac:dyDescent="0.2">
      <c r="C30" s="32">
        <f t="shared" ref="C30:I30" si="2">SUM(C5:C29)</f>
        <v>319090308</v>
      </c>
      <c r="D30" s="32">
        <f t="shared" si="2"/>
        <v>808377486</v>
      </c>
      <c r="E30" s="32">
        <f t="shared" si="2"/>
        <v>94569379</v>
      </c>
      <c r="F30" s="32">
        <f t="shared" si="2"/>
        <v>94519151</v>
      </c>
      <c r="G30" s="32">
        <f t="shared" si="2"/>
        <v>185438283</v>
      </c>
      <c r="H30" s="95">
        <f t="shared" si="2"/>
        <v>433850673</v>
      </c>
      <c r="I30" s="31">
        <f t="shared" si="2"/>
        <v>619288956</v>
      </c>
      <c r="M30" s="29">
        <f t="shared" ref="M30:R30" si="3">SUM(M5:M29)</f>
        <v>775854426</v>
      </c>
      <c r="N30" s="29">
        <f t="shared" si="3"/>
        <v>92791365</v>
      </c>
      <c r="O30" s="29">
        <f t="shared" si="3"/>
        <v>82587689</v>
      </c>
      <c r="P30" s="29">
        <f t="shared" si="3"/>
        <v>187095600</v>
      </c>
      <c r="Q30" s="96">
        <f t="shared" si="3"/>
        <v>413379772</v>
      </c>
      <c r="R30" s="30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2022-02-17T01:57:37Z</dcterms:modified>
</cp:coreProperties>
</file>