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☆庶務H19～☆\★市への報告\令和６年度\ICT戦略課\オープンデータカタログ\"/>
    </mc:Choice>
  </mc:AlternateContent>
  <bookViews>
    <workbookView xWindow="69405" yWindow="0" windowWidth="20490" windowHeight="6780" tabRatio="536"/>
  </bookViews>
  <sheets>
    <sheet name="令和５年度 様式１" sheetId="52" r:id="rId1"/>
    <sheet name="令和５年度 様式２" sheetId="40" r:id="rId2"/>
    <sheet name="1" sheetId="53" r:id="rId3"/>
    <sheet name="2-1" sheetId="54" r:id="rId4"/>
    <sheet name="3-1" sheetId="55" r:id="rId5"/>
    <sheet name="13" sheetId="56" r:id="rId6"/>
    <sheet name="2-2" sheetId="57" r:id="rId7"/>
    <sheet name="4-1" sheetId="58" r:id="rId8"/>
    <sheet name="3-2" sheetId="59" r:id="rId9"/>
    <sheet name="5" sheetId="60" r:id="rId10"/>
    <sheet name="4-2" sheetId="61" r:id="rId11"/>
    <sheet name="6-1" sheetId="62" r:id="rId12"/>
    <sheet name="6-2" sheetId="63" r:id="rId13"/>
    <sheet name="7" sheetId="64" r:id="rId14"/>
    <sheet name="8-1" sheetId="66" r:id="rId15"/>
    <sheet name="9-1" sheetId="67" r:id="rId16"/>
    <sheet name="10" sheetId="68" r:id="rId17"/>
    <sheet name="8-2" sheetId="69" r:id="rId18"/>
    <sheet name="11" sheetId="70" r:id="rId19"/>
    <sheet name="12" sheetId="71" r:id="rId20"/>
    <sheet name="9-2" sheetId="72" r:id="rId21"/>
  </sheets>
  <definedNames>
    <definedName name="_xlnm._FilterDatabase" localSheetId="0" hidden="1">'令和５年度 様式１'!#REF!</definedName>
    <definedName name="_xlnm._FilterDatabase" localSheetId="1" hidden="1">'令和５年度 様式２'!#REF!</definedName>
    <definedName name="_xlnm.Print_Area" localSheetId="0">'令和５年度 様式１'!$A$1:$AH$31</definedName>
    <definedName name="_xlnm.Print_Area" localSheetId="1">'令和５年度 様式２'!$B$1:$Q$33</definedName>
    <definedName name="_xlnm.Print_Titles" localSheetId="2">'1'!$1:$5</definedName>
    <definedName name="_xlnm.Print_Titles" localSheetId="16">'10'!$1:$5</definedName>
    <definedName name="_xlnm.Print_Titles" localSheetId="18">'11'!$1:$5</definedName>
    <definedName name="_xlnm.Print_Titles" localSheetId="19">'12'!$1:$5</definedName>
    <definedName name="_xlnm.Print_Titles" localSheetId="5">'13'!$1:$5</definedName>
    <definedName name="_xlnm.Print_Titles" localSheetId="3">'2-1'!$1:$5</definedName>
    <definedName name="_xlnm.Print_Titles" localSheetId="6">'2-2'!$1:$5</definedName>
    <definedName name="_xlnm.Print_Titles" localSheetId="4">'3-1'!$1:$5</definedName>
    <definedName name="_xlnm.Print_Titles" localSheetId="8">'3-2'!$1:$5</definedName>
    <definedName name="_xlnm.Print_Titles" localSheetId="7">'4-1'!$1:$5</definedName>
    <definedName name="_xlnm.Print_Titles" localSheetId="10">'4-2'!$1:$5</definedName>
    <definedName name="_xlnm.Print_Titles" localSheetId="9">'5'!$1:$5</definedName>
    <definedName name="_xlnm.Print_Titles" localSheetId="11">'6-1'!$1:$5</definedName>
    <definedName name="_xlnm.Print_Titles" localSheetId="12">'6-2'!$1:$5</definedName>
    <definedName name="_xlnm.Print_Titles" localSheetId="13">'7'!$1:$5</definedName>
    <definedName name="_xlnm.Print_Titles" localSheetId="14">'8-1'!$1:$5</definedName>
    <definedName name="_xlnm.Print_Titles" localSheetId="17">'8-2'!$1:$5</definedName>
    <definedName name="_xlnm.Print_Titles" localSheetId="15">'9-1'!$1:$5</definedName>
    <definedName name="_xlnm.Print_Titles" localSheetId="20">'9-2'!$1:$5</definedName>
  </definedNames>
  <calcPr calcId="162913"/>
</workbook>
</file>

<file path=xl/calcChain.xml><?xml version="1.0" encoding="utf-8"?>
<calcChain xmlns="http://schemas.openxmlformats.org/spreadsheetml/2006/main">
  <c r="AG31" i="52" l="1"/>
  <c r="AG30" i="52"/>
  <c r="AG29" i="52"/>
  <c r="AG27" i="52"/>
  <c r="AG28" i="52"/>
  <c r="AH26" i="52" l="1"/>
  <c r="W25" i="52" l="1"/>
  <c r="V25" i="52"/>
  <c r="U25" i="52"/>
  <c r="T25" i="52"/>
  <c r="S25" i="52"/>
  <c r="H27" i="40"/>
  <c r="I27" i="40"/>
  <c r="N27" i="40"/>
  <c r="M27" i="40"/>
  <c r="L27" i="40"/>
  <c r="K27" i="40"/>
  <c r="F9" i="72"/>
  <c r="E9" i="72"/>
  <c r="D9" i="72"/>
  <c r="C9" i="72"/>
  <c r="F10" i="72"/>
  <c r="AG26" i="52" l="1"/>
  <c r="U24" i="52" l="1"/>
  <c r="W24" i="52"/>
  <c r="V24" i="52"/>
  <c r="H26" i="40"/>
  <c r="I26" i="40"/>
  <c r="N26" i="40"/>
  <c r="M26" i="40"/>
  <c r="L26" i="40"/>
  <c r="K26" i="40"/>
  <c r="T24" i="52"/>
  <c r="S24" i="52"/>
  <c r="F9" i="71"/>
  <c r="E9" i="71"/>
  <c r="D9" i="71"/>
  <c r="C9" i="71"/>
  <c r="W23" i="52" l="1"/>
  <c r="V23" i="52"/>
  <c r="U23" i="52"/>
  <c r="T23" i="52"/>
  <c r="S23" i="52"/>
  <c r="H25" i="40"/>
  <c r="I25" i="40"/>
  <c r="N25" i="40"/>
  <c r="M25" i="40"/>
  <c r="K25" i="40"/>
  <c r="L25" i="40"/>
  <c r="F91" i="70"/>
  <c r="F90" i="70"/>
  <c r="F89" i="70"/>
  <c r="F31" i="70"/>
  <c r="F14" i="70"/>
  <c r="F13" i="70"/>
  <c r="E9" i="70"/>
  <c r="D9" i="70"/>
  <c r="C9" i="70"/>
  <c r="F10" i="70"/>
  <c r="F9" i="70" l="1"/>
  <c r="T22" i="52"/>
  <c r="V22" i="52"/>
  <c r="K24" i="40"/>
  <c r="L24" i="40"/>
  <c r="N24" i="40"/>
  <c r="M24" i="40"/>
  <c r="F11" i="69"/>
  <c r="E10" i="69"/>
  <c r="D10" i="69"/>
  <c r="C10" i="69"/>
  <c r="F10" i="69" s="1"/>
  <c r="W21" i="52" l="1"/>
  <c r="V21" i="52"/>
  <c r="U21" i="52"/>
  <c r="T21" i="52"/>
  <c r="S21" i="52"/>
  <c r="H23" i="40"/>
  <c r="I23" i="40"/>
  <c r="N23" i="40"/>
  <c r="M23" i="40"/>
  <c r="L23" i="40"/>
  <c r="K23" i="40"/>
  <c r="F10" i="68"/>
  <c r="F9" i="68" s="1"/>
  <c r="E9" i="68"/>
  <c r="D9" i="68"/>
  <c r="C9" i="68"/>
  <c r="S20" i="52" l="1"/>
  <c r="T20" i="52"/>
  <c r="U20" i="52"/>
  <c r="V20" i="52"/>
  <c r="W20" i="52"/>
  <c r="H22" i="40"/>
  <c r="I22" i="40"/>
  <c r="N22" i="40"/>
  <c r="M22" i="40"/>
  <c r="L22" i="40"/>
  <c r="K22" i="40"/>
  <c r="F10" i="67"/>
  <c r="F9" i="67" s="1"/>
  <c r="C10" i="67"/>
  <c r="E9" i="67"/>
  <c r="D9" i="67"/>
  <c r="C9" i="67"/>
  <c r="T19" i="52" l="1"/>
  <c r="U19" i="52"/>
  <c r="V19" i="52"/>
  <c r="N21" i="40"/>
  <c r="M21" i="40"/>
  <c r="L21" i="40"/>
  <c r="K21" i="40"/>
  <c r="F11" i="66"/>
  <c r="F10" i="66" s="1"/>
  <c r="AE28" i="52" l="1"/>
  <c r="AE16" i="52"/>
  <c r="AE15" i="52"/>
  <c r="AE14" i="52"/>
  <c r="AE13" i="52"/>
  <c r="AE12" i="52"/>
  <c r="AE11" i="52"/>
  <c r="AE10" i="52"/>
  <c r="AE9" i="52"/>
  <c r="AE8" i="52"/>
  <c r="AE7" i="52"/>
  <c r="Q30" i="52" l="1"/>
  <c r="Q31" i="52" s="1"/>
  <c r="P30" i="52"/>
  <c r="P31" i="52" s="1"/>
  <c r="O30" i="52"/>
  <c r="O31" i="52" s="1"/>
  <c r="N30" i="52"/>
  <c r="N31" i="52" s="1"/>
  <c r="M30" i="52"/>
  <c r="M31" i="52" s="1"/>
  <c r="O29" i="52"/>
  <c r="Q28" i="52"/>
  <c r="Q29" i="52" s="1"/>
  <c r="P28" i="52"/>
  <c r="P29" i="52" s="1"/>
  <c r="O28" i="52"/>
  <c r="N28" i="52"/>
  <c r="N29" i="52" s="1"/>
  <c r="M28" i="52"/>
  <c r="M29" i="52" s="1"/>
  <c r="R25" i="52"/>
  <c r="R24" i="52"/>
  <c r="R23" i="52"/>
  <c r="R22" i="52"/>
  <c r="R21" i="52"/>
  <c r="R20" i="52"/>
  <c r="R19" i="52"/>
  <c r="R18" i="52"/>
  <c r="AE18" i="52" s="1"/>
  <c r="R17" i="52"/>
  <c r="R16" i="52"/>
  <c r="R15" i="52"/>
  <c r="R14" i="52"/>
  <c r="R13" i="52"/>
  <c r="R12" i="52"/>
  <c r="R11" i="52"/>
  <c r="R10" i="52"/>
  <c r="R9" i="52"/>
  <c r="R8" i="52"/>
  <c r="R7" i="52"/>
  <c r="O26" i="52" l="1"/>
  <c r="O27" i="52" s="1"/>
  <c r="P26" i="52"/>
  <c r="P27" i="52" s="1"/>
  <c r="M26" i="52"/>
  <c r="M27" i="52" s="1"/>
  <c r="Q26" i="52"/>
  <c r="Q27" i="52" s="1"/>
  <c r="R30" i="52"/>
  <c r="R31" i="52" s="1"/>
  <c r="N26" i="52"/>
  <c r="N27" i="52" s="1"/>
  <c r="R28" i="52"/>
  <c r="R29" i="52" s="1"/>
  <c r="N20" i="40"/>
  <c r="T18" i="52"/>
  <c r="S18" i="52"/>
  <c r="V18" i="52"/>
  <c r="W18" i="52"/>
  <c r="H20" i="40"/>
  <c r="I20" i="40"/>
  <c r="M20" i="40"/>
  <c r="L20" i="40"/>
  <c r="K20" i="40"/>
  <c r="F14" i="64"/>
  <c r="F128" i="64" s="1"/>
  <c r="E14" i="64"/>
  <c r="E128" i="64" s="1"/>
  <c r="D14" i="64"/>
  <c r="D128" i="64" s="1"/>
  <c r="C14" i="64"/>
  <c r="C128" i="64" s="1"/>
  <c r="F13" i="64"/>
  <c r="E13" i="64"/>
  <c r="D13" i="64"/>
  <c r="C13" i="64"/>
  <c r="G10" i="64"/>
  <c r="G14" i="64" s="1"/>
  <c r="G128" i="64" s="1"/>
  <c r="R26" i="52" l="1"/>
  <c r="R27" i="52" s="1"/>
  <c r="G13" i="64"/>
  <c r="N19" i="40" l="1"/>
  <c r="L19" i="40"/>
  <c r="K19" i="40"/>
  <c r="T17" i="52"/>
  <c r="F11" i="63"/>
  <c r="E10" i="63"/>
  <c r="D10" i="63"/>
  <c r="C10" i="63"/>
  <c r="F10" i="63" l="1"/>
  <c r="M19" i="40" s="1"/>
  <c r="V17" i="52"/>
  <c r="V16" i="52"/>
  <c r="U16" i="52"/>
  <c r="T16" i="52"/>
  <c r="N18" i="40"/>
  <c r="M18" i="40"/>
  <c r="L18" i="40"/>
  <c r="K18" i="40"/>
  <c r="F11" i="62"/>
  <c r="E10" i="62"/>
  <c r="D10" i="62"/>
  <c r="C10" i="62"/>
  <c r="F10" i="62" s="1"/>
  <c r="N30" i="40" l="1"/>
  <c r="M30" i="40"/>
  <c r="L30" i="40"/>
  <c r="K30" i="40"/>
  <c r="I30" i="40"/>
  <c r="H30" i="40"/>
  <c r="V15" i="52" l="1"/>
  <c r="U15" i="52"/>
  <c r="T15" i="52"/>
  <c r="N17" i="40"/>
  <c r="M17" i="40"/>
  <c r="L17" i="40"/>
  <c r="K17" i="40"/>
  <c r="F11" i="61"/>
  <c r="E10" i="61"/>
  <c r="D10" i="61"/>
  <c r="C10" i="61"/>
  <c r="F10" i="61" s="1"/>
  <c r="E9" i="40" l="1"/>
  <c r="H9" i="40"/>
  <c r="J30" i="40" s="1"/>
  <c r="I9" i="40"/>
  <c r="K9" i="40"/>
  <c r="L9" i="40"/>
  <c r="M9" i="40"/>
  <c r="E10" i="40"/>
  <c r="H10" i="40"/>
  <c r="I10" i="40"/>
  <c r="J10" i="40" s="1"/>
  <c r="K10" i="40"/>
  <c r="L10" i="40"/>
  <c r="M10" i="40"/>
  <c r="M32" i="40" s="1"/>
  <c r="E11" i="40"/>
  <c r="H11" i="40"/>
  <c r="J11" i="40" s="1"/>
  <c r="I11" i="40"/>
  <c r="K11" i="40"/>
  <c r="L11" i="40"/>
  <c r="M11" i="40"/>
  <c r="E12" i="40"/>
  <c r="H12" i="40"/>
  <c r="J12" i="40" s="1"/>
  <c r="I12" i="40"/>
  <c r="K12" i="40"/>
  <c r="L12" i="40"/>
  <c r="M12" i="40"/>
  <c r="E13" i="40"/>
  <c r="H13" i="40"/>
  <c r="I13" i="40"/>
  <c r="J13" i="40"/>
  <c r="K13" i="40"/>
  <c r="L13" i="40"/>
  <c r="M13" i="40"/>
  <c r="E14" i="40"/>
  <c r="J14" i="40"/>
  <c r="K14" i="40"/>
  <c r="L14" i="40"/>
  <c r="M14" i="40"/>
  <c r="E15" i="40"/>
  <c r="H15" i="40"/>
  <c r="J15" i="40" s="1"/>
  <c r="I15" i="40"/>
  <c r="K15" i="40"/>
  <c r="L15" i="40"/>
  <c r="M15" i="40"/>
  <c r="E16" i="40"/>
  <c r="H16" i="40"/>
  <c r="I16" i="40"/>
  <c r="K16" i="40"/>
  <c r="L16" i="40"/>
  <c r="M16" i="40"/>
  <c r="E17" i="40"/>
  <c r="J17" i="40"/>
  <c r="E18" i="40"/>
  <c r="J18" i="40"/>
  <c r="E19" i="40"/>
  <c r="J19" i="40"/>
  <c r="J20" i="40"/>
  <c r="J21" i="40"/>
  <c r="J22" i="40"/>
  <c r="J23" i="40"/>
  <c r="J24" i="40"/>
  <c r="J25" i="40"/>
  <c r="J26" i="40"/>
  <c r="J27" i="40"/>
  <c r="I32" i="40"/>
  <c r="K32" i="40" l="1"/>
  <c r="K28" i="40" s="1"/>
  <c r="J9" i="40"/>
  <c r="J32" i="40" s="1"/>
  <c r="I33" i="40" s="1"/>
  <c r="J16" i="40"/>
  <c r="L32" i="40"/>
  <c r="L28" i="40" s="1"/>
  <c r="H31" i="40"/>
  <c r="J31" i="40"/>
  <c r="I31" i="40"/>
  <c r="H32" i="40"/>
  <c r="M28" i="40"/>
  <c r="I28" i="40"/>
  <c r="V14" i="52"/>
  <c r="T14" i="52"/>
  <c r="S14" i="52"/>
  <c r="N16" i="40"/>
  <c r="F10" i="60"/>
  <c r="E9" i="60"/>
  <c r="D9" i="60"/>
  <c r="C9" i="60"/>
  <c r="F9" i="60" s="1"/>
  <c r="J28" i="40" l="1"/>
  <c r="J29" i="40" s="1"/>
  <c r="J33" i="40"/>
  <c r="H33" i="40"/>
  <c r="H28" i="40"/>
  <c r="AG13" i="52"/>
  <c r="G81" i="59"/>
  <c r="V13" i="52"/>
  <c r="T13" i="52"/>
  <c r="S13" i="52"/>
  <c r="N15" i="40"/>
  <c r="G10" i="59"/>
  <c r="F9" i="59"/>
  <c r="E9" i="59"/>
  <c r="D9" i="59"/>
  <c r="G9" i="59" s="1"/>
  <c r="H29" i="40" l="1"/>
  <c r="I29" i="40"/>
  <c r="S12" i="52"/>
  <c r="T12" i="52"/>
  <c r="V12" i="52"/>
  <c r="N14" i="40"/>
  <c r="F11" i="58"/>
  <c r="E10" i="58"/>
  <c r="D10" i="58"/>
  <c r="C10" i="58"/>
  <c r="F10" i="58" s="1"/>
  <c r="S11" i="52" l="1"/>
  <c r="T11" i="52"/>
  <c r="V11" i="52"/>
  <c r="N13" i="40"/>
  <c r="F10" i="57"/>
  <c r="F9" i="57" s="1"/>
  <c r="E9" i="57"/>
  <c r="D9" i="57"/>
  <c r="C9" i="57"/>
  <c r="S10" i="52" l="1"/>
  <c r="T10" i="52"/>
  <c r="V10" i="52"/>
  <c r="N12" i="40"/>
  <c r="E14" i="56"/>
  <c r="E69" i="56" s="1"/>
  <c r="D14" i="56"/>
  <c r="D69" i="56" s="1"/>
  <c r="C14" i="56"/>
  <c r="C69" i="56" s="1"/>
  <c r="E13" i="56"/>
  <c r="D13" i="56"/>
  <c r="C13" i="56"/>
  <c r="F10" i="56"/>
  <c r="F14" i="56" s="1"/>
  <c r="F69" i="56" s="1"/>
  <c r="F13" i="56" l="1"/>
  <c r="AG9" i="52"/>
  <c r="S9" i="52"/>
  <c r="T9" i="52"/>
  <c r="V9" i="52"/>
  <c r="N11" i="40"/>
  <c r="F62" i="55"/>
  <c r="F10" i="55"/>
  <c r="E9" i="55"/>
  <c r="D9" i="55"/>
  <c r="C9" i="55"/>
  <c r="F9" i="55" s="1"/>
  <c r="AG8" i="52" l="1"/>
  <c r="V8" i="52"/>
  <c r="T8" i="52"/>
  <c r="S8" i="52"/>
  <c r="N10" i="40"/>
  <c r="F95" i="54"/>
  <c r="E14" i="54"/>
  <c r="E94" i="54" s="1"/>
  <c r="D14" i="54"/>
  <c r="D94" i="54" s="1"/>
  <c r="C14" i="54"/>
  <c r="C94" i="54" s="1"/>
  <c r="E13" i="54"/>
  <c r="D13" i="54"/>
  <c r="C13" i="54"/>
  <c r="F10" i="54"/>
  <c r="F9" i="54"/>
  <c r="F14" i="54" s="1"/>
  <c r="F94" i="54" s="1"/>
  <c r="F13" i="54" l="1"/>
  <c r="AG7" i="52"/>
  <c r="V7" i="52"/>
  <c r="T7" i="52"/>
  <c r="S7" i="52"/>
  <c r="N9" i="40"/>
  <c r="G125" i="53"/>
  <c r="F13" i="53"/>
  <c r="F14" i="53" s="1"/>
  <c r="F124" i="53" s="1"/>
  <c r="E13" i="53"/>
  <c r="E14" i="53" s="1"/>
  <c r="E124" i="53" s="1"/>
  <c r="D13" i="53"/>
  <c r="D14" i="53" s="1"/>
  <c r="D124" i="53" s="1"/>
  <c r="C13" i="53"/>
  <c r="C14" i="53" s="1"/>
  <c r="C124" i="53" s="1"/>
  <c r="G12" i="53"/>
  <c r="G11" i="53"/>
  <c r="G10" i="53"/>
  <c r="G9" i="53"/>
  <c r="G8" i="53"/>
  <c r="G7" i="53"/>
  <c r="G13" i="53" s="1"/>
  <c r="G14" i="53" s="1"/>
  <c r="G124" i="53" s="1"/>
  <c r="V28" i="52" l="1"/>
  <c r="T28" i="52"/>
  <c r="S28" i="52"/>
  <c r="K28" i="52"/>
  <c r="J28" i="52"/>
  <c r="I28" i="52"/>
  <c r="H28" i="52"/>
  <c r="G28" i="52"/>
  <c r="O18" i="40" l="1"/>
  <c r="Z11" i="52"/>
  <c r="AA11" i="52"/>
  <c r="AC11" i="52"/>
  <c r="Q18" i="40" l="1"/>
  <c r="L11" i="52"/>
  <c r="D11" i="52"/>
  <c r="D7" i="52"/>
  <c r="AD24" i="52" l="1"/>
  <c r="AD20" i="52"/>
  <c r="AC24" i="52"/>
  <c r="AC20" i="52"/>
  <c r="AC15" i="52"/>
  <c r="AC10" i="52"/>
  <c r="AB24" i="52"/>
  <c r="AB20" i="52"/>
  <c r="AA24" i="52"/>
  <c r="AA20" i="52"/>
  <c r="AA15" i="52"/>
  <c r="AA10" i="52"/>
  <c r="Z24" i="52"/>
  <c r="Z20" i="52"/>
  <c r="Z15" i="52"/>
  <c r="Z10" i="52"/>
  <c r="AC8" i="52"/>
  <c r="AA8" i="52"/>
  <c r="Z8" i="52"/>
  <c r="Z7" i="52" l="1"/>
  <c r="AC7" i="52"/>
  <c r="AA7" i="52"/>
  <c r="O24" i="40" l="1"/>
  <c r="U22" i="52" s="1"/>
  <c r="L28" i="52"/>
  <c r="AC18" i="52"/>
  <c r="AC28" i="52" s="1"/>
  <c r="AA18" i="52"/>
  <c r="AA28" i="52" s="1"/>
  <c r="Z18" i="52"/>
  <c r="Z28" i="52" s="1"/>
  <c r="AD25" i="52"/>
  <c r="AC25" i="52"/>
  <c r="AB25" i="52"/>
  <c r="AA25" i="52"/>
  <c r="Z25" i="52"/>
  <c r="AD23" i="52"/>
  <c r="AC23" i="52"/>
  <c r="AB23" i="52"/>
  <c r="AA23" i="52"/>
  <c r="Z23" i="52"/>
  <c r="AA22" i="52"/>
  <c r="AB22" i="52"/>
  <c r="AC22" i="52"/>
  <c r="AD22" i="52"/>
  <c r="Z22" i="52"/>
  <c r="AD21" i="52"/>
  <c r="AC21" i="52"/>
  <c r="AB21" i="52"/>
  <c r="AA21" i="52"/>
  <c r="Z21" i="52"/>
  <c r="X19" i="52"/>
  <c r="AE19" i="52" s="1"/>
  <c r="AC19" i="52"/>
  <c r="AA19" i="52"/>
  <c r="Z19" i="52"/>
  <c r="AA17" i="52"/>
  <c r="AC17" i="52"/>
  <c r="Z17" i="52"/>
  <c r="AC14" i="52"/>
  <c r="AA14" i="52"/>
  <c r="Z14" i="52"/>
  <c r="AC9" i="52"/>
  <c r="AA9" i="52"/>
  <c r="Z9" i="52"/>
  <c r="AC16" i="52"/>
  <c r="AA16" i="52"/>
  <c r="Z16" i="52"/>
  <c r="AC13" i="52"/>
  <c r="AA13" i="52"/>
  <c r="Z13" i="52"/>
  <c r="AC12" i="52"/>
  <c r="AA12" i="52"/>
  <c r="Z12" i="52"/>
  <c r="D17" i="52"/>
  <c r="D16" i="52"/>
  <c r="D15" i="52"/>
  <c r="W9" i="52"/>
  <c r="AD9" i="52" s="1"/>
  <c r="W13" i="52"/>
  <c r="X25" i="52"/>
  <c r="AE25" i="52" s="1"/>
  <c r="X24" i="52"/>
  <c r="AE24" i="52" s="1"/>
  <c r="L24" i="52"/>
  <c r="X23" i="52"/>
  <c r="AE23" i="52" s="1"/>
  <c r="X22" i="52"/>
  <c r="AE22" i="52" s="1"/>
  <c r="X21" i="52"/>
  <c r="AE21" i="52" s="1"/>
  <c r="X20" i="52"/>
  <c r="AE20" i="52" s="1"/>
  <c r="L20" i="52"/>
  <c r="L15" i="52"/>
  <c r="D14" i="52"/>
  <c r="D13" i="52"/>
  <c r="D12" i="52"/>
  <c r="L10" i="52"/>
  <c r="D10" i="52"/>
  <c r="D9" i="52"/>
  <c r="L8" i="52"/>
  <c r="D8" i="52"/>
  <c r="L7" i="52"/>
  <c r="O17" i="40"/>
  <c r="O25" i="40"/>
  <c r="O23" i="40"/>
  <c r="Q23" i="40" s="1"/>
  <c r="O22" i="40"/>
  <c r="O21" i="40"/>
  <c r="O20" i="40"/>
  <c r="O16" i="40"/>
  <c r="O11" i="40"/>
  <c r="U9" i="52" s="1"/>
  <c r="X9" i="52" s="1"/>
  <c r="O27" i="40"/>
  <c r="O26" i="40"/>
  <c r="Q26" i="40" s="1"/>
  <c r="O10" i="40"/>
  <c r="O14" i="40"/>
  <c r="U12" i="52" s="1"/>
  <c r="O19" i="40"/>
  <c r="U17" i="52" s="1"/>
  <c r="X17" i="52" s="1"/>
  <c r="AE17" i="52" s="1"/>
  <c r="O12" i="40"/>
  <c r="U10" i="52" s="1"/>
  <c r="O13" i="40"/>
  <c r="U11" i="52" s="1"/>
  <c r="O15" i="40"/>
  <c r="U13" i="52" s="1"/>
  <c r="N32" i="40"/>
  <c r="N28" i="40" s="1"/>
  <c r="X15" i="52"/>
  <c r="S30" i="52"/>
  <c r="S26" i="52" s="1"/>
  <c r="T30" i="52"/>
  <c r="T26" i="52" s="1"/>
  <c r="O9" i="40"/>
  <c r="V30" i="52"/>
  <c r="V26" i="52" s="1"/>
  <c r="X16" i="52"/>
  <c r="L17" i="52"/>
  <c r="L21" i="52"/>
  <c r="U18" i="52" l="1"/>
  <c r="X18" i="52" s="1"/>
  <c r="Q24" i="40"/>
  <c r="Q27" i="40"/>
  <c r="X13" i="52"/>
  <c r="AB15" i="52"/>
  <c r="U14" i="52"/>
  <c r="W8" i="52"/>
  <c r="U7" i="52"/>
  <c r="AB7" i="52" s="1"/>
  <c r="AB11" i="52"/>
  <c r="X12" i="52"/>
  <c r="W11" i="52"/>
  <c r="AD11" i="52" s="1"/>
  <c r="W7" i="52"/>
  <c r="W28" i="52" s="1"/>
  <c r="U8" i="52"/>
  <c r="AD15" i="52"/>
  <c r="W14" i="52"/>
  <c r="AD14" i="52" s="1"/>
  <c r="W10" i="52"/>
  <c r="X10" i="52" s="1"/>
  <c r="Q25" i="40"/>
  <c r="Q22" i="40"/>
  <c r="L13" i="52"/>
  <c r="O28" i="40"/>
  <c r="O30" i="40"/>
  <c r="Q21" i="40"/>
  <c r="Q20" i="40"/>
  <c r="AD18" i="52"/>
  <c r="Q14" i="40"/>
  <c r="AD16" i="52"/>
  <c r="AD17" i="52"/>
  <c r="Q16" i="40"/>
  <c r="Q11" i="40"/>
  <c r="AB13" i="52"/>
  <c r="Q12" i="40"/>
  <c r="AB10" i="52"/>
  <c r="Q17" i="40"/>
  <c r="Q15" i="40"/>
  <c r="Q13" i="40"/>
  <c r="AB12" i="52"/>
  <c r="AB16" i="52"/>
  <c r="AB17" i="52"/>
  <c r="AB19" i="52"/>
  <c r="AD13" i="52"/>
  <c r="AB9" i="52"/>
  <c r="Q19" i="40"/>
  <c r="AD12" i="52"/>
  <c r="Z30" i="52"/>
  <c r="Z26" i="52" s="1"/>
  <c r="AC30" i="52"/>
  <c r="AC26" i="52" s="1"/>
  <c r="L29" i="52"/>
  <c r="I29" i="52"/>
  <c r="J29" i="52"/>
  <c r="K29" i="52"/>
  <c r="G29" i="52"/>
  <c r="H30" i="52"/>
  <c r="L23" i="52"/>
  <c r="G30" i="52"/>
  <c r="G26" i="52" s="1"/>
  <c r="K30" i="52"/>
  <c r="J30" i="52"/>
  <c r="I30" i="52"/>
  <c r="L9" i="52"/>
  <c r="L25" i="52"/>
  <c r="H29" i="52"/>
  <c r="L14" i="52"/>
  <c r="L22" i="52"/>
  <c r="L18" i="52"/>
  <c r="L19" i="52"/>
  <c r="L16" i="52"/>
  <c r="L12" i="52"/>
  <c r="AA30" i="52"/>
  <c r="AA26" i="52" s="1"/>
  <c r="Q10" i="40"/>
  <c r="O32" i="40"/>
  <c r="Q9" i="40"/>
  <c r="AB18" i="52" l="1"/>
  <c r="AB28" i="52" s="1"/>
  <c r="L29" i="40"/>
  <c r="M29" i="40"/>
  <c r="K29" i="40"/>
  <c r="K31" i="40"/>
  <c r="L31" i="40"/>
  <c r="M31" i="40"/>
  <c r="K33" i="40"/>
  <c r="L33" i="40"/>
  <c r="M33" i="40"/>
  <c r="X8" i="52"/>
  <c r="X14" i="52"/>
  <c r="U30" i="52"/>
  <c r="AD7" i="52"/>
  <c r="AD28" i="52" s="1"/>
  <c r="W30" i="52"/>
  <c r="W26" i="52" s="1"/>
  <c r="AB14" i="52"/>
  <c r="AD10" i="52"/>
  <c r="AB8" i="52"/>
  <c r="X11" i="52"/>
  <c r="AD8" i="52"/>
  <c r="U28" i="52"/>
  <c r="X28" i="52" s="1"/>
  <c r="U29" i="52" s="1"/>
  <c r="X7" i="52"/>
  <c r="N31" i="40"/>
  <c r="Q30" i="40"/>
  <c r="O31" i="40"/>
  <c r="AD19" i="52"/>
  <c r="O33" i="40"/>
  <c r="N29" i="40"/>
  <c r="N33" i="40"/>
  <c r="O29" i="40"/>
  <c r="I26" i="52"/>
  <c r="J26" i="52"/>
  <c r="H26" i="52"/>
  <c r="L30" i="52"/>
  <c r="L31" i="52" s="1"/>
  <c r="K26" i="52"/>
  <c r="Q32" i="40"/>
  <c r="U26" i="52" l="1"/>
  <c r="X26" i="52" s="1"/>
  <c r="AB30" i="52"/>
  <c r="AB26" i="52" s="1"/>
  <c r="X30" i="52"/>
  <c r="AE30" i="52" s="1"/>
  <c r="S29" i="52"/>
  <c r="W29" i="52"/>
  <c r="X29" i="52"/>
  <c r="T29" i="52"/>
  <c r="V29" i="52"/>
  <c r="AD30" i="52"/>
  <c r="Q28" i="40"/>
  <c r="G31" i="52"/>
  <c r="I31" i="52"/>
  <c r="L26" i="52"/>
  <c r="L27" i="52" s="1"/>
  <c r="K31" i="52"/>
  <c r="H31" i="52"/>
  <c r="J31" i="52"/>
  <c r="T27" i="52" l="1"/>
  <c r="AE26" i="52"/>
  <c r="S27" i="52"/>
  <c r="V27" i="52"/>
  <c r="X27" i="52"/>
  <c r="W27" i="52"/>
  <c r="U27" i="52"/>
  <c r="S31" i="52"/>
  <c r="X31" i="52"/>
  <c r="U31" i="52"/>
  <c r="T31" i="52"/>
  <c r="V31" i="52"/>
  <c r="W31" i="52"/>
  <c r="Z29" i="52"/>
  <c r="AB29" i="52"/>
  <c r="AC29" i="52"/>
  <c r="AA29" i="52"/>
  <c r="AD29" i="52"/>
  <c r="AA31" i="52"/>
  <c r="AD26" i="52"/>
  <c r="G27" i="52"/>
  <c r="K27" i="52"/>
  <c r="I27" i="52"/>
  <c r="J27" i="52"/>
  <c r="H27" i="52"/>
  <c r="AA27" i="52" l="1"/>
  <c r="Z31" i="52"/>
  <c r="AD31" i="52"/>
  <c r="AC31" i="52"/>
  <c r="AB31" i="52"/>
  <c r="AB27" i="52"/>
  <c r="AC27" i="52"/>
  <c r="AD27" i="52"/>
  <c r="Z27" i="52"/>
</calcChain>
</file>

<file path=xl/sharedStrings.xml><?xml version="1.0" encoding="utf-8"?>
<sst xmlns="http://schemas.openxmlformats.org/spreadsheetml/2006/main" count="1733" uniqueCount="350">
  <si>
    <t>回</t>
    <rPh sb="0" eb="1">
      <t>カイ</t>
    </rPh>
    <phoneticPr fontId="2"/>
  </si>
  <si>
    <t>開催日</t>
    <rPh sb="0" eb="3">
      <t>カイサイビ</t>
    </rPh>
    <phoneticPr fontId="2"/>
  </si>
  <si>
    <t>臨時場外</t>
    <rPh sb="0" eb="2">
      <t>リンジ</t>
    </rPh>
    <rPh sb="2" eb="4">
      <t>ジョウガイ</t>
    </rPh>
    <phoneticPr fontId="2"/>
  </si>
  <si>
    <t>合計</t>
    <rPh sb="0" eb="2">
      <t>ゴウケイ</t>
    </rPh>
    <phoneticPr fontId="2"/>
  </si>
  <si>
    <t>総合計</t>
    <rPh sb="0" eb="1">
      <t>ソウ</t>
    </rPh>
    <rPh sb="1" eb="3">
      <t>ゴウケイ</t>
    </rPh>
    <phoneticPr fontId="2"/>
  </si>
  <si>
    <t>重勝式</t>
    <rPh sb="0" eb="2">
      <t>シゲカツ</t>
    </rPh>
    <rPh sb="2" eb="3">
      <t>シキ</t>
    </rPh>
    <phoneticPr fontId="2"/>
  </si>
  <si>
    <t>（単位：円）</t>
    <rPh sb="1" eb="3">
      <t>タンイ</t>
    </rPh>
    <rPh sb="4" eb="5">
      <t>エン</t>
    </rPh>
    <phoneticPr fontId="2"/>
  </si>
  <si>
    <t>４前</t>
    <rPh sb="1" eb="2">
      <t>マエ</t>
    </rPh>
    <phoneticPr fontId="2"/>
  </si>
  <si>
    <t>～</t>
  </si>
  <si>
    <t>計</t>
    <rPh sb="0" eb="1">
      <t>ケイ</t>
    </rPh>
    <phoneticPr fontId="2"/>
  </si>
  <si>
    <t>３前</t>
    <rPh sb="1" eb="2">
      <t>マエ</t>
    </rPh>
    <phoneticPr fontId="2"/>
  </si>
  <si>
    <t>四日市本場</t>
    <rPh sb="0" eb="3">
      <t>ヨッカイチ</t>
    </rPh>
    <rPh sb="3" eb="5">
      <t>ホンバ</t>
    </rPh>
    <phoneticPr fontId="2"/>
  </si>
  <si>
    <t>ｸﾞﾚｰﾄﾞ</t>
    <phoneticPr fontId="2"/>
  </si>
  <si>
    <t>実績</t>
    <rPh sb="0" eb="2">
      <t>ジッセキ</t>
    </rPh>
    <phoneticPr fontId="2"/>
  </si>
  <si>
    <t>普通競輪（ナイター）</t>
    <rPh sb="0" eb="2">
      <t>フツウ</t>
    </rPh>
    <rPh sb="2" eb="4">
      <t>ケイリン</t>
    </rPh>
    <phoneticPr fontId="2"/>
  </si>
  <si>
    <t>FⅠ</t>
    <phoneticPr fontId="2"/>
  </si>
  <si>
    <t>FⅡ</t>
    <phoneticPr fontId="2"/>
  </si>
  <si>
    <t>（ＧⅢの開催準備資金のため、ＧⅢの後に２節以上開催予定。）</t>
    <rPh sb="4" eb="6">
      <t>カイサイ</t>
    </rPh>
    <rPh sb="6" eb="8">
      <t>ジュンビ</t>
    </rPh>
    <rPh sb="8" eb="10">
      <t>シキン</t>
    </rPh>
    <rPh sb="17" eb="18">
      <t>アト</t>
    </rPh>
    <rPh sb="20" eb="21">
      <t>セツ</t>
    </rPh>
    <rPh sb="21" eb="23">
      <t>イジョウ</t>
    </rPh>
    <rPh sb="23" eb="25">
      <t>カイサイ</t>
    </rPh>
    <rPh sb="25" eb="27">
      <t>ヨテイ</t>
    </rPh>
    <phoneticPr fontId="2"/>
  </si>
  <si>
    <t>FⅠナイター</t>
    <phoneticPr fontId="2"/>
  </si>
  <si>
    <t>FⅡナイター</t>
    <phoneticPr fontId="2"/>
  </si>
  <si>
    <t>～</t>
    <phoneticPr fontId="2"/>
  </si>
  <si>
    <t>FⅡ</t>
  </si>
  <si>
    <t>FⅠ</t>
  </si>
  <si>
    <r>
      <t xml:space="preserve">当初予算
</t>
    </r>
    <r>
      <rPr>
        <sz val="11"/>
        <color indexed="10"/>
        <rFont val="ＭＳ Ｐゴシック"/>
        <family val="3"/>
        <charset val="128"/>
      </rPr>
      <t>〔各開催節の売上金見込は開催日程決定前の見込〕</t>
    </r>
    <rPh sb="0" eb="2">
      <t>トウショ</t>
    </rPh>
    <rPh sb="2" eb="4">
      <t>ヨサン</t>
    </rPh>
    <phoneticPr fontId="2"/>
  </si>
  <si>
    <t>専用場外</t>
    <rPh sb="0" eb="2">
      <t>センヨウ</t>
    </rPh>
    <rPh sb="2" eb="4">
      <t>ジョウガイ</t>
    </rPh>
    <phoneticPr fontId="2"/>
  </si>
  <si>
    <t>チャリロト</t>
    <phoneticPr fontId="2"/>
  </si>
  <si>
    <t>オッズパーク</t>
    <phoneticPr fontId="2"/>
  </si>
  <si>
    <t>ケイドリームス</t>
    <phoneticPr fontId="2"/>
  </si>
  <si>
    <t>場間場外</t>
    <rPh sb="0" eb="1">
      <t>バ</t>
    </rPh>
    <rPh sb="1" eb="2">
      <t>アイダ</t>
    </rPh>
    <rPh sb="2" eb="4">
      <t>ジョウガイ</t>
    </rPh>
    <phoneticPr fontId="2"/>
  </si>
  <si>
    <t>民間ポータル</t>
    <rPh sb="0" eb="2">
      <t>ミンカン</t>
    </rPh>
    <phoneticPr fontId="2"/>
  </si>
  <si>
    <t>ウインチケット</t>
    <phoneticPr fontId="2"/>
  </si>
  <si>
    <t>【参考】　　</t>
    <rPh sb="1" eb="3">
      <t>サンコウ</t>
    </rPh>
    <phoneticPr fontId="2"/>
  </si>
  <si>
    <t>臨時場外、民間ポータルの計</t>
    <rPh sb="0" eb="2">
      <t>リンジ</t>
    </rPh>
    <rPh sb="2" eb="4">
      <t>ジョウガイ</t>
    </rPh>
    <rPh sb="5" eb="7">
      <t>ミンカン</t>
    </rPh>
    <rPh sb="12" eb="13">
      <t>ケイ</t>
    </rPh>
    <phoneticPr fontId="2"/>
  </si>
  <si>
    <t>電話投票
（ＣＴＣ）</t>
    <rPh sb="0" eb="2">
      <t>デンワ</t>
    </rPh>
    <rPh sb="2" eb="4">
      <t>トウヒョウ</t>
    </rPh>
    <phoneticPr fontId="2"/>
  </si>
  <si>
    <t>金額</t>
    <rPh sb="0" eb="2">
      <t>キンガク</t>
    </rPh>
    <phoneticPr fontId="2"/>
  </si>
  <si>
    <t>占有割合</t>
    <rPh sb="0" eb="2">
      <t>センユウ</t>
    </rPh>
    <rPh sb="2" eb="4">
      <t>ワリアイ</t>
    </rPh>
    <phoneticPr fontId="2"/>
  </si>
  <si>
    <t>普通競輪　計
（ナイター、ミッドナイト）</t>
    <rPh sb="0" eb="2">
      <t>フツウ</t>
    </rPh>
    <rPh sb="2" eb="4">
      <t>ケイリン</t>
    </rPh>
    <rPh sb="5" eb="6">
      <t>ケイ</t>
    </rPh>
    <phoneticPr fontId="2"/>
  </si>
  <si>
    <t>GⅢ　計</t>
    <rPh sb="3" eb="4">
      <t>ケイ</t>
    </rPh>
    <phoneticPr fontId="2"/>
  </si>
  <si>
    <t>普通競輪　計
（ナイター、
    ミッドナイト）</t>
    <rPh sb="0" eb="2">
      <t>フツウ</t>
    </rPh>
    <rPh sb="2" eb="4">
      <t>ケイリン</t>
    </rPh>
    <rPh sb="5" eb="6">
      <t>ケイ</t>
    </rPh>
    <phoneticPr fontId="2"/>
  </si>
  <si>
    <t>他場日程重複</t>
    <rPh sb="0" eb="2">
      <t>タジョウ</t>
    </rPh>
    <rPh sb="2" eb="4">
      <t>ニッテイ</t>
    </rPh>
    <rPh sb="4" eb="6">
      <t>チョウフク</t>
    </rPh>
    <phoneticPr fontId="2"/>
  </si>
  <si>
    <t>入場者数</t>
    <rPh sb="0" eb="2">
      <t>ニュウジョウ</t>
    </rPh>
    <rPh sb="2" eb="3">
      <t>シャ</t>
    </rPh>
    <rPh sb="3" eb="4">
      <t>スウ</t>
    </rPh>
    <phoneticPr fontId="2"/>
  </si>
  <si>
    <t xml:space="preserve">ｸﾞﾚｰﾄﾞ
（♡はガールズあり）
</t>
    <phoneticPr fontId="2"/>
  </si>
  <si>
    <t>FⅠ</t>
    <phoneticPr fontId="2"/>
  </si>
  <si>
    <t>FⅡミッド</t>
    <phoneticPr fontId="2"/>
  </si>
  <si>
    <t>ＦⅡミッド</t>
    <phoneticPr fontId="2"/>
  </si>
  <si>
    <t>ＧⅢ</t>
  </si>
  <si>
    <t>他場日程重複</t>
    <rPh sb="0" eb="2">
      <t>タジョウ</t>
    </rPh>
    <rPh sb="2" eb="4">
      <t>ニッテイ</t>
    </rPh>
    <rPh sb="4" eb="6">
      <t>ジュウフク</t>
    </rPh>
    <phoneticPr fontId="2"/>
  </si>
  <si>
    <t>臨時場外
（場間・専用）</t>
    <rPh sb="0" eb="2">
      <t>リンジ</t>
    </rPh>
    <rPh sb="2" eb="4">
      <t>ジョウガイ</t>
    </rPh>
    <rPh sb="6" eb="7">
      <t>ジョウ</t>
    </rPh>
    <rPh sb="7" eb="8">
      <t>アイダ</t>
    </rPh>
    <rPh sb="9" eb="11">
      <t>センヨウ</t>
    </rPh>
    <phoneticPr fontId="2"/>
  </si>
  <si>
    <t>１３</t>
    <phoneticPr fontId="2"/>
  </si>
  <si>
    <t>６前</t>
    <rPh sb="1" eb="2">
      <t>マエ</t>
    </rPh>
    <phoneticPr fontId="2"/>
  </si>
  <si>
    <t>４後</t>
    <rPh sb="1" eb="2">
      <t>ウシロ</t>
    </rPh>
    <phoneticPr fontId="2"/>
  </si>
  <si>
    <t>予算残額</t>
    <rPh sb="0" eb="2">
      <t>ヨサン</t>
    </rPh>
    <rPh sb="2" eb="3">
      <t>ザン</t>
    </rPh>
    <rPh sb="3" eb="4">
      <t>ガク</t>
    </rPh>
    <phoneticPr fontId="2"/>
  </si>
  <si>
    <t>四日市競輪　車券売上金　（令和５年度）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レイワ</t>
    </rPh>
    <rPh sb="16" eb="18">
      <t>ネンド</t>
    </rPh>
    <phoneticPr fontId="2"/>
  </si>
  <si>
    <t>１</t>
    <phoneticPr fontId="2"/>
  </si>
  <si>
    <t>FⅠ
西日本Ｃ</t>
    <rPh sb="3" eb="6">
      <t>ニシニホン</t>
    </rPh>
    <phoneticPr fontId="2"/>
  </si>
  <si>
    <t>FⅡ
ルーキーＳ</t>
    <phoneticPr fontId="2"/>
  </si>
  <si>
    <t>７</t>
    <phoneticPr fontId="2"/>
  </si>
  <si>
    <t>３後</t>
    <rPh sb="1" eb="2">
      <t>アト</t>
    </rPh>
    <phoneticPr fontId="2"/>
  </si>
  <si>
    <t>２前</t>
    <rPh sb="1" eb="2">
      <t>マエ</t>
    </rPh>
    <phoneticPr fontId="2"/>
  </si>
  <si>
    <t>２後</t>
    <rPh sb="1" eb="2">
      <t>アト</t>
    </rPh>
    <phoneticPr fontId="2"/>
  </si>
  <si>
    <t>３前</t>
    <rPh sb="1" eb="2">
      <t>マエ</t>
    </rPh>
    <phoneticPr fontId="2"/>
  </si>
  <si>
    <t>５</t>
    <phoneticPr fontId="2"/>
  </si>
  <si>
    <t>６後</t>
    <rPh sb="1" eb="2">
      <t>アト</t>
    </rPh>
    <phoneticPr fontId="2"/>
  </si>
  <si>
    <t>ＧⅢ♡</t>
    <phoneticPr fontId="2"/>
  </si>
  <si>
    <t>①松戸FⅠ
②松山ＦⅡ
③松山ＦⅡ</t>
    <rPh sb="1" eb="3">
      <t>マツド</t>
    </rPh>
    <rPh sb="7" eb="9">
      <t>マツヤマ</t>
    </rPh>
    <rPh sb="13" eb="15">
      <t>マツヤマ</t>
    </rPh>
    <phoneticPr fontId="2"/>
  </si>
  <si>
    <t>①函館ＦⅠ
②函館ＦⅠ
③松山ＦⅠ宇都宮ＦⅡ</t>
    <rPh sb="1" eb="3">
      <t>ハコダテ</t>
    </rPh>
    <rPh sb="7" eb="9">
      <t>ハコダテ</t>
    </rPh>
    <rPh sb="13" eb="15">
      <t>マツヤマ</t>
    </rPh>
    <rPh sb="17" eb="20">
      <t>ウツノミヤ</t>
    </rPh>
    <phoneticPr fontId="2"/>
  </si>
  <si>
    <t>①いわき、小倉ＦⅡ
②いわき、小倉ＦⅡ
③いわき、松山ＦⅡ</t>
    <rPh sb="5" eb="7">
      <t>コクラ</t>
    </rPh>
    <rPh sb="25" eb="27">
      <t>マツヤマ</t>
    </rPh>
    <phoneticPr fontId="2"/>
  </si>
  <si>
    <t>①小倉ＦⅠ
②西武園ＦⅡ
③西武園ＦⅡ</t>
    <rPh sb="1" eb="3">
      <t>コクラ</t>
    </rPh>
    <rPh sb="7" eb="10">
      <t>セイブエン</t>
    </rPh>
    <rPh sb="14" eb="17">
      <t>セイブエン</t>
    </rPh>
    <phoneticPr fontId="2"/>
  </si>
  <si>
    <t>①防府
②防府
③防府</t>
    <rPh sb="1" eb="3">
      <t>ホウフ</t>
    </rPh>
    <rPh sb="5" eb="7">
      <t>ホウフ</t>
    </rPh>
    <rPh sb="9" eb="11">
      <t>ホウフ</t>
    </rPh>
    <phoneticPr fontId="2"/>
  </si>
  <si>
    <t>①松戸ＦⅡ
②
③</t>
    <rPh sb="1" eb="3">
      <t>マツド</t>
    </rPh>
    <phoneticPr fontId="2"/>
  </si>
  <si>
    <t>①松戸ＦⅠ
②別府ＦⅡ
③別府ＦⅡ</t>
    <rPh sb="1" eb="3">
      <t>マツド</t>
    </rPh>
    <rPh sb="7" eb="9">
      <t>ベップ</t>
    </rPh>
    <rPh sb="13" eb="15">
      <t>ベップ</t>
    </rPh>
    <phoneticPr fontId="2"/>
  </si>
  <si>
    <t>①伊東温泉
②伊東温泉
③伊東温泉</t>
    <rPh sb="1" eb="3">
      <t>イトウ</t>
    </rPh>
    <rPh sb="3" eb="5">
      <t>オンセン</t>
    </rPh>
    <rPh sb="7" eb="9">
      <t>イトウ</t>
    </rPh>
    <rPh sb="9" eb="11">
      <t>オンセン</t>
    </rPh>
    <rPh sb="13" eb="15">
      <t>イトウ</t>
    </rPh>
    <rPh sb="15" eb="17">
      <t>オンセン</t>
    </rPh>
    <phoneticPr fontId="2"/>
  </si>
  <si>
    <t>①伊東温泉
②伊東、宇都宮
③伊東、宇都宮</t>
    <rPh sb="1" eb="3">
      <t>イトウ</t>
    </rPh>
    <rPh sb="3" eb="5">
      <t>オンセン</t>
    </rPh>
    <rPh sb="7" eb="9">
      <t>イトウ</t>
    </rPh>
    <rPh sb="10" eb="13">
      <t>ウツノミヤ</t>
    </rPh>
    <rPh sb="15" eb="17">
      <t>イトウ</t>
    </rPh>
    <rPh sb="18" eb="21">
      <t>ウツノミヤ</t>
    </rPh>
    <phoneticPr fontId="2"/>
  </si>
  <si>
    <t>①函館
②函館
③函館</t>
    <rPh sb="1" eb="3">
      <t>ハコダテ</t>
    </rPh>
    <rPh sb="5" eb="7">
      <t>ハコダテ</t>
    </rPh>
    <rPh sb="9" eb="11">
      <t>ハコダテ</t>
    </rPh>
    <phoneticPr fontId="2"/>
  </si>
  <si>
    <t>FⅡ♡
ルーキーＳ</t>
    <phoneticPr fontId="2"/>
  </si>
  <si>
    <t>FⅡ♡</t>
    <phoneticPr fontId="2"/>
  </si>
  <si>
    <t>FⅠ♡
西日本Ｃ</t>
    <rPh sb="4" eb="7">
      <t>ニシニホン</t>
    </rPh>
    <phoneticPr fontId="2"/>
  </si>
  <si>
    <t>FⅡミッド♡</t>
    <phoneticPr fontId="2"/>
  </si>
  <si>
    <t>令和5年4月4日</t>
  </si>
  <si>
    <t>令和 5年度  四日市競輪  ＧIII  ＢＮＲ　大阪・関西万博協賛  臨時場外車券売場一覧</t>
  </si>
  <si>
    <t>No</t>
  </si>
  <si>
    <t>日次</t>
  </si>
  <si>
    <t>1日目</t>
  </si>
  <si>
    <t>2日目</t>
  </si>
  <si>
    <t>3日目</t>
  </si>
  <si>
    <t>4日目</t>
  </si>
  <si>
    <t>総計</t>
  </si>
  <si>
    <t>開催日</t>
  </si>
  <si>
    <t xml:space="preserve"> 4月 1日（土）</t>
  </si>
  <si>
    <t xml:space="preserve"> 4月 2日（日）</t>
  </si>
  <si>
    <t xml:space="preserve"> 4月 3日（月）</t>
  </si>
  <si>
    <t xml:space="preserve"> 4月 4日（火）</t>
  </si>
  <si>
    <t>売場名</t>
  </si>
  <si>
    <t>車券売上額</t>
  </si>
  <si>
    <t>四日市</t>
  </si>
  <si>
    <t>ＴＥＬ</t>
  </si>
  <si>
    <t>オッズパークケイリン２</t>
  </si>
  <si>
    <t>ケイドリ競輪３</t>
  </si>
  <si>
    <t>重勝式(ケイドリ)</t>
    <rPh sb="0" eb="1">
      <t>ジュウ</t>
    </rPh>
    <rPh sb="1" eb="2">
      <t>ショウ</t>
    </rPh>
    <rPh sb="2" eb="3">
      <t>シキ</t>
    </rPh>
    <phoneticPr fontId="37"/>
  </si>
  <si>
    <t>チャリロトＫＥＩＲＩＮ３</t>
  </si>
  <si>
    <t>ＷｉｎＴｉｃｋｅｔ競輪２</t>
  </si>
  <si>
    <t>（電投計）</t>
  </si>
  <si>
    <t>（本場計）</t>
  </si>
  <si>
    <t>函館</t>
  </si>
  <si>
    <t>青森</t>
  </si>
  <si>
    <t>いわき平</t>
  </si>
  <si>
    <t>弥彦</t>
  </si>
  <si>
    <t>前橋</t>
  </si>
  <si>
    <t>宇都宮</t>
  </si>
  <si>
    <t>大宮</t>
  </si>
  <si>
    <t>西武園</t>
  </si>
  <si>
    <t>京王閣</t>
  </si>
  <si>
    <t>松戸</t>
  </si>
  <si>
    <t>川崎</t>
  </si>
  <si>
    <t>平塚</t>
  </si>
  <si>
    <t>伊東</t>
  </si>
  <si>
    <t>名古屋</t>
  </si>
  <si>
    <t>岐阜</t>
  </si>
  <si>
    <t>大垣</t>
  </si>
  <si>
    <t>豊橋</t>
  </si>
  <si>
    <t>富山</t>
  </si>
  <si>
    <t>松阪</t>
  </si>
  <si>
    <t>福井</t>
  </si>
  <si>
    <t>奈良</t>
  </si>
  <si>
    <t>京都向日町</t>
  </si>
  <si>
    <t>和歌山</t>
  </si>
  <si>
    <t>岸和田</t>
  </si>
  <si>
    <t>玉野</t>
  </si>
  <si>
    <t>広島</t>
  </si>
  <si>
    <t>防府</t>
  </si>
  <si>
    <t>高松</t>
  </si>
  <si>
    <t>小松島</t>
  </si>
  <si>
    <t>高知</t>
  </si>
  <si>
    <t>松山</t>
  </si>
  <si>
    <t>小倉</t>
  </si>
  <si>
    <t>久留米</t>
  </si>
  <si>
    <t>武雄</t>
  </si>
  <si>
    <t>佐世保</t>
  </si>
  <si>
    <t>別府</t>
  </si>
  <si>
    <t>熊本</t>
  </si>
  <si>
    <t>【場間場外小計】</t>
  </si>
  <si>
    <t>サテライト石狩</t>
  </si>
  <si>
    <t>サテライト札幌</t>
  </si>
  <si>
    <t>サテライト松風</t>
  </si>
  <si>
    <t>藤崎場外</t>
  </si>
  <si>
    <t>青森前売ＳＣ</t>
  </si>
  <si>
    <t>サテライト六戸</t>
  </si>
  <si>
    <t>サテライト石鳥谷</t>
  </si>
  <si>
    <t>サテライト宮城</t>
  </si>
  <si>
    <t>サテライト男鹿</t>
  </si>
  <si>
    <t>サテライト秋田</t>
  </si>
  <si>
    <t>サテライト会津</t>
  </si>
  <si>
    <t>サテライト福島</t>
  </si>
  <si>
    <t>サテライトあだたら</t>
  </si>
  <si>
    <t>郡山場外</t>
  </si>
  <si>
    <t>サテライトかしま</t>
  </si>
  <si>
    <t>サテライト水戸</t>
  </si>
  <si>
    <t>サテライトしおさい鹿島</t>
  </si>
  <si>
    <t>ウインドーム館林（館林場外）</t>
  </si>
  <si>
    <t>利根西前売サービスセンター</t>
  </si>
  <si>
    <t>サテライト前橋</t>
  </si>
  <si>
    <t>サテライト花園寄居</t>
  </si>
  <si>
    <t>ラ・ピスタ新橋</t>
  </si>
  <si>
    <t>サテライト双葉</t>
  </si>
  <si>
    <t>サテライト信州ちくま</t>
  </si>
  <si>
    <t>サテライト新潟</t>
  </si>
  <si>
    <t>サテライト市原</t>
  </si>
  <si>
    <t>サテライト船橋</t>
  </si>
  <si>
    <t>サテライト成田</t>
  </si>
  <si>
    <t>サテライト横浜</t>
  </si>
  <si>
    <t>サテライト名古屋</t>
  </si>
  <si>
    <t>サテライト一宮</t>
  </si>
  <si>
    <t>川越場外</t>
  </si>
  <si>
    <t>サテライト湖南</t>
  </si>
  <si>
    <t>サテライト大阪</t>
  </si>
  <si>
    <t>サテライト阪神</t>
  </si>
  <si>
    <t>サテライト姫路</t>
  </si>
  <si>
    <t>サテライト山陰</t>
  </si>
  <si>
    <t>サテライト笠岡</t>
  </si>
  <si>
    <t>サテライト津山</t>
  </si>
  <si>
    <t>サテライト山陽</t>
  </si>
  <si>
    <t>駅前ＳＣ</t>
  </si>
  <si>
    <t>サテライト宇部</t>
  </si>
  <si>
    <t>サテライト観音寺</t>
  </si>
  <si>
    <t>サテライト鴨島</t>
  </si>
  <si>
    <t>サテライト徳島</t>
  </si>
  <si>
    <t>サテライト南国</t>
  </si>
  <si>
    <t>サテライト安田</t>
  </si>
  <si>
    <t>サテライトこまつ</t>
  </si>
  <si>
    <t>サテライト西予</t>
  </si>
  <si>
    <t>二番町前売ＳＣ</t>
  </si>
  <si>
    <t>サテライト北九州</t>
  </si>
  <si>
    <t>サテライト若松</t>
  </si>
  <si>
    <t>サテライト久留米</t>
  </si>
  <si>
    <t>サテライト中洲</t>
  </si>
  <si>
    <t>サテライト武雄</t>
  </si>
  <si>
    <t>サテライト宇佐</t>
  </si>
  <si>
    <t>サテライト熊本新市街</t>
  </si>
  <si>
    <t>サテライト宇土</t>
  </si>
  <si>
    <t>サテライト八代</t>
  </si>
  <si>
    <t>サテライト玉東</t>
  </si>
  <si>
    <t>サテライト天草</t>
  </si>
  <si>
    <t>サテライト宮崎</t>
  </si>
  <si>
    <t>サテライト三股</t>
  </si>
  <si>
    <t>サテライト門川</t>
  </si>
  <si>
    <t>サテライトみぞべ</t>
  </si>
  <si>
    <t>サテライト阿久根</t>
  </si>
  <si>
    <t>サテライト鹿児島</t>
  </si>
  <si>
    <t>サテライトきもつき</t>
  </si>
  <si>
    <t>サテライト薩摩川内</t>
  </si>
  <si>
    <t>【専用場外小計】</t>
  </si>
  <si>
    <t>【場外小計】</t>
  </si>
  <si>
    <t>【総　　　　　計】</t>
  </si>
  <si>
    <t>【入場者】</t>
    <rPh sb="1" eb="4">
      <t>ニュウジョウシャ</t>
    </rPh>
    <phoneticPr fontId="37"/>
  </si>
  <si>
    <t>令和5年4月14日</t>
  </si>
  <si>
    <t>令和 5年度  四日市競輪  ＦI  桜霞杯　中日スポーツ賞  臨時場外車券売場一覧</t>
  </si>
  <si>
    <t xml:space="preserve"> 4月12日（水）</t>
  </si>
  <si>
    <t xml:space="preserve"> 4月13日（木）</t>
  </si>
  <si>
    <t xml:space="preserve"> 4月14日（金）</t>
  </si>
  <si>
    <t>重勝式</t>
    <rPh sb="0" eb="1">
      <t>ジュウ</t>
    </rPh>
    <rPh sb="1" eb="2">
      <t>ショウ</t>
    </rPh>
    <rPh sb="2" eb="3">
      <t>シキ</t>
    </rPh>
    <phoneticPr fontId="37"/>
  </si>
  <si>
    <t>令和5年4月30日</t>
  </si>
  <si>
    <t>令和 5年度  四日市競輪  ＦII  中京スポーツ杯  臨時場外車券売場一覧</t>
  </si>
  <si>
    <t xml:space="preserve"> 4月28日（金）</t>
  </si>
  <si>
    <t xml:space="preserve"> 4月29日（土）</t>
  </si>
  <si>
    <t xml:space="preserve"> 4月30日（日）</t>
  </si>
  <si>
    <t>令和5年5月7日</t>
  </si>
  <si>
    <t>令和 5年度  四日市競輪  ＦII  スピチャン杯　ルーキーシリーズ  臨時場外車券売場一覧</t>
  </si>
  <si>
    <t xml:space="preserve"> 5月 5日（金）</t>
  </si>
  <si>
    <t xml:space="preserve"> 5月 6日（土）</t>
  </si>
  <si>
    <t xml:space="preserve"> 5月 7日（日）</t>
  </si>
  <si>
    <t>重勝式</t>
    <rPh sb="0" eb="2">
      <t>シゲカツ</t>
    </rPh>
    <rPh sb="2" eb="3">
      <t>シキ</t>
    </rPh>
    <phoneticPr fontId="37"/>
  </si>
  <si>
    <t>令和5年5月17日</t>
  </si>
  <si>
    <t>令和 5年度  四日市競輪  ＦI  ゆうゆう会館協賛スポニチ杯  臨時場外車券売場一覧</t>
  </si>
  <si>
    <t xml:space="preserve"> 5月15日（月）</t>
  </si>
  <si>
    <t xml:space="preserve"> 5月16日（火）</t>
  </si>
  <si>
    <t xml:space="preserve"> 5月17日（水）</t>
  </si>
  <si>
    <t>重賭式</t>
    <rPh sb="0" eb="2">
      <t>ジュウカ</t>
    </rPh>
    <rPh sb="2" eb="3">
      <t>シキ</t>
    </rPh>
    <phoneticPr fontId="37"/>
  </si>
  <si>
    <t>小田原</t>
  </si>
  <si>
    <t>静岡</t>
  </si>
  <si>
    <t>令和5年5月22日</t>
  </si>
  <si>
    <t>令和 5年度  四日市競輪  ＦII  ウィンチケットミッドナイト競輪  臨時場外車券売場一覧</t>
  </si>
  <si>
    <t xml:space="preserve"> 5月20日（土）</t>
  </si>
  <si>
    <t xml:space="preserve"> 5月21日（日）</t>
  </si>
  <si>
    <t xml:space="preserve"> 5月22日（月）</t>
  </si>
  <si>
    <t>チャリロトＫＥＩＲＩＮ２</t>
  </si>
  <si>
    <t>ケイドリ競輪２</t>
  </si>
  <si>
    <t>ＷｉｎＴｉｃｋｅｔ競輪３</t>
  </si>
  <si>
    <t>FⅠ</t>
    <phoneticPr fontId="2"/>
  </si>
  <si>
    <t>FⅡミッド</t>
  </si>
  <si>
    <t>ＦⅡミッド</t>
    <phoneticPr fontId="2"/>
  </si>
  <si>
    <t>８前</t>
    <rPh sb="1" eb="2">
      <t>マエ</t>
    </rPh>
    <phoneticPr fontId="2"/>
  </si>
  <si>
    <t>１２</t>
    <phoneticPr fontId="2"/>
  </si>
  <si>
    <t>令和5年6月18日</t>
  </si>
  <si>
    <t>令和 5年度  四日市競輪  ＦII  稲藤日永うちわ杯  臨時場外車券売場一覧</t>
  </si>
  <si>
    <t xml:space="preserve"> 6月16日（金）</t>
  </si>
  <si>
    <t xml:space="preserve"> 6月17日（土）</t>
  </si>
  <si>
    <t xml:space="preserve"> 6月18日（日）</t>
  </si>
  <si>
    <t>１１</t>
    <phoneticPr fontId="2"/>
  </si>
  <si>
    <t>令和5年7月1日</t>
  </si>
  <si>
    <t>令和 5年度  四日市競輪  ＦI  西日本カップ  臨時場外車券売場一覧</t>
  </si>
  <si>
    <t xml:space="preserve"> 6月29日（木）</t>
  </si>
  <si>
    <t xml:space="preserve"> 6月30日（金）</t>
  </si>
  <si>
    <t xml:space="preserve"> 7月 1日（土）</t>
  </si>
  <si>
    <t>取手</t>
  </si>
  <si>
    <t>FⅡ♡</t>
    <phoneticPr fontId="2"/>
  </si>
  <si>
    <t>FⅠ♡</t>
    <phoneticPr fontId="2"/>
  </si>
  <si>
    <t>FⅠ♡</t>
    <phoneticPr fontId="2"/>
  </si>
  <si>
    <t>①西武園ＦⅠ
②西武園ＦⅠ
③松戸ＦⅠ</t>
    <rPh sb="1" eb="4">
      <t>セイブエン</t>
    </rPh>
    <rPh sb="8" eb="11">
      <t>セイブエン</t>
    </rPh>
    <rPh sb="15" eb="17">
      <t>マツド</t>
    </rPh>
    <phoneticPr fontId="2"/>
  </si>
  <si>
    <t>①
②
③小倉ＦⅠ</t>
    <rPh sb="5" eb="7">
      <t>コクラ</t>
    </rPh>
    <phoneticPr fontId="2"/>
  </si>
  <si>
    <t>①
②川崎ＦⅠ
③川崎ＦⅠ</t>
    <rPh sb="3" eb="5">
      <t>カワサキ</t>
    </rPh>
    <rPh sb="9" eb="11">
      <t>カワサキ</t>
    </rPh>
    <phoneticPr fontId="2"/>
  </si>
  <si>
    <t>①川崎、小倉（防府）
②川崎、小倉（防府）
③川崎、小倉（防府）</t>
    <rPh sb="1" eb="3">
      <t>カワサキ</t>
    </rPh>
    <rPh sb="4" eb="6">
      <t>コクラ</t>
    </rPh>
    <rPh sb="7" eb="9">
      <t>ホウフ</t>
    </rPh>
    <phoneticPr fontId="2"/>
  </si>
  <si>
    <t>①奈良
②奈良
③奈良</t>
    <rPh sb="1" eb="3">
      <t>ナラ</t>
    </rPh>
    <rPh sb="5" eb="7">
      <t>ナラ</t>
    </rPh>
    <rPh sb="9" eb="11">
      <t>ナラ</t>
    </rPh>
    <phoneticPr fontId="2"/>
  </si>
  <si>
    <t>①前橋ＦⅠ
②
③</t>
    <rPh sb="1" eb="3">
      <t>マエバシ</t>
    </rPh>
    <phoneticPr fontId="2"/>
  </si>
  <si>
    <t>令和5年7月27日</t>
  </si>
  <si>
    <t>令和 5年度  四日市競輪  ＦII  なぜＴＩＰＳＴＡＲなのか杯  臨時場外車券売場一覧</t>
  </si>
  <si>
    <t xml:space="preserve"> 7月25日（火）</t>
  </si>
  <si>
    <t xml:space="preserve"> 7月26日（水）</t>
  </si>
  <si>
    <t xml:space="preserve"> 7月27日（木）</t>
  </si>
  <si>
    <t>重勝式</t>
    <rPh sb="0" eb="1">
      <t>ジュウ</t>
    </rPh>
    <rPh sb="1" eb="2">
      <t>カ</t>
    </rPh>
    <rPh sb="2" eb="3">
      <t>シキ</t>
    </rPh>
    <phoneticPr fontId="37"/>
  </si>
  <si>
    <t>ＦⅡミッド</t>
  </si>
  <si>
    <t>FⅡ♡</t>
  </si>
  <si>
    <t>FⅠ♡</t>
  </si>
  <si>
    <t>９前</t>
    <rPh sb="1" eb="2">
      <t>マエ</t>
    </rPh>
    <phoneticPr fontId="2"/>
  </si>
  <si>
    <t>１０</t>
  </si>
  <si>
    <t>１０</t>
    <phoneticPr fontId="2"/>
  </si>
  <si>
    <t>９後</t>
    <rPh sb="1" eb="2">
      <t>アト</t>
    </rPh>
    <phoneticPr fontId="2"/>
  </si>
  <si>
    <t>７</t>
  </si>
  <si>
    <t>１１</t>
  </si>
  <si>
    <t>１２</t>
  </si>
  <si>
    <t>令和5年9月7日</t>
  </si>
  <si>
    <t xml:space="preserve"> 9月 5日（火）</t>
  </si>
  <si>
    <t xml:space="preserve"> 9月 6日（水）</t>
  </si>
  <si>
    <t xml:space="preserve"> 9月 7日（木）</t>
  </si>
  <si>
    <t>８後</t>
    <rPh sb="1" eb="2">
      <t>アト</t>
    </rPh>
    <phoneticPr fontId="2"/>
  </si>
  <si>
    <t>令和5年9月13日</t>
  </si>
  <si>
    <t>令和 5年度  四日市競輪  ＦII  オッズパーク杯  臨時場外車券売場一覧</t>
  </si>
  <si>
    <t xml:space="preserve"> 9月11日（月）</t>
  </si>
  <si>
    <t xml:space="preserve"> 9月12日（火）</t>
  </si>
  <si>
    <t xml:space="preserve"> 9月13日（水）</t>
  </si>
  <si>
    <t>令和5年11月12日</t>
  </si>
  <si>
    <t>令和 5年度  四日市競輪  ＧIII  泗水杯争奪戦  臨時場外車券売場一覧</t>
  </si>
  <si>
    <t>11月 9日（木）</t>
  </si>
  <si>
    <t>11月10日（金）</t>
  </si>
  <si>
    <t>11月11日（土）</t>
  </si>
  <si>
    <t>11月12日（日）</t>
  </si>
  <si>
    <t>重勝式（ケイドリ）</t>
    <rPh sb="0" eb="1">
      <t>オモ</t>
    </rPh>
    <rPh sb="1" eb="2">
      <t>ショウ</t>
    </rPh>
    <rPh sb="2" eb="3">
      <t>シキ</t>
    </rPh>
    <phoneticPr fontId="37"/>
  </si>
  <si>
    <t>サテライト六郷</t>
  </si>
  <si>
    <t>サテライト中越</t>
  </si>
  <si>
    <t>四日市
競輪場</t>
    <rPh sb="0" eb="3">
      <t>ヨッカイチ</t>
    </rPh>
    <rPh sb="4" eb="6">
      <t>ケイリン</t>
    </rPh>
    <rPh sb="6" eb="7">
      <t>ジョウ</t>
    </rPh>
    <phoneticPr fontId="2"/>
  </si>
  <si>
    <t>12月 1日（金）</t>
  </si>
  <si>
    <t>11月30日（木）</t>
  </si>
  <si>
    <t>11月29日（水）</t>
  </si>
  <si>
    <t>令和 5年度  四日市競輪  ＦII  チャリロト杯  臨時場外車券売場一覧</t>
  </si>
  <si>
    <t>令和5年12月4日</t>
  </si>
  <si>
    <t>令和5年12月26日</t>
  </si>
  <si>
    <t>令和 5年度  四日市競輪  ＦII  名物　「なが餅」　笹井屋杯  臨時場外車券売場一覧</t>
  </si>
  <si>
    <t>12月24日（日）</t>
  </si>
  <si>
    <t>12月25日（月）</t>
  </si>
  <si>
    <t>12月26日（火）</t>
  </si>
  <si>
    <t>重勝式</t>
    <rPh sb="0" eb="1">
      <t>オモ</t>
    </rPh>
    <rPh sb="1" eb="2">
      <t>ショウ</t>
    </rPh>
    <rPh sb="2" eb="3">
      <t>シキ</t>
    </rPh>
    <phoneticPr fontId="37"/>
  </si>
  <si>
    <t>令和6年1月13日</t>
  </si>
  <si>
    <t>令和 5年度  四日市競輪  ＦI  ＷＮＲ　ＣＴＣ杯　中スポ賞  臨時場外車券売場一覧</t>
  </si>
  <si>
    <t xml:space="preserve"> 1月11日（木）</t>
  </si>
  <si>
    <t xml:space="preserve"> 1月12日（金）</t>
  </si>
  <si>
    <t xml:space="preserve"> 1月13日（土）</t>
  </si>
  <si>
    <t>オッズパークケイリン</t>
  </si>
  <si>
    <t>臨時場外、民間ポータル　車券売上金の内訳　（令和５年度）　</t>
    <rPh sb="0" eb="2">
      <t>リンジ</t>
    </rPh>
    <rPh sb="2" eb="4">
      <t>ジョウガイ</t>
    </rPh>
    <rPh sb="5" eb="7">
      <t>ミンカン</t>
    </rPh>
    <rPh sb="12" eb="14">
      <t>シャケン</t>
    </rPh>
    <rPh sb="14" eb="16">
      <t>ウリアゲ</t>
    </rPh>
    <rPh sb="16" eb="17">
      <t>キン</t>
    </rPh>
    <rPh sb="18" eb="20">
      <t>ウチワケ</t>
    </rPh>
    <rPh sb="22" eb="24">
      <t>レイワ</t>
    </rPh>
    <rPh sb="25" eb="27">
      <t>ネンド</t>
    </rPh>
    <phoneticPr fontId="2"/>
  </si>
  <si>
    <t>令和6年2月5日</t>
  </si>
  <si>
    <t xml:space="preserve"> 2月 3日（土）</t>
  </si>
  <si>
    <t xml:space="preserve"> 2月 4日（日）</t>
  </si>
  <si>
    <t xml:space="preserve"> 2月 5日（月）</t>
  </si>
  <si>
    <t xml:space="preserve"> 2月22日（木）</t>
  </si>
  <si>
    <t xml:space="preserve"> 2月21日（水）</t>
  </si>
  <si>
    <t xml:space="preserve"> 2月20日（火）</t>
  </si>
  <si>
    <t>令和 5年度  四日市競輪  ＦI  萬古焼協賛　スポーツ報知杯  臨時場外車券売場一覧</t>
  </si>
  <si>
    <t>令和6年2月25日</t>
  </si>
  <si>
    <t>重勝式</t>
    <rPh sb="0" eb="1">
      <t>ジュウ</t>
    </rPh>
    <rPh sb="1" eb="2">
      <t>カツ</t>
    </rPh>
    <rPh sb="2" eb="3">
      <t>シキ</t>
    </rPh>
    <phoneticPr fontId="2"/>
  </si>
  <si>
    <r>
      <t>①
②川崎ＦⅡ
③</t>
    </r>
    <r>
      <rPr>
        <sz val="9"/>
        <rFont val="ＭＳ Ｐゴシック"/>
        <family val="3"/>
        <charset val="128"/>
      </rPr>
      <t>川崎ＦⅡ、別府ＦⅠ</t>
    </r>
    <rPh sb="3" eb="5">
      <t>カワサキ</t>
    </rPh>
    <rPh sb="9" eb="11">
      <t>カワサキ</t>
    </rPh>
    <rPh sb="14" eb="16">
      <t>ベップ</t>
    </rPh>
    <phoneticPr fontId="2"/>
  </si>
  <si>
    <r>
      <t xml:space="preserve">予算現額（１１月補正、弾力条項反映）
</t>
    </r>
    <r>
      <rPr>
        <sz val="11"/>
        <color indexed="10"/>
        <rFont val="ＭＳ Ｐゴシック"/>
        <family val="3"/>
        <charset val="128"/>
      </rPr>
      <t>〔第１回～第１１回（第９回後節除く）は実績〕</t>
    </r>
    <rPh sb="0" eb="2">
      <t>ヨサン</t>
    </rPh>
    <rPh sb="2" eb="4">
      <t>ゲンガク</t>
    </rPh>
    <rPh sb="7" eb="8">
      <t>ガツ</t>
    </rPh>
    <rPh sb="8" eb="10">
      <t>ホセイ</t>
    </rPh>
    <rPh sb="11" eb="13">
      <t>ダンリョク</t>
    </rPh>
    <rPh sb="13" eb="15">
      <t>ジョウコウ</t>
    </rPh>
    <rPh sb="15" eb="17">
      <t>ハンエイ</t>
    </rPh>
    <rPh sb="20" eb="21">
      <t>ダイ</t>
    </rPh>
    <rPh sb="22" eb="23">
      <t>カイ</t>
    </rPh>
    <rPh sb="24" eb="25">
      <t>ダイ</t>
    </rPh>
    <rPh sb="27" eb="28">
      <t>カイ</t>
    </rPh>
    <rPh sb="29" eb="30">
      <t>ダイ</t>
    </rPh>
    <rPh sb="31" eb="32">
      <t>カイ</t>
    </rPh>
    <rPh sb="32" eb="34">
      <t>コウセツ</t>
    </rPh>
    <rPh sb="34" eb="35">
      <t>ノゾ</t>
    </rPh>
    <rPh sb="38" eb="40">
      <t>ジッセキ</t>
    </rPh>
    <phoneticPr fontId="2"/>
  </si>
  <si>
    <t xml:space="preserve"> 3月11日（月）</t>
  </si>
  <si>
    <t xml:space="preserve"> 3月10日（日）</t>
  </si>
  <si>
    <t xml:space="preserve"> 3月 9日（土）</t>
  </si>
  <si>
    <t>令和 5年度  四日市競輪  ＦI  四日市伊勢茶杯　日刊スポーツ賞  臨時場外車券売場一覧</t>
  </si>
  <si>
    <t>令和6年3月12日</t>
  </si>
  <si>
    <t>重勝式</t>
    <rPh sb="0" eb="1">
      <t>カサ</t>
    </rPh>
    <rPh sb="1" eb="2">
      <t>カツ</t>
    </rPh>
    <rPh sb="2" eb="3">
      <t>シキ</t>
    </rPh>
    <phoneticPr fontId="2"/>
  </si>
  <si>
    <t xml:space="preserve"> 3月27日（水）</t>
  </si>
  <si>
    <t xml:space="preserve"> 3月26日（火）</t>
  </si>
  <si>
    <t xml:space="preserve"> 3月25日（月）</t>
  </si>
  <si>
    <t>令和 5年度  四日市競輪  ＦII  ２１ｐｒо杯中京スポ　スマリレ  臨時場外車券売場一覧</t>
  </si>
  <si>
    <t>令和6年3月28日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</si>
</sst>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aaa"/>
    <numFmt numFmtId="177" formatCode="m/d;@"/>
    <numFmt numFmtId="178" formatCode="#,##0_ "/>
    <numFmt numFmtId="179" formatCode="#,##0_);[Red]\(#,##0\)"/>
    <numFmt numFmtId="180" formatCode="#,##0;&quot;▲ &quot;#,##0"/>
    <numFmt numFmtId="181" formatCode="m&quot;月&quot;d&quot;日&quot;&quot;（&quot;aaa&quot;）&quot;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</font>
    <font>
      <b/>
      <sz val="14"/>
      <name val="ＭＳ Ｐゴシック"/>
      <family val="3"/>
    </font>
    <font>
      <sz val="11"/>
      <color rgb="FF0000FF"/>
      <name val="ＭＳ Ｐゴシック"/>
      <family val="3"/>
    </font>
    <font>
      <sz val="6"/>
      <name val="ＭＳ Ｐゴシック"/>
      <family val="3"/>
    </font>
    <font>
      <sz val="11"/>
      <color rgb="FF00B050"/>
      <name val="ＭＳ Ｐゴシック"/>
      <family val="3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FF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0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0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5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7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28" fillId="0" borderId="0" applyFont="0" applyBorder="0" applyAlignment="0" applyProtection="0"/>
    <xf numFmtId="0" fontId="29" fillId="0" borderId="0" applyFont="0" applyBorder="0" applyAlignment="0" applyProtection="0"/>
    <xf numFmtId="0" fontId="1" fillId="0" borderId="0" applyFont="0" applyBorder="0" applyAlignment="0" applyProtection="0"/>
    <xf numFmtId="0" fontId="22" fillId="4" borderId="0" applyNumberFormat="0" applyBorder="0" applyAlignment="0" applyProtection="0">
      <alignment vertical="center"/>
    </xf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</cellStyleXfs>
  <cellXfs count="52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8" fontId="1" fillId="0" borderId="13" xfId="33" applyFont="1" applyFill="1" applyBorder="1">
      <alignment vertical="center"/>
    </xf>
    <xf numFmtId="38" fontId="1" fillId="0" borderId="14" xfId="33" applyFont="1" applyFill="1" applyBorder="1">
      <alignment vertical="center"/>
    </xf>
    <xf numFmtId="38" fontId="1" fillId="0" borderId="17" xfId="33" applyFont="1" applyFill="1" applyBorder="1">
      <alignment vertical="center"/>
    </xf>
    <xf numFmtId="38" fontId="1" fillId="0" borderId="18" xfId="33" applyFont="1" applyFill="1" applyBorder="1">
      <alignment vertical="center"/>
    </xf>
    <xf numFmtId="38" fontId="1" fillId="0" borderId="0" xfId="0" applyNumberFormat="1" applyFont="1">
      <alignment vertical="center"/>
    </xf>
    <xf numFmtId="38" fontId="1" fillId="0" borderId="22" xfId="33" applyFont="1" applyFill="1" applyBorder="1">
      <alignment vertical="center"/>
    </xf>
    <xf numFmtId="178" fontId="1" fillId="0" borderId="0" xfId="0" applyNumberFormat="1" applyFont="1">
      <alignment vertical="center"/>
    </xf>
    <xf numFmtId="0" fontId="1" fillId="0" borderId="13" xfId="0" applyFont="1" applyBorder="1" applyAlignment="1">
      <alignment horizontal="center" vertical="center"/>
    </xf>
    <xf numFmtId="38" fontId="1" fillId="0" borderId="40" xfId="33" applyFont="1" applyFill="1" applyBorder="1">
      <alignment vertical="center"/>
    </xf>
    <xf numFmtId="38" fontId="1" fillId="0" borderId="41" xfId="33" applyFont="1" applyFill="1" applyBorder="1">
      <alignment vertical="center"/>
    </xf>
    <xf numFmtId="179" fontId="1" fillId="0" borderId="13" xfId="0" applyNumberFormat="1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center"/>
    </xf>
    <xf numFmtId="0" fontId="5" fillId="0" borderId="13" xfId="0" applyFont="1" applyFill="1" applyBorder="1" applyAlignment="1">
      <alignment horizontal="center" vertical="center" shrinkToFit="1"/>
    </xf>
    <xf numFmtId="38" fontId="1" fillId="0" borderId="42" xfId="33" applyFont="1" applyFill="1" applyBorder="1">
      <alignment vertical="center"/>
    </xf>
    <xf numFmtId="38" fontId="1" fillId="0" borderId="43" xfId="33" applyFont="1" applyFill="1" applyBorder="1">
      <alignment vertical="center"/>
    </xf>
    <xf numFmtId="0" fontId="0" fillId="0" borderId="10" xfId="0" applyFont="1" applyFill="1" applyBorder="1" applyAlignment="1">
      <alignment horizontal="center" vertical="center" shrinkToFit="1"/>
    </xf>
    <xf numFmtId="38" fontId="1" fillId="0" borderId="48" xfId="33" applyFont="1" applyFill="1" applyBorder="1">
      <alignment vertical="center"/>
    </xf>
    <xf numFmtId="38" fontId="1" fillId="0" borderId="49" xfId="33" applyFont="1" applyFill="1" applyBorder="1">
      <alignment vertical="center"/>
    </xf>
    <xf numFmtId="0" fontId="0" fillId="0" borderId="0" xfId="0" applyFont="1">
      <alignment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44" xfId="0" applyNumberFormat="1" applyFont="1" applyFill="1" applyBorder="1" applyAlignment="1">
      <alignment horizontal="center" vertical="center"/>
    </xf>
    <xf numFmtId="9" fontId="0" fillId="0" borderId="0" xfId="0" applyNumberFormat="1" applyFo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shrinkToFit="1"/>
    </xf>
    <xf numFmtId="0" fontId="1" fillId="0" borderId="52" xfId="0" applyFont="1" applyBorder="1">
      <alignment vertical="center"/>
    </xf>
    <xf numFmtId="0" fontId="0" fillId="0" borderId="10" xfId="0" applyFont="1" applyFill="1" applyBorder="1" applyAlignment="1">
      <alignment horizontal="center" vertical="center" wrapText="1" shrinkToFit="1"/>
    </xf>
    <xf numFmtId="38" fontId="1" fillId="0" borderId="28" xfId="33" applyFont="1" applyFill="1" applyBorder="1">
      <alignment vertical="center"/>
    </xf>
    <xf numFmtId="38" fontId="1" fillId="0" borderId="23" xfId="33" applyFont="1" applyFill="1" applyBorder="1">
      <alignment vertical="center"/>
    </xf>
    <xf numFmtId="38" fontId="1" fillId="0" borderId="19" xfId="33" applyFont="1" applyFill="1" applyBorder="1">
      <alignment vertical="center"/>
    </xf>
    <xf numFmtId="38" fontId="1" fillId="0" borderId="32" xfId="33" applyFont="1" applyFill="1" applyBorder="1">
      <alignment vertical="center"/>
    </xf>
    <xf numFmtId="0" fontId="1" fillId="25" borderId="13" xfId="0" applyFont="1" applyFill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38" fontId="0" fillId="0" borderId="37" xfId="0" applyNumberFormat="1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30" fillId="0" borderId="13" xfId="0" applyFont="1" applyBorder="1" applyAlignment="1">
      <alignment horizontal="center" vertical="center"/>
    </xf>
    <xf numFmtId="178" fontId="30" fillId="0" borderId="13" xfId="0" applyNumberFormat="1" applyFont="1" applyBorder="1">
      <alignment vertical="center"/>
    </xf>
    <xf numFmtId="0" fontId="4" fillId="0" borderId="0" xfId="0" applyFont="1" applyAlignment="1">
      <alignment horizontal="right" vertical="center" wrapText="1"/>
    </xf>
    <xf numFmtId="0" fontId="0" fillId="0" borderId="33" xfId="0" applyFon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center" vertical="center"/>
    </xf>
    <xf numFmtId="177" fontId="0" fillId="0" borderId="25" xfId="0" applyNumberFormat="1" applyFont="1" applyFill="1" applyBorder="1" applyAlignment="1">
      <alignment horizontal="center" vertical="center"/>
    </xf>
    <xf numFmtId="176" fontId="0" fillId="0" borderId="26" xfId="0" applyNumberFormat="1" applyFont="1" applyFill="1" applyBorder="1" applyAlignment="1">
      <alignment horizontal="center" vertical="center"/>
    </xf>
    <xf numFmtId="177" fontId="0" fillId="0" borderId="27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45" xfId="0" applyNumberFormat="1" applyFont="1" applyFill="1" applyBorder="1" applyAlignment="1">
      <alignment horizontal="center" vertical="center"/>
    </xf>
    <xf numFmtId="176" fontId="0" fillId="0" borderId="46" xfId="0" applyNumberFormat="1" applyFont="1" applyFill="1" applyBorder="1" applyAlignment="1">
      <alignment horizontal="center" vertical="center"/>
    </xf>
    <xf numFmtId="177" fontId="0" fillId="0" borderId="47" xfId="0" applyNumberFormat="1" applyFont="1" applyFill="1" applyBorder="1" applyAlignment="1">
      <alignment horizontal="center" vertical="center"/>
    </xf>
    <xf numFmtId="0" fontId="1" fillId="26" borderId="29" xfId="0" applyFont="1" applyFill="1" applyBorder="1" applyAlignment="1">
      <alignment horizontal="center" vertical="center"/>
    </xf>
    <xf numFmtId="0" fontId="1" fillId="26" borderId="30" xfId="0" applyFont="1" applyFill="1" applyBorder="1" applyAlignment="1">
      <alignment horizontal="center" vertical="center"/>
    </xf>
    <xf numFmtId="0" fontId="1" fillId="26" borderId="31" xfId="0" applyFont="1" applyFill="1" applyBorder="1" applyAlignment="1">
      <alignment horizontal="center" vertical="center"/>
    </xf>
    <xf numFmtId="0" fontId="1" fillId="26" borderId="33" xfId="0" applyFont="1" applyFill="1" applyBorder="1" applyAlignment="1">
      <alignment horizontal="center" vertical="center"/>
    </xf>
    <xf numFmtId="0" fontId="1" fillId="26" borderId="0" xfId="0" applyFont="1" applyFill="1" applyBorder="1" applyAlignment="1">
      <alignment horizontal="center" vertical="center"/>
    </xf>
    <xf numFmtId="0" fontId="1" fillId="26" borderId="34" xfId="0" applyFont="1" applyFill="1" applyBorder="1" applyAlignment="1">
      <alignment horizontal="center" vertical="center"/>
    </xf>
    <xf numFmtId="0" fontId="1" fillId="25" borderId="0" xfId="0" applyFont="1" applyFill="1">
      <alignment vertical="center"/>
    </xf>
    <xf numFmtId="38" fontId="1" fillId="0" borderId="44" xfId="33" applyFont="1" applyFill="1" applyBorder="1">
      <alignment vertical="center"/>
    </xf>
    <xf numFmtId="49" fontId="0" fillId="25" borderId="23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top"/>
    </xf>
    <xf numFmtId="0" fontId="32" fillId="0" borderId="0" xfId="0" applyFont="1" applyAlignment="1">
      <alignment horizontal="right" vertical="top"/>
    </xf>
    <xf numFmtId="38" fontId="1" fillId="0" borderId="30" xfId="33" applyFont="1" applyFill="1" applyBorder="1">
      <alignment vertical="center"/>
    </xf>
    <xf numFmtId="38" fontId="1" fillId="0" borderId="11" xfId="33" applyFont="1" applyFill="1" applyBorder="1">
      <alignment vertical="center"/>
    </xf>
    <xf numFmtId="38" fontId="1" fillId="0" borderId="46" xfId="33" applyFont="1" applyFill="1" applyBorder="1">
      <alignment vertical="center"/>
    </xf>
    <xf numFmtId="38" fontId="0" fillId="0" borderId="52" xfId="0" applyNumberFormat="1" applyFont="1" applyBorder="1" applyAlignment="1">
      <alignment horizontal="center" vertical="center" wrapText="1"/>
    </xf>
    <xf numFmtId="38" fontId="1" fillId="0" borderId="61" xfId="33" applyFont="1" applyFill="1" applyBorder="1">
      <alignment vertical="center"/>
    </xf>
    <xf numFmtId="38" fontId="1" fillId="0" borderId="62" xfId="33" applyFont="1" applyFill="1" applyBorder="1">
      <alignment vertical="center"/>
    </xf>
    <xf numFmtId="38" fontId="1" fillId="0" borderId="63" xfId="33" applyFont="1" applyFill="1" applyBorder="1">
      <alignment vertical="center"/>
    </xf>
    <xf numFmtId="38" fontId="1" fillId="0" borderId="64" xfId="33" applyFont="1" applyFill="1" applyBorder="1">
      <alignment vertical="center"/>
    </xf>
    <xf numFmtId="38" fontId="1" fillId="0" borderId="65" xfId="33" applyFont="1" applyFill="1" applyBorder="1">
      <alignment vertical="center"/>
    </xf>
    <xf numFmtId="0" fontId="32" fillId="0" borderId="0" xfId="0" applyFont="1" applyAlignment="1">
      <alignment horizontal="right" vertical="top"/>
    </xf>
    <xf numFmtId="0" fontId="0" fillId="26" borderId="17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top"/>
    </xf>
    <xf numFmtId="38" fontId="1" fillId="0" borderId="31" xfId="33" applyFont="1" applyFill="1" applyBorder="1">
      <alignment vertical="center"/>
    </xf>
    <xf numFmtId="38" fontId="1" fillId="0" borderId="12" xfId="33" applyFont="1" applyFill="1" applyBorder="1">
      <alignment vertical="center"/>
    </xf>
    <xf numFmtId="38" fontId="1" fillId="0" borderId="47" xfId="33" applyFont="1" applyFill="1" applyBorder="1">
      <alignment vertical="center"/>
    </xf>
    <xf numFmtId="38" fontId="1" fillId="0" borderId="56" xfId="33" applyFont="1" applyFill="1" applyBorder="1">
      <alignment vertical="center"/>
    </xf>
    <xf numFmtId="38" fontId="1" fillId="0" borderId="58" xfId="33" applyFont="1" applyFill="1" applyBorder="1">
      <alignment vertical="center"/>
    </xf>
    <xf numFmtId="38" fontId="1" fillId="0" borderId="66" xfId="33" applyFont="1" applyFill="1" applyBorder="1">
      <alignment vertical="center"/>
    </xf>
    <xf numFmtId="38" fontId="1" fillId="0" borderId="67" xfId="33" applyFont="1" applyFill="1" applyBorder="1">
      <alignment vertical="center"/>
    </xf>
    <xf numFmtId="38" fontId="1" fillId="0" borderId="68" xfId="33" applyFont="1" applyFill="1" applyBorder="1">
      <alignment vertical="center"/>
    </xf>
    <xf numFmtId="0" fontId="0" fillId="26" borderId="36" xfId="0" applyFill="1" applyBorder="1" applyAlignment="1">
      <alignment horizontal="center" vertical="center"/>
    </xf>
    <xf numFmtId="0" fontId="0" fillId="26" borderId="54" xfId="0" applyFill="1" applyBorder="1" applyAlignment="1">
      <alignment horizontal="center" vertical="center"/>
    </xf>
    <xf numFmtId="0" fontId="0" fillId="26" borderId="53" xfId="0" applyFill="1" applyBorder="1" applyAlignment="1">
      <alignment horizontal="center" vertical="center"/>
    </xf>
    <xf numFmtId="0" fontId="0" fillId="26" borderId="16" xfId="0" applyFont="1" applyFill="1" applyBorder="1" applyAlignment="1">
      <alignment horizontal="center" vertical="center" wrapText="1"/>
    </xf>
    <xf numFmtId="0" fontId="0" fillId="26" borderId="15" xfId="0" applyFont="1" applyFill="1" applyBorder="1" applyAlignment="1">
      <alignment horizontal="center" vertical="center" wrapText="1"/>
    </xf>
    <xf numFmtId="38" fontId="1" fillId="0" borderId="28" xfId="0" applyNumberFormat="1" applyFont="1" applyFill="1" applyBorder="1">
      <alignment vertical="center"/>
    </xf>
    <xf numFmtId="38" fontId="1" fillId="0" borderId="42" xfId="0" applyNumberFormat="1" applyFont="1" applyFill="1" applyBorder="1">
      <alignment vertical="center"/>
    </xf>
    <xf numFmtId="38" fontId="1" fillId="0" borderId="43" xfId="0" applyNumberFormat="1" applyFont="1" applyFill="1" applyBorder="1">
      <alignment vertical="center"/>
    </xf>
    <xf numFmtId="10" fontId="1" fillId="0" borderId="70" xfId="0" applyNumberFormat="1" applyFont="1" applyFill="1" applyBorder="1">
      <alignment vertical="center"/>
    </xf>
    <xf numFmtId="10" fontId="1" fillId="0" borderId="71" xfId="0" applyNumberFormat="1" applyFont="1" applyFill="1" applyBorder="1">
      <alignment vertical="center"/>
    </xf>
    <xf numFmtId="10" fontId="1" fillId="0" borderId="72" xfId="0" applyNumberFormat="1" applyFont="1" applyFill="1" applyBorder="1">
      <alignment vertical="center"/>
    </xf>
    <xf numFmtId="10" fontId="1" fillId="0" borderId="73" xfId="0" applyNumberFormat="1" applyFont="1" applyFill="1" applyBorder="1">
      <alignment vertical="center"/>
    </xf>
    <xf numFmtId="10" fontId="1" fillId="0" borderId="74" xfId="0" applyNumberFormat="1" applyFont="1" applyFill="1" applyBorder="1">
      <alignment vertical="center"/>
    </xf>
    <xf numFmtId="10" fontId="1" fillId="0" borderId="75" xfId="0" applyNumberFormat="1" applyFont="1" applyFill="1" applyBorder="1">
      <alignment vertical="center"/>
    </xf>
    <xf numFmtId="38" fontId="1" fillId="0" borderId="18" xfId="0" applyNumberFormat="1" applyFont="1" applyFill="1" applyBorder="1">
      <alignment vertical="center"/>
    </xf>
    <xf numFmtId="38" fontId="1" fillId="0" borderId="29" xfId="0" applyNumberFormat="1" applyFont="1" applyFill="1" applyBorder="1">
      <alignment vertical="center"/>
    </xf>
    <xf numFmtId="10" fontId="1" fillId="0" borderId="76" xfId="0" applyNumberFormat="1" applyFont="1" applyFill="1" applyBorder="1">
      <alignment vertical="center"/>
    </xf>
    <xf numFmtId="38" fontId="1" fillId="0" borderId="56" xfId="0" applyNumberFormat="1" applyFont="1" applyFill="1" applyBorder="1">
      <alignment vertical="center"/>
    </xf>
    <xf numFmtId="10" fontId="1" fillId="0" borderId="77" xfId="0" applyNumberFormat="1" applyFont="1" applyFill="1" applyBorder="1">
      <alignment vertical="center"/>
    </xf>
    <xf numFmtId="38" fontId="1" fillId="0" borderId="61" xfId="0" applyNumberFormat="1" applyFont="1" applyFill="1" applyBorder="1">
      <alignment vertical="center"/>
    </xf>
    <xf numFmtId="10" fontId="1" fillId="0" borderId="78" xfId="0" applyNumberFormat="1" applyFont="1" applyFill="1" applyBorder="1">
      <alignment vertical="center"/>
    </xf>
    <xf numFmtId="10" fontId="1" fillId="0" borderId="79" xfId="0" applyNumberFormat="1" applyFont="1" applyFill="1" applyBorder="1">
      <alignment vertical="center"/>
    </xf>
    <xf numFmtId="10" fontId="1" fillId="0" borderId="80" xfId="0" applyNumberFormat="1" applyFont="1" applyFill="1" applyBorder="1">
      <alignment vertical="center"/>
    </xf>
    <xf numFmtId="10" fontId="1" fillId="0" borderId="81" xfId="0" applyNumberFormat="1" applyFont="1" applyFill="1" applyBorder="1">
      <alignment vertical="center"/>
    </xf>
    <xf numFmtId="38" fontId="1" fillId="0" borderId="82" xfId="0" applyNumberFormat="1" applyFont="1" applyFill="1" applyBorder="1">
      <alignment vertical="center"/>
    </xf>
    <xf numFmtId="38" fontId="1" fillId="0" borderId="83" xfId="0" applyNumberFormat="1" applyFont="1" applyFill="1" applyBorder="1">
      <alignment vertical="center"/>
    </xf>
    <xf numFmtId="38" fontId="1" fillId="0" borderId="84" xfId="0" applyNumberFormat="1" applyFont="1" applyFill="1" applyBorder="1">
      <alignment vertical="center"/>
    </xf>
    <xf numFmtId="38" fontId="1" fillId="0" borderId="85" xfId="0" applyNumberFormat="1" applyFont="1" applyFill="1" applyBorder="1">
      <alignment vertical="center"/>
    </xf>
    <xf numFmtId="38" fontId="1" fillId="0" borderId="86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26" borderId="87" xfId="0" applyFont="1" applyFill="1" applyBorder="1" applyAlignment="1">
      <alignment horizontal="center" vertical="center"/>
    </xf>
    <xf numFmtId="0" fontId="0" fillId="26" borderId="88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left" vertical="center" wrapText="1" shrinkToFit="1"/>
    </xf>
    <xf numFmtId="0" fontId="0" fillId="0" borderId="92" xfId="0" applyFont="1" applyFill="1" applyBorder="1" applyAlignment="1">
      <alignment horizontal="left" vertical="center" wrapText="1" shrinkToFit="1"/>
    </xf>
    <xf numFmtId="0" fontId="0" fillId="25" borderId="90" xfId="0" applyFont="1" applyFill="1" applyBorder="1" applyAlignment="1">
      <alignment horizontal="left" vertical="center" wrapText="1" shrinkToFit="1"/>
    </xf>
    <xf numFmtId="0" fontId="0" fillId="25" borderId="93" xfId="0" applyFont="1" applyFill="1" applyBorder="1" applyAlignment="1">
      <alignment horizontal="left" vertical="center" wrapText="1" shrinkToFit="1"/>
    </xf>
    <xf numFmtId="0" fontId="0" fillId="25" borderId="92" xfId="0" applyFont="1" applyFill="1" applyBorder="1" applyAlignment="1">
      <alignment horizontal="left" vertical="center" wrapText="1" shrinkToFit="1"/>
    </xf>
    <xf numFmtId="0" fontId="0" fillId="25" borderId="94" xfId="0" applyFont="1" applyFill="1" applyBorder="1" applyAlignment="1">
      <alignment horizontal="left" vertical="center" wrapText="1" shrinkToFit="1"/>
    </xf>
    <xf numFmtId="180" fontId="1" fillId="0" borderId="28" xfId="33" applyNumberFormat="1" applyFont="1" applyFill="1" applyBorder="1">
      <alignment vertical="center"/>
    </xf>
    <xf numFmtId="180" fontId="1" fillId="0" borderId="42" xfId="33" applyNumberFormat="1" applyFont="1" applyFill="1" applyBorder="1">
      <alignment vertical="center"/>
    </xf>
    <xf numFmtId="180" fontId="1" fillId="0" borderId="43" xfId="33" applyNumberFormat="1" applyFont="1" applyFill="1" applyBorder="1">
      <alignment vertical="center"/>
    </xf>
    <xf numFmtId="180" fontId="1" fillId="0" borderId="23" xfId="33" applyNumberFormat="1" applyFont="1" applyFill="1" applyBorder="1">
      <alignment vertical="center"/>
    </xf>
    <xf numFmtId="180" fontId="1" fillId="0" borderId="13" xfId="33" applyNumberFormat="1" applyFont="1" applyFill="1" applyBorder="1">
      <alignment vertical="center"/>
    </xf>
    <xf numFmtId="180" fontId="1" fillId="0" borderId="14" xfId="33" applyNumberFormat="1" applyFont="1" applyFill="1" applyBorder="1">
      <alignment vertical="center"/>
    </xf>
    <xf numFmtId="180" fontId="1" fillId="0" borderId="19" xfId="33" applyNumberFormat="1" applyFont="1" applyFill="1" applyBorder="1">
      <alignment vertical="center"/>
    </xf>
    <xf numFmtId="180" fontId="1" fillId="0" borderId="17" xfId="33" applyNumberFormat="1" applyFont="1" applyFill="1" applyBorder="1">
      <alignment vertical="center"/>
    </xf>
    <xf numFmtId="180" fontId="1" fillId="0" borderId="44" xfId="33" applyNumberFormat="1" applyFont="1" applyFill="1" applyBorder="1">
      <alignment vertical="center"/>
    </xf>
    <xf numFmtId="180" fontId="1" fillId="0" borderId="40" xfId="33" applyNumberFormat="1" applyFont="1" applyFill="1" applyBorder="1">
      <alignment vertical="center"/>
    </xf>
    <xf numFmtId="180" fontId="1" fillId="0" borderId="41" xfId="33" applyNumberFormat="1" applyFont="1" applyFill="1" applyBorder="1">
      <alignment vertical="center"/>
    </xf>
    <xf numFmtId="38" fontId="1" fillId="0" borderId="95" xfId="0" applyNumberFormat="1" applyFont="1" applyFill="1" applyBorder="1">
      <alignment vertical="center"/>
    </xf>
    <xf numFmtId="38" fontId="1" fillId="0" borderId="96" xfId="0" applyNumberFormat="1" applyFont="1" applyFill="1" applyBorder="1">
      <alignment vertical="center"/>
    </xf>
    <xf numFmtId="38" fontId="1" fillId="0" borderId="31" xfId="0" applyNumberFormat="1" applyFont="1" applyFill="1" applyBorder="1">
      <alignment vertical="center"/>
    </xf>
    <xf numFmtId="38" fontId="1" fillId="0" borderId="97" xfId="0" applyNumberFormat="1" applyFont="1" applyFill="1" applyBorder="1">
      <alignment vertical="center"/>
    </xf>
    <xf numFmtId="38" fontId="1" fillId="0" borderId="54" xfId="33" applyFont="1" applyFill="1" applyBorder="1">
      <alignment vertical="center"/>
    </xf>
    <xf numFmtId="38" fontId="1" fillId="0" borderId="35" xfId="33" applyFont="1" applyFill="1" applyBorder="1">
      <alignment vertical="center"/>
    </xf>
    <xf numFmtId="10" fontId="1" fillId="0" borderId="0" xfId="0" applyNumberFormat="1" applyFont="1" applyFill="1" applyBorder="1">
      <alignment vertical="center"/>
    </xf>
    <xf numFmtId="0" fontId="0" fillId="25" borderId="10" xfId="0" applyFont="1" applyFill="1" applyBorder="1" applyAlignment="1">
      <alignment horizontal="center" vertical="center" wrapText="1" shrinkToFit="1"/>
    </xf>
    <xf numFmtId="38" fontId="1" fillId="0" borderId="60" xfId="0" applyNumberFormat="1" applyFont="1" applyFill="1" applyBorder="1">
      <alignment vertical="center"/>
    </xf>
    <xf numFmtId="38" fontId="1" fillId="0" borderId="16" xfId="0" applyNumberFormat="1" applyFont="1" applyFill="1" applyBorder="1">
      <alignment vertical="center"/>
    </xf>
    <xf numFmtId="0" fontId="0" fillId="0" borderId="45" xfId="0" applyFont="1" applyFill="1" applyBorder="1" applyAlignment="1">
      <alignment horizontal="center" vertical="center" wrapText="1" shrinkToFit="1"/>
    </xf>
    <xf numFmtId="49" fontId="0" fillId="25" borderId="44" xfId="0" applyNumberFormat="1" applyFont="1" applyFill="1" applyBorder="1" applyAlignment="1">
      <alignment horizontal="center" vertical="center"/>
    </xf>
    <xf numFmtId="180" fontId="1" fillId="0" borderId="19" xfId="33" applyNumberFormat="1" applyFont="1" applyFill="1" applyBorder="1" applyAlignment="1">
      <alignment vertical="center" shrinkToFit="1"/>
    </xf>
    <xf numFmtId="180" fontId="1" fillId="0" borderId="17" xfId="33" applyNumberFormat="1" applyFont="1" applyFill="1" applyBorder="1" applyAlignment="1">
      <alignment vertical="center" shrinkToFit="1"/>
    </xf>
    <xf numFmtId="180" fontId="1" fillId="0" borderId="23" xfId="33" applyNumberFormat="1" applyFont="1" applyFill="1" applyBorder="1" applyAlignment="1">
      <alignment vertical="center" shrinkToFit="1"/>
    </xf>
    <xf numFmtId="180" fontId="1" fillId="0" borderId="13" xfId="33" applyNumberFormat="1" applyFont="1" applyFill="1" applyBorder="1" applyAlignment="1">
      <alignment vertical="center" shrinkToFit="1"/>
    </xf>
    <xf numFmtId="180" fontId="1" fillId="0" borderId="28" xfId="0" applyNumberFormat="1" applyFont="1" applyFill="1" applyBorder="1" applyAlignment="1">
      <alignment vertical="center" shrinkToFit="1"/>
    </xf>
    <xf numFmtId="180" fontId="1" fillId="0" borderId="42" xfId="0" applyNumberFormat="1" applyFont="1" applyFill="1" applyBorder="1" applyAlignment="1">
      <alignment vertical="center" shrinkToFit="1"/>
    </xf>
    <xf numFmtId="10" fontId="1" fillId="0" borderId="73" xfId="0" applyNumberFormat="1" applyFont="1" applyFill="1" applyBorder="1" applyAlignment="1">
      <alignment vertical="center" shrinkToFit="1"/>
    </xf>
    <xf numFmtId="10" fontId="1" fillId="0" borderId="74" xfId="0" applyNumberFormat="1" applyFont="1" applyFill="1" applyBorder="1" applyAlignment="1">
      <alignment vertical="center" shrinkToFit="1"/>
    </xf>
    <xf numFmtId="10" fontId="1" fillId="0" borderId="75" xfId="0" applyNumberFormat="1" applyFont="1" applyFill="1" applyBorder="1" applyAlignment="1">
      <alignment vertical="center" shrinkToFit="1"/>
    </xf>
    <xf numFmtId="180" fontId="1" fillId="0" borderId="19" xfId="0" applyNumberFormat="1" applyFont="1" applyFill="1" applyBorder="1" applyAlignment="1">
      <alignment vertical="center" shrinkToFit="1"/>
    </xf>
    <xf numFmtId="180" fontId="1" fillId="0" borderId="17" xfId="0" applyNumberFormat="1" applyFont="1" applyFill="1" applyBorder="1" applyAlignment="1">
      <alignment vertical="center" shrinkToFit="1"/>
    </xf>
    <xf numFmtId="10" fontId="1" fillId="0" borderId="70" xfId="0" applyNumberFormat="1" applyFont="1" applyFill="1" applyBorder="1" applyAlignment="1">
      <alignment vertical="center" shrinkToFit="1"/>
    </xf>
    <xf numFmtId="10" fontId="1" fillId="0" borderId="71" xfId="0" applyNumberFormat="1" applyFont="1" applyFill="1" applyBorder="1" applyAlignment="1">
      <alignment vertical="center" shrinkToFit="1"/>
    </xf>
    <xf numFmtId="10" fontId="1" fillId="0" borderId="72" xfId="0" applyNumberFormat="1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wrapText="1" shrinkToFit="1"/>
    </xf>
    <xf numFmtId="180" fontId="1" fillId="0" borderId="61" xfId="33" applyNumberFormat="1" applyFont="1" applyFill="1" applyBorder="1">
      <alignment vertical="center"/>
    </xf>
    <xf numFmtId="180" fontId="1" fillId="0" borderId="62" xfId="33" applyNumberFormat="1" applyFont="1" applyFill="1" applyBorder="1">
      <alignment vertical="center"/>
    </xf>
    <xf numFmtId="180" fontId="1" fillId="0" borderId="62" xfId="33" applyNumberFormat="1" applyFont="1" applyFill="1" applyBorder="1" applyAlignment="1">
      <alignment vertical="center" shrinkToFit="1"/>
    </xf>
    <xf numFmtId="180" fontId="1" fillId="0" borderId="65" xfId="33" applyNumberFormat="1" applyFont="1" applyFill="1" applyBorder="1" applyAlignment="1">
      <alignment vertical="center" shrinkToFit="1"/>
    </xf>
    <xf numFmtId="180" fontId="1" fillId="0" borderId="98" xfId="33" applyNumberFormat="1" applyFont="1" applyFill="1" applyBorder="1" applyAlignment="1">
      <alignment vertical="center" shrinkToFit="1"/>
    </xf>
    <xf numFmtId="0" fontId="0" fillId="26" borderId="99" xfId="0" applyFont="1" applyFill="1" applyBorder="1" applyAlignment="1">
      <alignment horizontal="center" vertical="center" wrapText="1"/>
    </xf>
    <xf numFmtId="49" fontId="0" fillId="25" borderId="23" xfId="0" applyNumberFormat="1" applyFont="1" applyFill="1" applyBorder="1" applyAlignment="1">
      <alignment horizontal="center" vertical="center" wrapText="1"/>
    </xf>
    <xf numFmtId="49" fontId="0" fillId="25" borderId="32" xfId="0" applyNumberFormat="1" applyFont="1" applyFill="1" applyBorder="1" applyAlignment="1">
      <alignment horizontal="center" vertical="center"/>
    </xf>
    <xf numFmtId="177" fontId="0" fillId="0" borderId="3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34" xfId="0" applyNumberFormat="1" applyFont="1" applyFill="1" applyBorder="1" applyAlignment="1">
      <alignment horizontal="center" vertical="center"/>
    </xf>
    <xf numFmtId="0" fontId="0" fillId="25" borderId="91" xfId="0" applyFont="1" applyFill="1" applyBorder="1" applyAlignment="1">
      <alignment horizontal="left" vertical="center" wrapText="1" shrinkToFit="1"/>
    </xf>
    <xf numFmtId="180" fontId="1" fillId="0" borderId="32" xfId="33" applyNumberFormat="1" applyFont="1" applyFill="1" applyBorder="1">
      <alignment vertical="center"/>
    </xf>
    <xf numFmtId="180" fontId="1" fillId="0" borderId="48" xfId="33" applyNumberFormat="1" applyFont="1" applyFill="1" applyBorder="1">
      <alignment vertical="center"/>
    </xf>
    <xf numFmtId="180" fontId="1" fillId="0" borderId="64" xfId="33" applyNumberFormat="1" applyFont="1" applyFill="1" applyBorder="1">
      <alignment vertical="center"/>
    </xf>
    <xf numFmtId="38" fontId="0" fillId="0" borderId="44" xfId="33" applyFont="1" applyFill="1" applyBorder="1">
      <alignment vertical="center"/>
    </xf>
    <xf numFmtId="38" fontId="0" fillId="0" borderId="40" xfId="33" applyFont="1" applyFill="1" applyBorder="1">
      <alignment vertical="center"/>
    </xf>
    <xf numFmtId="180" fontId="1" fillId="0" borderId="32" xfId="33" applyNumberFormat="1" applyFont="1" applyFill="1" applyBorder="1" applyAlignment="1">
      <alignment vertical="center" shrinkToFit="1"/>
    </xf>
    <xf numFmtId="180" fontId="1" fillId="0" borderId="48" xfId="33" applyNumberFormat="1" applyFont="1" applyFill="1" applyBorder="1" applyAlignment="1">
      <alignment vertical="center" shrinkToFit="1"/>
    </xf>
    <xf numFmtId="180" fontId="1" fillId="0" borderId="41" xfId="33" applyNumberFormat="1" applyFont="1" applyFill="1" applyBorder="1" applyAlignment="1">
      <alignment vertical="center" shrinkToFit="1"/>
    </xf>
    <xf numFmtId="180" fontId="1" fillId="0" borderId="63" xfId="33" applyNumberFormat="1" applyFont="1" applyFill="1" applyBorder="1" applyAlignment="1">
      <alignment vertical="center" shrinkToFit="1"/>
    </xf>
    <xf numFmtId="49" fontId="0" fillId="0" borderId="54" xfId="0" applyNumberFormat="1" applyFont="1" applyFill="1" applyBorder="1" applyAlignment="1">
      <alignment horizontal="center" vertical="center"/>
    </xf>
    <xf numFmtId="177" fontId="0" fillId="0" borderId="53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7" fontId="0" fillId="0" borderId="100" xfId="0" applyNumberFormat="1" applyFont="1" applyFill="1" applyBorder="1" applyAlignment="1">
      <alignment horizontal="center" vertical="center"/>
    </xf>
    <xf numFmtId="0" fontId="0" fillId="0" borderId="101" xfId="0" applyFont="1" applyFill="1" applyBorder="1" applyAlignment="1">
      <alignment horizontal="center" vertical="center" wrapText="1" shrinkToFit="1"/>
    </xf>
    <xf numFmtId="0" fontId="0" fillId="25" borderId="102" xfId="0" applyFont="1" applyFill="1" applyBorder="1" applyAlignment="1">
      <alignment horizontal="left" vertical="center" wrapText="1" shrinkToFit="1"/>
    </xf>
    <xf numFmtId="38" fontId="1" fillId="0" borderId="59" xfId="33" applyFont="1" applyFill="1" applyBorder="1">
      <alignment vertical="center"/>
    </xf>
    <xf numFmtId="38" fontId="1" fillId="0" borderId="36" xfId="33" applyFont="1" applyFill="1" applyBorder="1">
      <alignment vertical="center"/>
    </xf>
    <xf numFmtId="180" fontId="1" fillId="0" borderId="54" xfId="33" applyNumberFormat="1" applyFont="1" applyFill="1" applyBorder="1">
      <alignment vertical="center"/>
    </xf>
    <xf numFmtId="180" fontId="1" fillId="0" borderId="35" xfId="33" applyNumberFormat="1" applyFont="1" applyFill="1" applyBorder="1" applyAlignment="1">
      <alignment vertical="center" shrinkToFit="1"/>
    </xf>
    <xf numFmtId="180" fontId="1" fillId="0" borderId="35" xfId="33" applyNumberFormat="1" applyFont="1" applyFill="1" applyBorder="1">
      <alignment vertical="center"/>
    </xf>
    <xf numFmtId="180" fontId="1" fillId="0" borderId="36" xfId="33" applyNumberFormat="1" applyFont="1" applyFill="1" applyBorder="1">
      <alignment vertical="center"/>
    </xf>
    <xf numFmtId="180" fontId="1" fillId="0" borderId="98" xfId="33" applyNumberFormat="1" applyFont="1" applyFill="1" applyBorder="1">
      <alignment vertical="center"/>
    </xf>
    <xf numFmtId="180" fontId="1" fillId="0" borderId="24" xfId="33" applyNumberFormat="1" applyFont="1" applyFill="1" applyBorder="1" applyAlignment="1">
      <alignment vertical="center" shrinkToFit="1"/>
    </xf>
    <xf numFmtId="180" fontId="1" fillId="0" borderId="21" xfId="33" applyNumberFormat="1" applyFont="1" applyFill="1" applyBorder="1" applyAlignment="1">
      <alignment vertical="center" shrinkToFit="1"/>
    </xf>
    <xf numFmtId="38" fontId="0" fillId="0" borderId="54" xfId="33" applyFont="1" applyFill="1" applyBorder="1">
      <alignment vertical="center"/>
    </xf>
    <xf numFmtId="38" fontId="0" fillId="0" borderId="20" xfId="33" applyFont="1" applyFill="1" applyBorder="1">
      <alignment vertical="center"/>
    </xf>
    <xf numFmtId="38" fontId="1" fillId="0" borderId="100" xfId="33" applyFont="1" applyFill="1" applyBorder="1">
      <alignment vertical="center"/>
    </xf>
    <xf numFmtId="38" fontId="1" fillId="0" borderId="20" xfId="33" applyFont="1" applyFill="1" applyBorder="1">
      <alignment vertical="center"/>
    </xf>
    <xf numFmtId="38" fontId="1" fillId="0" borderId="98" xfId="33" applyFont="1" applyFill="1" applyBorder="1">
      <alignment vertical="center"/>
    </xf>
    <xf numFmtId="0" fontId="0" fillId="26" borderId="28" xfId="0" applyFont="1" applyFill="1" applyBorder="1" applyAlignment="1">
      <alignment vertical="center" wrapText="1"/>
    </xf>
    <xf numFmtId="180" fontId="0" fillId="0" borderId="42" xfId="33" applyNumberFormat="1" applyFont="1" applyFill="1" applyBorder="1">
      <alignment vertical="center"/>
    </xf>
    <xf numFmtId="180" fontId="0" fillId="0" borderId="63" xfId="33" applyNumberFormat="1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horizontal="right" vertical="center"/>
    </xf>
    <xf numFmtId="38" fontId="0" fillId="0" borderId="0" xfId="33" applyFont="1" applyFill="1" applyBorder="1">
      <alignment vertical="center"/>
    </xf>
    <xf numFmtId="38" fontId="1" fillId="0" borderId="0" xfId="33" applyFont="1" applyFill="1" applyBorder="1">
      <alignment vertical="center"/>
    </xf>
    <xf numFmtId="38" fontId="1" fillId="0" borderId="34" xfId="33" applyFont="1" applyFill="1" applyBorder="1">
      <alignment vertical="center"/>
    </xf>
    <xf numFmtId="0" fontId="34" fillId="0" borderId="0" xfId="42" applyFont="1" applyBorder="1" applyAlignment="1" applyProtection="1">
      <alignment horizontal="center" vertical="center"/>
    </xf>
    <xf numFmtId="0" fontId="27" fillId="0" borderId="0" xfId="42" applyFont="1" applyBorder="1" applyAlignment="1" applyProtection="1">
      <alignment vertical="center"/>
    </xf>
    <xf numFmtId="0" fontId="27" fillId="0" borderId="0" xfId="42" applyFont="1" applyBorder="1" applyAlignment="1" applyProtection="1">
      <alignment horizontal="right" vertical="center"/>
    </xf>
    <xf numFmtId="0" fontId="27" fillId="0" borderId="0" xfId="42" applyFont="1" applyBorder="1" applyAlignment="1" applyProtection="1"/>
    <xf numFmtId="0" fontId="34" fillId="0" borderId="24" xfId="42" applyFont="1" applyBorder="1" applyAlignment="1" applyProtection="1">
      <alignment horizontal="center" vertical="center"/>
    </xf>
    <xf numFmtId="49" fontId="34" fillId="0" borderId="110" xfId="42" applyNumberFormat="1" applyFont="1" applyBorder="1" applyAlignment="1" applyProtection="1">
      <alignment horizontal="center" vertical="top"/>
    </xf>
    <xf numFmtId="49" fontId="34" fillId="0" borderId="111" xfId="42" applyNumberFormat="1" applyFont="1" applyBorder="1" applyAlignment="1" applyProtection="1">
      <alignment horizontal="center" vertical="top"/>
    </xf>
    <xf numFmtId="0" fontId="34" fillId="0" borderId="23" xfId="42" applyFont="1" applyBorder="1" applyAlignment="1" applyProtection="1">
      <alignment horizontal="center" vertical="center"/>
    </xf>
    <xf numFmtId="49" fontId="34" fillId="0" borderId="112" xfId="42" applyNumberFormat="1" applyFont="1" applyBorder="1" applyAlignment="1" applyProtection="1">
      <alignment horizontal="left" vertical="top"/>
    </xf>
    <xf numFmtId="181" fontId="34" fillId="0" borderId="113" xfId="42" applyNumberFormat="1" applyFont="1" applyBorder="1" applyAlignment="1" applyProtection="1">
      <alignment horizontal="center" vertical="top"/>
    </xf>
    <xf numFmtId="49" fontId="34" fillId="0" borderId="114" xfId="42" applyNumberFormat="1" applyFont="1" applyBorder="1" applyAlignment="1" applyProtection="1">
      <alignment horizontal="center" vertical="top"/>
    </xf>
    <xf numFmtId="0" fontId="34" fillId="0" borderId="115" xfId="42" applyFont="1" applyBorder="1" applyAlignment="1" applyProtection="1">
      <alignment horizontal="center" vertical="center"/>
    </xf>
    <xf numFmtId="49" fontId="34" fillId="0" borderId="116" xfId="42" applyNumberFormat="1" applyFont="1" applyBorder="1" applyAlignment="1" applyProtection="1">
      <alignment horizontal="left" vertical="top"/>
    </xf>
    <xf numFmtId="49" fontId="34" fillId="0" borderId="117" xfId="42" applyNumberFormat="1" applyFont="1" applyBorder="1" applyAlignment="1" applyProtection="1">
      <alignment horizontal="left" vertical="top"/>
    </xf>
    <xf numFmtId="49" fontId="34" fillId="0" borderId="118" xfId="42" applyNumberFormat="1" applyFont="1" applyBorder="1" applyAlignment="1" applyProtection="1">
      <alignment horizontal="left" vertical="top"/>
    </xf>
    <xf numFmtId="0" fontId="34" fillId="24" borderId="119" xfId="42" applyFont="1" applyFill="1" applyBorder="1" applyAlignment="1" applyProtection="1">
      <alignment horizontal="left" vertical="center"/>
    </xf>
    <xf numFmtId="49" fontId="34" fillId="24" borderId="120" xfId="42" applyNumberFormat="1" applyFont="1" applyFill="1" applyBorder="1" applyAlignment="1" applyProtection="1">
      <alignment horizontal="left" vertical="top"/>
    </xf>
    <xf numFmtId="3" fontId="27" fillId="24" borderId="120" xfId="42" applyNumberFormat="1" applyFont="1" applyFill="1" applyBorder="1" applyAlignment="1" applyProtection="1">
      <alignment horizontal="right" vertical="center"/>
    </xf>
    <xf numFmtId="3" fontId="27" fillId="24" borderId="121" xfId="42" applyNumberFormat="1" applyFont="1" applyFill="1" applyBorder="1" applyAlignment="1" applyProtection="1">
      <alignment horizontal="right" vertical="center"/>
    </xf>
    <xf numFmtId="0" fontId="34" fillId="24" borderId="23" xfId="42" applyFont="1" applyFill="1" applyBorder="1" applyAlignment="1" applyProtection="1">
      <alignment horizontal="left" vertical="center"/>
    </xf>
    <xf numFmtId="49" fontId="34" fillId="24" borderId="122" xfId="42" applyNumberFormat="1" applyFont="1" applyFill="1" applyBorder="1" applyAlignment="1" applyProtection="1">
      <alignment horizontal="left" vertical="top"/>
    </xf>
    <xf numFmtId="3" fontId="36" fillId="24" borderId="122" xfId="42" applyNumberFormat="1" applyFont="1" applyFill="1" applyBorder="1" applyAlignment="1" applyProtection="1">
      <alignment horizontal="right" vertical="center"/>
    </xf>
    <xf numFmtId="3" fontId="36" fillId="24" borderId="123" xfId="42" applyNumberFormat="1" applyFont="1" applyFill="1" applyBorder="1" applyAlignment="1" applyProtection="1">
      <alignment horizontal="right" vertical="center"/>
    </xf>
    <xf numFmtId="3" fontId="38" fillId="24" borderId="122" xfId="42" applyNumberFormat="1" applyFont="1" applyFill="1" applyBorder="1" applyAlignment="1" applyProtection="1">
      <alignment horizontal="right" vertical="center"/>
    </xf>
    <xf numFmtId="3" fontId="38" fillId="24" borderId="123" xfId="42" applyNumberFormat="1" applyFont="1" applyFill="1" applyBorder="1" applyAlignment="1" applyProtection="1">
      <alignment horizontal="right" vertical="center"/>
    </xf>
    <xf numFmtId="0" fontId="34" fillId="24" borderId="124" xfId="42" applyFont="1" applyFill="1" applyBorder="1" applyAlignment="1" applyProtection="1">
      <alignment horizontal="left" vertical="center"/>
    </xf>
    <xf numFmtId="49" fontId="34" fillId="24" borderId="125" xfId="42" applyNumberFormat="1" applyFont="1" applyFill="1" applyBorder="1" applyAlignment="1" applyProtection="1">
      <alignment horizontal="left" vertical="top"/>
    </xf>
    <xf numFmtId="3" fontId="38" fillId="24" borderId="125" xfId="42" applyNumberFormat="1" applyFont="1" applyFill="1" applyBorder="1" applyAlignment="1" applyProtection="1">
      <alignment horizontal="right" vertical="center"/>
    </xf>
    <xf numFmtId="3" fontId="38" fillId="24" borderId="126" xfId="42" applyNumberFormat="1" applyFont="1" applyFill="1" applyBorder="1" applyAlignment="1" applyProtection="1">
      <alignment horizontal="right" vertical="center"/>
    </xf>
    <xf numFmtId="0" fontId="34" fillId="24" borderId="127" xfId="42" applyFont="1" applyFill="1" applyBorder="1" applyAlignment="1" applyProtection="1">
      <alignment horizontal="left" vertical="center"/>
    </xf>
    <xf numFmtId="49" fontId="34" fillId="24" borderId="128" xfId="42" applyNumberFormat="1" applyFont="1" applyFill="1" applyBorder="1" applyAlignment="1" applyProtection="1">
      <alignment horizontal="left" vertical="top"/>
    </xf>
    <xf numFmtId="3" fontId="27" fillId="24" borderId="128" xfId="42" applyNumberFormat="1" applyFont="1" applyFill="1" applyBorder="1" applyAlignment="1" applyProtection="1">
      <alignment horizontal="right" vertical="center"/>
    </xf>
    <xf numFmtId="3" fontId="27" fillId="24" borderId="129" xfId="42" applyNumberFormat="1" applyFont="1" applyFill="1" applyBorder="1" applyAlignment="1" applyProtection="1">
      <alignment horizontal="right" vertical="center"/>
    </xf>
    <xf numFmtId="3" fontId="27" fillId="24" borderId="122" xfId="42" applyNumberFormat="1" applyFont="1" applyFill="1" applyBorder="1" applyAlignment="1" applyProtection="1">
      <alignment horizontal="right" vertical="center"/>
    </xf>
    <xf numFmtId="3" fontId="27" fillId="24" borderId="123" xfId="42" applyNumberFormat="1" applyFont="1" applyFill="1" applyBorder="1" applyAlignment="1" applyProtection="1">
      <alignment horizontal="right" vertical="center"/>
    </xf>
    <xf numFmtId="3" fontId="27" fillId="24" borderId="125" xfId="42" applyNumberFormat="1" applyFont="1" applyFill="1" applyBorder="1" applyAlignment="1" applyProtection="1">
      <alignment horizontal="right" vertical="center"/>
    </xf>
    <xf numFmtId="3" fontId="27" fillId="24" borderId="126" xfId="42" applyNumberFormat="1" applyFont="1" applyFill="1" applyBorder="1" applyAlignment="1" applyProtection="1">
      <alignment horizontal="right" vertical="center"/>
    </xf>
    <xf numFmtId="3" fontId="38" fillId="24" borderId="131" xfId="42" applyNumberFormat="1" applyFont="1" applyFill="1" applyBorder="1" applyAlignment="1" applyProtection="1">
      <alignment vertical="center"/>
    </xf>
    <xf numFmtId="3" fontId="38" fillId="24" borderId="132" xfId="42" applyNumberFormat="1" applyFont="1" applyFill="1" applyBorder="1" applyAlignment="1" applyProtection="1">
      <alignment vertical="center"/>
    </xf>
    <xf numFmtId="3" fontId="27" fillId="24" borderId="131" xfId="42" applyNumberFormat="1" applyFont="1" applyFill="1" applyBorder="1" applyAlignment="1" applyProtection="1">
      <alignment vertical="center"/>
    </xf>
    <xf numFmtId="3" fontId="27" fillId="24" borderId="132" xfId="42" applyNumberFormat="1" applyFont="1" applyFill="1" applyBorder="1" applyAlignment="1" applyProtection="1">
      <alignment vertical="center"/>
    </xf>
    <xf numFmtId="10" fontId="0" fillId="0" borderId="0" xfId="0" applyNumberFormat="1" applyFont="1" applyFill="1" applyBorder="1">
      <alignment vertical="center"/>
    </xf>
    <xf numFmtId="38" fontId="0" fillId="0" borderId="0" xfId="0" applyNumberFormat="1" applyFont="1" applyFill="1" applyBorder="1" applyAlignment="1">
      <alignment horizontal="center" vertical="center" wrapText="1" shrinkToFit="1"/>
    </xf>
    <xf numFmtId="178" fontId="1" fillId="0" borderId="0" xfId="0" applyNumberFormat="1" applyFont="1" applyFill="1" applyBorder="1">
      <alignment vertical="center"/>
    </xf>
    <xf numFmtId="0" fontId="34" fillId="24" borderId="130" xfId="42" applyFont="1" applyFill="1" applyBorder="1" applyAlignment="1" applyProtection="1">
      <alignment horizontal="left" vertical="center"/>
    </xf>
    <xf numFmtId="49" fontId="34" fillId="24" borderId="133" xfId="42" applyNumberFormat="1" applyFont="1" applyFill="1" applyBorder="1" applyAlignment="1" applyProtection="1">
      <alignment horizontal="left" vertical="top"/>
    </xf>
    <xf numFmtId="3" fontId="27" fillId="24" borderId="133" xfId="42" applyNumberFormat="1" applyFont="1" applyFill="1" applyBorder="1" applyAlignment="1" applyProtection="1">
      <alignment horizontal="right" vertical="center"/>
    </xf>
    <xf numFmtId="3" fontId="27" fillId="24" borderId="132" xfId="42" applyNumberFormat="1" applyFont="1" applyFill="1" applyBorder="1" applyAlignment="1" applyProtection="1">
      <alignment horizontal="right" vertical="center"/>
    </xf>
    <xf numFmtId="38" fontId="0" fillId="0" borderId="43" xfId="0" applyNumberFormat="1" applyFont="1" applyFill="1" applyBorder="1" applyAlignment="1">
      <alignment vertical="center" shrinkToFit="1"/>
    </xf>
    <xf numFmtId="38" fontId="1" fillId="0" borderId="18" xfId="0" applyNumberFormat="1" applyFont="1" applyFill="1" applyBorder="1" applyAlignment="1">
      <alignment vertical="center" shrinkToFit="1"/>
    </xf>
    <xf numFmtId="3" fontId="1" fillId="0" borderId="13" xfId="0" applyNumberFormat="1" applyFont="1" applyBorder="1">
      <alignment vertical="center"/>
    </xf>
    <xf numFmtId="3" fontId="27" fillId="0" borderId="0" xfId="42" applyNumberFormat="1" applyFont="1" applyBorder="1" applyAlignment="1" applyProtection="1"/>
    <xf numFmtId="180" fontId="1" fillId="0" borderId="33" xfId="33" applyNumberFormat="1" applyFont="1" applyFill="1" applyBorder="1">
      <alignment vertical="center"/>
    </xf>
    <xf numFmtId="180" fontId="1" fillId="0" borderId="142" xfId="33" applyNumberFormat="1" applyFont="1" applyFill="1" applyBorder="1" applyAlignment="1">
      <alignment vertical="center" shrinkToFit="1"/>
    </xf>
    <xf numFmtId="180" fontId="1" fillId="0" borderId="10" xfId="33" applyNumberFormat="1" applyFont="1" applyFill="1" applyBorder="1" applyAlignment="1">
      <alignment vertical="center" shrinkToFit="1"/>
    </xf>
    <xf numFmtId="180" fontId="1" fillId="0" borderId="29" xfId="0" applyNumberFormat="1" applyFont="1" applyFill="1" applyBorder="1" applyAlignment="1">
      <alignment vertical="center" shrinkToFit="1"/>
    </xf>
    <xf numFmtId="180" fontId="1" fillId="0" borderId="143" xfId="0" applyNumberFormat="1" applyFont="1" applyFill="1" applyBorder="1" applyAlignment="1">
      <alignment vertical="center" shrinkToFit="1"/>
    </xf>
    <xf numFmtId="10" fontId="1" fillId="0" borderId="76" xfId="0" applyNumberFormat="1" applyFont="1" applyFill="1" applyBorder="1" applyAlignment="1">
      <alignment vertical="center" shrinkToFit="1"/>
    </xf>
    <xf numFmtId="180" fontId="1" fillId="0" borderId="142" xfId="0" applyNumberFormat="1" applyFont="1" applyFill="1" applyBorder="1" applyAlignment="1">
      <alignment vertical="center" shrinkToFit="1"/>
    </xf>
    <xf numFmtId="10" fontId="1" fillId="0" borderId="79" xfId="0" applyNumberFormat="1" applyFont="1" applyFill="1" applyBorder="1" applyAlignment="1">
      <alignment vertical="center" shrinkToFit="1"/>
    </xf>
    <xf numFmtId="10" fontId="1" fillId="0" borderId="81" xfId="0" applyNumberFormat="1" applyFont="1" applyFill="1" applyBorder="1" applyAlignment="1">
      <alignment vertical="center" shrinkToFit="1"/>
    </xf>
    <xf numFmtId="180" fontId="1" fillId="0" borderId="65" xfId="0" applyNumberFormat="1" applyFont="1" applyFill="1" applyBorder="1" applyAlignment="1">
      <alignment vertical="center" shrinkToFit="1"/>
    </xf>
    <xf numFmtId="10" fontId="1" fillId="0" borderId="78" xfId="0" applyNumberFormat="1" applyFont="1" applyFill="1" applyBorder="1" applyAlignment="1">
      <alignment vertical="center" shrinkToFit="1"/>
    </xf>
    <xf numFmtId="180" fontId="1" fillId="0" borderId="61" xfId="0" applyNumberFormat="1" applyFont="1" applyFill="1" applyBorder="1" applyAlignment="1">
      <alignment vertical="center" shrinkToFit="1"/>
    </xf>
    <xf numFmtId="180" fontId="1" fillId="0" borderId="10" xfId="33" applyNumberFormat="1" applyFont="1" applyFill="1" applyBorder="1">
      <alignment vertical="center"/>
    </xf>
    <xf numFmtId="180" fontId="1" fillId="0" borderId="33" xfId="33" applyNumberFormat="1" applyFont="1" applyFill="1" applyBorder="1" applyAlignment="1">
      <alignment vertical="center" shrinkToFit="1"/>
    </xf>
    <xf numFmtId="0" fontId="0" fillId="0" borderId="0" xfId="52" applyFont="1" applyBorder="1" applyAlignment="1" applyProtection="1"/>
    <xf numFmtId="3" fontId="39" fillId="24" borderId="132" xfId="52" applyNumberFormat="1" applyFont="1" applyFill="1" applyBorder="1" applyAlignment="1" applyProtection="1">
      <alignment vertical="center"/>
    </xf>
    <xf numFmtId="3" fontId="39" fillId="24" borderId="131" xfId="52" applyNumberFormat="1" applyFont="1" applyFill="1" applyBorder="1" applyAlignment="1" applyProtection="1">
      <alignment vertical="center"/>
    </xf>
    <xf numFmtId="3" fontId="39" fillId="24" borderId="126" xfId="52" applyNumberFormat="1" applyFont="1" applyFill="1" applyBorder="1" applyAlignment="1" applyProtection="1">
      <alignment horizontal="right" vertical="center"/>
    </xf>
    <xf numFmtId="3" fontId="39" fillId="24" borderId="125" xfId="52" applyNumberFormat="1" applyFont="1" applyFill="1" applyBorder="1" applyAlignment="1" applyProtection="1">
      <alignment horizontal="right" vertical="center"/>
    </xf>
    <xf numFmtId="49" fontId="40" fillId="24" borderId="125" xfId="52" applyNumberFormat="1" applyFont="1" applyFill="1" applyBorder="1" applyAlignment="1" applyProtection="1">
      <alignment horizontal="left" vertical="top"/>
    </xf>
    <xf numFmtId="0" fontId="40" fillId="24" borderId="124" xfId="52" applyFont="1" applyFill="1" applyBorder="1" applyAlignment="1" applyProtection="1">
      <alignment horizontal="left" vertical="center"/>
    </xf>
    <xf numFmtId="3" fontId="39" fillId="24" borderId="129" xfId="52" applyNumberFormat="1" applyFont="1" applyFill="1" applyBorder="1" applyAlignment="1" applyProtection="1">
      <alignment horizontal="right" vertical="center"/>
    </xf>
    <xf numFmtId="3" fontId="39" fillId="24" borderId="128" xfId="52" applyNumberFormat="1" applyFont="1" applyFill="1" applyBorder="1" applyAlignment="1" applyProtection="1">
      <alignment horizontal="right" vertical="center"/>
    </xf>
    <xf numFmtId="49" fontId="40" fillId="24" borderId="128" xfId="52" applyNumberFormat="1" applyFont="1" applyFill="1" applyBorder="1" applyAlignment="1" applyProtection="1">
      <alignment horizontal="left" vertical="top"/>
    </xf>
    <xf numFmtId="0" fontId="40" fillId="24" borderId="127" xfId="52" applyFont="1" applyFill="1" applyBorder="1" applyAlignment="1" applyProtection="1">
      <alignment horizontal="left" vertical="center"/>
    </xf>
    <xf numFmtId="3" fontId="39" fillId="24" borderId="132" xfId="52" applyNumberFormat="1" applyFont="1" applyFill="1" applyBorder="1" applyAlignment="1" applyProtection="1">
      <alignment horizontal="right" vertical="center"/>
    </xf>
    <xf numFmtId="3" fontId="39" fillId="24" borderId="133" xfId="52" applyNumberFormat="1" applyFont="1" applyFill="1" applyBorder="1" applyAlignment="1" applyProtection="1">
      <alignment horizontal="right" vertical="center"/>
    </xf>
    <xf numFmtId="49" fontId="40" fillId="24" borderId="133" xfId="52" applyNumberFormat="1" applyFont="1" applyFill="1" applyBorder="1" applyAlignment="1" applyProtection="1">
      <alignment horizontal="left" vertical="top"/>
    </xf>
    <xf numFmtId="0" fontId="40" fillId="24" borderId="130" xfId="52" applyFont="1" applyFill="1" applyBorder="1" applyAlignment="1" applyProtection="1">
      <alignment horizontal="left" vertical="center"/>
    </xf>
    <xf numFmtId="3" fontId="39" fillId="24" borderId="123" xfId="52" applyNumberFormat="1" applyFont="1" applyFill="1" applyBorder="1" applyAlignment="1" applyProtection="1">
      <alignment horizontal="right" vertical="center"/>
    </xf>
    <xf numFmtId="3" fontId="39" fillId="24" borderId="122" xfId="52" applyNumberFormat="1" applyFont="1" applyFill="1" applyBorder="1" applyAlignment="1" applyProtection="1">
      <alignment horizontal="right" vertical="center"/>
    </xf>
    <xf numFmtId="49" fontId="40" fillId="24" borderId="122" xfId="52" applyNumberFormat="1" applyFont="1" applyFill="1" applyBorder="1" applyAlignment="1" applyProtection="1">
      <alignment horizontal="left" vertical="top"/>
    </xf>
    <xf numFmtId="0" fontId="40" fillId="24" borderId="23" xfId="52" applyFont="1" applyFill="1" applyBorder="1" applyAlignment="1" applyProtection="1">
      <alignment horizontal="left" vertical="center"/>
    </xf>
    <xf numFmtId="3" fontId="39" fillId="24" borderId="121" xfId="52" applyNumberFormat="1" applyFont="1" applyFill="1" applyBorder="1" applyAlignment="1" applyProtection="1">
      <alignment horizontal="right" vertical="center"/>
    </xf>
    <xf numFmtId="3" fontId="39" fillId="24" borderId="120" xfId="52" applyNumberFormat="1" applyFont="1" applyFill="1" applyBorder="1" applyAlignment="1" applyProtection="1">
      <alignment horizontal="right" vertical="center"/>
    </xf>
    <xf numFmtId="49" fontId="40" fillId="24" borderId="120" xfId="52" applyNumberFormat="1" applyFont="1" applyFill="1" applyBorder="1" applyAlignment="1" applyProtection="1">
      <alignment horizontal="left" vertical="top"/>
    </xf>
    <xf numFmtId="0" fontId="40" fillId="24" borderId="119" xfId="52" applyFont="1" applyFill="1" applyBorder="1" applyAlignment="1" applyProtection="1">
      <alignment horizontal="left" vertical="center"/>
    </xf>
    <xf numFmtId="49" fontId="40" fillId="0" borderId="118" xfId="52" applyNumberFormat="1" applyFont="1" applyBorder="1" applyAlignment="1" applyProtection="1">
      <alignment horizontal="left" vertical="top"/>
    </xf>
    <xf numFmtId="49" fontId="40" fillId="0" borderId="116" xfId="52" applyNumberFormat="1" applyFont="1" applyBorder="1" applyAlignment="1" applyProtection="1">
      <alignment horizontal="left" vertical="top"/>
    </xf>
    <xf numFmtId="49" fontId="40" fillId="0" borderId="117" xfId="52" applyNumberFormat="1" applyFont="1" applyBorder="1" applyAlignment="1" applyProtection="1">
      <alignment horizontal="left" vertical="top"/>
    </xf>
    <xf numFmtId="0" fontId="40" fillId="0" borderId="115" xfId="52" applyFont="1" applyBorder="1" applyAlignment="1" applyProtection="1">
      <alignment horizontal="center" vertical="center"/>
    </xf>
    <xf numFmtId="49" fontId="40" fillId="0" borderId="114" xfId="52" applyNumberFormat="1" applyFont="1" applyBorder="1" applyAlignment="1" applyProtection="1">
      <alignment horizontal="center" vertical="top"/>
    </xf>
    <xf numFmtId="181" fontId="40" fillId="0" borderId="113" xfId="52" applyNumberFormat="1" applyFont="1" applyBorder="1" applyAlignment="1" applyProtection="1">
      <alignment horizontal="center" vertical="top"/>
    </xf>
    <xf numFmtId="49" fontId="40" fillId="0" borderId="112" xfId="52" applyNumberFormat="1" applyFont="1" applyBorder="1" applyAlignment="1" applyProtection="1">
      <alignment horizontal="left" vertical="top"/>
    </xf>
    <xf numFmtId="0" fontId="40" fillId="0" borderId="23" xfId="52" applyFont="1" applyBorder="1" applyAlignment="1" applyProtection="1">
      <alignment horizontal="center" vertical="center"/>
    </xf>
    <xf numFmtId="49" fontId="40" fillId="0" borderId="111" xfId="52" applyNumberFormat="1" applyFont="1" applyBorder="1" applyAlignment="1" applyProtection="1">
      <alignment horizontal="center" vertical="top"/>
    </xf>
    <xf numFmtId="49" fontId="40" fillId="0" borderId="110" xfId="52" applyNumberFormat="1" applyFont="1" applyBorder="1" applyAlignment="1" applyProtection="1">
      <alignment horizontal="center" vertical="top"/>
    </xf>
    <xf numFmtId="0" fontId="40" fillId="0" borderId="24" xfId="52" applyFont="1" applyBorder="1" applyAlignment="1" applyProtection="1">
      <alignment horizontal="center" vertical="center"/>
    </xf>
    <xf numFmtId="0" fontId="39" fillId="0" borderId="0" xfId="52" applyFont="1" applyBorder="1" applyAlignment="1" applyProtection="1">
      <alignment horizontal="right" vertical="center"/>
    </xf>
    <xf numFmtId="0" fontId="39" fillId="0" borderId="0" xfId="52" applyFont="1" applyBorder="1" applyAlignment="1" applyProtection="1">
      <alignment vertical="center"/>
    </xf>
    <xf numFmtId="0" fontId="40" fillId="0" borderId="0" xfId="52" applyFont="1" applyBorder="1" applyAlignment="1" applyProtection="1">
      <alignment horizontal="center" vertical="center"/>
    </xf>
    <xf numFmtId="3" fontId="0" fillId="24" borderId="123" xfId="52" applyNumberFormat="1" applyFont="1" applyFill="1" applyBorder="1" applyAlignment="1" applyProtection="1">
      <alignment horizontal="right" vertical="center"/>
    </xf>
    <xf numFmtId="38" fontId="1" fillId="0" borderId="21" xfId="33" applyFont="1" applyFill="1" applyBorder="1">
      <alignment vertical="center"/>
    </xf>
    <xf numFmtId="0" fontId="0" fillId="0" borderId="0" xfId="53" applyFont="1" applyBorder="1" applyAlignment="1" applyProtection="1"/>
    <xf numFmtId="3" fontId="27" fillId="24" borderId="132" xfId="53" applyNumberFormat="1" applyFont="1" applyFill="1" applyBorder="1" applyAlignment="1" applyProtection="1">
      <alignment vertical="center"/>
    </xf>
    <xf numFmtId="3" fontId="27" fillId="24" borderId="131" xfId="53" applyNumberFormat="1" applyFont="1" applyFill="1" applyBorder="1" applyAlignment="1" applyProtection="1">
      <alignment vertical="center"/>
    </xf>
    <xf numFmtId="3" fontId="27" fillId="24" borderId="126" xfId="53" applyNumberFormat="1" applyFont="1" applyFill="1" applyBorder="1" applyAlignment="1" applyProtection="1">
      <alignment horizontal="right" vertical="center"/>
    </xf>
    <xf numFmtId="3" fontId="27" fillId="24" borderId="125" xfId="53" applyNumberFormat="1" applyFont="1" applyFill="1" applyBorder="1" applyAlignment="1" applyProtection="1">
      <alignment horizontal="right" vertical="center"/>
    </xf>
    <xf numFmtId="49" fontId="34" fillId="24" borderId="125" xfId="53" applyNumberFormat="1" applyFont="1" applyFill="1" applyBorder="1" applyAlignment="1" applyProtection="1">
      <alignment horizontal="left" vertical="top"/>
    </xf>
    <xf numFmtId="0" fontId="34" fillId="24" borderId="124" xfId="53" applyFont="1" applyFill="1" applyBorder="1" applyAlignment="1" applyProtection="1">
      <alignment horizontal="left" vertical="center"/>
    </xf>
    <xf numFmtId="3" fontId="27" fillId="24" borderId="123" xfId="53" applyNumberFormat="1" applyFont="1" applyFill="1" applyBorder="1" applyAlignment="1" applyProtection="1">
      <alignment horizontal="right" vertical="center"/>
    </xf>
    <xf numFmtId="3" fontId="27" fillId="24" borderId="122" xfId="53" applyNumberFormat="1" applyFont="1" applyFill="1" applyBorder="1" applyAlignment="1" applyProtection="1">
      <alignment horizontal="right" vertical="center"/>
    </xf>
    <xf numFmtId="49" fontId="34" fillId="24" borderId="122" xfId="53" applyNumberFormat="1" applyFont="1" applyFill="1" applyBorder="1" applyAlignment="1" applyProtection="1">
      <alignment horizontal="left" vertical="top"/>
    </xf>
    <xf numFmtId="0" fontId="34" fillId="24" borderId="23" xfId="53" applyFont="1" applyFill="1" applyBorder="1" applyAlignment="1" applyProtection="1">
      <alignment horizontal="left" vertical="center"/>
    </xf>
    <xf numFmtId="3" fontId="27" fillId="24" borderId="129" xfId="53" applyNumberFormat="1" applyFont="1" applyFill="1" applyBorder="1" applyAlignment="1" applyProtection="1">
      <alignment horizontal="right" vertical="center"/>
    </xf>
    <xf numFmtId="3" fontId="27" fillId="24" borderId="128" xfId="53" applyNumberFormat="1" applyFont="1" applyFill="1" applyBorder="1" applyAlignment="1" applyProtection="1">
      <alignment horizontal="right" vertical="center"/>
    </xf>
    <xf numFmtId="49" fontId="34" fillId="24" borderId="128" xfId="53" applyNumberFormat="1" applyFont="1" applyFill="1" applyBorder="1" applyAlignment="1" applyProtection="1">
      <alignment horizontal="left" vertical="top"/>
    </xf>
    <xf numFmtId="0" fontId="34" fillId="24" borderId="127" xfId="53" applyFont="1" applyFill="1" applyBorder="1" applyAlignment="1" applyProtection="1">
      <alignment horizontal="left" vertical="center"/>
    </xf>
    <xf numFmtId="3" fontId="27" fillId="24" borderId="121" xfId="53" applyNumberFormat="1" applyFont="1" applyFill="1" applyBorder="1" applyAlignment="1" applyProtection="1">
      <alignment horizontal="right" vertical="center"/>
    </xf>
    <xf numFmtId="3" fontId="27" fillId="24" borderId="120" xfId="53" applyNumberFormat="1" applyFont="1" applyFill="1" applyBorder="1" applyAlignment="1" applyProtection="1">
      <alignment horizontal="right" vertical="center"/>
    </xf>
    <xf numFmtId="49" fontId="34" fillId="24" borderId="120" xfId="53" applyNumberFormat="1" applyFont="1" applyFill="1" applyBorder="1" applyAlignment="1" applyProtection="1">
      <alignment horizontal="left" vertical="top"/>
    </xf>
    <xf numFmtId="0" fontId="34" fillId="24" borderId="119" xfId="53" applyFont="1" applyFill="1" applyBorder="1" applyAlignment="1" applyProtection="1">
      <alignment horizontal="left" vertical="center"/>
    </xf>
    <xf numFmtId="49" fontId="34" fillId="0" borderId="118" xfId="53" applyNumberFormat="1" applyFont="1" applyBorder="1" applyAlignment="1" applyProtection="1">
      <alignment horizontal="left" vertical="top"/>
    </xf>
    <xf numFmtId="49" fontId="34" fillId="0" borderId="116" xfId="53" applyNumberFormat="1" applyFont="1" applyBorder="1" applyAlignment="1" applyProtection="1">
      <alignment horizontal="left" vertical="top"/>
    </xf>
    <xf numFmtId="49" fontId="34" fillId="0" borderId="117" xfId="53" applyNumberFormat="1" applyFont="1" applyBorder="1" applyAlignment="1" applyProtection="1">
      <alignment horizontal="left" vertical="top"/>
    </xf>
    <xf numFmtId="0" fontId="34" fillId="0" borderId="115" xfId="53" applyFont="1" applyBorder="1" applyAlignment="1" applyProtection="1">
      <alignment horizontal="center" vertical="center"/>
    </xf>
    <xf numFmtId="49" fontId="34" fillId="0" borderId="114" xfId="53" applyNumberFormat="1" applyFont="1" applyBorder="1" applyAlignment="1" applyProtection="1">
      <alignment horizontal="center" vertical="top"/>
    </xf>
    <xf numFmtId="181" fontId="34" fillId="0" borderId="113" xfId="53" applyNumberFormat="1" applyFont="1" applyBorder="1" applyAlignment="1" applyProtection="1">
      <alignment horizontal="center" vertical="top"/>
    </xf>
    <xf numFmtId="49" fontId="34" fillId="0" borderId="112" xfId="53" applyNumberFormat="1" applyFont="1" applyBorder="1" applyAlignment="1" applyProtection="1">
      <alignment horizontal="left" vertical="top"/>
    </xf>
    <xf numFmtId="0" fontId="34" fillId="0" borderId="23" xfId="53" applyFont="1" applyBorder="1" applyAlignment="1" applyProtection="1">
      <alignment horizontal="center" vertical="center"/>
    </xf>
    <xf numFmtId="49" fontId="34" fillId="0" borderId="111" xfId="53" applyNumberFormat="1" applyFont="1" applyBorder="1" applyAlignment="1" applyProtection="1">
      <alignment horizontal="center" vertical="top"/>
    </xf>
    <xf numFmtId="49" fontId="34" fillId="0" borderId="110" xfId="53" applyNumberFormat="1" applyFont="1" applyBorder="1" applyAlignment="1" applyProtection="1">
      <alignment horizontal="center" vertical="top"/>
    </xf>
    <xf numFmtId="0" fontId="34" fillId="0" borderId="24" xfId="53" applyFont="1" applyBorder="1" applyAlignment="1" applyProtection="1">
      <alignment horizontal="center" vertical="center"/>
    </xf>
    <xf numFmtId="0" fontId="27" fillId="0" borderId="0" xfId="53" applyFont="1" applyBorder="1" applyAlignment="1" applyProtection="1">
      <alignment horizontal="right" vertical="center"/>
    </xf>
    <xf numFmtId="0" fontId="27" fillId="0" borderId="0" xfId="53" applyFont="1" applyBorder="1" applyAlignment="1" applyProtection="1">
      <alignment vertical="center"/>
    </xf>
    <xf numFmtId="0" fontId="34" fillId="0" borderId="0" xfId="53" applyFont="1" applyBorder="1" applyAlignment="1" applyProtection="1">
      <alignment horizontal="center" vertical="center"/>
    </xf>
    <xf numFmtId="0" fontId="0" fillId="0" borderId="0" xfId="54" applyFont="1" applyBorder="1" applyAlignment="1" applyProtection="1"/>
    <xf numFmtId="3" fontId="42" fillId="24" borderId="132" xfId="54" applyNumberFormat="1" applyFont="1" applyFill="1" applyBorder="1" applyAlignment="1" applyProtection="1">
      <alignment vertical="center"/>
    </xf>
    <xf numFmtId="3" fontId="42" fillId="24" borderId="131" xfId="54" applyNumberFormat="1" applyFont="1" applyFill="1" applyBorder="1" applyAlignment="1" applyProtection="1">
      <alignment vertical="center"/>
    </xf>
    <xf numFmtId="3" fontId="42" fillId="24" borderId="126" xfId="54" applyNumberFormat="1" applyFont="1" applyFill="1" applyBorder="1" applyAlignment="1" applyProtection="1">
      <alignment horizontal="right" vertical="center"/>
    </xf>
    <xf numFmtId="3" fontId="42" fillId="24" borderId="125" xfId="54" applyNumberFormat="1" applyFont="1" applyFill="1" applyBorder="1" applyAlignment="1" applyProtection="1">
      <alignment horizontal="right" vertical="center"/>
    </xf>
    <xf numFmtId="49" fontId="43" fillId="24" borderId="125" xfId="54" applyNumberFormat="1" applyFont="1" applyFill="1" applyBorder="1" applyAlignment="1" applyProtection="1">
      <alignment horizontal="left" vertical="top"/>
    </xf>
    <xf numFmtId="0" fontId="43" fillId="24" borderId="124" xfId="54" applyFont="1" applyFill="1" applyBorder="1" applyAlignment="1" applyProtection="1">
      <alignment horizontal="left" vertical="center"/>
    </xf>
    <xf numFmtId="3" fontId="42" fillId="24" borderId="123" xfId="54" applyNumberFormat="1" applyFont="1" applyFill="1" applyBorder="1" applyAlignment="1" applyProtection="1">
      <alignment horizontal="right" vertical="center"/>
    </xf>
    <xf numFmtId="3" fontId="42" fillId="24" borderId="122" xfId="54" applyNumberFormat="1" applyFont="1" applyFill="1" applyBorder="1" applyAlignment="1" applyProtection="1">
      <alignment horizontal="right" vertical="center"/>
    </xf>
    <xf numFmtId="49" fontId="43" fillId="24" borderId="122" xfId="54" applyNumberFormat="1" applyFont="1" applyFill="1" applyBorder="1" applyAlignment="1" applyProtection="1">
      <alignment horizontal="left" vertical="top"/>
    </xf>
    <xf numFmtId="0" fontId="43" fillId="24" borderId="23" xfId="54" applyFont="1" applyFill="1" applyBorder="1" applyAlignment="1" applyProtection="1">
      <alignment horizontal="left" vertical="center"/>
    </xf>
    <xf numFmtId="3" fontId="42" fillId="24" borderId="129" xfId="54" applyNumberFormat="1" applyFont="1" applyFill="1" applyBorder="1" applyAlignment="1" applyProtection="1">
      <alignment horizontal="right" vertical="center"/>
    </xf>
    <xf numFmtId="3" fontId="42" fillId="24" borderId="128" xfId="54" applyNumberFormat="1" applyFont="1" applyFill="1" applyBorder="1" applyAlignment="1" applyProtection="1">
      <alignment horizontal="right" vertical="center"/>
    </xf>
    <xf numFmtId="49" fontId="43" fillId="24" borderId="128" xfId="54" applyNumberFormat="1" applyFont="1" applyFill="1" applyBorder="1" applyAlignment="1" applyProtection="1">
      <alignment horizontal="left" vertical="top"/>
    </xf>
    <xf numFmtId="0" fontId="43" fillId="24" borderId="127" xfId="54" applyFont="1" applyFill="1" applyBorder="1" applyAlignment="1" applyProtection="1">
      <alignment horizontal="left" vertical="center"/>
    </xf>
    <xf numFmtId="3" fontId="42" fillId="24" borderId="121" xfId="54" applyNumberFormat="1" applyFont="1" applyFill="1" applyBorder="1" applyAlignment="1" applyProtection="1">
      <alignment horizontal="right" vertical="center"/>
    </xf>
    <xf numFmtId="3" fontId="42" fillId="24" borderId="120" xfId="54" applyNumberFormat="1" applyFont="1" applyFill="1" applyBorder="1" applyAlignment="1" applyProtection="1">
      <alignment horizontal="right" vertical="center"/>
    </xf>
    <xf numFmtId="49" fontId="43" fillId="24" borderId="120" xfId="54" applyNumberFormat="1" applyFont="1" applyFill="1" applyBorder="1" applyAlignment="1" applyProtection="1">
      <alignment horizontal="left" vertical="top"/>
    </xf>
    <xf numFmtId="0" fontId="43" fillId="24" borderId="119" xfId="54" applyFont="1" applyFill="1" applyBorder="1" applyAlignment="1" applyProtection="1">
      <alignment horizontal="left" vertical="center"/>
    </xf>
    <xf numFmtId="49" fontId="43" fillId="0" borderId="118" xfId="54" applyNumberFormat="1" applyFont="1" applyBorder="1" applyAlignment="1" applyProtection="1">
      <alignment horizontal="left" vertical="top"/>
    </xf>
    <xf numFmtId="49" fontId="43" fillId="0" borderId="116" xfId="54" applyNumberFormat="1" applyFont="1" applyBorder="1" applyAlignment="1" applyProtection="1">
      <alignment horizontal="left" vertical="top"/>
    </xf>
    <xf numFmtId="49" fontId="43" fillId="0" borderId="117" xfId="54" applyNumberFormat="1" applyFont="1" applyBorder="1" applyAlignment="1" applyProtection="1">
      <alignment horizontal="left" vertical="top"/>
    </xf>
    <xf numFmtId="0" fontId="43" fillId="0" borderId="115" xfId="54" applyFont="1" applyBorder="1" applyAlignment="1" applyProtection="1">
      <alignment horizontal="center" vertical="center"/>
    </xf>
    <xf numFmtId="49" fontId="43" fillId="0" borderId="114" xfId="54" applyNumberFormat="1" applyFont="1" applyBorder="1" applyAlignment="1" applyProtection="1">
      <alignment horizontal="center" vertical="top"/>
    </xf>
    <xf numFmtId="181" fontId="43" fillId="0" borderId="113" xfId="54" applyNumberFormat="1" applyFont="1" applyBorder="1" applyAlignment="1" applyProtection="1">
      <alignment horizontal="center" vertical="top"/>
    </xf>
    <xf numFmtId="49" fontId="43" fillId="0" borderId="112" xfId="54" applyNumberFormat="1" applyFont="1" applyBorder="1" applyAlignment="1" applyProtection="1">
      <alignment horizontal="left" vertical="top"/>
    </xf>
    <xf numFmtId="0" fontId="43" fillId="0" borderId="23" xfId="54" applyFont="1" applyBorder="1" applyAlignment="1" applyProtection="1">
      <alignment horizontal="center" vertical="center"/>
    </xf>
    <xf numFmtId="49" fontId="43" fillId="0" borderId="111" xfId="54" applyNumberFormat="1" applyFont="1" applyBorder="1" applyAlignment="1" applyProtection="1">
      <alignment horizontal="center" vertical="top"/>
    </xf>
    <xf numFmtId="49" fontId="43" fillId="0" borderId="110" xfId="54" applyNumberFormat="1" applyFont="1" applyBorder="1" applyAlignment="1" applyProtection="1">
      <alignment horizontal="center" vertical="top"/>
    </xf>
    <xf numFmtId="0" fontId="43" fillId="0" borderId="24" xfId="54" applyFont="1" applyBorder="1" applyAlignment="1" applyProtection="1">
      <alignment horizontal="center" vertical="center"/>
    </xf>
    <xf numFmtId="0" fontId="42" fillId="0" borderId="0" xfId="54" applyFont="1" applyBorder="1" applyAlignment="1" applyProtection="1">
      <alignment horizontal="right" vertical="center"/>
    </xf>
    <xf numFmtId="0" fontId="42" fillId="0" borderId="0" xfId="54" applyFont="1" applyBorder="1" applyAlignment="1" applyProtection="1">
      <alignment vertical="center"/>
    </xf>
    <xf numFmtId="0" fontId="43" fillId="0" borderId="0" xfId="54" applyFont="1" applyBorder="1" applyAlignment="1" applyProtection="1">
      <alignment horizontal="center" vertical="center"/>
    </xf>
    <xf numFmtId="49" fontId="5" fillId="24" borderId="122" xfId="54" applyNumberFormat="1" applyFont="1" applyFill="1" applyBorder="1" applyAlignment="1" applyProtection="1">
      <alignment horizontal="left" vertical="top"/>
    </xf>
    <xf numFmtId="38" fontId="0" fillId="0" borderId="42" xfId="0" applyNumberFormat="1" applyFont="1" applyFill="1" applyBorder="1">
      <alignment vertical="center"/>
    </xf>
    <xf numFmtId="0" fontId="0" fillId="0" borderId="0" xfId="55" applyFont="1" applyBorder="1" applyAlignment="1" applyProtection="1"/>
    <xf numFmtId="3" fontId="42" fillId="24" borderId="132" xfId="55" applyNumberFormat="1" applyFont="1" applyFill="1" applyBorder="1" applyAlignment="1" applyProtection="1">
      <alignment vertical="center"/>
    </xf>
    <xf numFmtId="3" fontId="42" fillId="24" borderId="131" xfId="55" applyNumberFormat="1" applyFont="1" applyFill="1" applyBorder="1" applyAlignment="1" applyProtection="1">
      <alignment vertical="center"/>
    </xf>
    <xf numFmtId="3" fontId="42" fillId="24" borderId="126" xfId="55" applyNumberFormat="1" applyFont="1" applyFill="1" applyBorder="1" applyAlignment="1" applyProtection="1">
      <alignment horizontal="right" vertical="center"/>
    </xf>
    <xf numFmtId="3" fontId="42" fillId="24" borderId="125" xfId="55" applyNumberFormat="1" applyFont="1" applyFill="1" applyBorder="1" applyAlignment="1" applyProtection="1">
      <alignment horizontal="right" vertical="center"/>
    </xf>
    <xf numFmtId="49" fontId="43" fillId="24" borderId="125" xfId="55" applyNumberFormat="1" applyFont="1" applyFill="1" applyBorder="1" applyAlignment="1" applyProtection="1">
      <alignment horizontal="left" vertical="top"/>
    </xf>
    <xf numFmtId="0" fontId="43" fillId="24" borderId="124" xfId="55" applyFont="1" applyFill="1" applyBorder="1" applyAlignment="1" applyProtection="1">
      <alignment horizontal="left" vertical="center"/>
    </xf>
    <xf numFmtId="3" fontId="42" fillId="24" borderId="123" xfId="55" applyNumberFormat="1" applyFont="1" applyFill="1" applyBorder="1" applyAlignment="1" applyProtection="1">
      <alignment horizontal="right" vertical="center"/>
    </xf>
    <xf numFmtId="3" fontId="42" fillId="24" borderId="122" xfId="55" applyNumberFormat="1" applyFont="1" applyFill="1" applyBorder="1" applyAlignment="1" applyProtection="1">
      <alignment horizontal="right" vertical="center"/>
    </xf>
    <xf numFmtId="49" fontId="43" fillId="24" borderId="122" xfId="55" applyNumberFormat="1" applyFont="1" applyFill="1" applyBorder="1" applyAlignment="1" applyProtection="1">
      <alignment horizontal="left" vertical="top"/>
    </xf>
    <xf numFmtId="0" fontId="43" fillId="24" borderId="23" xfId="55" applyFont="1" applyFill="1" applyBorder="1" applyAlignment="1" applyProtection="1">
      <alignment horizontal="left" vertical="center"/>
    </xf>
    <xf numFmtId="3" fontId="42" fillId="24" borderId="129" xfId="55" applyNumberFormat="1" applyFont="1" applyFill="1" applyBorder="1" applyAlignment="1" applyProtection="1">
      <alignment horizontal="right" vertical="center"/>
    </xf>
    <xf numFmtId="3" fontId="42" fillId="24" borderId="128" xfId="55" applyNumberFormat="1" applyFont="1" applyFill="1" applyBorder="1" applyAlignment="1" applyProtection="1">
      <alignment horizontal="right" vertical="center"/>
    </xf>
    <xf numFmtId="49" fontId="43" fillId="24" borderId="128" xfId="55" applyNumberFormat="1" applyFont="1" applyFill="1" applyBorder="1" applyAlignment="1" applyProtection="1">
      <alignment horizontal="left" vertical="top"/>
    </xf>
    <xf numFmtId="0" fontId="43" fillId="24" borderId="127" xfId="55" applyFont="1" applyFill="1" applyBorder="1" applyAlignment="1" applyProtection="1">
      <alignment horizontal="left" vertical="center"/>
    </xf>
    <xf numFmtId="3" fontId="42" fillId="24" borderId="121" xfId="55" applyNumberFormat="1" applyFont="1" applyFill="1" applyBorder="1" applyAlignment="1" applyProtection="1">
      <alignment horizontal="right" vertical="center"/>
    </xf>
    <xf numFmtId="3" fontId="42" fillId="24" borderId="120" xfId="55" applyNumberFormat="1" applyFont="1" applyFill="1" applyBorder="1" applyAlignment="1" applyProtection="1">
      <alignment horizontal="right" vertical="center"/>
    </xf>
    <xf numFmtId="49" fontId="43" fillId="24" borderId="120" xfId="55" applyNumberFormat="1" applyFont="1" applyFill="1" applyBorder="1" applyAlignment="1" applyProtection="1">
      <alignment horizontal="left" vertical="top"/>
    </xf>
    <xf numFmtId="0" fontId="43" fillId="24" borderId="119" xfId="55" applyFont="1" applyFill="1" applyBorder="1" applyAlignment="1" applyProtection="1">
      <alignment horizontal="left" vertical="center"/>
    </xf>
    <xf numFmtId="49" fontId="43" fillId="0" borderId="118" xfId="55" applyNumberFormat="1" applyFont="1" applyBorder="1" applyAlignment="1" applyProtection="1">
      <alignment horizontal="left" vertical="top"/>
    </xf>
    <xf numFmtId="49" fontId="43" fillId="0" borderId="116" xfId="55" applyNumberFormat="1" applyFont="1" applyBorder="1" applyAlignment="1" applyProtection="1">
      <alignment horizontal="left" vertical="top"/>
    </xf>
    <xf numFmtId="49" fontId="43" fillId="0" borderId="117" xfId="55" applyNumberFormat="1" applyFont="1" applyBorder="1" applyAlignment="1" applyProtection="1">
      <alignment horizontal="left" vertical="top"/>
    </xf>
    <xf numFmtId="0" fontId="43" fillId="0" borderId="115" xfId="55" applyFont="1" applyBorder="1" applyAlignment="1" applyProtection="1">
      <alignment horizontal="center" vertical="center"/>
    </xf>
    <xf numFmtId="49" fontId="43" fillId="0" borderId="114" xfId="55" applyNumberFormat="1" applyFont="1" applyBorder="1" applyAlignment="1" applyProtection="1">
      <alignment horizontal="center" vertical="top"/>
    </xf>
    <xf numFmtId="181" fontId="43" fillId="0" borderId="113" xfId="55" applyNumberFormat="1" applyFont="1" applyBorder="1" applyAlignment="1" applyProtection="1">
      <alignment horizontal="center" vertical="top"/>
    </xf>
    <xf numFmtId="49" fontId="43" fillId="0" borderId="112" xfId="55" applyNumberFormat="1" applyFont="1" applyBorder="1" applyAlignment="1" applyProtection="1">
      <alignment horizontal="left" vertical="top"/>
    </xf>
    <xf numFmtId="0" fontId="43" fillId="0" borderId="23" xfId="55" applyFont="1" applyBorder="1" applyAlignment="1" applyProtection="1">
      <alignment horizontal="center" vertical="center"/>
    </xf>
    <xf numFmtId="49" fontId="43" fillId="0" borderId="111" xfId="55" applyNumberFormat="1" applyFont="1" applyBorder="1" applyAlignment="1" applyProtection="1">
      <alignment horizontal="center" vertical="top"/>
    </xf>
    <xf numFmtId="49" fontId="43" fillId="0" borderId="110" xfId="55" applyNumberFormat="1" applyFont="1" applyBorder="1" applyAlignment="1" applyProtection="1">
      <alignment horizontal="center" vertical="top"/>
    </xf>
    <xf numFmtId="0" fontId="43" fillId="0" borderId="24" xfId="55" applyFont="1" applyBorder="1" applyAlignment="1" applyProtection="1">
      <alignment horizontal="center" vertical="center"/>
    </xf>
    <xf numFmtId="0" fontId="42" fillId="0" borderId="0" xfId="55" applyFont="1" applyBorder="1" applyAlignment="1" applyProtection="1">
      <alignment horizontal="right" vertical="center"/>
    </xf>
    <xf numFmtId="0" fontId="42" fillId="0" borderId="0" xfId="55" applyFont="1" applyBorder="1" applyAlignment="1" applyProtection="1">
      <alignment vertical="center"/>
    </xf>
    <xf numFmtId="0" fontId="43" fillId="0" borderId="0" xfId="55" applyFont="1" applyBorder="1" applyAlignment="1" applyProtection="1">
      <alignment horizontal="center" vertical="center"/>
    </xf>
    <xf numFmtId="49" fontId="5" fillId="24" borderId="122" xfId="55" applyNumberFormat="1" applyFont="1" applyFill="1" applyBorder="1" applyAlignment="1" applyProtection="1">
      <alignment horizontal="left" vertical="top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>
      <alignment vertical="center"/>
    </xf>
    <xf numFmtId="0" fontId="32" fillId="0" borderId="0" xfId="0" applyFont="1" applyFill="1" applyAlignment="1">
      <alignment horizontal="right" vertical="top"/>
    </xf>
    <xf numFmtId="0" fontId="0" fillId="0" borderId="0" xfId="0" applyFont="1" applyFill="1">
      <alignment vertical="center"/>
    </xf>
    <xf numFmtId="0" fontId="31" fillId="0" borderId="0" xfId="0" applyFont="1" applyFill="1" applyAlignment="1">
      <alignment horizontal="right" vertical="top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shrinkToFit="1"/>
    </xf>
    <xf numFmtId="38" fontId="1" fillId="0" borderId="0" xfId="0" applyNumberFormat="1" applyFont="1" applyFill="1">
      <alignment vertical="center"/>
    </xf>
    <xf numFmtId="38" fontId="4" fillId="0" borderId="0" xfId="0" applyNumberFormat="1" applyFont="1" applyFill="1" applyAlignment="1">
      <alignment horizontal="right" vertical="center" shrinkToFit="1"/>
    </xf>
    <xf numFmtId="10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64" xfId="0" applyFont="1" applyFill="1" applyBorder="1">
      <alignment vertical="center"/>
    </xf>
    <xf numFmtId="0" fontId="0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9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142" xfId="0" applyFont="1" applyFill="1" applyBorder="1" applyAlignment="1">
      <alignment horizontal="center" vertical="center" wrapText="1"/>
    </xf>
    <xf numFmtId="0" fontId="1" fillId="0" borderId="98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left" vertical="center" wrapText="1" shrinkToFit="1"/>
    </xf>
    <xf numFmtId="0" fontId="0" fillId="0" borderId="93" xfId="0" applyFont="1" applyFill="1" applyBorder="1" applyAlignment="1">
      <alignment horizontal="left" vertical="center" wrapText="1" shrinkToFit="1"/>
    </xf>
    <xf numFmtId="0" fontId="33" fillId="0" borderId="92" xfId="0" applyFont="1" applyFill="1" applyBorder="1" applyAlignment="1">
      <alignment horizontal="left" vertical="center" wrapText="1" shrinkToFit="1"/>
    </xf>
    <xf numFmtId="0" fontId="24" fillId="0" borderId="94" xfId="0" applyFont="1" applyFill="1" applyBorder="1" applyAlignment="1">
      <alignment horizontal="left" vertical="center" wrapText="1" shrinkToFit="1"/>
    </xf>
    <xf numFmtId="0" fontId="0" fillId="0" borderId="94" xfId="0" applyFont="1" applyFill="1" applyBorder="1" applyAlignment="1">
      <alignment horizontal="left" vertical="center" wrapText="1" shrinkToFit="1"/>
    </xf>
    <xf numFmtId="0" fontId="1" fillId="0" borderId="0" xfId="0" applyFont="1" applyFill="1" applyBorder="1">
      <alignment vertical="center"/>
    </xf>
    <xf numFmtId="49" fontId="0" fillId="0" borderId="23" xfId="0" applyNumberFormat="1" applyFont="1" applyFill="1" applyBorder="1" applyAlignment="1">
      <alignment horizontal="center" vertical="center" wrapText="1"/>
    </xf>
    <xf numFmtId="49" fontId="0" fillId="0" borderId="32" xfId="0" applyNumberFormat="1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left" vertical="center" wrapText="1" shrinkToFit="1"/>
    </xf>
    <xf numFmtId="0" fontId="0" fillId="0" borderId="102" xfId="0" applyFont="1" applyFill="1" applyBorder="1" applyAlignment="1">
      <alignment horizontal="left" vertical="center" wrapText="1" shrinkToFit="1"/>
    </xf>
    <xf numFmtId="0" fontId="33" fillId="0" borderId="94" xfId="0" applyFont="1" applyFill="1" applyBorder="1" applyAlignment="1">
      <alignment horizontal="left" vertical="center" wrapText="1" shrinkToFit="1"/>
    </xf>
    <xf numFmtId="180" fontId="1" fillId="0" borderId="0" xfId="0" applyNumberFormat="1" applyFont="1" applyFill="1">
      <alignment vertical="center"/>
    </xf>
    <xf numFmtId="38" fontId="5" fillId="0" borderId="43" xfId="0" applyNumberFormat="1" applyFont="1" applyFill="1" applyBorder="1" applyAlignment="1">
      <alignment vertical="center" shrinkToFit="1"/>
    </xf>
    <xf numFmtId="38" fontId="46" fillId="0" borderId="0" xfId="33" applyFont="1" applyFill="1">
      <alignment vertical="center"/>
    </xf>
    <xf numFmtId="179" fontId="1" fillId="0" borderId="0" xfId="0" applyNumberFormat="1" applyFont="1" applyFill="1">
      <alignment vertical="center"/>
    </xf>
    <xf numFmtId="38" fontId="45" fillId="0" borderId="0" xfId="33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horizontal="right" vertical="top"/>
    </xf>
    <xf numFmtId="0" fontId="0" fillId="0" borderId="51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 wrapText="1" shrinkToFit="1"/>
    </xf>
    <xf numFmtId="0" fontId="0" fillId="0" borderId="30" xfId="0" applyFont="1" applyFill="1" applyBorder="1" applyAlignment="1">
      <alignment horizontal="center" vertical="center" wrapText="1" shrinkToFit="1"/>
    </xf>
    <xf numFmtId="0" fontId="0" fillId="0" borderId="39" xfId="0" applyFont="1" applyFill="1" applyBorder="1" applyAlignment="1">
      <alignment horizontal="center" vertical="center" wrapText="1" shrinkToFit="1"/>
    </xf>
    <xf numFmtId="0" fontId="0" fillId="0" borderId="69" xfId="0" applyFont="1" applyFill="1" applyBorder="1" applyAlignment="1">
      <alignment horizontal="center" vertical="center" wrapText="1" shrinkToFit="1"/>
    </xf>
    <xf numFmtId="0" fontId="0" fillId="0" borderId="104" xfId="0" applyFont="1" applyFill="1" applyBorder="1" applyAlignment="1">
      <alignment horizontal="center" vertical="center" wrapText="1" shrinkToFit="1"/>
    </xf>
    <xf numFmtId="0" fontId="0" fillId="0" borderId="105" xfId="0" applyFont="1" applyFill="1" applyBorder="1" applyAlignment="1">
      <alignment horizontal="center" vertical="center" wrapText="1" shrinkToFit="1"/>
    </xf>
    <xf numFmtId="0" fontId="0" fillId="0" borderId="103" xfId="0" applyFont="1" applyFill="1" applyBorder="1" applyAlignment="1">
      <alignment horizontal="center" vertical="center" wrapText="1" shrinkToFit="1"/>
    </xf>
    <xf numFmtId="0" fontId="0" fillId="0" borderId="80" xfId="0" applyFont="1" applyFill="1" applyBorder="1" applyAlignment="1">
      <alignment horizontal="center" vertical="center" wrapText="1" shrinkToFit="1"/>
    </xf>
    <xf numFmtId="0" fontId="0" fillId="0" borderId="106" xfId="0" applyFont="1" applyFill="1" applyBorder="1" applyAlignment="1">
      <alignment horizontal="center" vertical="center" wrapText="1" shrinkToFit="1"/>
    </xf>
    <xf numFmtId="0" fontId="0" fillId="0" borderId="107" xfId="0" applyFont="1" applyFill="1" applyBorder="1" applyAlignment="1">
      <alignment horizontal="center" vertical="center" wrapText="1" shrinkToFit="1"/>
    </xf>
    <xf numFmtId="0" fontId="0" fillId="0" borderId="60" xfId="0" applyFont="1" applyFill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0" fillId="0" borderId="108" xfId="0" applyFont="1" applyFill="1" applyBorder="1" applyAlignment="1">
      <alignment horizontal="center" vertical="center" wrapText="1" shrinkToFit="1"/>
    </xf>
    <xf numFmtId="0" fontId="0" fillId="0" borderId="85" xfId="0" applyFont="1" applyFill="1" applyBorder="1" applyAlignment="1">
      <alignment horizontal="center" vertical="center" wrapText="1" shrinkToFit="1"/>
    </xf>
    <xf numFmtId="0" fontId="0" fillId="0" borderId="5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134" xfId="0" applyFont="1" applyBorder="1" applyAlignment="1">
      <alignment vertical="center"/>
    </xf>
    <xf numFmtId="0" fontId="0" fillId="0" borderId="135" xfId="0" applyFont="1" applyBorder="1" applyAlignment="1">
      <alignment vertical="center"/>
    </xf>
    <xf numFmtId="0" fontId="0" fillId="0" borderId="136" xfId="0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0" fillId="26" borderId="51" xfId="0" applyFill="1" applyBorder="1" applyAlignment="1">
      <alignment horizontal="center" vertical="center"/>
    </xf>
    <xf numFmtId="0" fontId="0" fillId="26" borderId="26" xfId="0" applyFill="1" applyBorder="1" applyAlignment="1">
      <alignment horizontal="center" vertical="center"/>
    </xf>
    <xf numFmtId="0" fontId="0" fillId="26" borderId="57" xfId="0" applyFill="1" applyBorder="1" applyAlignment="1">
      <alignment horizontal="center" vertical="center"/>
    </xf>
    <xf numFmtId="0" fontId="0" fillId="26" borderId="38" xfId="0" applyFill="1" applyBorder="1" applyAlignment="1">
      <alignment horizontal="center" vertical="center"/>
    </xf>
    <xf numFmtId="0" fontId="0" fillId="26" borderId="30" xfId="0" applyFill="1" applyBorder="1" applyAlignment="1">
      <alignment horizontal="center" vertical="center"/>
    </xf>
    <xf numFmtId="0" fontId="0" fillId="26" borderId="56" xfId="0" applyFill="1" applyBorder="1" applyAlignment="1">
      <alignment horizontal="center" vertical="center"/>
    </xf>
    <xf numFmtId="0" fontId="0" fillId="26" borderId="61" xfId="0" applyFill="1" applyBorder="1" applyAlignment="1">
      <alignment horizontal="center" vertical="center" wrapText="1"/>
    </xf>
    <xf numFmtId="0" fontId="0" fillId="26" borderId="109" xfId="0" applyFill="1" applyBorder="1" applyAlignment="1">
      <alignment horizontal="center" vertical="center"/>
    </xf>
    <xf numFmtId="0" fontId="0" fillId="0" borderId="137" xfId="0" applyFont="1" applyFill="1" applyBorder="1" applyAlignment="1">
      <alignment horizontal="center" vertical="center" wrapText="1" shrinkToFit="1"/>
    </xf>
    <xf numFmtId="0" fontId="0" fillId="0" borderId="140" xfId="0" applyFont="1" applyFill="1" applyBorder="1" applyAlignment="1">
      <alignment horizontal="center" vertical="center" wrapText="1" shrinkToFit="1"/>
    </xf>
    <xf numFmtId="0" fontId="0" fillId="0" borderId="46" xfId="0" applyFont="1" applyFill="1" applyBorder="1" applyAlignment="1">
      <alignment horizontal="center" vertical="center" wrapText="1" shrinkToFit="1"/>
    </xf>
    <xf numFmtId="0" fontId="0" fillId="0" borderId="141" xfId="0" applyFont="1" applyFill="1" applyBorder="1" applyAlignment="1">
      <alignment horizontal="center" vertical="center" wrapText="1" shrinkToFit="1"/>
    </xf>
    <xf numFmtId="0" fontId="0" fillId="0" borderId="139" xfId="0" applyFont="1" applyFill="1" applyBorder="1" applyAlignment="1">
      <alignment horizontal="center" vertical="center" wrapText="1" shrinkToFit="1"/>
    </xf>
    <xf numFmtId="0" fontId="0" fillId="0" borderId="138" xfId="0" applyFont="1" applyFill="1" applyBorder="1" applyAlignment="1">
      <alignment horizontal="center" vertical="center" wrapText="1" shrinkToFit="1"/>
    </xf>
    <xf numFmtId="0" fontId="35" fillId="0" borderId="69" xfId="42" applyFont="1" applyBorder="1" applyAlignment="1" applyProtection="1">
      <alignment horizontal="center" vertical="center" shrinkToFit="1"/>
    </xf>
    <xf numFmtId="0" fontId="35" fillId="0" borderId="69" xfId="42" applyFont="1" applyBorder="1" applyAlignment="1" applyProtection="1">
      <alignment horizontal="center" vertical="center"/>
    </xf>
    <xf numFmtId="49" fontId="34" fillId="24" borderId="130" xfId="42" applyNumberFormat="1" applyFont="1" applyFill="1" applyBorder="1" applyAlignment="1" applyProtection="1">
      <alignment horizontal="left" vertical="top"/>
    </xf>
    <xf numFmtId="49" fontId="34" fillId="24" borderId="131" xfId="42" applyNumberFormat="1" applyFont="1" applyFill="1" applyBorder="1" applyAlignment="1" applyProtection="1">
      <alignment horizontal="left" vertical="top"/>
    </xf>
    <xf numFmtId="0" fontId="41" fillId="0" borderId="69" xfId="52" applyFont="1" applyBorder="1" applyAlignment="1" applyProtection="1">
      <alignment horizontal="center" vertical="center" shrinkToFit="1"/>
    </xf>
    <xf numFmtId="49" fontId="40" fillId="24" borderId="130" xfId="52" applyNumberFormat="1" applyFont="1" applyFill="1" applyBorder="1" applyAlignment="1" applyProtection="1">
      <alignment horizontal="left" vertical="top"/>
    </xf>
    <xf numFmtId="49" fontId="40" fillId="24" borderId="131" xfId="52" applyNumberFormat="1" applyFont="1" applyFill="1" applyBorder="1" applyAlignment="1" applyProtection="1">
      <alignment horizontal="left" vertical="top"/>
    </xf>
    <xf numFmtId="49" fontId="34" fillId="24" borderId="130" xfId="53" applyNumberFormat="1" applyFont="1" applyFill="1" applyBorder="1" applyAlignment="1" applyProtection="1">
      <alignment horizontal="left" vertical="top"/>
    </xf>
    <xf numFmtId="49" fontId="34" fillId="24" borderId="131" xfId="53" applyNumberFormat="1" applyFont="1" applyFill="1" applyBorder="1" applyAlignment="1" applyProtection="1">
      <alignment horizontal="left" vertical="top"/>
    </xf>
    <xf numFmtId="0" fontId="35" fillId="0" borderId="69" xfId="53" applyFont="1" applyBorder="1" applyAlignment="1" applyProtection="1">
      <alignment horizontal="center" vertical="center" shrinkToFit="1"/>
    </xf>
    <xf numFmtId="0" fontId="35" fillId="0" borderId="69" xfId="53" applyFont="1" applyBorder="1" applyAlignment="1" applyProtection="1">
      <alignment horizontal="center" vertical="center"/>
    </xf>
    <xf numFmtId="49" fontId="43" fillId="24" borderId="130" xfId="54" applyNumberFormat="1" applyFont="1" applyFill="1" applyBorder="1" applyAlignment="1" applyProtection="1">
      <alignment horizontal="left" vertical="top"/>
    </xf>
    <xf numFmtId="49" fontId="43" fillId="24" borderId="131" xfId="54" applyNumberFormat="1" applyFont="1" applyFill="1" applyBorder="1" applyAlignment="1" applyProtection="1">
      <alignment horizontal="left" vertical="top"/>
    </xf>
    <xf numFmtId="0" fontId="44" fillId="0" borderId="69" xfId="54" applyFont="1" applyBorder="1" applyAlignment="1" applyProtection="1">
      <alignment horizontal="center" vertical="center" shrinkToFit="1"/>
    </xf>
    <xf numFmtId="0" fontId="44" fillId="0" borderId="69" xfId="54" applyFont="1" applyBorder="1" applyAlignment="1" applyProtection="1">
      <alignment horizontal="center" vertical="center"/>
    </xf>
    <xf numFmtId="49" fontId="43" fillId="24" borderId="130" xfId="55" applyNumberFormat="1" applyFont="1" applyFill="1" applyBorder="1" applyAlignment="1" applyProtection="1">
      <alignment horizontal="left" vertical="top"/>
    </xf>
    <xf numFmtId="49" fontId="43" fillId="24" borderId="131" xfId="55" applyNumberFormat="1" applyFont="1" applyFill="1" applyBorder="1" applyAlignment="1" applyProtection="1">
      <alignment horizontal="left" vertical="top"/>
    </xf>
    <xf numFmtId="0" fontId="44" fillId="0" borderId="69" xfId="55" applyFont="1" applyBorder="1" applyAlignment="1" applyProtection="1">
      <alignment horizontal="center" vertical="center" shrinkToFit="1"/>
    </xf>
    <xf numFmtId="0" fontId="44" fillId="0" borderId="69" xfId="55" applyFont="1" applyBorder="1" applyAlignment="1" applyProtection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51"/>
    <cellStyle name="標準 11" xfId="52"/>
    <cellStyle name="標準 12" xfId="53"/>
    <cellStyle name="標準 13" xfId="54"/>
    <cellStyle name="標準 14" xfId="55"/>
    <cellStyle name="標準 2" xfId="42"/>
    <cellStyle name="標準 3" xfId="43"/>
    <cellStyle name="標準 4" xfId="44"/>
    <cellStyle name="標準 5" xfId="45"/>
    <cellStyle name="標準 6" xfId="46"/>
    <cellStyle name="標準 7" xfId="47"/>
    <cellStyle name="標準 8" xfId="48"/>
    <cellStyle name="標準 9" xfId="50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635000</xdr:colOff>
      <xdr:row>1</xdr:row>
      <xdr:rowOff>158750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13360400" y="39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H41"/>
  <sheetViews>
    <sheetView tabSelected="1" view="pageBreakPreview" zoomScale="80" zoomScaleNormal="80" zoomScaleSheetLayoutView="80" workbookViewId="0">
      <pane xSplit="5" ySplit="6" topLeftCell="F7" activePane="bottomRight" state="frozen"/>
      <selection activeCell="CO1" sqref="CO1"/>
      <selection pane="topRight" activeCell="CU1" sqref="CU1"/>
      <selection pane="bottomLeft" activeCell="CO8" sqref="CO8"/>
      <selection pane="bottomRight" activeCell="J9" sqref="J9"/>
    </sheetView>
  </sheetViews>
  <sheetFormatPr defaultRowHeight="13.5" customHeight="1" x14ac:dyDescent="0.15"/>
  <cols>
    <col min="1" max="1" width="5.25" style="417" customWidth="1"/>
    <col min="2" max="2" width="7.375" style="417" customWidth="1"/>
    <col min="3" max="3" width="1.75" style="417" customWidth="1"/>
    <col min="4" max="4" width="7.25" style="417" customWidth="1"/>
    <col min="5" max="5" width="10.125" style="417" customWidth="1"/>
    <col min="6" max="6" width="15.625" style="417" customWidth="1"/>
    <col min="7" max="7" width="11.375" style="417" bestFit="1" customWidth="1"/>
    <col min="8" max="8" width="12.5" style="417" customWidth="1"/>
    <col min="9" max="9" width="13.25" style="417" customWidth="1"/>
    <col min="10" max="10" width="10.625" style="417" customWidth="1"/>
    <col min="11" max="11" width="12.25" style="417" customWidth="1"/>
    <col min="12" max="12" width="14" style="417" bestFit="1" customWidth="1"/>
    <col min="13" max="13" width="11.375" style="417" bestFit="1" customWidth="1"/>
    <col min="14" max="14" width="12.5" style="417" customWidth="1"/>
    <col min="15" max="15" width="13.25" style="417" customWidth="1"/>
    <col min="16" max="16" width="10.625" style="417" customWidth="1"/>
    <col min="17" max="17" width="12.25" style="417" customWidth="1"/>
    <col min="18" max="18" width="14" style="417" bestFit="1" customWidth="1"/>
    <col min="19" max="19" width="11.375" style="417" bestFit="1" customWidth="1"/>
    <col min="20" max="20" width="12.5" style="417" customWidth="1"/>
    <col min="21" max="21" width="14" style="417" bestFit="1" customWidth="1"/>
    <col min="22" max="22" width="10.25" style="417" bestFit="1" customWidth="1"/>
    <col min="23" max="23" width="12.25" style="417" customWidth="1"/>
    <col min="24" max="24" width="17.625" style="417" bestFit="1" customWidth="1"/>
    <col min="25" max="25" width="1.875" style="417" customWidth="1"/>
    <col min="26" max="26" width="12.875" style="417" hidden="1" customWidth="1"/>
    <col min="27" max="27" width="13.5" style="417" hidden="1" customWidth="1"/>
    <col min="28" max="28" width="13.25" style="417" hidden="1" customWidth="1"/>
    <col min="29" max="29" width="12.75" style="417" hidden="1" customWidth="1"/>
    <col min="30" max="30" width="13.75" style="417" hidden="1" customWidth="1"/>
    <col min="31" max="31" width="14.75" style="417" customWidth="1"/>
    <col min="32" max="32" width="2" style="417" customWidth="1"/>
    <col min="33" max="33" width="14" style="417" bestFit="1" customWidth="1"/>
    <col min="34" max="34" width="6.625" style="417" customWidth="1"/>
    <col min="35" max="16384" width="9" style="417"/>
  </cols>
  <sheetData>
    <row r="1" spans="1:34" ht="6.75" customHeight="1" x14ac:dyDescent="0.15">
      <c r="K1" s="468"/>
      <c r="L1" s="468"/>
      <c r="Q1" s="468"/>
      <c r="R1" s="468"/>
      <c r="W1" s="468"/>
      <c r="X1" s="468"/>
      <c r="AC1" s="466"/>
      <c r="AD1" s="467"/>
      <c r="AE1" s="467"/>
    </row>
    <row r="2" spans="1:34" ht="7.5" customHeight="1" x14ac:dyDescent="0.15">
      <c r="K2" s="418"/>
      <c r="L2" s="418"/>
      <c r="Q2" s="418"/>
      <c r="R2" s="418"/>
      <c r="W2" s="418"/>
      <c r="X2" s="418"/>
      <c r="AA2" s="419"/>
      <c r="AD2" s="420"/>
      <c r="AE2" s="420"/>
    </row>
    <row r="3" spans="1:34" ht="21.75" customHeight="1" x14ac:dyDescent="0.15">
      <c r="A3" s="421" t="s">
        <v>52</v>
      </c>
      <c r="J3" s="422"/>
      <c r="K3" s="423"/>
      <c r="L3" s="424"/>
      <c r="P3" s="422"/>
      <c r="Q3" s="423"/>
      <c r="R3" s="424"/>
      <c r="V3" s="422"/>
      <c r="W3" s="419"/>
      <c r="X3" s="425"/>
      <c r="Z3" s="424"/>
      <c r="AA3" s="419"/>
    </row>
    <row r="4" spans="1:34" ht="21.75" customHeight="1" thickBot="1" x14ac:dyDescent="0.2">
      <c r="A4" s="421"/>
      <c r="W4" s="419"/>
      <c r="X4" s="426"/>
      <c r="Z4" s="424"/>
      <c r="AE4" s="427" t="s">
        <v>6</v>
      </c>
    </row>
    <row r="5" spans="1:34" ht="28.5" customHeight="1" thickBot="1" x14ac:dyDescent="0.2">
      <c r="A5" s="428"/>
      <c r="B5" s="429"/>
      <c r="C5" s="430"/>
      <c r="D5" s="431"/>
      <c r="E5" s="429"/>
      <c r="F5" s="432"/>
      <c r="G5" s="469" t="s">
        <v>23</v>
      </c>
      <c r="H5" s="470"/>
      <c r="I5" s="470"/>
      <c r="J5" s="470"/>
      <c r="K5" s="470"/>
      <c r="L5" s="471"/>
      <c r="M5" s="469" t="s">
        <v>338</v>
      </c>
      <c r="N5" s="470"/>
      <c r="O5" s="470"/>
      <c r="P5" s="470"/>
      <c r="Q5" s="470"/>
      <c r="R5" s="471"/>
      <c r="S5" s="472" t="s">
        <v>13</v>
      </c>
      <c r="T5" s="470"/>
      <c r="U5" s="470"/>
      <c r="V5" s="470"/>
      <c r="W5" s="470"/>
      <c r="X5" s="471"/>
      <c r="Y5" s="433"/>
      <c r="Z5" s="472" t="s">
        <v>51</v>
      </c>
      <c r="AA5" s="470"/>
      <c r="AB5" s="470"/>
      <c r="AC5" s="470"/>
      <c r="AD5" s="470"/>
      <c r="AE5" s="471"/>
    </row>
    <row r="6" spans="1:34" ht="49.5" customHeight="1" thickBot="1" x14ac:dyDescent="0.2">
      <c r="A6" s="434" t="s">
        <v>0</v>
      </c>
      <c r="B6" s="435"/>
      <c r="C6" s="436" t="s">
        <v>1</v>
      </c>
      <c r="D6" s="437"/>
      <c r="E6" s="438" t="s">
        <v>41</v>
      </c>
      <c r="F6" s="439" t="s">
        <v>39</v>
      </c>
      <c r="G6" s="440" t="s">
        <v>308</v>
      </c>
      <c r="H6" s="441" t="s">
        <v>33</v>
      </c>
      <c r="I6" s="442" t="s">
        <v>29</v>
      </c>
      <c r="J6" s="442" t="s">
        <v>5</v>
      </c>
      <c r="K6" s="441" t="s">
        <v>47</v>
      </c>
      <c r="L6" s="443" t="s">
        <v>3</v>
      </c>
      <c r="M6" s="440" t="s">
        <v>308</v>
      </c>
      <c r="N6" s="441" t="s">
        <v>33</v>
      </c>
      <c r="O6" s="442" t="s">
        <v>29</v>
      </c>
      <c r="P6" s="442" t="s">
        <v>5</v>
      </c>
      <c r="Q6" s="441" t="s">
        <v>47</v>
      </c>
      <c r="R6" s="443" t="s">
        <v>3</v>
      </c>
      <c r="S6" s="440" t="s">
        <v>308</v>
      </c>
      <c r="T6" s="441" t="s">
        <v>33</v>
      </c>
      <c r="U6" s="442" t="s">
        <v>29</v>
      </c>
      <c r="V6" s="442" t="s">
        <v>5</v>
      </c>
      <c r="W6" s="444" t="s">
        <v>47</v>
      </c>
      <c r="X6" s="445" t="s">
        <v>3</v>
      </c>
      <c r="Z6" s="446" t="s">
        <v>11</v>
      </c>
      <c r="AA6" s="441" t="s">
        <v>33</v>
      </c>
      <c r="AB6" s="442" t="s">
        <v>29</v>
      </c>
      <c r="AC6" s="442" t="s">
        <v>5</v>
      </c>
      <c r="AD6" s="447" t="s">
        <v>47</v>
      </c>
      <c r="AE6" s="448" t="s">
        <v>3</v>
      </c>
      <c r="AG6" s="449" t="s">
        <v>40</v>
      </c>
    </row>
    <row r="7" spans="1:34" ht="45" customHeight="1" x14ac:dyDescent="0.15">
      <c r="A7" s="24" t="s">
        <v>53</v>
      </c>
      <c r="B7" s="44">
        <v>45017</v>
      </c>
      <c r="C7" s="45" t="s">
        <v>8</v>
      </c>
      <c r="D7" s="46">
        <f>B7+3</f>
        <v>45020</v>
      </c>
      <c r="E7" s="159" t="s">
        <v>63</v>
      </c>
      <c r="F7" s="450"/>
      <c r="G7" s="31">
        <v>80000000</v>
      </c>
      <c r="H7" s="17">
        <v>900000000</v>
      </c>
      <c r="I7" s="17">
        <v>2190000000</v>
      </c>
      <c r="J7" s="17">
        <v>5000000</v>
      </c>
      <c r="K7" s="17">
        <v>1625000000</v>
      </c>
      <c r="L7" s="78">
        <f>SUM(G7:K7)</f>
        <v>4800000000</v>
      </c>
      <c r="M7" s="31">
        <v>74614600</v>
      </c>
      <c r="N7" s="17">
        <v>822228300</v>
      </c>
      <c r="O7" s="17">
        <v>3020654300</v>
      </c>
      <c r="P7" s="17">
        <v>5878700</v>
      </c>
      <c r="Q7" s="17">
        <v>1221107500</v>
      </c>
      <c r="R7" s="78">
        <f>SUM(M7:Q7)</f>
        <v>5144483400</v>
      </c>
      <c r="S7" s="31">
        <f>'1'!G6</f>
        <v>74614600</v>
      </c>
      <c r="T7" s="17">
        <f>'1'!G7</f>
        <v>822228300</v>
      </c>
      <c r="U7" s="17">
        <f>'令和５年度 様式２'!O9</f>
        <v>3020654300</v>
      </c>
      <c r="V7" s="17">
        <f>'1'!G10</f>
        <v>5878700</v>
      </c>
      <c r="W7" s="17">
        <f>'令和５年度 様式２'!J9</f>
        <v>1221107500</v>
      </c>
      <c r="X7" s="18">
        <f>SUM(S7:W7)</f>
        <v>5144483400</v>
      </c>
      <c r="Y7" s="433"/>
      <c r="Z7" s="122">
        <f>G7-S7</f>
        <v>5385400</v>
      </c>
      <c r="AA7" s="202">
        <f>H7-T7</f>
        <v>77771700</v>
      </c>
      <c r="AB7" s="123">
        <f>I7-U7</f>
        <v>-830654300</v>
      </c>
      <c r="AC7" s="123">
        <f>J7-V7</f>
        <v>-878700</v>
      </c>
      <c r="AD7" s="123">
        <f>K7-W7</f>
        <v>403892500</v>
      </c>
      <c r="AE7" s="124">
        <f>R7-X7</f>
        <v>0</v>
      </c>
      <c r="AG7" s="160">
        <f>'1'!G125</f>
        <v>3515</v>
      </c>
      <c r="AH7" s="417">
        <v>4</v>
      </c>
    </row>
    <row r="8" spans="1:34" ht="45" customHeight="1" thickBot="1" x14ac:dyDescent="0.2">
      <c r="A8" s="23" t="s">
        <v>58</v>
      </c>
      <c r="B8" s="43">
        <v>45028</v>
      </c>
      <c r="C8" s="47" t="s">
        <v>8</v>
      </c>
      <c r="D8" s="48">
        <f t="shared" ref="D8:D14" si="0">B8+2</f>
        <v>45030</v>
      </c>
      <c r="E8" s="30" t="s">
        <v>42</v>
      </c>
      <c r="F8" s="451" t="s">
        <v>64</v>
      </c>
      <c r="G8" s="33">
        <v>20000000</v>
      </c>
      <c r="H8" s="3">
        <v>230000000</v>
      </c>
      <c r="I8" s="3">
        <v>760000000</v>
      </c>
      <c r="J8" s="3">
        <v>2000000</v>
      </c>
      <c r="K8" s="3">
        <v>210000000</v>
      </c>
      <c r="L8" s="79">
        <f t="shared" ref="L8:L25" si="1">SUM(G8:K8)</f>
        <v>1222000000</v>
      </c>
      <c r="M8" s="33">
        <v>15585400</v>
      </c>
      <c r="N8" s="3">
        <v>196088200</v>
      </c>
      <c r="O8" s="3">
        <v>824194600</v>
      </c>
      <c r="P8" s="3">
        <v>2212000</v>
      </c>
      <c r="Q8" s="3">
        <v>189090900</v>
      </c>
      <c r="R8" s="79">
        <f t="shared" ref="R8:R17" si="2">SUM(M8:Q8)</f>
        <v>1227171100</v>
      </c>
      <c r="S8" s="32">
        <f>'2-1'!F6</f>
        <v>15585400</v>
      </c>
      <c r="T8" s="3">
        <f>'2-1'!F7</f>
        <v>196088200</v>
      </c>
      <c r="U8" s="3">
        <f>'令和５年度 様式２'!O10</f>
        <v>824194600</v>
      </c>
      <c r="V8" s="3">
        <f>'2-1'!F10</f>
        <v>2212000</v>
      </c>
      <c r="W8" s="3">
        <f>'令和５年度 様式２'!J10</f>
        <v>189090900</v>
      </c>
      <c r="X8" s="4">
        <f t="shared" ref="X8:X25" si="3">SUM(S8:W8)</f>
        <v>1227171100</v>
      </c>
      <c r="Y8" s="433"/>
      <c r="Z8" s="189">
        <f t="shared" ref="Z8:Z25" si="4">G8-S8</f>
        <v>4414600</v>
      </c>
      <c r="AA8" s="191">
        <f t="shared" ref="AA8:AA25" si="5">H8-T8</f>
        <v>33911800</v>
      </c>
      <c r="AB8" s="191">
        <f t="shared" ref="AB8:AB25" si="6">I8-U8</f>
        <v>-64194600</v>
      </c>
      <c r="AC8" s="191">
        <f t="shared" ref="AC8:AC25" si="7">J8-V8</f>
        <v>-212000</v>
      </c>
      <c r="AD8" s="191">
        <f t="shared" ref="AD8:AD25" si="8">K8-W8</f>
        <v>20909100</v>
      </c>
      <c r="AE8" s="127">
        <f t="shared" ref="AE8:AE30" si="9">R8-X8</f>
        <v>0</v>
      </c>
      <c r="AG8" s="161">
        <f>'2-1'!F95</f>
        <v>699</v>
      </c>
      <c r="AH8" s="417">
        <v>3</v>
      </c>
    </row>
    <row r="9" spans="1:34" ht="45" customHeight="1" x14ac:dyDescent="0.15">
      <c r="A9" s="23" t="s">
        <v>60</v>
      </c>
      <c r="B9" s="43">
        <v>45044</v>
      </c>
      <c r="C9" s="47" t="s">
        <v>8</v>
      </c>
      <c r="D9" s="48">
        <f t="shared" si="0"/>
        <v>45046</v>
      </c>
      <c r="E9" s="30" t="s">
        <v>16</v>
      </c>
      <c r="F9" s="452" t="s">
        <v>65</v>
      </c>
      <c r="G9" s="32">
        <v>13000000</v>
      </c>
      <c r="H9" s="3">
        <v>90000000</v>
      </c>
      <c r="I9" s="3">
        <v>460000000</v>
      </c>
      <c r="J9" s="3">
        <v>2000000</v>
      </c>
      <c r="K9" s="3">
        <v>45000000</v>
      </c>
      <c r="L9" s="79">
        <f t="shared" si="1"/>
        <v>610000000</v>
      </c>
      <c r="M9" s="32">
        <v>13182600</v>
      </c>
      <c r="N9" s="3">
        <v>100857800</v>
      </c>
      <c r="O9" s="3">
        <v>526778700</v>
      </c>
      <c r="P9" s="3">
        <v>1412700</v>
      </c>
      <c r="Q9" s="3">
        <v>51628400</v>
      </c>
      <c r="R9" s="79">
        <f t="shared" si="2"/>
        <v>693860200</v>
      </c>
      <c r="S9" s="32">
        <f>'3-1'!F6</f>
        <v>13182600</v>
      </c>
      <c r="T9" s="3">
        <f>'3-1'!F7</f>
        <v>100857800</v>
      </c>
      <c r="U9" s="3">
        <f>'令和５年度 様式２'!O11</f>
        <v>526778700</v>
      </c>
      <c r="V9" s="3">
        <f>'3-1'!F10</f>
        <v>1412700</v>
      </c>
      <c r="W9" s="3">
        <f>'令和５年度 様式２'!J11</f>
        <v>51628400</v>
      </c>
      <c r="X9" s="4">
        <f t="shared" si="3"/>
        <v>693860200</v>
      </c>
      <c r="Y9" s="433"/>
      <c r="Z9" s="130">
        <f t="shared" si="4"/>
        <v>-182600</v>
      </c>
      <c r="AA9" s="131">
        <f t="shared" si="5"/>
        <v>-10857800</v>
      </c>
      <c r="AB9" s="131">
        <f t="shared" si="6"/>
        <v>-66778700</v>
      </c>
      <c r="AC9" s="131">
        <f t="shared" si="7"/>
        <v>587300</v>
      </c>
      <c r="AD9" s="131">
        <f t="shared" si="8"/>
        <v>-6628400</v>
      </c>
      <c r="AE9" s="132">
        <f t="shared" si="9"/>
        <v>0</v>
      </c>
      <c r="AG9" s="161">
        <f>'3-1'!F62</f>
        <v>637</v>
      </c>
      <c r="AH9" s="417">
        <v>3</v>
      </c>
    </row>
    <row r="10" spans="1:34" ht="45" customHeight="1" x14ac:dyDescent="0.15">
      <c r="A10" s="23" t="s">
        <v>48</v>
      </c>
      <c r="B10" s="43">
        <v>45051</v>
      </c>
      <c r="C10" s="47" t="s">
        <v>8</v>
      </c>
      <c r="D10" s="48">
        <f t="shared" si="0"/>
        <v>45053</v>
      </c>
      <c r="E10" s="30" t="s">
        <v>74</v>
      </c>
      <c r="F10" s="453" t="s">
        <v>66</v>
      </c>
      <c r="G10" s="59">
        <v>14000000</v>
      </c>
      <c r="H10" s="3">
        <v>90000000</v>
      </c>
      <c r="I10" s="3">
        <v>430000000</v>
      </c>
      <c r="J10" s="3">
        <v>2000000</v>
      </c>
      <c r="K10" s="3">
        <v>45000000</v>
      </c>
      <c r="L10" s="79">
        <f t="shared" si="1"/>
        <v>581000000</v>
      </c>
      <c r="M10" s="59">
        <v>13622200</v>
      </c>
      <c r="N10" s="3">
        <v>101905200</v>
      </c>
      <c r="O10" s="3">
        <v>499013600</v>
      </c>
      <c r="P10" s="3">
        <v>1243400</v>
      </c>
      <c r="Q10" s="3">
        <v>73277100</v>
      </c>
      <c r="R10" s="79">
        <f t="shared" si="2"/>
        <v>689061500</v>
      </c>
      <c r="S10" s="32">
        <f>'13'!F6</f>
        <v>13622200</v>
      </c>
      <c r="T10" s="3">
        <f>'13'!F7</f>
        <v>101905200</v>
      </c>
      <c r="U10" s="3">
        <f>'令和５年度 様式２'!O12</f>
        <v>499013600</v>
      </c>
      <c r="V10" s="3">
        <f>'13'!F10</f>
        <v>1243400</v>
      </c>
      <c r="W10" s="3">
        <f>'令和５年度 様式２'!J12</f>
        <v>73277100</v>
      </c>
      <c r="X10" s="4">
        <f t="shared" si="3"/>
        <v>689061500</v>
      </c>
      <c r="Y10" s="433"/>
      <c r="Z10" s="125">
        <f t="shared" si="4"/>
        <v>377800</v>
      </c>
      <c r="AA10" s="126">
        <f t="shared" si="5"/>
        <v>-11905200</v>
      </c>
      <c r="AB10" s="126">
        <f t="shared" si="6"/>
        <v>-69013600</v>
      </c>
      <c r="AC10" s="126">
        <f t="shared" si="7"/>
        <v>756600</v>
      </c>
      <c r="AD10" s="126">
        <f t="shared" si="8"/>
        <v>-28277100</v>
      </c>
      <c r="AE10" s="127">
        <f t="shared" si="9"/>
        <v>0</v>
      </c>
      <c r="AG10" s="161">
        <v>1333</v>
      </c>
      <c r="AH10" s="415">
        <v>3</v>
      </c>
    </row>
    <row r="11" spans="1:34" ht="45" customHeight="1" x14ac:dyDescent="0.15">
      <c r="A11" s="25" t="s">
        <v>59</v>
      </c>
      <c r="B11" s="49">
        <v>45061</v>
      </c>
      <c r="C11" s="47" t="s">
        <v>8</v>
      </c>
      <c r="D11" s="51">
        <f t="shared" si="0"/>
        <v>45063</v>
      </c>
      <c r="E11" s="30" t="s">
        <v>15</v>
      </c>
      <c r="F11" s="454" t="s">
        <v>67</v>
      </c>
      <c r="G11" s="59">
        <v>20000000</v>
      </c>
      <c r="H11" s="3">
        <v>230000000</v>
      </c>
      <c r="I11" s="3">
        <v>760000000</v>
      </c>
      <c r="J11" s="3">
        <v>2000000</v>
      </c>
      <c r="K11" s="3">
        <v>210000000</v>
      </c>
      <c r="L11" s="79">
        <f t="shared" si="1"/>
        <v>1222000000</v>
      </c>
      <c r="M11" s="59">
        <v>13379300</v>
      </c>
      <c r="N11" s="3">
        <v>173751300</v>
      </c>
      <c r="O11" s="3">
        <v>747925600</v>
      </c>
      <c r="P11" s="3">
        <v>2140700</v>
      </c>
      <c r="Q11" s="3">
        <v>144454200</v>
      </c>
      <c r="R11" s="79">
        <f t="shared" si="2"/>
        <v>1081651100</v>
      </c>
      <c r="S11" s="32">
        <f>'2-2'!F6</f>
        <v>13379300</v>
      </c>
      <c r="T11" s="3">
        <f>'2-2'!F7</f>
        <v>173751300</v>
      </c>
      <c r="U11" s="3">
        <f>'令和５年度 様式２'!O13</f>
        <v>747925600</v>
      </c>
      <c r="V11" s="3">
        <f>'2-2'!F10</f>
        <v>2140700</v>
      </c>
      <c r="W11" s="3">
        <f>'令和５年度 様式２'!J13</f>
        <v>144454200</v>
      </c>
      <c r="X11" s="4">
        <f t="shared" si="3"/>
        <v>1081651100</v>
      </c>
      <c r="Y11" s="433"/>
      <c r="Z11" s="125">
        <f t="shared" ref="Z11" si="10">G11-S11</f>
        <v>6620700</v>
      </c>
      <c r="AA11" s="126">
        <f t="shared" ref="AA11" si="11">H11-T11</f>
        <v>56248700</v>
      </c>
      <c r="AB11" s="126">
        <f t="shared" ref="AB11" si="12">I11-U11</f>
        <v>12074400</v>
      </c>
      <c r="AC11" s="126">
        <f t="shared" ref="AC11" si="13">J11-V11</f>
        <v>-140700</v>
      </c>
      <c r="AD11" s="126">
        <f t="shared" ref="AD11" si="14">K11-W11</f>
        <v>65545800</v>
      </c>
      <c r="AE11" s="127">
        <f t="shared" si="9"/>
        <v>0</v>
      </c>
      <c r="AG11" s="161">
        <v>677</v>
      </c>
      <c r="AH11" s="415">
        <v>3</v>
      </c>
    </row>
    <row r="12" spans="1:34" ht="45" customHeight="1" x14ac:dyDescent="0.15">
      <c r="A12" s="25" t="s">
        <v>7</v>
      </c>
      <c r="B12" s="49">
        <v>45066</v>
      </c>
      <c r="C12" s="50" t="s">
        <v>8</v>
      </c>
      <c r="D12" s="51">
        <f t="shared" si="0"/>
        <v>45068</v>
      </c>
      <c r="E12" s="143" t="s">
        <v>43</v>
      </c>
      <c r="F12" s="454" t="s">
        <v>68</v>
      </c>
      <c r="G12" s="59">
        <v>0</v>
      </c>
      <c r="H12" s="3">
        <v>100000000</v>
      </c>
      <c r="I12" s="3">
        <v>850000000</v>
      </c>
      <c r="J12" s="3">
        <v>1000000</v>
      </c>
      <c r="K12" s="3">
        <v>3000000</v>
      </c>
      <c r="L12" s="80">
        <f t="shared" si="1"/>
        <v>954000000</v>
      </c>
      <c r="M12" s="59">
        <v>0</v>
      </c>
      <c r="N12" s="3">
        <v>129529300</v>
      </c>
      <c r="O12" s="3">
        <v>1001869800</v>
      </c>
      <c r="P12" s="3">
        <v>2990100</v>
      </c>
      <c r="Q12" s="3">
        <v>0</v>
      </c>
      <c r="R12" s="80">
        <f t="shared" si="2"/>
        <v>1134389200</v>
      </c>
      <c r="S12" s="32">
        <f>'4-1'!F6</f>
        <v>0</v>
      </c>
      <c r="T12" s="3">
        <f>'4-1'!F7</f>
        <v>129529300</v>
      </c>
      <c r="U12" s="3">
        <f>'令和５年度 様式２'!O14</f>
        <v>1001869800</v>
      </c>
      <c r="V12" s="3">
        <f>'4-1'!F11</f>
        <v>2990100</v>
      </c>
      <c r="W12" s="3">
        <v>0</v>
      </c>
      <c r="X12" s="12">
        <f t="shared" si="3"/>
        <v>1134389200</v>
      </c>
      <c r="Z12" s="125">
        <f t="shared" si="4"/>
        <v>0</v>
      </c>
      <c r="AA12" s="126">
        <f t="shared" si="5"/>
        <v>-29529300</v>
      </c>
      <c r="AB12" s="126">
        <f t="shared" si="6"/>
        <v>-151869800</v>
      </c>
      <c r="AC12" s="126">
        <f t="shared" si="7"/>
        <v>-1990100</v>
      </c>
      <c r="AD12" s="272">
        <f t="shared" si="8"/>
        <v>3000000</v>
      </c>
      <c r="AE12" s="161">
        <f t="shared" si="9"/>
        <v>0</v>
      </c>
      <c r="AG12" s="161">
        <v>0</v>
      </c>
      <c r="AH12" s="415">
        <v>3</v>
      </c>
    </row>
    <row r="13" spans="1:34" ht="45" customHeight="1" x14ac:dyDescent="0.15">
      <c r="A13" s="23" t="s">
        <v>57</v>
      </c>
      <c r="B13" s="43">
        <v>45093</v>
      </c>
      <c r="C13" s="47" t="s">
        <v>8</v>
      </c>
      <c r="D13" s="48">
        <f t="shared" si="0"/>
        <v>45095</v>
      </c>
      <c r="E13" s="30" t="s">
        <v>75</v>
      </c>
      <c r="F13" s="117" t="s">
        <v>69</v>
      </c>
      <c r="G13" s="32">
        <v>13000000</v>
      </c>
      <c r="H13" s="3">
        <v>90000000</v>
      </c>
      <c r="I13" s="11">
        <v>460000000</v>
      </c>
      <c r="J13" s="3">
        <v>2000000</v>
      </c>
      <c r="K13" s="3">
        <v>45000000</v>
      </c>
      <c r="L13" s="80">
        <f t="shared" si="1"/>
        <v>610000000</v>
      </c>
      <c r="M13" s="32">
        <v>12338800</v>
      </c>
      <c r="N13" s="3">
        <v>169271800</v>
      </c>
      <c r="O13" s="11">
        <v>823452100</v>
      </c>
      <c r="P13" s="3">
        <v>2593000</v>
      </c>
      <c r="Q13" s="3">
        <v>142695300</v>
      </c>
      <c r="R13" s="80">
        <f t="shared" si="2"/>
        <v>1150351000</v>
      </c>
      <c r="S13" s="32">
        <f>'3-2'!G6</f>
        <v>12338800</v>
      </c>
      <c r="T13" s="3">
        <f>'3-2'!G7</f>
        <v>169271800</v>
      </c>
      <c r="U13" s="3">
        <f>'令和５年度 様式２'!O15</f>
        <v>823452100</v>
      </c>
      <c r="V13" s="3">
        <f>'3-2'!G10</f>
        <v>2593000</v>
      </c>
      <c r="W13" s="3">
        <f>'令和５年度 様式２'!J15</f>
        <v>142695300</v>
      </c>
      <c r="X13" s="12">
        <f t="shared" si="3"/>
        <v>1150351000</v>
      </c>
      <c r="Y13" s="433"/>
      <c r="Z13" s="125">
        <f t="shared" si="4"/>
        <v>661200</v>
      </c>
      <c r="AA13" s="126">
        <f t="shared" si="5"/>
        <v>-79271800</v>
      </c>
      <c r="AB13" s="126">
        <f t="shared" si="6"/>
        <v>-363452100</v>
      </c>
      <c r="AC13" s="126">
        <f t="shared" si="7"/>
        <v>-593000</v>
      </c>
      <c r="AD13" s="126">
        <f t="shared" si="8"/>
        <v>-97695300</v>
      </c>
      <c r="AE13" s="127">
        <f t="shared" si="9"/>
        <v>0</v>
      </c>
      <c r="AF13" s="455"/>
      <c r="AG13" s="161">
        <f>'3-2'!G81</f>
        <v>809</v>
      </c>
      <c r="AH13" s="415">
        <v>3</v>
      </c>
    </row>
    <row r="14" spans="1:34" ht="45" customHeight="1" x14ac:dyDescent="0.15">
      <c r="A14" s="456" t="s">
        <v>61</v>
      </c>
      <c r="B14" s="43">
        <v>45106</v>
      </c>
      <c r="C14" s="47" t="s">
        <v>20</v>
      </c>
      <c r="D14" s="48">
        <f t="shared" si="0"/>
        <v>45108</v>
      </c>
      <c r="E14" s="30" t="s">
        <v>76</v>
      </c>
      <c r="F14" s="454" t="s">
        <v>70</v>
      </c>
      <c r="G14" s="32">
        <v>20000000</v>
      </c>
      <c r="H14" s="3">
        <v>319000000</v>
      </c>
      <c r="I14" s="11">
        <v>1152000000</v>
      </c>
      <c r="J14" s="3">
        <v>4000000</v>
      </c>
      <c r="K14" s="3">
        <v>350000000</v>
      </c>
      <c r="L14" s="80">
        <f t="shared" si="1"/>
        <v>1845000000</v>
      </c>
      <c r="M14" s="32">
        <v>15965700</v>
      </c>
      <c r="N14" s="3">
        <v>202658400</v>
      </c>
      <c r="O14" s="11">
        <v>882127400</v>
      </c>
      <c r="P14" s="3">
        <v>3098300</v>
      </c>
      <c r="Q14" s="3">
        <v>256737400</v>
      </c>
      <c r="R14" s="80">
        <f t="shared" si="2"/>
        <v>1360587200</v>
      </c>
      <c r="S14" s="32">
        <f>'5'!F6</f>
        <v>15965700</v>
      </c>
      <c r="T14" s="3">
        <f>'5'!F7</f>
        <v>202658400</v>
      </c>
      <c r="U14" s="3">
        <f>'令和５年度 様式２'!O16</f>
        <v>882127400</v>
      </c>
      <c r="V14" s="3">
        <f>'5'!F10</f>
        <v>3098300</v>
      </c>
      <c r="W14" s="3">
        <f>'令和５年度 様式２'!J16</f>
        <v>256737400</v>
      </c>
      <c r="X14" s="12">
        <f t="shared" si="3"/>
        <v>1360587200</v>
      </c>
      <c r="Y14" s="433"/>
      <c r="Z14" s="125">
        <f t="shared" si="4"/>
        <v>4034300</v>
      </c>
      <c r="AA14" s="126">
        <f t="shared" si="5"/>
        <v>116341600</v>
      </c>
      <c r="AB14" s="126">
        <f t="shared" si="6"/>
        <v>269872600</v>
      </c>
      <c r="AC14" s="126">
        <f t="shared" si="7"/>
        <v>901700</v>
      </c>
      <c r="AD14" s="126">
        <f t="shared" si="8"/>
        <v>93262600</v>
      </c>
      <c r="AE14" s="127">
        <f t="shared" si="9"/>
        <v>0</v>
      </c>
      <c r="AF14" s="455"/>
      <c r="AG14" s="161">
        <v>895</v>
      </c>
      <c r="AH14" s="415">
        <v>3</v>
      </c>
    </row>
    <row r="15" spans="1:34" ht="45" customHeight="1" x14ac:dyDescent="0.15">
      <c r="A15" s="25" t="s">
        <v>50</v>
      </c>
      <c r="B15" s="49">
        <v>45132</v>
      </c>
      <c r="C15" s="50" t="s">
        <v>8</v>
      </c>
      <c r="D15" s="51">
        <f>B15+2</f>
        <v>45134</v>
      </c>
      <c r="E15" s="143" t="s">
        <v>43</v>
      </c>
      <c r="F15" s="454" t="s">
        <v>72</v>
      </c>
      <c r="G15" s="59">
        <v>0</v>
      </c>
      <c r="H15" s="11">
        <v>100000000</v>
      </c>
      <c r="I15" s="11">
        <v>850000000</v>
      </c>
      <c r="J15" s="11">
        <v>1000000</v>
      </c>
      <c r="K15" s="11">
        <v>3000000</v>
      </c>
      <c r="L15" s="80">
        <f t="shared" si="1"/>
        <v>954000000</v>
      </c>
      <c r="M15" s="59">
        <v>0</v>
      </c>
      <c r="N15" s="11">
        <v>90610100</v>
      </c>
      <c r="O15" s="11">
        <v>744843000</v>
      </c>
      <c r="P15" s="11">
        <v>2676800</v>
      </c>
      <c r="Q15" s="11">
        <v>0</v>
      </c>
      <c r="R15" s="80">
        <f t="shared" si="2"/>
        <v>838129900</v>
      </c>
      <c r="S15" s="59">
        <v>0</v>
      </c>
      <c r="T15" s="11">
        <f>'4-2'!F7</f>
        <v>90610100</v>
      </c>
      <c r="U15" s="11">
        <f>'令和５年度 様式２'!O17</f>
        <v>744843000</v>
      </c>
      <c r="V15" s="11">
        <f>'4-2'!F11</f>
        <v>2676800</v>
      </c>
      <c r="W15" s="11">
        <v>0</v>
      </c>
      <c r="X15" s="12">
        <f t="shared" si="3"/>
        <v>838129900</v>
      </c>
      <c r="Y15" s="433"/>
      <c r="Z15" s="130">
        <f t="shared" si="4"/>
        <v>0</v>
      </c>
      <c r="AA15" s="131">
        <f t="shared" si="5"/>
        <v>9389900</v>
      </c>
      <c r="AB15" s="131">
        <f t="shared" si="6"/>
        <v>105157000</v>
      </c>
      <c r="AC15" s="131">
        <f t="shared" si="7"/>
        <v>-1676800</v>
      </c>
      <c r="AD15" s="131">
        <f t="shared" si="8"/>
        <v>3000000</v>
      </c>
      <c r="AE15" s="132">
        <f t="shared" si="9"/>
        <v>0</v>
      </c>
      <c r="AF15" s="433"/>
      <c r="AG15" s="203">
        <v>0</v>
      </c>
      <c r="AH15" s="415">
        <v>3</v>
      </c>
    </row>
    <row r="16" spans="1:34" ht="45" customHeight="1" x14ac:dyDescent="0.15">
      <c r="A16" s="457" t="s">
        <v>49</v>
      </c>
      <c r="B16" s="168">
        <v>45174</v>
      </c>
      <c r="C16" s="169" t="s">
        <v>8</v>
      </c>
      <c r="D16" s="170">
        <f>B16+2</f>
        <v>45176</v>
      </c>
      <c r="E16" s="42" t="s">
        <v>77</v>
      </c>
      <c r="F16" s="458" t="s">
        <v>71</v>
      </c>
      <c r="G16" s="34">
        <v>0</v>
      </c>
      <c r="H16" s="20">
        <v>100000000</v>
      </c>
      <c r="I16" s="20">
        <v>850000000</v>
      </c>
      <c r="J16" s="20">
        <v>1000000</v>
      </c>
      <c r="K16" s="20">
        <v>3000000</v>
      </c>
      <c r="L16" s="81">
        <f t="shared" si="1"/>
        <v>954000000</v>
      </c>
      <c r="M16" s="34">
        <v>0</v>
      </c>
      <c r="N16" s="20">
        <v>125653000</v>
      </c>
      <c r="O16" s="20">
        <v>1072730000</v>
      </c>
      <c r="P16" s="20">
        <v>2837400</v>
      </c>
      <c r="Q16" s="20">
        <v>0</v>
      </c>
      <c r="R16" s="81">
        <f t="shared" si="2"/>
        <v>1201220400</v>
      </c>
      <c r="S16" s="34">
        <v>0</v>
      </c>
      <c r="T16" s="20">
        <f>'6-1'!F7</f>
        <v>125653000</v>
      </c>
      <c r="U16" s="20">
        <f>'令和５年度 様式２'!O18</f>
        <v>1072730000</v>
      </c>
      <c r="V16" s="20">
        <f>'6-1'!F11</f>
        <v>2837400</v>
      </c>
      <c r="W16" s="20">
        <v>0</v>
      </c>
      <c r="X16" s="21">
        <f t="shared" si="3"/>
        <v>1201220400</v>
      </c>
      <c r="Z16" s="172">
        <f t="shared" si="4"/>
        <v>0</v>
      </c>
      <c r="AA16" s="173">
        <f t="shared" si="5"/>
        <v>-25653000</v>
      </c>
      <c r="AB16" s="173">
        <f t="shared" si="6"/>
        <v>-222730000</v>
      </c>
      <c r="AC16" s="173">
        <f t="shared" si="7"/>
        <v>-1837400</v>
      </c>
      <c r="AD16" s="260">
        <f t="shared" si="8"/>
        <v>3000000</v>
      </c>
      <c r="AE16" s="161">
        <f t="shared" si="9"/>
        <v>0</v>
      </c>
      <c r="AG16" s="174">
        <v>0</v>
      </c>
      <c r="AH16" s="415">
        <v>3</v>
      </c>
    </row>
    <row r="17" spans="1:34" ht="45" customHeight="1" thickBot="1" x14ac:dyDescent="0.2">
      <c r="A17" s="181" t="s">
        <v>62</v>
      </c>
      <c r="B17" s="182">
        <v>45180</v>
      </c>
      <c r="C17" s="183" t="s">
        <v>8</v>
      </c>
      <c r="D17" s="184">
        <f>B17+2</f>
        <v>45182</v>
      </c>
      <c r="E17" s="185" t="s">
        <v>44</v>
      </c>
      <c r="F17" s="459" t="s">
        <v>73</v>
      </c>
      <c r="G17" s="137">
        <v>0</v>
      </c>
      <c r="H17" s="138">
        <v>100000000</v>
      </c>
      <c r="I17" s="138">
        <v>850000000</v>
      </c>
      <c r="J17" s="138">
        <v>1000000</v>
      </c>
      <c r="K17" s="138">
        <v>3000000</v>
      </c>
      <c r="L17" s="187">
        <f t="shared" si="1"/>
        <v>954000000</v>
      </c>
      <c r="M17" s="137">
        <v>0</v>
      </c>
      <c r="N17" s="138">
        <v>138255200</v>
      </c>
      <c r="O17" s="138">
        <v>1053450700</v>
      </c>
      <c r="P17" s="138">
        <v>2448500</v>
      </c>
      <c r="Q17" s="138">
        <v>0</v>
      </c>
      <c r="R17" s="187">
        <f t="shared" si="2"/>
        <v>1194154400</v>
      </c>
      <c r="S17" s="137">
        <v>0</v>
      </c>
      <c r="T17" s="138">
        <f>'6-2'!F7</f>
        <v>138255200</v>
      </c>
      <c r="U17" s="138">
        <f>'令和５年度 様式２'!O19</f>
        <v>1053450700</v>
      </c>
      <c r="V17" s="138">
        <f>'6-2'!F11</f>
        <v>2448500</v>
      </c>
      <c r="W17" s="138">
        <v>0</v>
      </c>
      <c r="X17" s="188">
        <f t="shared" si="3"/>
        <v>1194154400</v>
      </c>
      <c r="Y17" s="433"/>
      <c r="Z17" s="189">
        <f t="shared" si="4"/>
        <v>0</v>
      </c>
      <c r="AA17" s="190">
        <f t="shared" si="5"/>
        <v>-38255200</v>
      </c>
      <c r="AB17" s="190">
        <f t="shared" si="6"/>
        <v>-203450700</v>
      </c>
      <c r="AC17" s="191">
        <f t="shared" si="7"/>
        <v>-1448500</v>
      </c>
      <c r="AD17" s="190">
        <f t="shared" si="8"/>
        <v>3000000</v>
      </c>
      <c r="AE17" s="192">
        <f t="shared" si="9"/>
        <v>0</v>
      </c>
      <c r="AF17" s="433"/>
      <c r="AG17" s="193">
        <v>0</v>
      </c>
      <c r="AH17" s="415">
        <v>3</v>
      </c>
    </row>
    <row r="18" spans="1:34" ht="45" customHeight="1" x14ac:dyDescent="0.15">
      <c r="A18" s="25" t="s">
        <v>56</v>
      </c>
      <c r="B18" s="49">
        <v>45239</v>
      </c>
      <c r="C18" s="50" t="s">
        <v>8</v>
      </c>
      <c r="D18" s="51">
        <v>45242</v>
      </c>
      <c r="E18" s="143" t="s">
        <v>45</v>
      </c>
      <c r="F18" s="454"/>
      <c r="G18" s="59">
        <v>80000000</v>
      </c>
      <c r="H18" s="11">
        <v>900000000</v>
      </c>
      <c r="I18" s="11">
        <v>1890000000</v>
      </c>
      <c r="J18" s="11">
        <v>5000000</v>
      </c>
      <c r="K18" s="11">
        <v>1625000000</v>
      </c>
      <c r="L18" s="8">
        <f>SUM(G18:K18)</f>
        <v>4500000000</v>
      </c>
      <c r="M18" s="59">
        <v>80940900</v>
      </c>
      <c r="N18" s="11">
        <v>853685500</v>
      </c>
      <c r="O18" s="11">
        <v>2800558400</v>
      </c>
      <c r="P18" s="11">
        <v>3760000</v>
      </c>
      <c r="Q18" s="11">
        <v>1457045300</v>
      </c>
      <c r="R18" s="8">
        <f>SUM(M18:Q18)</f>
        <v>5195990100</v>
      </c>
      <c r="S18" s="175">
        <f>'7'!G6</f>
        <v>80940900</v>
      </c>
      <c r="T18" s="176">
        <f>'7'!G7</f>
        <v>853685500</v>
      </c>
      <c r="U18" s="11">
        <f>'令和５年度 様式２'!O20</f>
        <v>2800558400</v>
      </c>
      <c r="V18" s="11">
        <f>'7'!G10</f>
        <v>3760000</v>
      </c>
      <c r="W18" s="11">
        <f>'令和５年度 様式２'!J20</f>
        <v>1457045300</v>
      </c>
      <c r="X18" s="8">
        <f>SUM(S18:W18)</f>
        <v>5195990100</v>
      </c>
      <c r="Y18" s="433"/>
      <c r="Z18" s="194">
        <f t="shared" si="4"/>
        <v>-940900</v>
      </c>
      <c r="AA18" s="195">
        <f t="shared" si="5"/>
        <v>46314500</v>
      </c>
      <c r="AB18" s="195">
        <f t="shared" si="6"/>
        <v>-910558400</v>
      </c>
      <c r="AC18" s="195">
        <f t="shared" si="7"/>
        <v>1240000</v>
      </c>
      <c r="AD18" s="195">
        <f t="shared" si="8"/>
        <v>167954700</v>
      </c>
      <c r="AE18" s="179">
        <f t="shared" si="9"/>
        <v>0</v>
      </c>
      <c r="AF18" s="433"/>
      <c r="AG18" s="180">
        <v>4322</v>
      </c>
      <c r="AH18" s="415">
        <v>4</v>
      </c>
    </row>
    <row r="19" spans="1:34" ht="45" customHeight="1" x14ac:dyDescent="0.15">
      <c r="A19" s="25" t="s">
        <v>250</v>
      </c>
      <c r="B19" s="49">
        <v>45259</v>
      </c>
      <c r="C19" s="50" t="s">
        <v>8</v>
      </c>
      <c r="D19" s="51">
        <v>45261</v>
      </c>
      <c r="E19" s="143" t="s">
        <v>249</v>
      </c>
      <c r="F19" s="460" t="s">
        <v>270</v>
      </c>
      <c r="G19" s="59">
        <v>0</v>
      </c>
      <c r="H19" s="11">
        <v>100000000</v>
      </c>
      <c r="I19" s="11">
        <v>850000000</v>
      </c>
      <c r="J19" s="11">
        <v>1000000</v>
      </c>
      <c r="K19" s="11">
        <v>3000000</v>
      </c>
      <c r="L19" s="81">
        <f>SUM(G19:K19)</f>
        <v>954000000</v>
      </c>
      <c r="M19" s="59">
        <v>0</v>
      </c>
      <c r="N19" s="11">
        <v>83661900</v>
      </c>
      <c r="O19" s="11">
        <v>869286000</v>
      </c>
      <c r="P19" s="11">
        <v>2254300</v>
      </c>
      <c r="Q19" s="11">
        <v>0</v>
      </c>
      <c r="R19" s="81">
        <f>SUM(M19:Q19)</f>
        <v>955202200</v>
      </c>
      <c r="S19" s="175">
        <v>0</v>
      </c>
      <c r="T19" s="176">
        <f>'8-1'!F7</f>
        <v>83661900</v>
      </c>
      <c r="U19" s="11">
        <f>'令和５年度 様式２'!O21</f>
        <v>869286000</v>
      </c>
      <c r="V19" s="11">
        <f>'8-1'!F11</f>
        <v>2254300</v>
      </c>
      <c r="W19" s="11">
        <v>0</v>
      </c>
      <c r="X19" s="21">
        <f>SUM(S19:W19)</f>
        <v>955202200</v>
      </c>
      <c r="Z19" s="177">
        <f t="shared" si="4"/>
        <v>0</v>
      </c>
      <c r="AA19" s="178">
        <f t="shared" si="5"/>
        <v>16338100</v>
      </c>
      <c r="AB19" s="178">
        <f t="shared" si="6"/>
        <v>-19286000</v>
      </c>
      <c r="AC19" s="178">
        <f t="shared" si="7"/>
        <v>-1254300</v>
      </c>
      <c r="AD19" s="273">
        <f t="shared" si="8"/>
        <v>3000000</v>
      </c>
      <c r="AE19" s="162">
        <f t="shared" si="9"/>
        <v>0</v>
      </c>
      <c r="AG19" s="180">
        <v>0</v>
      </c>
      <c r="AH19" s="415">
        <v>3</v>
      </c>
    </row>
    <row r="20" spans="1:34" ht="45" customHeight="1" x14ac:dyDescent="0.15">
      <c r="A20" s="23" t="s">
        <v>282</v>
      </c>
      <c r="B20" s="43">
        <v>45284</v>
      </c>
      <c r="C20" s="47" t="s">
        <v>8</v>
      </c>
      <c r="D20" s="48">
        <v>45286</v>
      </c>
      <c r="E20" s="19" t="s">
        <v>264</v>
      </c>
      <c r="F20" s="454" t="s">
        <v>267</v>
      </c>
      <c r="G20" s="32">
        <v>13000000</v>
      </c>
      <c r="H20" s="3">
        <v>90000000</v>
      </c>
      <c r="I20" s="11">
        <v>460000000</v>
      </c>
      <c r="J20" s="3">
        <v>2000000</v>
      </c>
      <c r="K20" s="3">
        <v>45000000</v>
      </c>
      <c r="L20" s="79">
        <f>SUM(G20:K20)</f>
        <v>610000000</v>
      </c>
      <c r="M20" s="32">
        <v>9137500</v>
      </c>
      <c r="N20" s="3">
        <v>109698300</v>
      </c>
      <c r="O20" s="11">
        <v>728317300</v>
      </c>
      <c r="P20" s="3">
        <v>1695600</v>
      </c>
      <c r="Q20" s="3">
        <v>46140200</v>
      </c>
      <c r="R20" s="79">
        <f>SUM(M20:Q20)</f>
        <v>894988900</v>
      </c>
      <c r="S20" s="32">
        <f>'9-1'!F6</f>
        <v>9137500</v>
      </c>
      <c r="T20" s="3">
        <f>'9-1'!F7</f>
        <v>109698300</v>
      </c>
      <c r="U20" s="3">
        <f>'令和５年度 様式２'!O22</f>
        <v>728317300</v>
      </c>
      <c r="V20" s="3">
        <f>'9-1'!F10</f>
        <v>1695600</v>
      </c>
      <c r="W20" s="3">
        <f>'令和５年度 様式２'!J22</f>
        <v>46140200</v>
      </c>
      <c r="X20" s="4">
        <f>SUM(S20:W20)</f>
        <v>894988900</v>
      </c>
      <c r="Z20" s="128">
        <f t="shared" si="4"/>
        <v>3862500</v>
      </c>
      <c r="AA20" s="146">
        <f t="shared" si="5"/>
        <v>-19698300</v>
      </c>
      <c r="AB20" s="146">
        <f t="shared" si="6"/>
        <v>-268317300</v>
      </c>
      <c r="AC20" s="129">
        <f t="shared" si="7"/>
        <v>304400</v>
      </c>
      <c r="AD20" s="261">
        <f t="shared" si="8"/>
        <v>-1140200</v>
      </c>
      <c r="AE20" s="161">
        <f t="shared" si="9"/>
        <v>0</v>
      </c>
      <c r="AG20" s="161">
        <v>641</v>
      </c>
      <c r="AH20" s="415">
        <v>3</v>
      </c>
    </row>
    <row r="21" spans="1:34" ht="45" customHeight="1" x14ac:dyDescent="0.15">
      <c r="A21" s="23" t="s">
        <v>284</v>
      </c>
      <c r="B21" s="43">
        <v>44937</v>
      </c>
      <c r="C21" s="47" t="s">
        <v>8</v>
      </c>
      <c r="D21" s="48">
        <v>44939</v>
      </c>
      <c r="E21" s="30" t="s">
        <v>265</v>
      </c>
      <c r="F21" s="454" t="s">
        <v>268</v>
      </c>
      <c r="G21" s="59">
        <v>20000000</v>
      </c>
      <c r="H21" s="3">
        <v>230000000</v>
      </c>
      <c r="I21" s="3">
        <v>760000000</v>
      </c>
      <c r="J21" s="3">
        <v>2000000</v>
      </c>
      <c r="K21" s="3">
        <v>210000000</v>
      </c>
      <c r="L21" s="79">
        <f>SUM(G21:K21)</f>
        <v>1222000000</v>
      </c>
      <c r="M21" s="59">
        <v>17333900</v>
      </c>
      <c r="N21" s="3">
        <v>264033800</v>
      </c>
      <c r="O21" s="3">
        <v>1349551600</v>
      </c>
      <c r="P21" s="3">
        <v>2891200</v>
      </c>
      <c r="Q21" s="3">
        <v>234768100</v>
      </c>
      <c r="R21" s="79">
        <f>SUM(M21:Q21)</f>
        <v>1868578600</v>
      </c>
      <c r="S21" s="32">
        <f>'10'!F6</f>
        <v>17333900</v>
      </c>
      <c r="T21" s="3">
        <f>'10'!F7</f>
        <v>264033800</v>
      </c>
      <c r="U21" s="3">
        <f>'令和５年度 様式２'!O23</f>
        <v>1349551600</v>
      </c>
      <c r="V21" s="3">
        <f>'10'!F10</f>
        <v>2891200</v>
      </c>
      <c r="W21" s="3">
        <f>'令和５年度 様式２'!J23</f>
        <v>234768100</v>
      </c>
      <c r="X21" s="4">
        <f>SUM(S21:W21)</f>
        <v>1868578600</v>
      </c>
      <c r="Z21" s="145">
        <f t="shared" si="4"/>
        <v>2666100</v>
      </c>
      <c r="AA21" s="146">
        <f t="shared" si="5"/>
        <v>-34033800</v>
      </c>
      <c r="AB21" s="146">
        <f t="shared" si="6"/>
        <v>-589551600</v>
      </c>
      <c r="AC21" s="146">
        <f t="shared" si="7"/>
        <v>-891200</v>
      </c>
      <c r="AD21" s="261">
        <f t="shared" si="8"/>
        <v>-24768100</v>
      </c>
      <c r="AE21" s="163">
        <f t="shared" si="9"/>
        <v>0</v>
      </c>
      <c r="AG21" s="163">
        <v>824</v>
      </c>
      <c r="AH21" s="415">
        <v>3</v>
      </c>
    </row>
    <row r="22" spans="1:34" ht="45" customHeight="1" x14ac:dyDescent="0.15">
      <c r="A22" s="23" t="s">
        <v>293</v>
      </c>
      <c r="B22" s="43">
        <v>44960</v>
      </c>
      <c r="C22" s="47" t="s">
        <v>8</v>
      </c>
      <c r="D22" s="48">
        <v>44962</v>
      </c>
      <c r="E22" s="30" t="s">
        <v>248</v>
      </c>
      <c r="F22" s="116" t="s">
        <v>271</v>
      </c>
      <c r="G22" s="32">
        <v>0</v>
      </c>
      <c r="H22" s="3">
        <v>100000000</v>
      </c>
      <c r="I22" s="11">
        <v>850000000</v>
      </c>
      <c r="J22" s="3">
        <v>1000000</v>
      </c>
      <c r="K22" s="3">
        <v>3000000</v>
      </c>
      <c r="L22" s="4">
        <f>SUM(G22:K22)</f>
        <v>954000000</v>
      </c>
      <c r="M22" s="32">
        <v>0</v>
      </c>
      <c r="N22" s="3">
        <v>158485600</v>
      </c>
      <c r="O22" s="11">
        <v>1461362000</v>
      </c>
      <c r="P22" s="3">
        <v>3798900</v>
      </c>
      <c r="Q22" s="3">
        <v>0</v>
      </c>
      <c r="R22" s="4">
        <f>SUM(M22:Q22)</f>
        <v>1623646500</v>
      </c>
      <c r="S22" s="32">
        <v>0</v>
      </c>
      <c r="T22" s="3">
        <f>'8-2'!F7</f>
        <v>158485600</v>
      </c>
      <c r="U22" s="3">
        <f>'令和５年度 様式２'!O24</f>
        <v>1461362000</v>
      </c>
      <c r="V22" s="3">
        <f>'8-2'!F11</f>
        <v>3798900</v>
      </c>
      <c r="W22" s="3">
        <v>0</v>
      </c>
      <c r="X22" s="4">
        <f>SUM(S22:W22)</f>
        <v>1623646500</v>
      </c>
      <c r="Z22" s="147">
        <f t="shared" si="4"/>
        <v>0</v>
      </c>
      <c r="AA22" s="148">
        <f t="shared" si="5"/>
        <v>-58485600</v>
      </c>
      <c r="AB22" s="148">
        <f t="shared" si="6"/>
        <v>-611362000</v>
      </c>
      <c r="AC22" s="148">
        <f t="shared" si="7"/>
        <v>-2798900</v>
      </c>
      <c r="AD22" s="262">
        <f t="shared" si="8"/>
        <v>3000000</v>
      </c>
      <c r="AE22" s="162">
        <f t="shared" si="9"/>
        <v>0</v>
      </c>
      <c r="AG22" s="162">
        <v>0</v>
      </c>
      <c r="AH22" s="415">
        <v>3</v>
      </c>
    </row>
    <row r="23" spans="1:34" ht="45" customHeight="1" x14ac:dyDescent="0.15">
      <c r="A23" s="23" t="s">
        <v>257</v>
      </c>
      <c r="B23" s="43">
        <v>44977</v>
      </c>
      <c r="C23" s="47" t="s">
        <v>8</v>
      </c>
      <c r="D23" s="48">
        <v>44979</v>
      </c>
      <c r="E23" s="30" t="s">
        <v>266</v>
      </c>
      <c r="F23" s="117" t="s">
        <v>272</v>
      </c>
      <c r="G23" s="32">
        <v>20000000</v>
      </c>
      <c r="H23" s="3">
        <v>230000000</v>
      </c>
      <c r="I23" s="11">
        <v>760000000</v>
      </c>
      <c r="J23" s="3">
        <v>2000000</v>
      </c>
      <c r="K23" s="3">
        <v>210000000</v>
      </c>
      <c r="L23" s="79">
        <f t="shared" si="1"/>
        <v>1222000000</v>
      </c>
      <c r="M23" s="32">
        <v>20255700</v>
      </c>
      <c r="N23" s="3">
        <v>276967600</v>
      </c>
      <c r="O23" s="11">
        <v>1355010100</v>
      </c>
      <c r="P23" s="3">
        <v>2573700</v>
      </c>
      <c r="Q23" s="3">
        <v>225853700</v>
      </c>
      <c r="R23" s="79">
        <f t="shared" ref="R23" si="15">SUM(M23:Q23)</f>
        <v>1880660800</v>
      </c>
      <c r="S23" s="32">
        <f>'11'!F6</f>
        <v>20255700</v>
      </c>
      <c r="T23" s="3">
        <f>'11'!F7</f>
        <v>276967600</v>
      </c>
      <c r="U23" s="3">
        <f>'令和５年度 様式２'!O25</f>
        <v>1355010100</v>
      </c>
      <c r="V23" s="3">
        <f>'11'!F10</f>
        <v>2573700</v>
      </c>
      <c r="W23" s="3">
        <f>'令和５年度 様式２'!J25</f>
        <v>225853700</v>
      </c>
      <c r="X23" s="4">
        <f t="shared" si="3"/>
        <v>1880660800</v>
      </c>
      <c r="Z23" s="145">
        <f t="shared" si="4"/>
        <v>-255700</v>
      </c>
      <c r="AA23" s="146">
        <f t="shared" si="5"/>
        <v>-46967600</v>
      </c>
      <c r="AB23" s="146">
        <f t="shared" si="6"/>
        <v>-595010100</v>
      </c>
      <c r="AC23" s="146">
        <f t="shared" si="7"/>
        <v>-573700</v>
      </c>
      <c r="AD23" s="261">
        <f t="shared" si="8"/>
        <v>-15853700</v>
      </c>
      <c r="AE23" s="163">
        <f t="shared" si="9"/>
        <v>0</v>
      </c>
      <c r="AG23" s="162">
        <v>962</v>
      </c>
      <c r="AH23" s="415">
        <v>3</v>
      </c>
    </row>
    <row r="24" spans="1:34" ht="45" customHeight="1" x14ac:dyDescent="0.15">
      <c r="A24" s="23" t="s">
        <v>251</v>
      </c>
      <c r="B24" s="43">
        <v>44994</v>
      </c>
      <c r="C24" s="47" t="s">
        <v>8</v>
      </c>
      <c r="D24" s="48">
        <v>44996</v>
      </c>
      <c r="E24" s="30" t="s">
        <v>247</v>
      </c>
      <c r="F24" s="451" t="s">
        <v>337</v>
      </c>
      <c r="G24" s="33">
        <v>20000000</v>
      </c>
      <c r="H24" s="3">
        <v>230000000</v>
      </c>
      <c r="I24" s="11">
        <v>760000000</v>
      </c>
      <c r="J24" s="5">
        <v>2000000</v>
      </c>
      <c r="K24" s="5">
        <v>210000000</v>
      </c>
      <c r="L24" s="82">
        <f>SUM(G24:K24)</f>
        <v>1222000000</v>
      </c>
      <c r="M24" s="33">
        <v>20000000</v>
      </c>
      <c r="N24" s="3">
        <v>230000000</v>
      </c>
      <c r="O24" s="11">
        <v>1038000000</v>
      </c>
      <c r="P24" s="5">
        <v>2000000</v>
      </c>
      <c r="Q24" s="5">
        <v>210000000</v>
      </c>
      <c r="R24" s="82">
        <f>SUM(M24:Q24)</f>
        <v>1500000000</v>
      </c>
      <c r="S24" s="32">
        <f>'12'!F6</f>
        <v>23816200</v>
      </c>
      <c r="T24" s="3">
        <f>'12'!F7</f>
        <v>233496000</v>
      </c>
      <c r="U24" s="3">
        <f>'令和５年度 様式２'!O26</f>
        <v>1045881100</v>
      </c>
      <c r="V24" s="3">
        <f>'12'!F10</f>
        <v>2992100</v>
      </c>
      <c r="W24" s="3">
        <f>'令和５年度 様式２'!J26</f>
        <v>236238400</v>
      </c>
      <c r="X24" s="6">
        <f>SUM(S24:W24)</f>
        <v>1542423800</v>
      </c>
      <c r="Z24" s="145">
        <f t="shared" si="4"/>
        <v>-3816200</v>
      </c>
      <c r="AA24" s="146">
        <f t="shared" si="5"/>
        <v>-3496000</v>
      </c>
      <c r="AB24" s="146">
        <f t="shared" si="6"/>
        <v>-285881100</v>
      </c>
      <c r="AC24" s="146">
        <f t="shared" si="7"/>
        <v>-992100</v>
      </c>
      <c r="AD24" s="262">
        <f t="shared" si="8"/>
        <v>-26238400</v>
      </c>
      <c r="AE24" s="163">
        <f t="shared" si="9"/>
        <v>-42423800</v>
      </c>
      <c r="AG24" s="162">
        <v>1231</v>
      </c>
      <c r="AH24" s="415">
        <v>3</v>
      </c>
    </row>
    <row r="25" spans="1:34" ht="45" customHeight="1" thickBot="1" x14ac:dyDescent="0.2">
      <c r="A25" s="23" t="s">
        <v>285</v>
      </c>
      <c r="B25" s="43">
        <v>45010</v>
      </c>
      <c r="C25" s="47" t="s">
        <v>8</v>
      </c>
      <c r="D25" s="48">
        <v>45012</v>
      </c>
      <c r="E25" s="30" t="s">
        <v>21</v>
      </c>
      <c r="F25" s="117" t="s">
        <v>269</v>
      </c>
      <c r="G25" s="32">
        <v>13000000</v>
      </c>
      <c r="H25" s="3">
        <v>90000000</v>
      </c>
      <c r="I25" s="11">
        <v>460000000</v>
      </c>
      <c r="J25" s="3">
        <v>2000000</v>
      </c>
      <c r="K25" s="3">
        <v>45000000</v>
      </c>
      <c r="L25" s="79">
        <f t="shared" si="1"/>
        <v>610000000</v>
      </c>
      <c r="M25" s="32">
        <v>13000000</v>
      </c>
      <c r="N25" s="3">
        <v>90000000</v>
      </c>
      <c r="O25" s="11">
        <v>845873500</v>
      </c>
      <c r="P25" s="3">
        <v>2000000</v>
      </c>
      <c r="Q25" s="3">
        <v>45000000</v>
      </c>
      <c r="R25" s="79">
        <f t="shared" ref="R25" si="16">SUM(M25:Q25)</f>
        <v>995873500</v>
      </c>
      <c r="S25" s="32">
        <f>'9-2'!F6</f>
        <v>10506400</v>
      </c>
      <c r="T25" s="3">
        <f>'9-2'!F7</f>
        <v>165773600</v>
      </c>
      <c r="U25" s="3">
        <f>'令和５年度 様式２'!O27</f>
        <v>1085061500</v>
      </c>
      <c r="V25" s="3">
        <f>'9-2'!F10</f>
        <v>2345700</v>
      </c>
      <c r="W25" s="3">
        <f>'令和５年度 様式２'!J27</f>
        <v>74417100</v>
      </c>
      <c r="X25" s="4">
        <f t="shared" si="3"/>
        <v>1338104300</v>
      </c>
      <c r="Z25" s="147">
        <f t="shared" si="4"/>
        <v>2493600</v>
      </c>
      <c r="AA25" s="148">
        <f t="shared" si="5"/>
        <v>-75773600</v>
      </c>
      <c r="AB25" s="148">
        <f t="shared" si="6"/>
        <v>-625061500</v>
      </c>
      <c r="AC25" s="148">
        <f t="shared" si="7"/>
        <v>-345700</v>
      </c>
      <c r="AD25" s="262">
        <f t="shared" si="8"/>
        <v>-29417100</v>
      </c>
      <c r="AE25" s="163">
        <f t="shared" si="9"/>
        <v>-342230800</v>
      </c>
      <c r="AG25" s="164">
        <v>588</v>
      </c>
      <c r="AH25" s="415">
        <v>3</v>
      </c>
    </row>
    <row r="26" spans="1:34" ht="37.5" customHeight="1" x14ac:dyDescent="0.15">
      <c r="A26" s="473" t="s">
        <v>36</v>
      </c>
      <c r="B26" s="474"/>
      <c r="C26" s="474"/>
      <c r="D26" s="474"/>
      <c r="E26" s="477" t="s">
        <v>34</v>
      </c>
      <c r="F26" s="478"/>
      <c r="G26" s="133">
        <f>G30-G28</f>
        <v>186000000</v>
      </c>
      <c r="H26" s="134">
        <f>H30-H28</f>
        <v>2519000000</v>
      </c>
      <c r="I26" s="134">
        <f>I30-I28</f>
        <v>12322000000</v>
      </c>
      <c r="J26" s="134">
        <f>J30-J28</f>
        <v>30000000</v>
      </c>
      <c r="K26" s="134">
        <f>K30-K28</f>
        <v>1643000000</v>
      </c>
      <c r="L26" s="136">
        <f>SUM(G26:K26)</f>
        <v>16700000000</v>
      </c>
      <c r="M26" s="133">
        <f>M30-M28</f>
        <v>163801100</v>
      </c>
      <c r="N26" s="134">
        <f>N30-N28</f>
        <v>2641427500</v>
      </c>
      <c r="O26" s="134">
        <f>O30-O28</f>
        <v>15823786000</v>
      </c>
      <c r="P26" s="134">
        <f>P30-P28</f>
        <v>40866600</v>
      </c>
      <c r="Q26" s="134">
        <f>Q30-Q28</f>
        <v>1619645300</v>
      </c>
      <c r="R26" s="136">
        <f>SUM(M26:Q26)</f>
        <v>20289526500</v>
      </c>
      <c r="S26" s="135">
        <f>S30-S28</f>
        <v>165123700</v>
      </c>
      <c r="T26" s="135">
        <f>T30-T28</f>
        <v>2720697100</v>
      </c>
      <c r="U26" s="135">
        <f>U30-U28</f>
        <v>16070855100</v>
      </c>
      <c r="V26" s="135">
        <f>V30-V28</f>
        <v>42204400</v>
      </c>
      <c r="W26" s="135">
        <f>W30-W28</f>
        <v>1675300800</v>
      </c>
      <c r="X26" s="256">
        <f>SUM(S26:W26)</f>
        <v>20674181100</v>
      </c>
      <c r="Z26" s="149">
        <f>Z30-Z28</f>
        <v>20876300</v>
      </c>
      <c r="AA26" s="150">
        <f t="shared" ref="AA26:AD26" si="17">AA30-AA28</f>
        <v>-201697100</v>
      </c>
      <c r="AB26" s="150">
        <f t="shared" si="17"/>
        <v>-3748855100</v>
      </c>
      <c r="AC26" s="150">
        <f t="shared" si="17"/>
        <v>-12204400</v>
      </c>
      <c r="AD26" s="263">
        <f t="shared" si="17"/>
        <v>-32300800</v>
      </c>
      <c r="AE26" s="264">
        <f t="shared" si="9"/>
        <v>-384654600</v>
      </c>
      <c r="AG26" s="461">
        <f>SUM(AG7:AG25)</f>
        <v>17133</v>
      </c>
      <c r="AH26" s="417">
        <f>SUM(AH7:AH25)</f>
        <v>59</v>
      </c>
    </row>
    <row r="27" spans="1:34" ht="21" customHeight="1" x14ac:dyDescent="0.15">
      <c r="A27" s="487"/>
      <c r="B27" s="488"/>
      <c r="C27" s="488"/>
      <c r="D27" s="488"/>
      <c r="E27" s="481" t="s">
        <v>35</v>
      </c>
      <c r="F27" s="482"/>
      <c r="G27" s="94">
        <f t="shared" ref="G27:L27" si="18">G26/$L$26</f>
        <v>1.1137724550898204E-2</v>
      </c>
      <c r="H27" s="95">
        <f t="shared" si="18"/>
        <v>0.15083832335329342</v>
      </c>
      <c r="I27" s="95">
        <f t="shared" si="18"/>
        <v>0.73784431137724549</v>
      </c>
      <c r="J27" s="95">
        <f t="shared" si="18"/>
        <v>1.7964071856287425E-3</v>
      </c>
      <c r="K27" s="95">
        <f t="shared" si="18"/>
        <v>9.8383233532934128E-2</v>
      </c>
      <c r="L27" s="96">
        <f t="shared" si="18"/>
        <v>1</v>
      </c>
      <c r="M27" s="94">
        <f t="shared" ref="M27:R27" si="19">M26/$L$26</f>
        <v>9.8084491017964067E-3</v>
      </c>
      <c r="N27" s="95">
        <f t="shared" si="19"/>
        <v>0.15816931137724552</v>
      </c>
      <c r="O27" s="95">
        <f t="shared" si="19"/>
        <v>0.94753209580838327</v>
      </c>
      <c r="P27" s="95">
        <f t="shared" si="19"/>
        <v>2.4471017964071856E-3</v>
      </c>
      <c r="Q27" s="95">
        <f t="shared" si="19"/>
        <v>9.6984748502994017E-2</v>
      </c>
      <c r="R27" s="96">
        <f t="shared" si="19"/>
        <v>1.2149417065868264</v>
      </c>
      <c r="S27" s="94">
        <f t="shared" ref="S27:X27" si="20">S26/$X$26</f>
        <v>7.986952382844319E-3</v>
      </c>
      <c r="T27" s="95">
        <f t="shared" si="20"/>
        <v>0.13159878434072536</v>
      </c>
      <c r="U27" s="95">
        <f t="shared" si="20"/>
        <v>0.77733937911572226</v>
      </c>
      <c r="V27" s="95">
        <f t="shared" si="20"/>
        <v>2.0414061285358481E-3</v>
      </c>
      <c r="W27" s="95">
        <f t="shared" si="20"/>
        <v>8.1033478032172215E-2</v>
      </c>
      <c r="X27" s="153">
        <f t="shared" si="20"/>
        <v>1</v>
      </c>
      <c r="Z27" s="151">
        <f t="shared" ref="Z27:AD27" si="21">Z26/$AE$26</f>
        <v>-5.4272846340587114E-2</v>
      </c>
      <c r="AA27" s="152">
        <f t="shared" si="21"/>
        <v>0.52435899635673144</v>
      </c>
      <c r="AB27" s="152">
        <f t="shared" si="21"/>
        <v>9.7460295548265901</v>
      </c>
      <c r="AC27" s="152">
        <f t="shared" si="21"/>
        <v>3.172820499221899E-2</v>
      </c>
      <c r="AD27" s="265">
        <f t="shared" si="21"/>
        <v>8.397351806009859E-2</v>
      </c>
      <c r="AE27" s="268"/>
      <c r="AG27" s="424">
        <f>X14</f>
        <v>1360587200</v>
      </c>
    </row>
    <row r="28" spans="1:34" ht="37.5" customHeight="1" x14ac:dyDescent="0.15">
      <c r="A28" s="483" t="s">
        <v>37</v>
      </c>
      <c r="B28" s="484"/>
      <c r="C28" s="484"/>
      <c r="D28" s="484"/>
      <c r="E28" s="485" t="s">
        <v>34</v>
      </c>
      <c r="F28" s="486"/>
      <c r="G28" s="107">
        <f>G7+G18</f>
        <v>160000000</v>
      </c>
      <c r="H28" s="108">
        <f t="shared" ref="H28:K28" si="22">H7+H18</f>
        <v>1800000000</v>
      </c>
      <c r="I28" s="108">
        <f t="shared" si="22"/>
        <v>4080000000</v>
      </c>
      <c r="J28" s="108">
        <f t="shared" si="22"/>
        <v>10000000</v>
      </c>
      <c r="K28" s="108">
        <f t="shared" si="22"/>
        <v>3250000000</v>
      </c>
      <c r="L28" s="97">
        <f>SUM(G28:K28)</f>
        <v>9300000000</v>
      </c>
      <c r="M28" s="107">
        <f>M7+M18</f>
        <v>155555500</v>
      </c>
      <c r="N28" s="108">
        <f t="shared" ref="N28:Q28" si="23">N7+N18</f>
        <v>1675913800</v>
      </c>
      <c r="O28" s="108">
        <f t="shared" si="23"/>
        <v>5821212700</v>
      </c>
      <c r="P28" s="108">
        <f t="shared" si="23"/>
        <v>9638700</v>
      </c>
      <c r="Q28" s="108">
        <f t="shared" si="23"/>
        <v>2678152800</v>
      </c>
      <c r="R28" s="97">
        <f>SUM(M28:Q28)</f>
        <v>10340473500</v>
      </c>
      <c r="S28" s="141">
        <f>S7+S18</f>
        <v>155555500</v>
      </c>
      <c r="T28" s="108">
        <f t="shared" ref="T28:W28" si="24">T7+T18</f>
        <v>1675913800</v>
      </c>
      <c r="U28" s="108">
        <f t="shared" si="24"/>
        <v>5821212700</v>
      </c>
      <c r="V28" s="108">
        <f t="shared" si="24"/>
        <v>9638700</v>
      </c>
      <c r="W28" s="142">
        <f t="shared" si="24"/>
        <v>2678152800</v>
      </c>
      <c r="X28" s="257">
        <f>SUM(S28:W28)</f>
        <v>10340473500</v>
      </c>
      <c r="Z28" s="154">
        <f>Z7+Z18</f>
        <v>4444500</v>
      </c>
      <c r="AA28" s="155">
        <f t="shared" ref="AA28:AD28" si="25">AA7+AA18</f>
        <v>124086200</v>
      </c>
      <c r="AB28" s="155">
        <f t="shared" si="25"/>
        <v>-1741212700</v>
      </c>
      <c r="AC28" s="155">
        <f t="shared" si="25"/>
        <v>361300</v>
      </c>
      <c r="AD28" s="266">
        <f t="shared" si="25"/>
        <v>571847200</v>
      </c>
      <c r="AE28" s="269">
        <f t="shared" si="9"/>
        <v>0</v>
      </c>
      <c r="AG28" s="424">
        <f>X8+X11+X21+X23+X24</f>
        <v>7600485400</v>
      </c>
    </row>
    <row r="29" spans="1:34" ht="21" customHeight="1" thickBot="1" x14ac:dyDescent="0.2">
      <c r="A29" s="475"/>
      <c r="B29" s="476"/>
      <c r="C29" s="476"/>
      <c r="D29" s="476"/>
      <c r="E29" s="479" t="s">
        <v>35</v>
      </c>
      <c r="F29" s="480"/>
      <c r="G29" s="91">
        <f t="shared" ref="G29:L29" si="26">G28/$L$28</f>
        <v>1.7204301075268817E-2</v>
      </c>
      <c r="H29" s="92">
        <f t="shared" si="26"/>
        <v>0.19354838709677419</v>
      </c>
      <c r="I29" s="92">
        <f t="shared" si="26"/>
        <v>0.43870967741935485</v>
      </c>
      <c r="J29" s="92">
        <f t="shared" si="26"/>
        <v>1.0752688172043011E-3</v>
      </c>
      <c r="K29" s="92">
        <f t="shared" si="26"/>
        <v>0.34946236559139787</v>
      </c>
      <c r="L29" s="93">
        <f t="shared" si="26"/>
        <v>1</v>
      </c>
      <c r="M29" s="91">
        <f t="shared" ref="M29:R29" si="27">M28/$L$28</f>
        <v>1.6726397849462366E-2</v>
      </c>
      <c r="N29" s="92">
        <f t="shared" si="27"/>
        <v>0.18020578494623657</v>
      </c>
      <c r="O29" s="92">
        <f t="shared" si="27"/>
        <v>0.62593684946236561</v>
      </c>
      <c r="P29" s="92">
        <f t="shared" si="27"/>
        <v>1.0364193548387096E-3</v>
      </c>
      <c r="Q29" s="92">
        <f t="shared" si="27"/>
        <v>0.28797341935483872</v>
      </c>
      <c r="R29" s="93">
        <f t="shared" si="27"/>
        <v>1.1118788709677419</v>
      </c>
      <c r="S29" s="91">
        <f t="shared" ref="S29:X29" si="28">S28/$X$28</f>
        <v>1.5043363343080953E-2</v>
      </c>
      <c r="T29" s="92">
        <f t="shared" si="28"/>
        <v>0.16207321647311412</v>
      </c>
      <c r="U29" s="92">
        <f t="shared" si="28"/>
        <v>0.56295417226300126</v>
      </c>
      <c r="V29" s="92">
        <f t="shared" si="28"/>
        <v>9.3213333025803894E-4</v>
      </c>
      <c r="W29" s="92">
        <f t="shared" si="28"/>
        <v>0.25899711459054559</v>
      </c>
      <c r="X29" s="158">
        <f t="shared" si="28"/>
        <v>1</v>
      </c>
      <c r="Z29" s="156" t="e">
        <f t="shared" ref="Z29:AD29" si="29">Z28/$AE$28</f>
        <v>#DIV/0!</v>
      </c>
      <c r="AA29" s="157" t="e">
        <f t="shared" si="29"/>
        <v>#DIV/0!</v>
      </c>
      <c r="AB29" s="157" t="e">
        <f t="shared" si="29"/>
        <v>#DIV/0!</v>
      </c>
      <c r="AC29" s="157" t="e">
        <f t="shared" si="29"/>
        <v>#DIV/0!</v>
      </c>
      <c r="AD29" s="267" t="e">
        <f t="shared" si="29"/>
        <v>#DIV/0!</v>
      </c>
      <c r="AE29" s="270"/>
      <c r="AG29" s="424">
        <f>X9+X13+X20+X25</f>
        <v>4077304400</v>
      </c>
    </row>
    <row r="30" spans="1:34" ht="39" customHeight="1" x14ac:dyDescent="0.15">
      <c r="A30" s="473" t="s">
        <v>4</v>
      </c>
      <c r="B30" s="474"/>
      <c r="C30" s="474"/>
      <c r="D30" s="474"/>
      <c r="E30" s="477" t="s">
        <v>34</v>
      </c>
      <c r="F30" s="478"/>
      <c r="G30" s="88">
        <f t="shared" ref="G30:X30" si="30">SUM(G7:G25)</f>
        <v>346000000</v>
      </c>
      <c r="H30" s="89">
        <f t="shared" si="30"/>
        <v>4319000000</v>
      </c>
      <c r="I30" s="89">
        <f t="shared" si="30"/>
        <v>16402000000</v>
      </c>
      <c r="J30" s="89">
        <f t="shared" si="30"/>
        <v>40000000</v>
      </c>
      <c r="K30" s="89">
        <f t="shared" si="30"/>
        <v>4893000000</v>
      </c>
      <c r="L30" s="90">
        <f t="shared" si="30"/>
        <v>26000000000</v>
      </c>
      <c r="M30" s="88">
        <f t="shared" ref="M30:R30" si="31">SUM(M7:M25)</f>
        <v>319356600</v>
      </c>
      <c r="N30" s="89">
        <f t="shared" si="31"/>
        <v>4317341300</v>
      </c>
      <c r="O30" s="89">
        <f t="shared" si="31"/>
        <v>21644998700</v>
      </c>
      <c r="P30" s="89">
        <f t="shared" si="31"/>
        <v>50505300</v>
      </c>
      <c r="Q30" s="89">
        <f t="shared" si="31"/>
        <v>4297798100</v>
      </c>
      <c r="R30" s="90">
        <f t="shared" si="31"/>
        <v>30630000000</v>
      </c>
      <c r="S30" s="88">
        <f t="shared" si="30"/>
        <v>320679200</v>
      </c>
      <c r="T30" s="89">
        <f t="shared" si="30"/>
        <v>4396610900</v>
      </c>
      <c r="U30" s="380">
        <f t="shared" si="30"/>
        <v>21892067800</v>
      </c>
      <c r="V30" s="89">
        <f t="shared" si="30"/>
        <v>51843100</v>
      </c>
      <c r="W30" s="89">
        <f t="shared" si="30"/>
        <v>4353453600</v>
      </c>
      <c r="X30" s="462">
        <f t="shared" si="30"/>
        <v>31014654600</v>
      </c>
      <c r="Z30" s="149">
        <f>SUM(Z7:Z25)</f>
        <v>25320800</v>
      </c>
      <c r="AA30" s="150">
        <f>SUM(AA7:AA25)</f>
        <v>-77610900</v>
      </c>
      <c r="AB30" s="150">
        <f>SUM(AB7:AB25)</f>
        <v>-5490067800</v>
      </c>
      <c r="AC30" s="150">
        <f>SUM(AC7:AC25)</f>
        <v>-11843100</v>
      </c>
      <c r="AD30" s="263">
        <f>SUM(AD7:AD25)</f>
        <v>539546400</v>
      </c>
      <c r="AE30" s="271">
        <f t="shared" si="9"/>
        <v>-384654600</v>
      </c>
      <c r="AG30" s="424">
        <f>X10</f>
        <v>689061500</v>
      </c>
    </row>
    <row r="31" spans="1:34" ht="21" customHeight="1" thickBot="1" x14ac:dyDescent="0.2">
      <c r="A31" s="475"/>
      <c r="B31" s="476"/>
      <c r="C31" s="476"/>
      <c r="D31" s="476"/>
      <c r="E31" s="479" t="s">
        <v>35</v>
      </c>
      <c r="F31" s="480"/>
      <c r="G31" s="91">
        <f t="shared" ref="G31:L31" si="32">G30/$L$30</f>
        <v>1.3307692307692307E-2</v>
      </c>
      <c r="H31" s="92">
        <f t="shared" si="32"/>
        <v>0.16611538461538461</v>
      </c>
      <c r="I31" s="92">
        <f t="shared" si="32"/>
        <v>0.63084615384615383</v>
      </c>
      <c r="J31" s="92">
        <f t="shared" si="32"/>
        <v>1.5384615384615385E-3</v>
      </c>
      <c r="K31" s="92">
        <f t="shared" si="32"/>
        <v>0.18819230769230769</v>
      </c>
      <c r="L31" s="93">
        <f t="shared" si="32"/>
        <v>1</v>
      </c>
      <c r="M31" s="91">
        <f t="shared" ref="M31:R31" si="33">M30/$L$30</f>
        <v>1.2282946153846154E-2</v>
      </c>
      <c r="N31" s="92">
        <f t="shared" si="33"/>
        <v>0.16605158846153847</v>
      </c>
      <c r="O31" s="92">
        <f t="shared" si="33"/>
        <v>0.83249994999999999</v>
      </c>
      <c r="P31" s="92">
        <f t="shared" si="33"/>
        <v>1.9425115384615384E-3</v>
      </c>
      <c r="Q31" s="92">
        <f t="shared" si="33"/>
        <v>0.16529992692307693</v>
      </c>
      <c r="R31" s="93">
        <f t="shared" si="33"/>
        <v>1.178076923076923</v>
      </c>
      <c r="S31" s="91">
        <f t="shared" ref="S31:X31" si="34">S30/$X$30</f>
        <v>1.0339602492300527E-2</v>
      </c>
      <c r="T31" s="92">
        <f t="shared" si="34"/>
        <v>0.14175914440136952</v>
      </c>
      <c r="U31" s="92">
        <f t="shared" si="34"/>
        <v>0.7058620539981767</v>
      </c>
      <c r="V31" s="92">
        <f t="shared" si="34"/>
        <v>1.6715678658565489E-3</v>
      </c>
      <c r="W31" s="92">
        <f t="shared" si="34"/>
        <v>0.14036763124229668</v>
      </c>
      <c r="X31" s="158">
        <f t="shared" si="34"/>
        <v>1</v>
      </c>
      <c r="Z31" s="156">
        <f t="shared" ref="Z31:AD31" si="35">Z30/$AE$30</f>
        <v>-6.5827368241534095E-2</v>
      </c>
      <c r="AA31" s="157">
        <f t="shared" si="35"/>
        <v>0.20176776775839936</v>
      </c>
      <c r="AB31" s="157">
        <f t="shared" si="35"/>
        <v>14.272721033363439</v>
      </c>
      <c r="AC31" s="157">
        <f t="shared" si="35"/>
        <v>3.0788920761639145E-2</v>
      </c>
      <c r="AD31" s="267">
        <f t="shared" si="35"/>
        <v>-1.4026776229895599</v>
      </c>
      <c r="AE31" s="270"/>
      <c r="AG31" s="424">
        <f>X12+X15+X16+X17+X19+X22</f>
        <v>6946742600</v>
      </c>
    </row>
    <row r="32" spans="1:34" ht="21" customHeight="1" x14ac:dyDescent="0.15">
      <c r="A32" s="416"/>
      <c r="B32" s="416"/>
      <c r="C32" s="416"/>
      <c r="D32" s="416"/>
      <c r="E32" s="416"/>
      <c r="F32" s="416"/>
      <c r="G32" s="139"/>
      <c r="H32" s="139"/>
      <c r="I32" s="249"/>
      <c r="J32" s="206"/>
      <c r="K32" s="204"/>
      <c r="L32" s="205"/>
      <c r="M32" s="139"/>
      <c r="N32" s="139"/>
      <c r="O32" s="249"/>
      <c r="P32" s="206"/>
      <c r="Q32" s="204"/>
      <c r="R32" s="205"/>
      <c r="S32" s="139"/>
      <c r="T32" s="139"/>
      <c r="U32" s="139"/>
      <c r="V32" s="139"/>
      <c r="W32" s="204"/>
      <c r="X32" s="205"/>
      <c r="Z32" s="139"/>
      <c r="AA32" s="139"/>
      <c r="AB32" s="139"/>
      <c r="AC32" s="139"/>
      <c r="AD32" s="139"/>
      <c r="AE32" s="139"/>
      <c r="AG32" s="424"/>
    </row>
    <row r="33" spans="1:33" ht="21" customHeight="1" x14ac:dyDescent="0.15">
      <c r="A33" s="416"/>
      <c r="B33" s="416"/>
      <c r="C33" s="416"/>
      <c r="D33" s="416"/>
      <c r="E33" s="416"/>
      <c r="F33" s="250"/>
      <c r="G33" s="250"/>
      <c r="H33" s="250"/>
      <c r="I33" s="249"/>
      <c r="J33" s="251"/>
      <c r="K33" s="139"/>
      <c r="L33" s="139"/>
      <c r="M33" s="250"/>
      <c r="N33" s="250"/>
      <c r="O33" s="249"/>
      <c r="P33" s="251"/>
      <c r="Q33" s="139"/>
      <c r="R33" s="139"/>
      <c r="S33" s="139"/>
      <c r="T33" s="139"/>
      <c r="U33" s="139"/>
      <c r="V33" s="139"/>
      <c r="W33" s="139"/>
      <c r="X33" s="251"/>
      <c r="Z33" s="139"/>
      <c r="AA33" s="139"/>
      <c r="AB33" s="139"/>
      <c r="AC33" s="139"/>
      <c r="AD33" s="139"/>
      <c r="AE33" s="139"/>
      <c r="AG33" s="424"/>
    </row>
    <row r="34" spans="1:33" ht="15" customHeight="1" x14ac:dyDescent="0.15">
      <c r="X34" s="463"/>
    </row>
    <row r="35" spans="1:33" ht="29.25" customHeight="1" x14ac:dyDescent="0.15">
      <c r="L35" s="112"/>
      <c r="R35" s="112"/>
      <c r="S35" s="464"/>
      <c r="T35" s="464"/>
      <c r="U35" s="464"/>
      <c r="V35" s="464"/>
      <c r="W35" s="464"/>
      <c r="X35" s="464"/>
    </row>
    <row r="36" spans="1:33" ht="12" customHeight="1" x14ac:dyDescent="0.15">
      <c r="X36" s="465"/>
    </row>
    <row r="37" spans="1:33" ht="10.5" customHeight="1" x14ac:dyDescent="0.15"/>
    <row r="38" spans="1:33" ht="15" customHeight="1" x14ac:dyDescent="0.15"/>
    <row r="39" spans="1:33" ht="15" customHeight="1" x14ac:dyDescent="0.15"/>
    <row r="40" spans="1:33" ht="15" customHeight="1" x14ac:dyDescent="0.15"/>
    <row r="41" spans="1:33" ht="15" customHeight="1" x14ac:dyDescent="0.15"/>
  </sheetData>
  <mergeCells count="17">
    <mergeCell ref="A30:D31"/>
    <mergeCell ref="E30:F30"/>
    <mergeCell ref="E31:F31"/>
    <mergeCell ref="E26:F26"/>
    <mergeCell ref="E27:F27"/>
    <mergeCell ref="A28:D29"/>
    <mergeCell ref="E28:F28"/>
    <mergeCell ref="E29:F29"/>
    <mergeCell ref="A26:D27"/>
    <mergeCell ref="AC1:AE1"/>
    <mergeCell ref="K1:L1"/>
    <mergeCell ref="W1:X1"/>
    <mergeCell ref="G5:L5"/>
    <mergeCell ref="S5:X5"/>
    <mergeCell ref="Z5:AE5"/>
    <mergeCell ref="Q1:R1"/>
    <mergeCell ref="M5:R5"/>
  </mergeCells>
  <phoneticPr fontId="2"/>
  <printOptions horizontalCentered="1" verticalCentered="1"/>
  <pageMargins left="0.59055118110236227" right="0.19685039370078741" top="0.39370078740157483" bottom="0.39370078740157483" header="0.31496062992125984" footer="0.19685039370078741"/>
  <pageSetup paperSize="9" scale="45" orientation="landscape" errors="blank" r:id="rId1"/>
  <headerFooter alignWithMargins="0">
    <oddFooter>&amp;L&amp;Z&amp;F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4" sqref="G14"/>
    </sheetView>
  </sheetViews>
  <sheetFormatPr defaultColWidth="6.875" defaultRowHeight="13.5" x14ac:dyDescent="0.15"/>
  <cols>
    <col min="1" max="1" width="4.375" style="211" customWidth="1"/>
    <col min="2" max="2" width="28.375" style="211" bestFit="1" customWidth="1"/>
    <col min="3" max="6" width="15.75" style="211" customWidth="1"/>
    <col min="7" max="256" width="6.875" style="211"/>
    <col min="257" max="257" width="4.375" style="211" customWidth="1"/>
    <col min="258" max="258" width="28.37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8.37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8.37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8.37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8.37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8.37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8.37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8.37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8.37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8.37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8.37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8.37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8.37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8.37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8.37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8.37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8.37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8.37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8.37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8.37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8.37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8.37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8.37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8.37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8.37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8.37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8.37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8.37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8.37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8.37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8.37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8.37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8.37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8.37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8.37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8.37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8.37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8.37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8.37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8.37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8.37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8.37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8.37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8.37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8.37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8.37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8.37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8.37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8.37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8.37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8.37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8.37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8.37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8.37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8.37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8.37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8.37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8.37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8.37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8.37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8.37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8.37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8.37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258</v>
      </c>
    </row>
    <row r="2" spans="1:6" ht="18" customHeight="1" thickBot="1" x14ac:dyDescent="0.2">
      <c r="A2" s="508" t="s">
        <v>259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260</v>
      </c>
      <c r="D4" s="217" t="s">
        <v>261</v>
      </c>
      <c r="E4" s="217" t="s">
        <v>262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3336800</v>
      </c>
      <c r="D6" s="225">
        <v>4057400</v>
      </c>
      <c r="E6" s="225">
        <v>8571500</v>
      </c>
      <c r="F6" s="226">
        <v>15965700</v>
      </c>
    </row>
    <row r="7" spans="1:6" ht="13.5" customHeight="1" x14ac:dyDescent="0.15">
      <c r="A7" s="227">
        <v>2</v>
      </c>
      <c r="B7" s="228" t="s">
        <v>95</v>
      </c>
      <c r="C7" s="241">
        <v>37486700</v>
      </c>
      <c r="D7" s="241">
        <v>68419000</v>
      </c>
      <c r="E7" s="241">
        <v>96752700</v>
      </c>
      <c r="F7" s="242">
        <v>202658400</v>
      </c>
    </row>
    <row r="8" spans="1:6" ht="13.5" customHeight="1" x14ac:dyDescent="0.15">
      <c r="A8" s="227">
        <v>3</v>
      </c>
      <c r="B8" s="228" t="s">
        <v>96</v>
      </c>
      <c r="C8" s="241">
        <v>40545500</v>
      </c>
      <c r="D8" s="241">
        <v>59226700</v>
      </c>
      <c r="E8" s="241">
        <v>66636800</v>
      </c>
      <c r="F8" s="242">
        <v>166409000</v>
      </c>
    </row>
    <row r="9" spans="1:6" ht="13.5" customHeight="1" x14ac:dyDescent="0.15">
      <c r="A9" s="227">
        <v>4</v>
      </c>
      <c r="B9" s="228" t="s">
        <v>97</v>
      </c>
      <c r="C9" s="241">
        <f>26402000-C10</f>
        <v>25792900</v>
      </c>
      <c r="D9" s="241">
        <f>39435800-D10</f>
        <v>38487200</v>
      </c>
      <c r="E9" s="241">
        <f>80595100-E10</f>
        <v>79054500</v>
      </c>
      <c r="F9" s="242">
        <f>SUM(C9:E9)</f>
        <v>143334600</v>
      </c>
    </row>
    <row r="10" spans="1:6" ht="13.5" customHeight="1" x14ac:dyDescent="0.15">
      <c r="A10" s="227"/>
      <c r="B10" s="228" t="s">
        <v>230</v>
      </c>
      <c r="C10" s="241">
        <v>609100</v>
      </c>
      <c r="D10" s="241">
        <v>948600</v>
      </c>
      <c r="E10" s="241">
        <v>1540600</v>
      </c>
      <c r="F10" s="242">
        <f>SUM(C10:E10)</f>
        <v>3098300</v>
      </c>
    </row>
    <row r="11" spans="1:6" ht="13.5" customHeight="1" x14ac:dyDescent="0.15">
      <c r="A11" s="227">
        <v>5</v>
      </c>
      <c r="B11" s="228" t="s">
        <v>99</v>
      </c>
      <c r="C11" s="241">
        <v>27133000</v>
      </c>
      <c r="D11" s="241">
        <v>39213700</v>
      </c>
      <c r="E11" s="241">
        <v>44579200</v>
      </c>
      <c r="F11" s="242">
        <v>110925900</v>
      </c>
    </row>
    <row r="12" spans="1:6" ht="13.5" customHeight="1" x14ac:dyDescent="0.15">
      <c r="A12" s="227">
        <v>6</v>
      </c>
      <c r="B12" s="228" t="s">
        <v>100</v>
      </c>
      <c r="C12" s="241">
        <v>89702700</v>
      </c>
      <c r="D12" s="241">
        <v>130188400</v>
      </c>
      <c r="E12" s="241">
        <v>241566800</v>
      </c>
      <c r="F12" s="242">
        <v>461457900</v>
      </c>
    </row>
    <row r="13" spans="1:6" ht="13.5" customHeight="1" x14ac:dyDescent="0.15">
      <c r="A13" s="227" t="s">
        <v>101</v>
      </c>
      <c r="B13" s="228"/>
      <c r="C13" s="241">
        <v>221269900</v>
      </c>
      <c r="D13" s="241">
        <v>336483600</v>
      </c>
      <c r="E13" s="241">
        <v>530130600</v>
      </c>
      <c r="F13" s="242">
        <v>1087884100</v>
      </c>
    </row>
    <row r="14" spans="1:6" ht="13.5" customHeight="1" thickBot="1" x14ac:dyDescent="0.2">
      <c r="A14" s="233" t="s">
        <v>102</v>
      </c>
      <c r="B14" s="234"/>
      <c r="C14" s="243">
        <v>224606700</v>
      </c>
      <c r="D14" s="243">
        <v>340541000</v>
      </c>
      <c r="E14" s="243">
        <v>538702100</v>
      </c>
      <c r="F14" s="244">
        <v>1103849800</v>
      </c>
    </row>
    <row r="15" spans="1:6" ht="13.5" customHeight="1" x14ac:dyDescent="0.15">
      <c r="A15" s="237">
        <v>7</v>
      </c>
      <c r="B15" s="238" t="s">
        <v>103</v>
      </c>
      <c r="C15" s="239">
        <v>247000</v>
      </c>
      <c r="D15" s="239">
        <v>557100</v>
      </c>
      <c r="E15" s="239">
        <v>766300</v>
      </c>
      <c r="F15" s="240">
        <v>1570400</v>
      </c>
    </row>
    <row r="16" spans="1:6" ht="13.5" customHeight="1" x14ac:dyDescent="0.15">
      <c r="A16" s="227">
        <v>8</v>
      </c>
      <c r="B16" s="228" t="s">
        <v>104</v>
      </c>
      <c r="C16" s="241">
        <v>596400</v>
      </c>
      <c r="D16" s="241">
        <v>668300</v>
      </c>
      <c r="E16" s="241">
        <v>136200</v>
      </c>
      <c r="F16" s="242">
        <v>1400900</v>
      </c>
    </row>
    <row r="17" spans="1:6" ht="13.5" customHeight="1" x14ac:dyDescent="0.15">
      <c r="A17" s="227">
        <v>9</v>
      </c>
      <c r="B17" s="228" t="s">
        <v>105</v>
      </c>
      <c r="C17" s="241">
        <v>2883600</v>
      </c>
      <c r="D17" s="241">
        <v>1635000</v>
      </c>
      <c r="E17" s="241">
        <v>2980700</v>
      </c>
      <c r="F17" s="242">
        <v>7499300</v>
      </c>
    </row>
    <row r="18" spans="1:6" ht="13.5" customHeight="1" x14ac:dyDescent="0.15">
      <c r="A18" s="227">
        <v>10</v>
      </c>
      <c r="B18" s="228" t="s">
        <v>106</v>
      </c>
      <c r="C18" s="241">
        <v>690100</v>
      </c>
      <c r="D18" s="241">
        <v>685900</v>
      </c>
      <c r="E18" s="241">
        <v>1239300</v>
      </c>
      <c r="F18" s="242">
        <v>2615300</v>
      </c>
    </row>
    <row r="19" spans="1:6" ht="13.5" customHeight="1" x14ac:dyDescent="0.15">
      <c r="A19" s="227">
        <v>11</v>
      </c>
      <c r="B19" s="228" t="s">
        <v>263</v>
      </c>
      <c r="C19" s="241">
        <v>626700</v>
      </c>
      <c r="D19" s="241">
        <v>571600</v>
      </c>
      <c r="E19" s="241">
        <v>746300</v>
      </c>
      <c r="F19" s="242">
        <v>1944600</v>
      </c>
    </row>
    <row r="20" spans="1:6" ht="13.5" customHeight="1" x14ac:dyDescent="0.15">
      <c r="A20" s="227">
        <v>12</v>
      </c>
      <c r="B20" s="228" t="s">
        <v>108</v>
      </c>
      <c r="C20" s="241">
        <v>1073600</v>
      </c>
      <c r="D20" s="241">
        <v>1367000</v>
      </c>
      <c r="E20" s="241">
        <v>1744200</v>
      </c>
      <c r="F20" s="242">
        <v>4184800</v>
      </c>
    </row>
    <row r="21" spans="1:6" ht="13.5" customHeight="1" x14ac:dyDescent="0.15">
      <c r="A21" s="227">
        <v>13</v>
      </c>
      <c r="B21" s="228" t="s">
        <v>109</v>
      </c>
      <c r="C21" s="241">
        <v>263500</v>
      </c>
      <c r="D21" s="241">
        <v>329800</v>
      </c>
      <c r="E21" s="241">
        <v>436900</v>
      </c>
      <c r="F21" s="242">
        <v>1030200</v>
      </c>
    </row>
    <row r="22" spans="1:6" ht="13.5" customHeight="1" x14ac:dyDescent="0.15">
      <c r="A22" s="227">
        <v>14</v>
      </c>
      <c r="B22" s="228" t="s">
        <v>110</v>
      </c>
      <c r="C22" s="241">
        <v>857000</v>
      </c>
      <c r="D22" s="241">
        <v>1325400</v>
      </c>
      <c r="E22" s="241">
        <v>2997900</v>
      </c>
      <c r="F22" s="242">
        <v>5180300</v>
      </c>
    </row>
    <row r="23" spans="1:6" ht="13.5" customHeight="1" x14ac:dyDescent="0.15">
      <c r="A23" s="227">
        <v>15</v>
      </c>
      <c r="B23" s="228" t="s">
        <v>114</v>
      </c>
      <c r="C23" s="241">
        <v>606500</v>
      </c>
      <c r="D23" s="241">
        <v>701400</v>
      </c>
      <c r="E23" s="241">
        <v>1104300</v>
      </c>
      <c r="F23" s="242">
        <v>2412200</v>
      </c>
    </row>
    <row r="24" spans="1:6" ht="13.5" customHeight="1" x14ac:dyDescent="0.15">
      <c r="A24" s="227">
        <v>16</v>
      </c>
      <c r="B24" s="228" t="s">
        <v>115</v>
      </c>
      <c r="C24" s="241">
        <v>788800</v>
      </c>
      <c r="D24" s="241">
        <v>567100</v>
      </c>
      <c r="E24" s="241">
        <v>932800</v>
      </c>
      <c r="F24" s="242">
        <v>2288700</v>
      </c>
    </row>
    <row r="25" spans="1:6" ht="13.5" customHeight="1" x14ac:dyDescent="0.15">
      <c r="A25" s="227">
        <v>17</v>
      </c>
      <c r="B25" s="228" t="s">
        <v>238</v>
      </c>
      <c r="C25" s="241">
        <v>655300</v>
      </c>
      <c r="D25" s="241">
        <v>712900</v>
      </c>
      <c r="E25" s="241">
        <v>996300</v>
      </c>
      <c r="F25" s="242">
        <v>2364500</v>
      </c>
    </row>
    <row r="26" spans="1:6" ht="13.5" customHeight="1" x14ac:dyDescent="0.15">
      <c r="A26" s="227">
        <v>18</v>
      </c>
      <c r="B26" s="228" t="s">
        <v>116</v>
      </c>
      <c r="C26" s="241">
        <v>998600</v>
      </c>
      <c r="D26" s="241">
        <v>1441300</v>
      </c>
      <c r="E26" s="241">
        <v>2121700</v>
      </c>
      <c r="F26" s="242">
        <v>4561600</v>
      </c>
    </row>
    <row r="27" spans="1:6" ht="13.5" customHeight="1" x14ac:dyDescent="0.15">
      <c r="A27" s="227">
        <v>19</v>
      </c>
      <c r="B27" s="228" t="s">
        <v>117</v>
      </c>
      <c r="C27" s="241">
        <v>2502400</v>
      </c>
      <c r="D27" s="241">
        <v>2890500</v>
      </c>
      <c r="E27" s="241">
        <v>4623800</v>
      </c>
      <c r="F27" s="242">
        <v>10016700</v>
      </c>
    </row>
    <row r="28" spans="1:6" ht="13.5" customHeight="1" x14ac:dyDescent="0.15">
      <c r="A28" s="227">
        <v>20</v>
      </c>
      <c r="B28" s="228" t="s">
        <v>118</v>
      </c>
      <c r="C28" s="241">
        <v>664000</v>
      </c>
      <c r="D28" s="241">
        <v>566300</v>
      </c>
      <c r="E28" s="241">
        <v>994200</v>
      </c>
      <c r="F28" s="242">
        <v>2224500</v>
      </c>
    </row>
    <row r="29" spans="1:6" ht="13.5" customHeight="1" x14ac:dyDescent="0.15">
      <c r="A29" s="227">
        <v>21</v>
      </c>
      <c r="B29" s="228" t="s">
        <v>119</v>
      </c>
      <c r="C29" s="241">
        <v>1975100</v>
      </c>
      <c r="D29" s="241">
        <v>2121600</v>
      </c>
      <c r="E29" s="241">
        <v>2928700</v>
      </c>
      <c r="F29" s="242">
        <v>7025400</v>
      </c>
    </row>
    <row r="30" spans="1:6" ht="13.5" customHeight="1" x14ac:dyDescent="0.15">
      <c r="A30" s="227">
        <v>22</v>
      </c>
      <c r="B30" s="228" t="s">
        <v>120</v>
      </c>
      <c r="C30" s="241">
        <v>612000</v>
      </c>
      <c r="D30" s="241">
        <v>870000</v>
      </c>
      <c r="E30" s="241">
        <v>2030300</v>
      </c>
      <c r="F30" s="242">
        <v>3512300</v>
      </c>
    </row>
    <row r="31" spans="1:6" ht="13.5" customHeight="1" x14ac:dyDescent="0.15">
      <c r="A31" s="227">
        <v>23</v>
      </c>
      <c r="B31" s="228" t="s">
        <v>121</v>
      </c>
      <c r="C31" s="241">
        <v>1280100</v>
      </c>
      <c r="D31" s="241">
        <v>1451500</v>
      </c>
      <c r="E31" s="241">
        <v>1584500</v>
      </c>
      <c r="F31" s="242">
        <v>4316100</v>
      </c>
    </row>
    <row r="32" spans="1:6" ht="13.5" customHeight="1" x14ac:dyDescent="0.15">
      <c r="A32" s="227">
        <v>24</v>
      </c>
      <c r="B32" s="228" t="s">
        <v>122</v>
      </c>
      <c r="C32" s="241">
        <v>1605500</v>
      </c>
      <c r="D32" s="241">
        <v>1589100</v>
      </c>
      <c r="E32" s="241">
        <v>2187700</v>
      </c>
      <c r="F32" s="242">
        <v>5382300</v>
      </c>
    </row>
    <row r="33" spans="1:6" ht="13.5" customHeight="1" x14ac:dyDescent="0.15">
      <c r="A33" s="227">
        <v>25</v>
      </c>
      <c r="B33" s="228" t="s">
        <v>123</v>
      </c>
      <c r="C33" s="241">
        <v>733200</v>
      </c>
      <c r="D33" s="241">
        <v>961700</v>
      </c>
      <c r="E33" s="241">
        <v>1189800</v>
      </c>
      <c r="F33" s="242">
        <v>2884700</v>
      </c>
    </row>
    <row r="34" spans="1:6" ht="13.5" customHeight="1" x14ac:dyDescent="0.15">
      <c r="A34" s="227">
        <v>26</v>
      </c>
      <c r="B34" s="228" t="s">
        <v>124</v>
      </c>
      <c r="C34" s="241">
        <v>468200</v>
      </c>
      <c r="D34" s="241">
        <v>598400</v>
      </c>
      <c r="E34" s="241">
        <v>567000</v>
      </c>
      <c r="F34" s="242">
        <v>1633600</v>
      </c>
    </row>
    <row r="35" spans="1:6" ht="13.5" customHeight="1" x14ac:dyDescent="0.15">
      <c r="A35" s="227">
        <v>27</v>
      </c>
      <c r="B35" s="228" t="s">
        <v>125</v>
      </c>
      <c r="C35" s="241">
        <v>1444600</v>
      </c>
      <c r="D35" s="241">
        <v>1632700</v>
      </c>
      <c r="E35" s="241">
        <v>2658200</v>
      </c>
      <c r="F35" s="242">
        <v>5735500</v>
      </c>
    </row>
    <row r="36" spans="1:6" ht="13.5" customHeight="1" x14ac:dyDescent="0.15">
      <c r="A36" s="227">
        <v>28</v>
      </c>
      <c r="B36" s="228" t="s">
        <v>126</v>
      </c>
      <c r="C36" s="241">
        <v>711300</v>
      </c>
      <c r="D36" s="241">
        <v>1376400</v>
      </c>
      <c r="E36" s="241">
        <v>1331400</v>
      </c>
      <c r="F36" s="242">
        <v>3419100</v>
      </c>
    </row>
    <row r="37" spans="1:6" ht="13.5" customHeight="1" x14ac:dyDescent="0.15">
      <c r="A37" s="227">
        <v>29</v>
      </c>
      <c r="B37" s="228" t="s">
        <v>127</v>
      </c>
      <c r="C37" s="241">
        <v>570500</v>
      </c>
      <c r="D37" s="241">
        <v>505800</v>
      </c>
      <c r="E37" s="241">
        <v>1133200</v>
      </c>
      <c r="F37" s="242">
        <v>2209500</v>
      </c>
    </row>
    <row r="38" spans="1:6" ht="13.5" customHeight="1" x14ac:dyDescent="0.15">
      <c r="A38" s="227">
        <v>30</v>
      </c>
      <c r="B38" s="228" t="s">
        <v>128</v>
      </c>
      <c r="C38" s="241">
        <v>554800</v>
      </c>
      <c r="D38" s="241">
        <v>889900</v>
      </c>
      <c r="E38" s="241">
        <v>1801100</v>
      </c>
      <c r="F38" s="242">
        <v>3245800</v>
      </c>
    </row>
    <row r="39" spans="1:6" ht="13.5" customHeight="1" x14ac:dyDescent="0.15">
      <c r="A39" s="227">
        <v>31</v>
      </c>
      <c r="B39" s="228" t="s">
        <v>129</v>
      </c>
      <c r="C39" s="241">
        <v>362000</v>
      </c>
      <c r="D39" s="241">
        <v>399600</v>
      </c>
      <c r="E39" s="241">
        <v>898400</v>
      </c>
      <c r="F39" s="242">
        <v>1660000</v>
      </c>
    </row>
    <row r="40" spans="1:6" ht="13.5" customHeight="1" x14ac:dyDescent="0.15">
      <c r="A40" s="227">
        <v>32</v>
      </c>
      <c r="B40" s="228" t="s">
        <v>130</v>
      </c>
      <c r="C40" s="241">
        <v>1226200</v>
      </c>
      <c r="D40" s="241">
        <v>1478300</v>
      </c>
      <c r="E40" s="241">
        <v>2030800</v>
      </c>
      <c r="F40" s="242">
        <v>4735300</v>
      </c>
    </row>
    <row r="41" spans="1:6" ht="13.5" customHeight="1" x14ac:dyDescent="0.15">
      <c r="A41" s="227">
        <v>33</v>
      </c>
      <c r="B41" s="228" t="s">
        <v>131</v>
      </c>
      <c r="C41" s="241">
        <v>230000</v>
      </c>
      <c r="D41" s="241">
        <v>204000</v>
      </c>
      <c r="E41" s="241">
        <v>627300</v>
      </c>
      <c r="F41" s="242">
        <v>1061300</v>
      </c>
    </row>
    <row r="42" spans="1:6" ht="13.5" customHeight="1" x14ac:dyDescent="0.15">
      <c r="A42" s="227">
        <v>34</v>
      </c>
      <c r="B42" s="228" t="s">
        <v>132</v>
      </c>
      <c r="C42" s="241">
        <v>146300</v>
      </c>
      <c r="D42" s="241">
        <v>227300</v>
      </c>
      <c r="E42" s="241">
        <v>273600</v>
      </c>
      <c r="F42" s="242">
        <v>647200</v>
      </c>
    </row>
    <row r="43" spans="1:6" ht="13.5" customHeight="1" x14ac:dyDescent="0.15">
      <c r="A43" s="227">
        <v>35</v>
      </c>
      <c r="B43" s="228" t="s">
        <v>133</v>
      </c>
      <c r="C43" s="241">
        <v>1502000</v>
      </c>
      <c r="D43" s="241">
        <v>1367600</v>
      </c>
      <c r="E43" s="241">
        <v>2068400</v>
      </c>
      <c r="F43" s="242">
        <v>4938000</v>
      </c>
    </row>
    <row r="44" spans="1:6" ht="13.5" customHeight="1" x14ac:dyDescent="0.15">
      <c r="A44" s="227">
        <v>36</v>
      </c>
      <c r="B44" s="228" t="s">
        <v>134</v>
      </c>
      <c r="C44" s="241">
        <v>1329500</v>
      </c>
      <c r="D44" s="241">
        <v>1139500</v>
      </c>
      <c r="E44" s="241">
        <v>1519500</v>
      </c>
      <c r="F44" s="242">
        <v>3988500</v>
      </c>
    </row>
    <row r="45" spans="1:6" ht="13.5" customHeight="1" x14ac:dyDescent="0.15">
      <c r="A45" s="227">
        <v>37</v>
      </c>
      <c r="B45" s="228" t="s">
        <v>135</v>
      </c>
      <c r="C45" s="241">
        <v>1247600</v>
      </c>
      <c r="D45" s="241">
        <v>1645100</v>
      </c>
      <c r="E45" s="241">
        <v>2083300</v>
      </c>
      <c r="F45" s="242">
        <v>4976000</v>
      </c>
    </row>
    <row r="46" spans="1:6" ht="13.5" customHeight="1" x14ac:dyDescent="0.15">
      <c r="A46" s="227">
        <v>38</v>
      </c>
      <c r="B46" s="228" t="s">
        <v>136</v>
      </c>
      <c r="C46" s="241">
        <v>551000</v>
      </c>
      <c r="D46" s="241">
        <v>298600</v>
      </c>
      <c r="E46" s="241">
        <v>588100</v>
      </c>
      <c r="F46" s="242">
        <v>1437700</v>
      </c>
    </row>
    <row r="47" spans="1:6" ht="13.5" customHeight="1" x14ac:dyDescent="0.15">
      <c r="A47" s="227">
        <v>39</v>
      </c>
      <c r="B47" s="228" t="s">
        <v>137</v>
      </c>
      <c r="C47" s="241">
        <v>1566700</v>
      </c>
      <c r="D47" s="241">
        <v>1257800</v>
      </c>
      <c r="E47" s="241">
        <v>1855200</v>
      </c>
      <c r="F47" s="242">
        <v>4679700</v>
      </c>
    </row>
    <row r="48" spans="1:6" ht="13.5" customHeight="1" x14ac:dyDescent="0.15">
      <c r="A48" s="227">
        <v>40</v>
      </c>
      <c r="B48" s="228" t="s">
        <v>138</v>
      </c>
      <c r="C48" s="241">
        <v>1617900</v>
      </c>
      <c r="D48" s="241">
        <v>1359200</v>
      </c>
      <c r="E48" s="241">
        <v>1737800</v>
      </c>
      <c r="F48" s="242">
        <v>4714900</v>
      </c>
    </row>
    <row r="49" spans="1:6" ht="13.5" customHeight="1" x14ac:dyDescent="0.15">
      <c r="A49" s="227">
        <v>41</v>
      </c>
      <c r="B49" s="228" t="s">
        <v>139</v>
      </c>
      <c r="C49" s="241">
        <v>1079300</v>
      </c>
      <c r="D49" s="241">
        <v>1223600</v>
      </c>
      <c r="E49" s="241">
        <v>1594000</v>
      </c>
      <c r="F49" s="242">
        <v>3896900</v>
      </c>
    </row>
    <row r="50" spans="1:6" ht="13.5" customHeight="1" thickBot="1" x14ac:dyDescent="0.2">
      <c r="A50" s="233" t="s">
        <v>140</v>
      </c>
      <c r="B50" s="234"/>
      <c r="C50" s="243">
        <v>34267300</v>
      </c>
      <c r="D50" s="243">
        <v>36617300</v>
      </c>
      <c r="E50" s="243">
        <v>54509200</v>
      </c>
      <c r="F50" s="244">
        <v>125393800</v>
      </c>
    </row>
    <row r="51" spans="1:6" ht="13.5" customHeight="1" x14ac:dyDescent="0.15">
      <c r="A51" s="237">
        <v>42</v>
      </c>
      <c r="B51" s="238" t="s">
        <v>141</v>
      </c>
      <c r="C51" s="239">
        <v>58000</v>
      </c>
      <c r="D51" s="239">
        <v>100000</v>
      </c>
      <c r="E51" s="239">
        <v>223400</v>
      </c>
      <c r="F51" s="240">
        <v>381400</v>
      </c>
    </row>
    <row r="52" spans="1:6" ht="13.5" customHeight="1" x14ac:dyDescent="0.15">
      <c r="A52" s="227">
        <v>43</v>
      </c>
      <c r="B52" s="228" t="s">
        <v>142</v>
      </c>
      <c r="C52" s="241">
        <v>372000</v>
      </c>
      <c r="D52" s="241">
        <v>391900</v>
      </c>
      <c r="E52" s="241">
        <v>475000</v>
      </c>
      <c r="F52" s="242">
        <v>1238900</v>
      </c>
    </row>
    <row r="53" spans="1:6" ht="13.5" customHeight="1" x14ac:dyDescent="0.15">
      <c r="A53" s="227">
        <v>44</v>
      </c>
      <c r="B53" s="228" t="s">
        <v>143</v>
      </c>
      <c r="C53" s="241">
        <v>132400</v>
      </c>
      <c r="D53" s="241">
        <v>283000</v>
      </c>
      <c r="E53" s="241">
        <v>453200</v>
      </c>
      <c r="F53" s="242">
        <v>868600</v>
      </c>
    </row>
    <row r="54" spans="1:6" ht="13.5" customHeight="1" x14ac:dyDescent="0.15">
      <c r="A54" s="227">
        <v>45</v>
      </c>
      <c r="B54" s="228" t="s">
        <v>144</v>
      </c>
      <c r="C54" s="241">
        <v>952900</v>
      </c>
      <c r="D54" s="241">
        <v>1374100</v>
      </c>
      <c r="E54" s="241">
        <v>2834500</v>
      </c>
      <c r="F54" s="242">
        <v>5161500</v>
      </c>
    </row>
    <row r="55" spans="1:6" ht="13.5" customHeight="1" x14ac:dyDescent="0.15">
      <c r="A55" s="227">
        <v>46</v>
      </c>
      <c r="B55" s="228" t="s">
        <v>145</v>
      </c>
      <c r="C55" s="241">
        <v>181800</v>
      </c>
      <c r="D55" s="241">
        <v>444900</v>
      </c>
      <c r="E55" s="241">
        <v>415200</v>
      </c>
      <c r="F55" s="242">
        <v>1041900</v>
      </c>
    </row>
    <row r="56" spans="1:6" ht="13.5" customHeight="1" x14ac:dyDescent="0.15">
      <c r="A56" s="227">
        <v>47</v>
      </c>
      <c r="B56" s="228" t="s">
        <v>146</v>
      </c>
      <c r="C56" s="241">
        <v>264600</v>
      </c>
      <c r="D56" s="241">
        <v>493900</v>
      </c>
      <c r="E56" s="241">
        <v>732500</v>
      </c>
      <c r="F56" s="242">
        <v>1491000</v>
      </c>
    </row>
    <row r="57" spans="1:6" ht="13.5" customHeight="1" x14ac:dyDescent="0.15">
      <c r="A57" s="227">
        <v>48</v>
      </c>
      <c r="B57" s="228" t="s">
        <v>147</v>
      </c>
      <c r="C57" s="241">
        <v>112500</v>
      </c>
      <c r="D57" s="241">
        <v>256000</v>
      </c>
      <c r="E57" s="241">
        <v>355100</v>
      </c>
      <c r="F57" s="242">
        <v>723600</v>
      </c>
    </row>
    <row r="58" spans="1:6" ht="13.5" customHeight="1" x14ac:dyDescent="0.15">
      <c r="A58" s="227">
        <v>49</v>
      </c>
      <c r="B58" s="228" t="s">
        <v>148</v>
      </c>
      <c r="C58" s="241">
        <v>67900</v>
      </c>
      <c r="D58" s="241">
        <v>614300</v>
      </c>
      <c r="E58" s="241">
        <v>527400</v>
      </c>
      <c r="F58" s="242">
        <v>1209600</v>
      </c>
    </row>
    <row r="59" spans="1:6" ht="13.5" customHeight="1" x14ac:dyDescent="0.15">
      <c r="A59" s="227">
        <v>50</v>
      </c>
      <c r="B59" s="228" t="s">
        <v>149</v>
      </c>
      <c r="C59" s="241"/>
      <c r="D59" s="241">
        <v>431100</v>
      </c>
      <c r="E59" s="241">
        <v>454400</v>
      </c>
      <c r="F59" s="242">
        <v>885500</v>
      </c>
    </row>
    <row r="60" spans="1:6" ht="13.5" customHeight="1" x14ac:dyDescent="0.15">
      <c r="A60" s="227">
        <v>51</v>
      </c>
      <c r="B60" s="228" t="s">
        <v>150</v>
      </c>
      <c r="C60" s="241">
        <v>153500</v>
      </c>
      <c r="D60" s="241">
        <v>313200</v>
      </c>
      <c r="E60" s="241">
        <v>455300</v>
      </c>
      <c r="F60" s="242">
        <v>922000</v>
      </c>
    </row>
    <row r="61" spans="1:6" ht="13.5" customHeight="1" x14ac:dyDescent="0.15">
      <c r="A61" s="227">
        <v>52</v>
      </c>
      <c r="B61" s="228" t="s">
        <v>152</v>
      </c>
      <c r="C61" s="241"/>
      <c r="D61" s="241">
        <v>320900</v>
      </c>
      <c r="E61" s="241">
        <v>385000</v>
      </c>
      <c r="F61" s="242">
        <v>705900</v>
      </c>
    </row>
    <row r="62" spans="1:6" ht="13.5" customHeight="1" x14ac:dyDescent="0.15">
      <c r="A62" s="227">
        <v>53</v>
      </c>
      <c r="B62" s="228" t="s">
        <v>153</v>
      </c>
      <c r="C62" s="241">
        <v>170600</v>
      </c>
      <c r="D62" s="241">
        <v>435300</v>
      </c>
      <c r="E62" s="241">
        <v>869500</v>
      </c>
      <c r="F62" s="242">
        <v>1475400</v>
      </c>
    </row>
    <row r="63" spans="1:6" ht="13.5" customHeight="1" x14ac:dyDescent="0.15">
      <c r="A63" s="227">
        <v>54</v>
      </c>
      <c r="B63" s="228" t="s">
        <v>154</v>
      </c>
      <c r="C63" s="241">
        <v>135000</v>
      </c>
      <c r="D63" s="241">
        <v>195200</v>
      </c>
      <c r="E63" s="241">
        <v>150300</v>
      </c>
      <c r="F63" s="242">
        <v>480500</v>
      </c>
    </row>
    <row r="64" spans="1:6" ht="13.5" customHeight="1" x14ac:dyDescent="0.15">
      <c r="A64" s="227">
        <v>55</v>
      </c>
      <c r="B64" s="228" t="s">
        <v>155</v>
      </c>
      <c r="C64" s="241">
        <v>171800</v>
      </c>
      <c r="D64" s="241">
        <v>309100</v>
      </c>
      <c r="E64" s="241">
        <v>320500</v>
      </c>
      <c r="F64" s="242">
        <v>801400</v>
      </c>
    </row>
    <row r="65" spans="1:6" ht="13.5" customHeight="1" x14ac:dyDescent="0.15">
      <c r="A65" s="227">
        <v>56</v>
      </c>
      <c r="B65" s="228" t="s">
        <v>156</v>
      </c>
      <c r="C65" s="241">
        <v>1076500</v>
      </c>
      <c r="D65" s="241">
        <v>1830600</v>
      </c>
      <c r="E65" s="241">
        <v>2945500</v>
      </c>
      <c r="F65" s="242">
        <v>5852600</v>
      </c>
    </row>
    <row r="66" spans="1:6" ht="13.5" customHeight="1" x14ac:dyDescent="0.15">
      <c r="A66" s="227">
        <v>57</v>
      </c>
      <c r="B66" s="228" t="s">
        <v>157</v>
      </c>
      <c r="C66" s="241">
        <v>595400</v>
      </c>
      <c r="D66" s="241">
        <v>1347800</v>
      </c>
      <c r="E66" s="241">
        <v>1238300</v>
      </c>
      <c r="F66" s="242">
        <v>3181500</v>
      </c>
    </row>
    <row r="67" spans="1:6" ht="13.5" customHeight="1" x14ac:dyDescent="0.15">
      <c r="A67" s="227">
        <v>58</v>
      </c>
      <c r="B67" s="228" t="s">
        <v>158</v>
      </c>
      <c r="C67" s="241">
        <v>932300</v>
      </c>
      <c r="D67" s="241">
        <v>2335600</v>
      </c>
      <c r="E67" s="241">
        <v>2434500</v>
      </c>
      <c r="F67" s="242">
        <v>5702400</v>
      </c>
    </row>
    <row r="68" spans="1:6" ht="13.5" customHeight="1" x14ac:dyDescent="0.15">
      <c r="A68" s="227">
        <v>59</v>
      </c>
      <c r="B68" s="228" t="s">
        <v>159</v>
      </c>
      <c r="C68" s="241">
        <v>172600</v>
      </c>
      <c r="D68" s="241">
        <v>265800</v>
      </c>
      <c r="E68" s="241">
        <v>316100</v>
      </c>
      <c r="F68" s="242">
        <v>754500</v>
      </c>
    </row>
    <row r="69" spans="1:6" ht="13.5" customHeight="1" x14ac:dyDescent="0.15">
      <c r="A69" s="227">
        <v>60</v>
      </c>
      <c r="B69" s="228" t="s">
        <v>160</v>
      </c>
      <c r="C69" s="241">
        <v>760500</v>
      </c>
      <c r="D69" s="241">
        <v>868700</v>
      </c>
      <c r="E69" s="241">
        <v>1154400</v>
      </c>
      <c r="F69" s="242">
        <v>2783600</v>
      </c>
    </row>
    <row r="70" spans="1:6" ht="13.5" customHeight="1" x14ac:dyDescent="0.15">
      <c r="A70" s="227">
        <v>61</v>
      </c>
      <c r="B70" s="228" t="s">
        <v>161</v>
      </c>
      <c r="C70" s="241">
        <v>257100</v>
      </c>
      <c r="D70" s="241">
        <v>544400</v>
      </c>
      <c r="E70" s="241">
        <v>524600</v>
      </c>
      <c r="F70" s="242">
        <v>1326100</v>
      </c>
    </row>
    <row r="71" spans="1:6" ht="13.5" customHeight="1" x14ac:dyDescent="0.15">
      <c r="A71" s="227">
        <v>62</v>
      </c>
      <c r="B71" s="228" t="s">
        <v>162</v>
      </c>
      <c r="C71" s="241">
        <v>3336300</v>
      </c>
      <c r="D71" s="241">
        <v>5995600</v>
      </c>
      <c r="E71" s="241">
        <v>6485600</v>
      </c>
      <c r="F71" s="242">
        <v>15817500</v>
      </c>
    </row>
    <row r="72" spans="1:6" ht="13.5" customHeight="1" x14ac:dyDescent="0.15">
      <c r="A72" s="227">
        <v>63</v>
      </c>
      <c r="B72" s="228" t="s">
        <v>163</v>
      </c>
      <c r="C72" s="241">
        <v>271400</v>
      </c>
      <c r="D72" s="241">
        <v>496100</v>
      </c>
      <c r="E72" s="241">
        <v>1109300</v>
      </c>
      <c r="F72" s="242">
        <v>1876800</v>
      </c>
    </row>
    <row r="73" spans="1:6" ht="13.5" customHeight="1" x14ac:dyDescent="0.15">
      <c r="A73" s="227">
        <v>64</v>
      </c>
      <c r="B73" s="228" t="s">
        <v>164</v>
      </c>
      <c r="C73" s="241">
        <v>97700</v>
      </c>
      <c r="D73" s="241">
        <v>116300</v>
      </c>
      <c r="E73" s="241">
        <v>395300</v>
      </c>
      <c r="F73" s="242">
        <v>609300</v>
      </c>
    </row>
    <row r="74" spans="1:6" ht="13.5" customHeight="1" x14ac:dyDescent="0.15">
      <c r="A74" s="227">
        <v>65</v>
      </c>
      <c r="B74" s="228" t="s">
        <v>165</v>
      </c>
      <c r="C74" s="241">
        <v>321200</v>
      </c>
      <c r="D74" s="241">
        <v>1053200</v>
      </c>
      <c r="E74" s="241">
        <v>1100800</v>
      </c>
      <c r="F74" s="242">
        <v>2475200</v>
      </c>
    </row>
    <row r="75" spans="1:6" ht="13.5" customHeight="1" x14ac:dyDescent="0.15">
      <c r="A75" s="227">
        <v>66</v>
      </c>
      <c r="B75" s="228" t="s">
        <v>166</v>
      </c>
      <c r="C75" s="241">
        <v>408600</v>
      </c>
      <c r="D75" s="241">
        <v>884500</v>
      </c>
      <c r="E75" s="241">
        <v>1036700</v>
      </c>
      <c r="F75" s="242">
        <v>2329800</v>
      </c>
    </row>
    <row r="76" spans="1:6" ht="13.5" customHeight="1" x14ac:dyDescent="0.15">
      <c r="A76" s="227">
        <v>67</v>
      </c>
      <c r="B76" s="228" t="s">
        <v>167</v>
      </c>
      <c r="C76" s="241"/>
      <c r="D76" s="241">
        <v>1190400</v>
      </c>
      <c r="E76" s="241">
        <v>1453900</v>
      </c>
      <c r="F76" s="242">
        <v>2644300</v>
      </c>
    </row>
    <row r="77" spans="1:6" ht="13.5" customHeight="1" x14ac:dyDescent="0.15">
      <c r="A77" s="227">
        <v>68</v>
      </c>
      <c r="B77" s="228" t="s">
        <v>168</v>
      </c>
      <c r="C77" s="241">
        <v>379100</v>
      </c>
      <c r="D77" s="241">
        <v>837600</v>
      </c>
      <c r="E77" s="241">
        <v>1236000</v>
      </c>
      <c r="F77" s="242">
        <v>2452700</v>
      </c>
    </row>
    <row r="78" spans="1:6" ht="13.5" customHeight="1" x14ac:dyDescent="0.15">
      <c r="A78" s="227">
        <v>69</v>
      </c>
      <c r="B78" s="228" t="s">
        <v>169</v>
      </c>
      <c r="C78" s="241">
        <v>661200</v>
      </c>
      <c r="D78" s="241">
        <v>792000</v>
      </c>
      <c r="E78" s="241">
        <v>1827500</v>
      </c>
      <c r="F78" s="242">
        <v>3280700</v>
      </c>
    </row>
    <row r="79" spans="1:6" ht="13.5" customHeight="1" x14ac:dyDescent="0.15">
      <c r="A79" s="227">
        <v>70</v>
      </c>
      <c r="B79" s="228" t="s">
        <v>170</v>
      </c>
      <c r="C79" s="241">
        <v>635800</v>
      </c>
      <c r="D79" s="241">
        <v>733200</v>
      </c>
      <c r="E79" s="241">
        <v>1334900</v>
      </c>
      <c r="F79" s="242">
        <v>2703900</v>
      </c>
    </row>
    <row r="80" spans="1:6" ht="13.5" customHeight="1" x14ac:dyDescent="0.15">
      <c r="A80" s="227">
        <v>71</v>
      </c>
      <c r="B80" s="228" t="s">
        <v>171</v>
      </c>
      <c r="C80" s="241">
        <v>937000</v>
      </c>
      <c r="D80" s="241">
        <v>1379300</v>
      </c>
      <c r="E80" s="241">
        <v>1911500</v>
      </c>
      <c r="F80" s="242">
        <v>4227800</v>
      </c>
    </row>
    <row r="81" spans="1:6" ht="13.5" customHeight="1" x14ac:dyDescent="0.15">
      <c r="A81" s="227">
        <v>72</v>
      </c>
      <c r="B81" s="228" t="s">
        <v>172</v>
      </c>
      <c r="C81" s="241">
        <v>264800</v>
      </c>
      <c r="D81" s="241">
        <v>353100</v>
      </c>
      <c r="E81" s="241">
        <v>434900</v>
      </c>
      <c r="F81" s="242">
        <v>1052800</v>
      </c>
    </row>
    <row r="82" spans="1:6" ht="13.5" customHeight="1" x14ac:dyDescent="0.15">
      <c r="A82" s="227">
        <v>73</v>
      </c>
      <c r="B82" s="228" t="s">
        <v>173</v>
      </c>
      <c r="C82" s="241">
        <v>233700</v>
      </c>
      <c r="D82" s="241">
        <v>418600</v>
      </c>
      <c r="E82" s="241">
        <v>547700</v>
      </c>
      <c r="F82" s="242">
        <v>1200000</v>
      </c>
    </row>
    <row r="83" spans="1:6" ht="13.5" customHeight="1" x14ac:dyDescent="0.15">
      <c r="A83" s="227">
        <v>74</v>
      </c>
      <c r="B83" s="228" t="s">
        <v>174</v>
      </c>
      <c r="C83" s="241">
        <v>1823800</v>
      </c>
      <c r="D83" s="241">
        <v>2551200</v>
      </c>
      <c r="E83" s="241">
        <v>2803300</v>
      </c>
      <c r="F83" s="242">
        <v>7178300</v>
      </c>
    </row>
    <row r="84" spans="1:6" ht="13.5" customHeight="1" x14ac:dyDescent="0.15">
      <c r="A84" s="227">
        <v>75</v>
      </c>
      <c r="B84" s="228" t="s">
        <v>175</v>
      </c>
      <c r="C84" s="241"/>
      <c r="D84" s="241">
        <v>367000</v>
      </c>
      <c r="E84" s="241">
        <v>304800</v>
      </c>
      <c r="F84" s="242">
        <v>671800</v>
      </c>
    </row>
    <row r="85" spans="1:6" ht="13.5" customHeight="1" x14ac:dyDescent="0.15">
      <c r="A85" s="227">
        <v>76</v>
      </c>
      <c r="B85" s="228" t="s">
        <v>176</v>
      </c>
      <c r="C85" s="241">
        <v>200900</v>
      </c>
      <c r="D85" s="241">
        <v>259400</v>
      </c>
      <c r="E85" s="241">
        <v>299000</v>
      </c>
      <c r="F85" s="242">
        <v>759300</v>
      </c>
    </row>
    <row r="86" spans="1:6" ht="13.5" customHeight="1" x14ac:dyDescent="0.15">
      <c r="A86" s="227">
        <v>77</v>
      </c>
      <c r="B86" s="228" t="s">
        <v>177</v>
      </c>
      <c r="C86" s="241"/>
      <c r="D86" s="241">
        <v>1139100</v>
      </c>
      <c r="E86" s="241">
        <v>624800</v>
      </c>
      <c r="F86" s="242">
        <v>1763900</v>
      </c>
    </row>
    <row r="87" spans="1:6" ht="13.5" customHeight="1" x14ac:dyDescent="0.15">
      <c r="A87" s="227">
        <v>78</v>
      </c>
      <c r="B87" s="228" t="s">
        <v>178</v>
      </c>
      <c r="C87" s="241">
        <v>408200</v>
      </c>
      <c r="D87" s="241">
        <v>572800</v>
      </c>
      <c r="E87" s="241">
        <v>750800</v>
      </c>
      <c r="F87" s="242">
        <v>1731800</v>
      </c>
    </row>
    <row r="88" spans="1:6" ht="13.5" customHeight="1" x14ac:dyDescent="0.15">
      <c r="A88" s="227">
        <v>79</v>
      </c>
      <c r="B88" s="228" t="s">
        <v>179</v>
      </c>
      <c r="C88" s="241">
        <v>553600</v>
      </c>
      <c r="D88" s="241">
        <v>892000</v>
      </c>
      <c r="E88" s="241">
        <v>1140800</v>
      </c>
      <c r="F88" s="242">
        <v>2586400</v>
      </c>
    </row>
    <row r="89" spans="1:6" ht="13.5" customHeight="1" x14ac:dyDescent="0.15">
      <c r="A89" s="227">
        <v>80</v>
      </c>
      <c r="B89" s="228" t="s">
        <v>180</v>
      </c>
      <c r="C89" s="241"/>
      <c r="D89" s="241">
        <v>444100</v>
      </c>
      <c r="E89" s="241">
        <v>629400</v>
      </c>
      <c r="F89" s="242">
        <v>1073500</v>
      </c>
    </row>
    <row r="90" spans="1:6" ht="13.5" customHeight="1" x14ac:dyDescent="0.15">
      <c r="A90" s="227">
        <v>81</v>
      </c>
      <c r="B90" s="228" t="s">
        <v>181</v>
      </c>
      <c r="C90" s="241">
        <v>507100</v>
      </c>
      <c r="D90" s="241">
        <v>610900</v>
      </c>
      <c r="E90" s="241">
        <v>616700</v>
      </c>
      <c r="F90" s="242">
        <v>1734700</v>
      </c>
    </row>
    <row r="91" spans="1:6" ht="13.5" customHeight="1" x14ac:dyDescent="0.15">
      <c r="A91" s="227">
        <v>82</v>
      </c>
      <c r="B91" s="228" t="s">
        <v>182</v>
      </c>
      <c r="C91" s="241">
        <v>96400</v>
      </c>
      <c r="D91" s="241">
        <v>177600</v>
      </c>
      <c r="E91" s="241">
        <v>226200</v>
      </c>
      <c r="F91" s="242">
        <v>500200</v>
      </c>
    </row>
    <row r="92" spans="1:6" ht="13.5" customHeight="1" x14ac:dyDescent="0.15">
      <c r="A92" s="227">
        <v>83</v>
      </c>
      <c r="B92" s="228" t="s">
        <v>183</v>
      </c>
      <c r="C92" s="241">
        <v>335400</v>
      </c>
      <c r="D92" s="241">
        <v>842900</v>
      </c>
      <c r="E92" s="241">
        <v>960700</v>
      </c>
      <c r="F92" s="242">
        <v>2139000</v>
      </c>
    </row>
    <row r="93" spans="1:6" ht="13.5" customHeight="1" x14ac:dyDescent="0.15">
      <c r="A93" s="227">
        <v>84</v>
      </c>
      <c r="B93" s="228" t="s">
        <v>184</v>
      </c>
      <c r="C93" s="241">
        <v>81600</v>
      </c>
      <c r="D93" s="241">
        <v>106000</v>
      </c>
      <c r="E93" s="241">
        <v>137800</v>
      </c>
      <c r="F93" s="242">
        <v>325400</v>
      </c>
    </row>
    <row r="94" spans="1:6" ht="13.5" customHeight="1" x14ac:dyDescent="0.15">
      <c r="A94" s="227">
        <v>85</v>
      </c>
      <c r="B94" s="228" t="s">
        <v>185</v>
      </c>
      <c r="C94" s="241">
        <v>362400</v>
      </c>
      <c r="D94" s="241">
        <v>635400</v>
      </c>
      <c r="E94" s="241">
        <v>806200</v>
      </c>
      <c r="F94" s="242">
        <v>1804000</v>
      </c>
    </row>
    <row r="95" spans="1:6" ht="13.5" customHeight="1" x14ac:dyDescent="0.15">
      <c r="A95" s="227">
        <v>86</v>
      </c>
      <c r="B95" s="228" t="s">
        <v>186</v>
      </c>
      <c r="C95" s="241">
        <v>550800</v>
      </c>
      <c r="D95" s="241">
        <v>1070800</v>
      </c>
      <c r="E95" s="241">
        <v>1007800</v>
      </c>
      <c r="F95" s="242">
        <v>2629400</v>
      </c>
    </row>
    <row r="96" spans="1:6" ht="13.5" customHeight="1" x14ac:dyDescent="0.15">
      <c r="A96" s="227">
        <v>87</v>
      </c>
      <c r="B96" s="228" t="s">
        <v>188</v>
      </c>
      <c r="C96" s="241">
        <v>384100</v>
      </c>
      <c r="D96" s="241">
        <v>764700</v>
      </c>
      <c r="E96" s="241">
        <v>951900</v>
      </c>
      <c r="F96" s="242">
        <v>2100700</v>
      </c>
    </row>
    <row r="97" spans="1:6" ht="13.5" customHeight="1" x14ac:dyDescent="0.15">
      <c r="A97" s="227">
        <v>88</v>
      </c>
      <c r="B97" s="228" t="s">
        <v>189</v>
      </c>
      <c r="C97" s="241">
        <v>219500</v>
      </c>
      <c r="D97" s="241">
        <v>586600</v>
      </c>
      <c r="E97" s="241">
        <v>602800</v>
      </c>
      <c r="F97" s="242">
        <v>1408900</v>
      </c>
    </row>
    <row r="98" spans="1:6" ht="13.5" customHeight="1" x14ac:dyDescent="0.15">
      <c r="A98" s="227">
        <v>89</v>
      </c>
      <c r="B98" s="228" t="s">
        <v>190</v>
      </c>
      <c r="C98" s="241">
        <v>147300</v>
      </c>
      <c r="D98" s="241">
        <v>115600</v>
      </c>
      <c r="E98" s="241">
        <v>131700</v>
      </c>
      <c r="F98" s="242">
        <v>394600</v>
      </c>
    </row>
    <row r="99" spans="1:6" ht="13.5" customHeight="1" x14ac:dyDescent="0.15">
      <c r="A99" s="227">
        <v>90</v>
      </c>
      <c r="B99" s="228" t="s">
        <v>191</v>
      </c>
      <c r="C99" s="241">
        <v>408300</v>
      </c>
      <c r="D99" s="241">
        <v>459800</v>
      </c>
      <c r="E99" s="241">
        <v>577200</v>
      </c>
      <c r="F99" s="242">
        <v>1445300</v>
      </c>
    </row>
    <row r="100" spans="1:6" ht="13.5" customHeight="1" x14ac:dyDescent="0.15">
      <c r="A100" s="227">
        <v>91</v>
      </c>
      <c r="B100" s="228" t="s">
        <v>192</v>
      </c>
      <c r="C100" s="241">
        <v>162500</v>
      </c>
      <c r="D100" s="241">
        <v>101700</v>
      </c>
      <c r="E100" s="241">
        <v>115600</v>
      </c>
      <c r="F100" s="242">
        <v>379800</v>
      </c>
    </row>
    <row r="101" spans="1:6" ht="13.5" customHeight="1" x14ac:dyDescent="0.15">
      <c r="A101" s="227">
        <v>92</v>
      </c>
      <c r="B101" s="228" t="s">
        <v>193</v>
      </c>
      <c r="C101" s="241">
        <v>254300</v>
      </c>
      <c r="D101" s="241">
        <v>236300</v>
      </c>
      <c r="E101" s="241">
        <v>444500</v>
      </c>
      <c r="F101" s="242">
        <v>935100</v>
      </c>
    </row>
    <row r="102" spans="1:6" ht="13.5" customHeight="1" x14ac:dyDescent="0.15">
      <c r="A102" s="227">
        <v>93</v>
      </c>
      <c r="B102" s="228" t="s">
        <v>194</v>
      </c>
      <c r="C102" s="241">
        <v>54200</v>
      </c>
      <c r="D102" s="241">
        <v>184300</v>
      </c>
      <c r="E102" s="241">
        <v>385000</v>
      </c>
      <c r="F102" s="242">
        <v>623500</v>
      </c>
    </row>
    <row r="103" spans="1:6" ht="13.5" customHeight="1" x14ac:dyDescent="0.15">
      <c r="A103" s="227">
        <v>94</v>
      </c>
      <c r="B103" s="228" t="s">
        <v>195</v>
      </c>
      <c r="C103" s="241">
        <v>104900</v>
      </c>
      <c r="D103" s="241">
        <v>97700</v>
      </c>
      <c r="E103" s="241">
        <v>170100</v>
      </c>
      <c r="F103" s="242">
        <v>372700</v>
      </c>
    </row>
    <row r="104" spans="1:6" ht="13.5" customHeight="1" x14ac:dyDescent="0.15">
      <c r="A104" s="227">
        <v>95</v>
      </c>
      <c r="B104" s="228" t="s">
        <v>196</v>
      </c>
      <c r="C104" s="241">
        <v>867500</v>
      </c>
      <c r="D104" s="241">
        <v>617500</v>
      </c>
      <c r="E104" s="241">
        <v>921800</v>
      </c>
      <c r="F104" s="242">
        <v>2406800</v>
      </c>
    </row>
    <row r="105" spans="1:6" ht="13.5" customHeight="1" x14ac:dyDescent="0.15">
      <c r="A105" s="227">
        <v>96</v>
      </c>
      <c r="B105" s="228" t="s">
        <v>197</v>
      </c>
      <c r="C105" s="241">
        <v>590000</v>
      </c>
      <c r="D105" s="241">
        <v>1072300</v>
      </c>
      <c r="E105" s="241">
        <v>1219300</v>
      </c>
      <c r="F105" s="242">
        <v>2881600</v>
      </c>
    </row>
    <row r="106" spans="1:6" ht="13.5" customHeight="1" x14ac:dyDescent="0.15">
      <c r="A106" s="227">
        <v>97</v>
      </c>
      <c r="B106" s="228" t="s">
        <v>198</v>
      </c>
      <c r="C106" s="241">
        <v>615200</v>
      </c>
      <c r="D106" s="241">
        <v>946900</v>
      </c>
      <c r="E106" s="241">
        <v>1502900</v>
      </c>
      <c r="F106" s="242">
        <v>3065000</v>
      </c>
    </row>
    <row r="107" spans="1:6" ht="13.5" customHeight="1" x14ac:dyDescent="0.15">
      <c r="A107" s="227">
        <v>98</v>
      </c>
      <c r="B107" s="228" t="s">
        <v>199</v>
      </c>
      <c r="C107" s="241">
        <v>273400</v>
      </c>
      <c r="D107" s="241">
        <v>468500</v>
      </c>
      <c r="E107" s="241">
        <v>521300</v>
      </c>
      <c r="F107" s="242">
        <v>1263200</v>
      </c>
    </row>
    <row r="108" spans="1:6" ht="13.5" customHeight="1" x14ac:dyDescent="0.15">
      <c r="A108" s="227">
        <v>99</v>
      </c>
      <c r="B108" s="228" t="s">
        <v>200</v>
      </c>
      <c r="C108" s="241">
        <v>182100</v>
      </c>
      <c r="D108" s="241">
        <v>347400</v>
      </c>
      <c r="E108" s="241">
        <v>597400</v>
      </c>
      <c r="F108" s="242">
        <v>1126900</v>
      </c>
    </row>
    <row r="109" spans="1:6" ht="13.5" customHeight="1" x14ac:dyDescent="0.15">
      <c r="A109" s="227">
        <v>100</v>
      </c>
      <c r="B109" s="228" t="s">
        <v>201</v>
      </c>
      <c r="C109" s="241">
        <v>235200</v>
      </c>
      <c r="D109" s="241">
        <v>272300</v>
      </c>
      <c r="E109" s="241">
        <v>357900</v>
      </c>
      <c r="F109" s="242">
        <v>865400</v>
      </c>
    </row>
    <row r="110" spans="1:6" ht="13.5" customHeight="1" x14ac:dyDescent="0.15">
      <c r="A110" s="227">
        <v>101</v>
      </c>
      <c r="B110" s="228" t="s">
        <v>202</v>
      </c>
      <c r="C110" s="241">
        <v>332200</v>
      </c>
      <c r="D110" s="241">
        <v>503200</v>
      </c>
      <c r="E110" s="241">
        <v>510100</v>
      </c>
      <c r="F110" s="242">
        <v>1345500</v>
      </c>
    </row>
    <row r="111" spans="1:6" ht="13.5" customHeight="1" x14ac:dyDescent="0.15">
      <c r="A111" s="227">
        <v>102</v>
      </c>
      <c r="B111" s="228" t="s">
        <v>203</v>
      </c>
      <c r="C111" s="241">
        <v>168300</v>
      </c>
      <c r="D111" s="241">
        <v>265300</v>
      </c>
      <c r="E111" s="241">
        <v>299400</v>
      </c>
      <c r="F111" s="242">
        <v>733000</v>
      </c>
    </row>
    <row r="112" spans="1:6" ht="13.5" customHeight="1" x14ac:dyDescent="0.15">
      <c r="A112" s="227">
        <v>103</v>
      </c>
      <c r="B112" s="228" t="s">
        <v>204</v>
      </c>
      <c r="C112" s="241">
        <v>147000</v>
      </c>
      <c r="D112" s="241">
        <v>316000</v>
      </c>
      <c r="E112" s="241">
        <v>534800</v>
      </c>
      <c r="F112" s="242">
        <v>997800</v>
      </c>
    </row>
    <row r="113" spans="1:6" ht="13.5" customHeight="1" x14ac:dyDescent="0.15">
      <c r="A113" s="227">
        <v>104</v>
      </c>
      <c r="B113" s="228" t="s">
        <v>205</v>
      </c>
      <c r="C113" s="241">
        <v>129900</v>
      </c>
      <c r="D113" s="241">
        <v>317100</v>
      </c>
      <c r="E113" s="241">
        <v>428300</v>
      </c>
      <c r="F113" s="242">
        <v>875300</v>
      </c>
    </row>
    <row r="114" spans="1:6" ht="13.5" customHeight="1" x14ac:dyDescent="0.15">
      <c r="A114" s="227">
        <v>105</v>
      </c>
      <c r="B114" s="228" t="s">
        <v>206</v>
      </c>
      <c r="C114" s="241">
        <v>1003700</v>
      </c>
      <c r="D114" s="241">
        <v>779600</v>
      </c>
      <c r="E114" s="241">
        <v>730200</v>
      </c>
      <c r="F114" s="242">
        <v>2513500</v>
      </c>
    </row>
    <row r="115" spans="1:6" ht="13.5" customHeight="1" x14ac:dyDescent="0.15">
      <c r="A115" s="227">
        <v>106</v>
      </c>
      <c r="B115" s="228" t="s">
        <v>207</v>
      </c>
      <c r="C115" s="241">
        <v>135600</v>
      </c>
      <c r="D115" s="241">
        <v>168800</v>
      </c>
      <c r="E115" s="241">
        <v>259700</v>
      </c>
      <c r="F115" s="242">
        <v>564100</v>
      </c>
    </row>
    <row r="116" spans="1:6" ht="13.5" customHeight="1" x14ac:dyDescent="0.15">
      <c r="A116" s="227">
        <v>107</v>
      </c>
      <c r="B116" s="228" t="s">
        <v>208</v>
      </c>
      <c r="C116" s="241">
        <v>233600</v>
      </c>
      <c r="D116" s="241">
        <v>356000</v>
      </c>
      <c r="E116" s="241">
        <v>447800</v>
      </c>
      <c r="F116" s="242">
        <v>1037400</v>
      </c>
    </row>
    <row r="117" spans="1:6" ht="13.5" customHeight="1" x14ac:dyDescent="0.15">
      <c r="A117" s="227">
        <v>108</v>
      </c>
      <c r="B117" s="228" t="s">
        <v>209</v>
      </c>
      <c r="C117" s="241">
        <v>186100</v>
      </c>
      <c r="D117" s="241">
        <v>516400</v>
      </c>
      <c r="E117" s="241">
        <v>748600</v>
      </c>
      <c r="F117" s="242">
        <v>1451100</v>
      </c>
    </row>
    <row r="118" spans="1:6" ht="13.5" customHeight="1" x14ac:dyDescent="0.15">
      <c r="A118" s="227" t="s">
        <v>210</v>
      </c>
      <c r="B118" s="228"/>
      <c r="C118" s="241">
        <v>25869300</v>
      </c>
      <c r="D118" s="241">
        <v>46568900</v>
      </c>
      <c r="E118" s="241">
        <v>58905400</v>
      </c>
      <c r="F118" s="242">
        <v>131343600</v>
      </c>
    </row>
    <row r="119" spans="1:6" ht="13.5" customHeight="1" thickBot="1" x14ac:dyDescent="0.2">
      <c r="A119" s="233" t="s">
        <v>211</v>
      </c>
      <c r="B119" s="234"/>
      <c r="C119" s="243">
        <v>60136600</v>
      </c>
      <c r="D119" s="243">
        <v>83186200</v>
      </c>
      <c r="E119" s="243">
        <v>113414600</v>
      </c>
      <c r="F119" s="244">
        <v>256737400</v>
      </c>
    </row>
    <row r="120" spans="1:6" ht="14.25" customHeight="1" thickBot="1" x14ac:dyDescent="0.2">
      <c r="A120" s="510" t="s">
        <v>212</v>
      </c>
      <c r="B120" s="511"/>
      <c r="C120" s="247">
        <v>284743300</v>
      </c>
      <c r="D120" s="247">
        <v>423727200</v>
      </c>
      <c r="E120" s="247">
        <v>652116700</v>
      </c>
      <c r="F120" s="248">
        <v>1360587200</v>
      </c>
    </row>
    <row r="121" spans="1:6" ht="12.75" customHeight="1" x14ac:dyDescent="0.15"/>
    <row r="122" spans="1:6" ht="12.75" customHeight="1" x14ac:dyDescent="0.15"/>
    <row r="123" spans="1:6" ht="12.75" customHeight="1" x14ac:dyDescent="0.15"/>
  </sheetData>
  <mergeCells count="2">
    <mergeCell ref="A2:F2"/>
    <mergeCell ref="A120:B120"/>
  </mergeCells>
  <phoneticPr fontId="2"/>
  <pageMargins left="0.78740157480314965" right="0.78740157480314965" top="0.98425196850393704" bottom="0.70866141732283472" header="0.51181102362204722" footer="0.51181102362204722"/>
  <pageSetup paperSize="9" scale="91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G1" sqref="G1"/>
    </sheetView>
  </sheetViews>
  <sheetFormatPr defaultColWidth="6.875" defaultRowHeight="13.5" x14ac:dyDescent="0.15"/>
  <cols>
    <col min="1" max="1" width="4.375" style="211" customWidth="1"/>
    <col min="2" max="2" width="22.625" style="211" bestFit="1" customWidth="1"/>
    <col min="3" max="6" width="15.75" style="211" customWidth="1"/>
    <col min="7" max="256" width="6.875" style="211"/>
    <col min="257" max="257" width="4.375" style="211" customWidth="1"/>
    <col min="258" max="258" width="22.62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2.62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2.62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2.62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2.62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2.62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2.62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2.62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2.62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2.62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2.62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2.62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2.62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2.62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2.62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2.62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2.62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2.62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2.62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2.62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2.62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2.62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2.62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2.62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2.62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2.62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2.62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2.62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2.62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2.62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2.62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2.62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2.62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2.62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2.62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2.62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2.62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2.62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2.62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2.62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2.62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2.62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2.62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2.62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2.62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2.62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2.62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2.62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2.62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2.62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2.62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2.62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2.62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2.62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2.62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2.62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2.62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2.62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2.62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2.62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2.62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2.62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2.62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273</v>
      </c>
    </row>
    <row r="2" spans="1:6" ht="18" customHeight="1" thickBot="1" x14ac:dyDescent="0.2">
      <c r="A2" s="508" t="s">
        <v>274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275</v>
      </c>
      <c r="D4" s="217" t="s">
        <v>276</v>
      </c>
      <c r="E4" s="217" t="s">
        <v>277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0</v>
      </c>
      <c r="D6" s="225">
        <v>0</v>
      </c>
      <c r="E6" s="225">
        <v>0</v>
      </c>
      <c r="F6" s="226">
        <v>0</v>
      </c>
    </row>
    <row r="7" spans="1:6" ht="13.5" customHeight="1" x14ac:dyDescent="0.15">
      <c r="A7" s="227">
        <v>2</v>
      </c>
      <c r="B7" s="228" t="s">
        <v>95</v>
      </c>
      <c r="C7" s="241">
        <v>37838700</v>
      </c>
      <c r="D7" s="241">
        <v>25326800</v>
      </c>
      <c r="E7" s="241">
        <v>27444600</v>
      </c>
      <c r="F7" s="242">
        <v>90610100</v>
      </c>
    </row>
    <row r="8" spans="1:6" ht="13.5" customHeight="1" x14ac:dyDescent="0.15">
      <c r="A8" s="227">
        <v>3</v>
      </c>
      <c r="B8" s="228" t="s">
        <v>244</v>
      </c>
      <c r="C8" s="241">
        <v>36200900</v>
      </c>
      <c r="D8" s="241">
        <v>25654000</v>
      </c>
      <c r="E8" s="241">
        <v>26385100</v>
      </c>
      <c r="F8" s="242">
        <v>88240000</v>
      </c>
    </row>
    <row r="9" spans="1:6" ht="13.5" customHeight="1" x14ac:dyDescent="0.15">
      <c r="A9" s="227">
        <v>4</v>
      </c>
      <c r="B9" s="228" t="s">
        <v>96</v>
      </c>
      <c r="C9" s="241">
        <v>70306500</v>
      </c>
      <c r="D9" s="241">
        <v>46921000</v>
      </c>
      <c r="E9" s="241">
        <v>42991600</v>
      </c>
      <c r="F9" s="242">
        <v>160219100</v>
      </c>
    </row>
    <row r="10" spans="1:6" ht="13.5" customHeight="1" x14ac:dyDescent="0.15">
      <c r="A10" s="227">
        <v>5</v>
      </c>
      <c r="B10" s="228" t="s">
        <v>245</v>
      </c>
      <c r="C10" s="241">
        <f>46782100-C11</f>
        <v>45598000</v>
      </c>
      <c r="D10" s="241">
        <f>30635800-D11</f>
        <v>30036200</v>
      </c>
      <c r="E10" s="241">
        <f>27326900-E11</f>
        <v>26433800</v>
      </c>
      <c r="F10" s="242">
        <f>SUM(C10:E10)</f>
        <v>102068000</v>
      </c>
    </row>
    <row r="11" spans="1:6" ht="13.5" customHeight="1" x14ac:dyDescent="0.15">
      <c r="A11" s="227"/>
      <c r="B11" s="228" t="s">
        <v>278</v>
      </c>
      <c r="C11" s="241">
        <v>1184100</v>
      </c>
      <c r="D11" s="241">
        <v>599600</v>
      </c>
      <c r="E11" s="241">
        <v>893100</v>
      </c>
      <c r="F11" s="242">
        <f>SUM(C11:E11)</f>
        <v>2676800</v>
      </c>
    </row>
    <row r="12" spans="1:6" ht="13.5" customHeight="1" x14ac:dyDescent="0.15">
      <c r="A12" s="227">
        <v>6</v>
      </c>
      <c r="B12" s="228" t="s">
        <v>246</v>
      </c>
      <c r="C12" s="241">
        <v>175240600</v>
      </c>
      <c r="D12" s="241">
        <v>118849000</v>
      </c>
      <c r="E12" s="241">
        <v>100226300</v>
      </c>
      <c r="F12" s="242">
        <v>394315900</v>
      </c>
    </row>
    <row r="13" spans="1:6" ht="13.5" customHeight="1" x14ac:dyDescent="0.15">
      <c r="A13" s="227" t="s">
        <v>101</v>
      </c>
      <c r="B13" s="228"/>
      <c r="C13" s="241">
        <v>366368800</v>
      </c>
      <c r="D13" s="241">
        <v>247386600</v>
      </c>
      <c r="E13" s="241">
        <v>224374500</v>
      </c>
      <c r="F13" s="242">
        <v>838129900</v>
      </c>
    </row>
    <row r="14" spans="1:6" ht="13.5" customHeight="1" thickBot="1" x14ac:dyDescent="0.2">
      <c r="A14" s="233" t="s">
        <v>102</v>
      </c>
      <c r="B14" s="234"/>
      <c r="C14" s="243">
        <v>366368800</v>
      </c>
      <c r="D14" s="243">
        <v>247386600</v>
      </c>
      <c r="E14" s="243">
        <v>224374500</v>
      </c>
      <c r="F14" s="244">
        <v>838129900</v>
      </c>
    </row>
    <row r="15" spans="1:6" ht="13.5" customHeight="1" thickBot="1" x14ac:dyDescent="0.2">
      <c r="A15" s="252" t="s">
        <v>140</v>
      </c>
      <c r="B15" s="253"/>
      <c r="C15" s="254">
        <v>0</v>
      </c>
      <c r="D15" s="254">
        <v>0</v>
      </c>
      <c r="E15" s="254">
        <v>0</v>
      </c>
      <c r="F15" s="255">
        <v>0</v>
      </c>
    </row>
    <row r="16" spans="1:6" ht="13.5" customHeight="1" x14ac:dyDescent="0.15">
      <c r="A16" s="237" t="s">
        <v>210</v>
      </c>
      <c r="B16" s="238"/>
      <c r="C16" s="239">
        <v>0</v>
      </c>
      <c r="D16" s="239">
        <v>0</v>
      </c>
      <c r="E16" s="239">
        <v>0</v>
      </c>
      <c r="F16" s="240">
        <v>0</v>
      </c>
    </row>
    <row r="17" spans="1:6" ht="13.5" customHeight="1" thickBot="1" x14ac:dyDescent="0.2">
      <c r="A17" s="233" t="s">
        <v>211</v>
      </c>
      <c r="B17" s="234"/>
      <c r="C17" s="243">
        <v>0</v>
      </c>
      <c r="D17" s="243">
        <v>0</v>
      </c>
      <c r="E17" s="243">
        <v>0</v>
      </c>
      <c r="F17" s="244">
        <v>0</v>
      </c>
    </row>
    <row r="18" spans="1:6" ht="14.25" customHeight="1" thickBot="1" x14ac:dyDescent="0.2">
      <c r="A18" s="510" t="s">
        <v>212</v>
      </c>
      <c r="B18" s="511"/>
      <c r="C18" s="247">
        <v>366368800</v>
      </c>
      <c r="D18" s="247">
        <v>247386600</v>
      </c>
      <c r="E18" s="247">
        <v>224374500</v>
      </c>
      <c r="F18" s="248">
        <v>838129900</v>
      </c>
    </row>
    <row r="19" spans="1:6" ht="12.75" customHeight="1" x14ac:dyDescent="0.15"/>
    <row r="20" spans="1:6" ht="12.75" customHeight="1" x14ac:dyDescent="0.15"/>
  </sheetData>
  <mergeCells count="2">
    <mergeCell ref="A2:F2"/>
    <mergeCell ref="A18:B18"/>
  </mergeCells>
  <phoneticPr fontId="2"/>
  <pageMargins left="0.78740157480314965" right="0.78740157480314965" top="0.98425196850393704" bottom="0.98425196850393704" header="0.51181102362204722" footer="0.51181102362204722"/>
  <pageSetup paperSize="9" scale="96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D20" sqref="D20"/>
    </sheetView>
  </sheetViews>
  <sheetFormatPr defaultColWidth="6.875" defaultRowHeight="13.5" x14ac:dyDescent="0.15"/>
  <cols>
    <col min="1" max="1" width="4.375" style="211" customWidth="1"/>
    <col min="2" max="2" width="22.625" style="211" bestFit="1" customWidth="1"/>
    <col min="3" max="6" width="15.75" style="211" customWidth="1"/>
    <col min="7" max="256" width="6.875" style="211"/>
    <col min="257" max="257" width="4.375" style="211" customWidth="1"/>
    <col min="258" max="258" width="22.62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2.62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2.62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2.62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2.62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2.62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2.62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2.62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2.62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2.62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2.62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2.62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2.62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2.62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2.62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2.62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2.62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2.62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2.62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2.62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2.62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2.62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2.62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2.62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2.62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2.62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2.62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2.62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2.62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2.62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2.62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2.62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2.62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2.62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2.62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2.62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2.62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2.62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2.62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2.62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2.62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2.62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2.62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2.62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2.62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2.62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2.62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2.62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2.62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2.62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2.62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2.62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2.62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2.62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2.62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2.62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2.62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2.62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2.62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2.62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2.62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2.62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2.62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289</v>
      </c>
    </row>
    <row r="2" spans="1:6" ht="18" customHeight="1" thickBot="1" x14ac:dyDescent="0.2">
      <c r="A2" s="508" t="s">
        <v>240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290</v>
      </c>
      <c r="D4" s="217" t="s">
        <v>291</v>
      </c>
      <c r="E4" s="217" t="s">
        <v>292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0</v>
      </c>
      <c r="D6" s="225">
        <v>0</v>
      </c>
      <c r="E6" s="225">
        <v>0</v>
      </c>
      <c r="F6" s="226">
        <v>0</v>
      </c>
    </row>
    <row r="7" spans="1:6" ht="13.5" customHeight="1" x14ac:dyDescent="0.15">
      <c r="A7" s="227">
        <v>2</v>
      </c>
      <c r="B7" s="228" t="s">
        <v>95</v>
      </c>
      <c r="C7" s="241">
        <v>40138200</v>
      </c>
      <c r="D7" s="241">
        <v>40021400</v>
      </c>
      <c r="E7" s="241">
        <v>45493400</v>
      </c>
      <c r="F7" s="242">
        <v>125653000</v>
      </c>
    </row>
    <row r="8" spans="1:6" ht="13.5" customHeight="1" x14ac:dyDescent="0.15">
      <c r="A8" s="227">
        <v>3</v>
      </c>
      <c r="B8" s="228" t="s">
        <v>244</v>
      </c>
      <c r="C8" s="241">
        <v>37601600</v>
      </c>
      <c r="D8" s="241">
        <v>36746100</v>
      </c>
      <c r="E8" s="241">
        <v>33877700</v>
      </c>
      <c r="F8" s="242">
        <v>108225400</v>
      </c>
    </row>
    <row r="9" spans="1:6" ht="13.5" customHeight="1" x14ac:dyDescent="0.15">
      <c r="A9" s="227">
        <v>4</v>
      </c>
      <c r="B9" s="228" t="s">
        <v>96</v>
      </c>
      <c r="C9" s="241">
        <v>69240200</v>
      </c>
      <c r="D9" s="241">
        <v>69087200</v>
      </c>
      <c r="E9" s="241">
        <v>72003400</v>
      </c>
      <c r="F9" s="242">
        <v>210330800</v>
      </c>
    </row>
    <row r="10" spans="1:6" ht="13.5" customHeight="1" x14ac:dyDescent="0.15">
      <c r="A10" s="227">
        <v>5</v>
      </c>
      <c r="B10" s="228" t="s">
        <v>245</v>
      </c>
      <c r="C10" s="241">
        <f>50754300-C11</f>
        <v>49866400</v>
      </c>
      <c r="D10" s="241">
        <f>54103600-D11</f>
        <v>53161200</v>
      </c>
      <c r="E10" s="241">
        <f>43972500-E11</f>
        <v>42965400</v>
      </c>
      <c r="F10" s="242">
        <f>SUM(C10:E10)</f>
        <v>145993000</v>
      </c>
    </row>
    <row r="11" spans="1:6" ht="13.5" customHeight="1" x14ac:dyDescent="0.15">
      <c r="A11" s="227"/>
      <c r="B11" s="228" t="s">
        <v>219</v>
      </c>
      <c r="C11" s="241">
        <v>887900</v>
      </c>
      <c r="D11" s="241">
        <v>942400</v>
      </c>
      <c r="E11" s="241">
        <v>1007100</v>
      </c>
      <c r="F11" s="242">
        <f>SUM(C11:E11)</f>
        <v>2837400</v>
      </c>
    </row>
    <row r="12" spans="1:6" ht="13.5" customHeight="1" x14ac:dyDescent="0.15">
      <c r="A12" s="227">
        <v>6</v>
      </c>
      <c r="B12" s="228" t="s">
        <v>246</v>
      </c>
      <c r="C12" s="241">
        <v>213186100</v>
      </c>
      <c r="D12" s="241">
        <v>200536800</v>
      </c>
      <c r="E12" s="241">
        <v>194457900</v>
      </c>
      <c r="F12" s="242">
        <v>608180800</v>
      </c>
    </row>
    <row r="13" spans="1:6" ht="13.5" customHeight="1" x14ac:dyDescent="0.15">
      <c r="A13" s="227" t="s">
        <v>101</v>
      </c>
      <c r="B13" s="228"/>
      <c r="C13" s="241">
        <v>410920400</v>
      </c>
      <c r="D13" s="241">
        <v>400495100</v>
      </c>
      <c r="E13" s="241">
        <v>389804900</v>
      </c>
      <c r="F13" s="242">
        <v>1201220400</v>
      </c>
    </row>
    <row r="14" spans="1:6" ht="13.5" customHeight="1" thickBot="1" x14ac:dyDescent="0.2">
      <c r="A14" s="233" t="s">
        <v>102</v>
      </c>
      <c r="B14" s="234"/>
      <c r="C14" s="243">
        <v>410920400</v>
      </c>
      <c r="D14" s="243">
        <v>400495100</v>
      </c>
      <c r="E14" s="243">
        <v>389804900</v>
      </c>
      <c r="F14" s="244">
        <v>1201220400</v>
      </c>
    </row>
    <row r="15" spans="1:6" ht="13.5" customHeight="1" thickBot="1" x14ac:dyDescent="0.2">
      <c r="A15" s="252" t="s">
        <v>140</v>
      </c>
      <c r="B15" s="253"/>
      <c r="C15" s="254">
        <v>0</v>
      </c>
      <c r="D15" s="254">
        <v>0</v>
      </c>
      <c r="E15" s="254">
        <v>0</v>
      </c>
      <c r="F15" s="255">
        <v>0</v>
      </c>
    </row>
    <row r="16" spans="1:6" ht="13.5" customHeight="1" x14ac:dyDescent="0.15">
      <c r="A16" s="237" t="s">
        <v>210</v>
      </c>
      <c r="B16" s="238"/>
      <c r="C16" s="239">
        <v>0</v>
      </c>
      <c r="D16" s="239">
        <v>0</v>
      </c>
      <c r="E16" s="239">
        <v>0</v>
      </c>
      <c r="F16" s="240">
        <v>0</v>
      </c>
    </row>
    <row r="17" spans="1:6" ht="13.5" customHeight="1" thickBot="1" x14ac:dyDescent="0.2">
      <c r="A17" s="233" t="s">
        <v>211</v>
      </c>
      <c r="B17" s="234"/>
      <c r="C17" s="243">
        <v>0</v>
      </c>
      <c r="D17" s="243">
        <v>0</v>
      </c>
      <c r="E17" s="243">
        <v>0</v>
      </c>
      <c r="F17" s="244">
        <v>0</v>
      </c>
    </row>
    <row r="18" spans="1:6" ht="14.25" customHeight="1" thickBot="1" x14ac:dyDescent="0.2">
      <c r="A18" s="510" t="s">
        <v>212</v>
      </c>
      <c r="B18" s="511"/>
      <c r="C18" s="247">
        <v>410920400</v>
      </c>
      <c r="D18" s="247">
        <v>400495100</v>
      </c>
      <c r="E18" s="247">
        <v>389804900</v>
      </c>
      <c r="F18" s="248">
        <v>1201220400</v>
      </c>
    </row>
    <row r="19" spans="1:6" ht="12.75" customHeight="1" x14ac:dyDescent="0.15"/>
    <row r="20" spans="1:6" ht="12.75" customHeight="1" x14ac:dyDescent="0.15"/>
    <row r="21" spans="1:6" ht="12.75" customHeight="1" x14ac:dyDescent="0.15"/>
  </sheetData>
  <mergeCells count="2">
    <mergeCell ref="A2:F2"/>
    <mergeCell ref="A18:B18"/>
  </mergeCells>
  <phoneticPr fontId="2"/>
  <pageMargins left="0.78740157480314965" right="0.78740157480314965" top="0.98425196850393704" bottom="0.98425196850393704" header="0.51181102362204722" footer="0.51181102362204722"/>
  <pageSetup paperSize="9" scale="96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E11" sqref="C11:E11"/>
    </sheetView>
  </sheetViews>
  <sheetFormatPr defaultColWidth="6.875" defaultRowHeight="13.5" x14ac:dyDescent="0.15"/>
  <cols>
    <col min="1" max="1" width="4.375" style="211" customWidth="1"/>
    <col min="2" max="2" width="21.75" style="211" bestFit="1" customWidth="1"/>
    <col min="3" max="6" width="15.75" style="211" customWidth="1"/>
    <col min="7" max="256" width="6.875" style="211"/>
    <col min="257" max="257" width="4.375" style="211" customWidth="1"/>
    <col min="258" max="258" width="21.7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1.7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1.7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1.7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1.7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1.7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1.7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1.7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1.7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1.7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1.7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1.7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1.7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1.7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1.7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1.7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1.7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1.7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1.7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1.7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1.7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1.7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1.7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1.7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1.7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1.7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1.7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1.7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1.7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1.7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1.7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1.7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1.7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1.7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1.7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1.7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1.7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1.7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1.7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1.7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1.7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1.7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1.7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1.7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1.7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1.7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1.7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1.7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1.7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1.7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1.7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1.7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1.7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1.7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1.7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1.7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1.7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1.7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1.7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1.7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1.7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1.7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1.7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294</v>
      </c>
    </row>
    <row r="2" spans="1:6" ht="18" customHeight="1" thickBot="1" x14ac:dyDescent="0.2">
      <c r="A2" s="508" t="s">
        <v>295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296</v>
      </c>
      <c r="D4" s="217" t="s">
        <v>297</v>
      </c>
      <c r="E4" s="217" t="s">
        <v>298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0</v>
      </c>
      <c r="D6" s="225">
        <v>0</v>
      </c>
      <c r="E6" s="225">
        <v>0</v>
      </c>
      <c r="F6" s="226">
        <v>0</v>
      </c>
    </row>
    <row r="7" spans="1:6" ht="13.5" customHeight="1" x14ac:dyDescent="0.15">
      <c r="A7" s="227">
        <v>2</v>
      </c>
      <c r="B7" s="228" t="s">
        <v>95</v>
      </c>
      <c r="C7" s="241">
        <v>41902100</v>
      </c>
      <c r="D7" s="241">
        <v>43667500</v>
      </c>
      <c r="E7" s="241">
        <v>52685600</v>
      </c>
      <c r="F7" s="242">
        <v>138255200</v>
      </c>
    </row>
    <row r="8" spans="1:6" ht="13.5" customHeight="1" x14ac:dyDescent="0.15">
      <c r="A8" s="227">
        <v>3</v>
      </c>
      <c r="B8" s="228" t="s">
        <v>244</v>
      </c>
      <c r="C8" s="241">
        <v>42711100</v>
      </c>
      <c r="D8" s="241">
        <v>41224600</v>
      </c>
      <c r="E8" s="241">
        <v>45546700</v>
      </c>
      <c r="F8" s="242">
        <v>129482400</v>
      </c>
    </row>
    <row r="9" spans="1:6" ht="13.5" customHeight="1" x14ac:dyDescent="0.15">
      <c r="A9" s="227">
        <v>4</v>
      </c>
      <c r="B9" s="228" t="s">
        <v>96</v>
      </c>
      <c r="C9" s="241">
        <v>83002300</v>
      </c>
      <c r="D9" s="241">
        <v>73411800</v>
      </c>
      <c r="E9" s="241">
        <v>77660200</v>
      </c>
      <c r="F9" s="242">
        <v>234074300</v>
      </c>
    </row>
    <row r="10" spans="1:6" ht="13.5" customHeight="1" x14ac:dyDescent="0.15">
      <c r="A10" s="227">
        <v>5</v>
      </c>
      <c r="B10" s="228" t="s">
        <v>245</v>
      </c>
      <c r="C10" s="241">
        <f>53682700-C11</f>
        <v>52967900</v>
      </c>
      <c r="D10" s="241">
        <f>49591000-D11</f>
        <v>48575600</v>
      </c>
      <c r="E10" s="241">
        <f>50375400-E11</f>
        <v>49657100</v>
      </c>
      <c r="F10" s="242">
        <f>153649100-F11</f>
        <v>151200600</v>
      </c>
    </row>
    <row r="11" spans="1:6" ht="13.5" customHeight="1" x14ac:dyDescent="0.15">
      <c r="A11" s="227"/>
      <c r="B11" s="228" t="s">
        <v>236</v>
      </c>
      <c r="C11" s="241">
        <v>714800</v>
      </c>
      <c r="D11" s="241">
        <v>1015400</v>
      </c>
      <c r="E11" s="241">
        <v>718300</v>
      </c>
      <c r="F11" s="242">
        <f>SUM(C11:E11)</f>
        <v>2448500</v>
      </c>
    </row>
    <row r="12" spans="1:6" ht="13.5" customHeight="1" x14ac:dyDescent="0.15">
      <c r="A12" s="227">
        <v>6</v>
      </c>
      <c r="B12" s="228" t="s">
        <v>246</v>
      </c>
      <c r="C12" s="241">
        <v>191204000</v>
      </c>
      <c r="D12" s="241">
        <v>170173500</v>
      </c>
      <c r="E12" s="241">
        <v>177315900</v>
      </c>
      <c r="F12" s="242">
        <v>538693400</v>
      </c>
    </row>
    <row r="13" spans="1:6" ht="13.5" customHeight="1" x14ac:dyDescent="0.15">
      <c r="A13" s="227" t="s">
        <v>101</v>
      </c>
      <c r="B13" s="228"/>
      <c r="C13" s="241">
        <v>412502200</v>
      </c>
      <c r="D13" s="241">
        <v>378068400</v>
      </c>
      <c r="E13" s="241">
        <v>403583800</v>
      </c>
      <c r="F13" s="242">
        <v>1194154400</v>
      </c>
    </row>
    <row r="14" spans="1:6" ht="13.5" customHeight="1" thickBot="1" x14ac:dyDescent="0.2">
      <c r="A14" s="233" t="s">
        <v>102</v>
      </c>
      <c r="B14" s="234"/>
      <c r="C14" s="243">
        <v>412502200</v>
      </c>
      <c r="D14" s="243">
        <v>378068400</v>
      </c>
      <c r="E14" s="243">
        <v>403583800</v>
      </c>
      <c r="F14" s="244">
        <v>1194154400</v>
      </c>
    </row>
    <row r="15" spans="1:6" ht="13.5" customHeight="1" thickBot="1" x14ac:dyDescent="0.2">
      <c r="A15" s="252" t="s">
        <v>140</v>
      </c>
      <c r="B15" s="253"/>
      <c r="C15" s="254">
        <v>0</v>
      </c>
      <c r="D15" s="254">
        <v>0</v>
      </c>
      <c r="E15" s="254">
        <v>0</v>
      </c>
      <c r="F15" s="255">
        <v>0</v>
      </c>
    </row>
    <row r="16" spans="1:6" ht="13.5" customHeight="1" x14ac:dyDescent="0.15">
      <c r="A16" s="237" t="s">
        <v>210</v>
      </c>
      <c r="B16" s="238"/>
      <c r="C16" s="239">
        <v>0</v>
      </c>
      <c r="D16" s="239">
        <v>0</v>
      </c>
      <c r="E16" s="239">
        <v>0</v>
      </c>
      <c r="F16" s="240">
        <v>0</v>
      </c>
    </row>
    <row r="17" spans="1:6" ht="13.5" customHeight="1" thickBot="1" x14ac:dyDescent="0.2">
      <c r="A17" s="233" t="s">
        <v>211</v>
      </c>
      <c r="B17" s="234"/>
      <c r="C17" s="243">
        <v>0</v>
      </c>
      <c r="D17" s="243">
        <v>0</v>
      </c>
      <c r="E17" s="243">
        <v>0</v>
      </c>
      <c r="F17" s="244">
        <v>0</v>
      </c>
    </row>
    <row r="18" spans="1:6" ht="14.25" customHeight="1" thickBot="1" x14ac:dyDescent="0.2">
      <c r="A18" s="510" t="s">
        <v>212</v>
      </c>
      <c r="B18" s="511"/>
      <c r="C18" s="247">
        <v>412502200</v>
      </c>
      <c r="D18" s="247">
        <v>378068400</v>
      </c>
      <c r="E18" s="247">
        <v>403583800</v>
      </c>
      <c r="F18" s="248">
        <v>1194154400</v>
      </c>
    </row>
    <row r="19" spans="1:6" ht="12.75" customHeight="1" x14ac:dyDescent="0.15"/>
    <row r="20" spans="1:6" ht="12.75" customHeight="1" x14ac:dyDescent="0.15"/>
    <row r="21" spans="1:6" ht="12.75" customHeight="1" x14ac:dyDescent="0.15"/>
  </sheetData>
  <mergeCells count="2">
    <mergeCell ref="A2:F2"/>
    <mergeCell ref="A18:B18"/>
  </mergeCells>
  <phoneticPr fontId="2"/>
  <pageMargins left="0.78740157480314965" right="0.78740157480314965" top="0.98425196850393704" bottom="0.98425196850393704" header="0.51181102362204722" footer="0.51181102362204722"/>
  <pageSetup paperSize="9" scale="97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opLeftCell="A4" workbookViewId="0">
      <selection activeCell="D12" sqref="D12"/>
    </sheetView>
  </sheetViews>
  <sheetFormatPr defaultColWidth="6.875" defaultRowHeight="13.5" x14ac:dyDescent="0.15"/>
  <cols>
    <col min="1" max="1" width="4.375" style="211" customWidth="1"/>
    <col min="2" max="2" width="29.5" style="211" bestFit="1" customWidth="1"/>
    <col min="3" max="3" width="14.5" style="211" bestFit="1" customWidth="1"/>
    <col min="4" max="6" width="15" style="211" bestFit="1" customWidth="1"/>
    <col min="7" max="7" width="15.75" style="211" customWidth="1"/>
    <col min="8" max="9" width="6.875" style="211" customWidth="1"/>
    <col min="10" max="13" width="11.5" style="211" bestFit="1" customWidth="1"/>
    <col min="14" max="256" width="6.875" style="211"/>
    <col min="257" max="257" width="4.375" style="211" customWidth="1"/>
    <col min="258" max="258" width="29.5" style="211" bestFit="1" customWidth="1"/>
    <col min="259" max="259" width="14.5" style="211" bestFit="1" customWidth="1"/>
    <col min="260" max="262" width="15" style="211" bestFit="1" customWidth="1"/>
    <col min="263" max="263" width="15.75" style="211" customWidth="1"/>
    <col min="264" max="265" width="6.875" style="211" customWidth="1"/>
    <col min="266" max="269" width="11.5" style="211" bestFit="1" customWidth="1"/>
    <col min="270" max="512" width="6.875" style="211"/>
    <col min="513" max="513" width="4.375" style="211" customWidth="1"/>
    <col min="514" max="514" width="29.5" style="211" bestFit="1" customWidth="1"/>
    <col min="515" max="515" width="14.5" style="211" bestFit="1" customWidth="1"/>
    <col min="516" max="518" width="15" style="211" bestFit="1" customWidth="1"/>
    <col min="519" max="519" width="15.75" style="211" customWidth="1"/>
    <col min="520" max="521" width="6.875" style="211" customWidth="1"/>
    <col min="522" max="525" width="11.5" style="211" bestFit="1" customWidth="1"/>
    <col min="526" max="768" width="6.875" style="211"/>
    <col min="769" max="769" width="4.375" style="211" customWidth="1"/>
    <col min="770" max="770" width="29.5" style="211" bestFit="1" customWidth="1"/>
    <col min="771" max="771" width="14.5" style="211" bestFit="1" customWidth="1"/>
    <col min="772" max="774" width="15" style="211" bestFit="1" customWidth="1"/>
    <col min="775" max="775" width="15.75" style="211" customWidth="1"/>
    <col min="776" max="777" width="6.875" style="211" customWidth="1"/>
    <col min="778" max="781" width="11.5" style="211" bestFit="1" customWidth="1"/>
    <col min="782" max="1024" width="6.875" style="211"/>
    <col min="1025" max="1025" width="4.375" style="211" customWidth="1"/>
    <col min="1026" max="1026" width="29.5" style="211" bestFit="1" customWidth="1"/>
    <col min="1027" max="1027" width="14.5" style="211" bestFit="1" customWidth="1"/>
    <col min="1028" max="1030" width="15" style="211" bestFit="1" customWidth="1"/>
    <col min="1031" max="1031" width="15.75" style="211" customWidth="1"/>
    <col min="1032" max="1033" width="6.875" style="211" customWidth="1"/>
    <col min="1034" max="1037" width="11.5" style="211" bestFit="1" customWidth="1"/>
    <col min="1038" max="1280" width="6.875" style="211"/>
    <col min="1281" max="1281" width="4.375" style="211" customWidth="1"/>
    <col min="1282" max="1282" width="29.5" style="211" bestFit="1" customWidth="1"/>
    <col min="1283" max="1283" width="14.5" style="211" bestFit="1" customWidth="1"/>
    <col min="1284" max="1286" width="15" style="211" bestFit="1" customWidth="1"/>
    <col min="1287" max="1287" width="15.75" style="211" customWidth="1"/>
    <col min="1288" max="1289" width="6.875" style="211" customWidth="1"/>
    <col min="1290" max="1293" width="11.5" style="211" bestFit="1" customWidth="1"/>
    <col min="1294" max="1536" width="6.875" style="211"/>
    <col min="1537" max="1537" width="4.375" style="211" customWidth="1"/>
    <col min="1538" max="1538" width="29.5" style="211" bestFit="1" customWidth="1"/>
    <col min="1539" max="1539" width="14.5" style="211" bestFit="1" customWidth="1"/>
    <col min="1540" max="1542" width="15" style="211" bestFit="1" customWidth="1"/>
    <col min="1543" max="1543" width="15.75" style="211" customWidth="1"/>
    <col min="1544" max="1545" width="6.875" style="211" customWidth="1"/>
    <col min="1546" max="1549" width="11.5" style="211" bestFit="1" customWidth="1"/>
    <col min="1550" max="1792" width="6.875" style="211"/>
    <col min="1793" max="1793" width="4.375" style="211" customWidth="1"/>
    <col min="1794" max="1794" width="29.5" style="211" bestFit="1" customWidth="1"/>
    <col min="1795" max="1795" width="14.5" style="211" bestFit="1" customWidth="1"/>
    <col min="1796" max="1798" width="15" style="211" bestFit="1" customWidth="1"/>
    <col min="1799" max="1799" width="15.75" style="211" customWidth="1"/>
    <col min="1800" max="1801" width="6.875" style="211" customWidth="1"/>
    <col min="1802" max="1805" width="11.5" style="211" bestFit="1" customWidth="1"/>
    <col min="1806" max="2048" width="6.875" style="211"/>
    <col min="2049" max="2049" width="4.375" style="211" customWidth="1"/>
    <col min="2050" max="2050" width="29.5" style="211" bestFit="1" customWidth="1"/>
    <col min="2051" max="2051" width="14.5" style="211" bestFit="1" customWidth="1"/>
    <col min="2052" max="2054" width="15" style="211" bestFit="1" customWidth="1"/>
    <col min="2055" max="2055" width="15.75" style="211" customWidth="1"/>
    <col min="2056" max="2057" width="6.875" style="211" customWidth="1"/>
    <col min="2058" max="2061" width="11.5" style="211" bestFit="1" customWidth="1"/>
    <col min="2062" max="2304" width="6.875" style="211"/>
    <col min="2305" max="2305" width="4.375" style="211" customWidth="1"/>
    <col min="2306" max="2306" width="29.5" style="211" bestFit="1" customWidth="1"/>
    <col min="2307" max="2307" width="14.5" style="211" bestFit="1" customWidth="1"/>
    <col min="2308" max="2310" width="15" style="211" bestFit="1" customWidth="1"/>
    <col min="2311" max="2311" width="15.75" style="211" customWidth="1"/>
    <col min="2312" max="2313" width="6.875" style="211" customWidth="1"/>
    <col min="2314" max="2317" width="11.5" style="211" bestFit="1" customWidth="1"/>
    <col min="2318" max="2560" width="6.875" style="211"/>
    <col min="2561" max="2561" width="4.375" style="211" customWidth="1"/>
    <col min="2562" max="2562" width="29.5" style="211" bestFit="1" customWidth="1"/>
    <col min="2563" max="2563" width="14.5" style="211" bestFit="1" customWidth="1"/>
    <col min="2564" max="2566" width="15" style="211" bestFit="1" customWidth="1"/>
    <col min="2567" max="2567" width="15.75" style="211" customWidth="1"/>
    <col min="2568" max="2569" width="6.875" style="211" customWidth="1"/>
    <col min="2570" max="2573" width="11.5" style="211" bestFit="1" customWidth="1"/>
    <col min="2574" max="2816" width="6.875" style="211"/>
    <col min="2817" max="2817" width="4.375" style="211" customWidth="1"/>
    <col min="2818" max="2818" width="29.5" style="211" bestFit="1" customWidth="1"/>
    <col min="2819" max="2819" width="14.5" style="211" bestFit="1" customWidth="1"/>
    <col min="2820" max="2822" width="15" style="211" bestFit="1" customWidth="1"/>
    <col min="2823" max="2823" width="15.75" style="211" customWidth="1"/>
    <col min="2824" max="2825" width="6.875" style="211" customWidth="1"/>
    <col min="2826" max="2829" width="11.5" style="211" bestFit="1" customWidth="1"/>
    <col min="2830" max="3072" width="6.875" style="211"/>
    <col min="3073" max="3073" width="4.375" style="211" customWidth="1"/>
    <col min="3074" max="3074" width="29.5" style="211" bestFit="1" customWidth="1"/>
    <col min="3075" max="3075" width="14.5" style="211" bestFit="1" customWidth="1"/>
    <col min="3076" max="3078" width="15" style="211" bestFit="1" customWidth="1"/>
    <col min="3079" max="3079" width="15.75" style="211" customWidth="1"/>
    <col min="3080" max="3081" width="6.875" style="211" customWidth="1"/>
    <col min="3082" max="3085" width="11.5" style="211" bestFit="1" customWidth="1"/>
    <col min="3086" max="3328" width="6.875" style="211"/>
    <col min="3329" max="3329" width="4.375" style="211" customWidth="1"/>
    <col min="3330" max="3330" width="29.5" style="211" bestFit="1" customWidth="1"/>
    <col min="3331" max="3331" width="14.5" style="211" bestFit="1" customWidth="1"/>
    <col min="3332" max="3334" width="15" style="211" bestFit="1" customWidth="1"/>
    <col min="3335" max="3335" width="15.75" style="211" customWidth="1"/>
    <col min="3336" max="3337" width="6.875" style="211" customWidth="1"/>
    <col min="3338" max="3341" width="11.5" style="211" bestFit="1" customWidth="1"/>
    <col min="3342" max="3584" width="6.875" style="211"/>
    <col min="3585" max="3585" width="4.375" style="211" customWidth="1"/>
    <col min="3586" max="3586" width="29.5" style="211" bestFit="1" customWidth="1"/>
    <col min="3587" max="3587" width="14.5" style="211" bestFit="1" customWidth="1"/>
    <col min="3588" max="3590" width="15" style="211" bestFit="1" customWidth="1"/>
    <col min="3591" max="3591" width="15.75" style="211" customWidth="1"/>
    <col min="3592" max="3593" width="6.875" style="211" customWidth="1"/>
    <col min="3594" max="3597" width="11.5" style="211" bestFit="1" customWidth="1"/>
    <col min="3598" max="3840" width="6.875" style="211"/>
    <col min="3841" max="3841" width="4.375" style="211" customWidth="1"/>
    <col min="3842" max="3842" width="29.5" style="211" bestFit="1" customWidth="1"/>
    <col min="3843" max="3843" width="14.5" style="211" bestFit="1" customWidth="1"/>
    <col min="3844" max="3846" width="15" style="211" bestFit="1" customWidth="1"/>
    <col min="3847" max="3847" width="15.75" style="211" customWidth="1"/>
    <col min="3848" max="3849" width="6.875" style="211" customWidth="1"/>
    <col min="3850" max="3853" width="11.5" style="211" bestFit="1" customWidth="1"/>
    <col min="3854" max="4096" width="6.875" style="211"/>
    <col min="4097" max="4097" width="4.375" style="211" customWidth="1"/>
    <col min="4098" max="4098" width="29.5" style="211" bestFit="1" customWidth="1"/>
    <col min="4099" max="4099" width="14.5" style="211" bestFit="1" customWidth="1"/>
    <col min="4100" max="4102" width="15" style="211" bestFit="1" customWidth="1"/>
    <col min="4103" max="4103" width="15.75" style="211" customWidth="1"/>
    <col min="4104" max="4105" width="6.875" style="211" customWidth="1"/>
    <col min="4106" max="4109" width="11.5" style="211" bestFit="1" customWidth="1"/>
    <col min="4110" max="4352" width="6.875" style="211"/>
    <col min="4353" max="4353" width="4.375" style="211" customWidth="1"/>
    <col min="4354" max="4354" width="29.5" style="211" bestFit="1" customWidth="1"/>
    <col min="4355" max="4355" width="14.5" style="211" bestFit="1" customWidth="1"/>
    <col min="4356" max="4358" width="15" style="211" bestFit="1" customWidth="1"/>
    <col min="4359" max="4359" width="15.75" style="211" customWidth="1"/>
    <col min="4360" max="4361" width="6.875" style="211" customWidth="1"/>
    <col min="4362" max="4365" width="11.5" style="211" bestFit="1" customWidth="1"/>
    <col min="4366" max="4608" width="6.875" style="211"/>
    <col min="4609" max="4609" width="4.375" style="211" customWidth="1"/>
    <col min="4610" max="4610" width="29.5" style="211" bestFit="1" customWidth="1"/>
    <col min="4611" max="4611" width="14.5" style="211" bestFit="1" customWidth="1"/>
    <col min="4612" max="4614" width="15" style="211" bestFit="1" customWidth="1"/>
    <col min="4615" max="4615" width="15.75" style="211" customWidth="1"/>
    <col min="4616" max="4617" width="6.875" style="211" customWidth="1"/>
    <col min="4618" max="4621" width="11.5" style="211" bestFit="1" customWidth="1"/>
    <col min="4622" max="4864" width="6.875" style="211"/>
    <col min="4865" max="4865" width="4.375" style="211" customWidth="1"/>
    <col min="4866" max="4866" width="29.5" style="211" bestFit="1" customWidth="1"/>
    <col min="4867" max="4867" width="14.5" style="211" bestFit="1" customWidth="1"/>
    <col min="4868" max="4870" width="15" style="211" bestFit="1" customWidth="1"/>
    <col min="4871" max="4871" width="15.75" style="211" customWidth="1"/>
    <col min="4872" max="4873" width="6.875" style="211" customWidth="1"/>
    <col min="4874" max="4877" width="11.5" style="211" bestFit="1" customWidth="1"/>
    <col min="4878" max="5120" width="6.875" style="211"/>
    <col min="5121" max="5121" width="4.375" style="211" customWidth="1"/>
    <col min="5122" max="5122" width="29.5" style="211" bestFit="1" customWidth="1"/>
    <col min="5123" max="5123" width="14.5" style="211" bestFit="1" customWidth="1"/>
    <col min="5124" max="5126" width="15" style="211" bestFit="1" customWidth="1"/>
    <col min="5127" max="5127" width="15.75" style="211" customWidth="1"/>
    <col min="5128" max="5129" width="6.875" style="211" customWidth="1"/>
    <col min="5130" max="5133" width="11.5" style="211" bestFit="1" customWidth="1"/>
    <col min="5134" max="5376" width="6.875" style="211"/>
    <col min="5377" max="5377" width="4.375" style="211" customWidth="1"/>
    <col min="5378" max="5378" width="29.5" style="211" bestFit="1" customWidth="1"/>
    <col min="5379" max="5379" width="14.5" style="211" bestFit="1" customWidth="1"/>
    <col min="5380" max="5382" width="15" style="211" bestFit="1" customWidth="1"/>
    <col min="5383" max="5383" width="15.75" style="211" customWidth="1"/>
    <col min="5384" max="5385" width="6.875" style="211" customWidth="1"/>
    <col min="5386" max="5389" width="11.5" style="211" bestFit="1" customWidth="1"/>
    <col min="5390" max="5632" width="6.875" style="211"/>
    <col min="5633" max="5633" width="4.375" style="211" customWidth="1"/>
    <col min="5634" max="5634" width="29.5" style="211" bestFit="1" customWidth="1"/>
    <col min="5635" max="5635" width="14.5" style="211" bestFit="1" customWidth="1"/>
    <col min="5636" max="5638" width="15" style="211" bestFit="1" customWidth="1"/>
    <col min="5639" max="5639" width="15.75" style="211" customWidth="1"/>
    <col min="5640" max="5641" width="6.875" style="211" customWidth="1"/>
    <col min="5642" max="5645" width="11.5" style="211" bestFit="1" customWidth="1"/>
    <col min="5646" max="5888" width="6.875" style="211"/>
    <col min="5889" max="5889" width="4.375" style="211" customWidth="1"/>
    <col min="5890" max="5890" width="29.5" style="211" bestFit="1" customWidth="1"/>
    <col min="5891" max="5891" width="14.5" style="211" bestFit="1" customWidth="1"/>
    <col min="5892" max="5894" width="15" style="211" bestFit="1" customWidth="1"/>
    <col min="5895" max="5895" width="15.75" style="211" customWidth="1"/>
    <col min="5896" max="5897" width="6.875" style="211" customWidth="1"/>
    <col min="5898" max="5901" width="11.5" style="211" bestFit="1" customWidth="1"/>
    <col min="5902" max="6144" width="6.875" style="211"/>
    <col min="6145" max="6145" width="4.375" style="211" customWidth="1"/>
    <col min="6146" max="6146" width="29.5" style="211" bestFit="1" customWidth="1"/>
    <col min="6147" max="6147" width="14.5" style="211" bestFit="1" customWidth="1"/>
    <col min="6148" max="6150" width="15" style="211" bestFit="1" customWidth="1"/>
    <col min="6151" max="6151" width="15.75" style="211" customWidth="1"/>
    <col min="6152" max="6153" width="6.875" style="211" customWidth="1"/>
    <col min="6154" max="6157" width="11.5" style="211" bestFit="1" customWidth="1"/>
    <col min="6158" max="6400" width="6.875" style="211"/>
    <col min="6401" max="6401" width="4.375" style="211" customWidth="1"/>
    <col min="6402" max="6402" width="29.5" style="211" bestFit="1" customWidth="1"/>
    <col min="6403" max="6403" width="14.5" style="211" bestFit="1" customWidth="1"/>
    <col min="6404" max="6406" width="15" style="211" bestFit="1" customWidth="1"/>
    <col min="6407" max="6407" width="15.75" style="211" customWidth="1"/>
    <col min="6408" max="6409" width="6.875" style="211" customWidth="1"/>
    <col min="6410" max="6413" width="11.5" style="211" bestFit="1" customWidth="1"/>
    <col min="6414" max="6656" width="6.875" style="211"/>
    <col min="6657" max="6657" width="4.375" style="211" customWidth="1"/>
    <col min="6658" max="6658" width="29.5" style="211" bestFit="1" customWidth="1"/>
    <col min="6659" max="6659" width="14.5" style="211" bestFit="1" customWidth="1"/>
    <col min="6660" max="6662" width="15" style="211" bestFit="1" customWidth="1"/>
    <col min="6663" max="6663" width="15.75" style="211" customWidth="1"/>
    <col min="6664" max="6665" width="6.875" style="211" customWidth="1"/>
    <col min="6666" max="6669" width="11.5" style="211" bestFit="1" customWidth="1"/>
    <col min="6670" max="6912" width="6.875" style="211"/>
    <col min="6913" max="6913" width="4.375" style="211" customWidth="1"/>
    <col min="6914" max="6914" width="29.5" style="211" bestFit="1" customWidth="1"/>
    <col min="6915" max="6915" width="14.5" style="211" bestFit="1" customWidth="1"/>
    <col min="6916" max="6918" width="15" style="211" bestFit="1" customWidth="1"/>
    <col min="6919" max="6919" width="15.75" style="211" customWidth="1"/>
    <col min="6920" max="6921" width="6.875" style="211" customWidth="1"/>
    <col min="6922" max="6925" width="11.5" style="211" bestFit="1" customWidth="1"/>
    <col min="6926" max="7168" width="6.875" style="211"/>
    <col min="7169" max="7169" width="4.375" style="211" customWidth="1"/>
    <col min="7170" max="7170" width="29.5" style="211" bestFit="1" customWidth="1"/>
    <col min="7171" max="7171" width="14.5" style="211" bestFit="1" customWidth="1"/>
    <col min="7172" max="7174" width="15" style="211" bestFit="1" customWidth="1"/>
    <col min="7175" max="7175" width="15.75" style="211" customWidth="1"/>
    <col min="7176" max="7177" width="6.875" style="211" customWidth="1"/>
    <col min="7178" max="7181" width="11.5" style="211" bestFit="1" customWidth="1"/>
    <col min="7182" max="7424" width="6.875" style="211"/>
    <col min="7425" max="7425" width="4.375" style="211" customWidth="1"/>
    <col min="7426" max="7426" width="29.5" style="211" bestFit="1" customWidth="1"/>
    <col min="7427" max="7427" width="14.5" style="211" bestFit="1" customWidth="1"/>
    <col min="7428" max="7430" width="15" style="211" bestFit="1" customWidth="1"/>
    <col min="7431" max="7431" width="15.75" style="211" customWidth="1"/>
    <col min="7432" max="7433" width="6.875" style="211" customWidth="1"/>
    <col min="7434" max="7437" width="11.5" style="211" bestFit="1" customWidth="1"/>
    <col min="7438" max="7680" width="6.875" style="211"/>
    <col min="7681" max="7681" width="4.375" style="211" customWidth="1"/>
    <col min="7682" max="7682" width="29.5" style="211" bestFit="1" customWidth="1"/>
    <col min="7683" max="7683" width="14.5" style="211" bestFit="1" customWidth="1"/>
    <col min="7684" max="7686" width="15" style="211" bestFit="1" customWidth="1"/>
    <col min="7687" max="7687" width="15.75" style="211" customWidth="1"/>
    <col min="7688" max="7689" width="6.875" style="211" customWidth="1"/>
    <col min="7690" max="7693" width="11.5" style="211" bestFit="1" customWidth="1"/>
    <col min="7694" max="7936" width="6.875" style="211"/>
    <col min="7937" max="7937" width="4.375" style="211" customWidth="1"/>
    <col min="7938" max="7938" width="29.5" style="211" bestFit="1" customWidth="1"/>
    <col min="7939" max="7939" width="14.5" style="211" bestFit="1" customWidth="1"/>
    <col min="7940" max="7942" width="15" style="211" bestFit="1" customWidth="1"/>
    <col min="7943" max="7943" width="15.75" style="211" customWidth="1"/>
    <col min="7944" max="7945" width="6.875" style="211" customWidth="1"/>
    <col min="7946" max="7949" width="11.5" style="211" bestFit="1" customWidth="1"/>
    <col min="7950" max="8192" width="6.875" style="211"/>
    <col min="8193" max="8193" width="4.375" style="211" customWidth="1"/>
    <col min="8194" max="8194" width="29.5" style="211" bestFit="1" customWidth="1"/>
    <col min="8195" max="8195" width="14.5" style="211" bestFit="1" customWidth="1"/>
    <col min="8196" max="8198" width="15" style="211" bestFit="1" customWidth="1"/>
    <col min="8199" max="8199" width="15.75" style="211" customWidth="1"/>
    <col min="8200" max="8201" width="6.875" style="211" customWidth="1"/>
    <col min="8202" max="8205" width="11.5" style="211" bestFit="1" customWidth="1"/>
    <col min="8206" max="8448" width="6.875" style="211"/>
    <col min="8449" max="8449" width="4.375" style="211" customWidth="1"/>
    <col min="8450" max="8450" width="29.5" style="211" bestFit="1" customWidth="1"/>
    <col min="8451" max="8451" width="14.5" style="211" bestFit="1" customWidth="1"/>
    <col min="8452" max="8454" width="15" style="211" bestFit="1" customWidth="1"/>
    <col min="8455" max="8455" width="15.75" style="211" customWidth="1"/>
    <col min="8456" max="8457" width="6.875" style="211" customWidth="1"/>
    <col min="8458" max="8461" width="11.5" style="211" bestFit="1" customWidth="1"/>
    <col min="8462" max="8704" width="6.875" style="211"/>
    <col min="8705" max="8705" width="4.375" style="211" customWidth="1"/>
    <col min="8706" max="8706" width="29.5" style="211" bestFit="1" customWidth="1"/>
    <col min="8707" max="8707" width="14.5" style="211" bestFit="1" customWidth="1"/>
    <col min="8708" max="8710" width="15" style="211" bestFit="1" customWidth="1"/>
    <col min="8711" max="8711" width="15.75" style="211" customWidth="1"/>
    <col min="8712" max="8713" width="6.875" style="211" customWidth="1"/>
    <col min="8714" max="8717" width="11.5" style="211" bestFit="1" customWidth="1"/>
    <col min="8718" max="8960" width="6.875" style="211"/>
    <col min="8961" max="8961" width="4.375" style="211" customWidth="1"/>
    <col min="8962" max="8962" width="29.5" style="211" bestFit="1" customWidth="1"/>
    <col min="8963" max="8963" width="14.5" style="211" bestFit="1" customWidth="1"/>
    <col min="8964" max="8966" width="15" style="211" bestFit="1" customWidth="1"/>
    <col min="8967" max="8967" width="15.75" style="211" customWidth="1"/>
    <col min="8968" max="8969" width="6.875" style="211" customWidth="1"/>
    <col min="8970" max="8973" width="11.5" style="211" bestFit="1" customWidth="1"/>
    <col min="8974" max="9216" width="6.875" style="211"/>
    <col min="9217" max="9217" width="4.375" style="211" customWidth="1"/>
    <col min="9218" max="9218" width="29.5" style="211" bestFit="1" customWidth="1"/>
    <col min="9219" max="9219" width="14.5" style="211" bestFit="1" customWidth="1"/>
    <col min="9220" max="9222" width="15" style="211" bestFit="1" customWidth="1"/>
    <col min="9223" max="9223" width="15.75" style="211" customWidth="1"/>
    <col min="9224" max="9225" width="6.875" style="211" customWidth="1"/>
    <col min="9226" max="9229" width="11.5" style="211" bestFit="1" customWidth="1"/>
    <col min="9230" max="9472" width="6.875" style="211"/>
    <col min="9473" max="9473" width="4.375" style="211" customWidth="1"/>
    <col min="9474" max="9474" width="29.5" style="211" bestFit="1" customWidth="1"/>
    <col min="9475" max="9475" width="14.5" style="211" bestFit="1" customWidth="1"/>
    <col min="9476" max="9478" width="15" style="211" bestFit="1" customWidth="1"/>
    <col min="9479" max="9479" width="15.75" style="211" customWidth="1"/>
    <col min="9480" max="9481" width="6.875" style="211" customWidth="1"/>
    <col min="9482" max="9485" width="11.5" style="211" bestFit="1" customWidth="1"/>
    <col min="9486" max="9728" width="6.875" style="211"/>
    <col min="9729" max="9729" width="4.375" style="211" customWidth="1"/>
    <col min="9730" max="9730" width="29.5" style="211" bestFit="1" customWidth="1"/>
    <col min="9731" max="9731" width="14.5" style="211" bestFit="1" customWidth="1"/>
    <col min="9732" max="9734" width="15" style="211" bestFit="1" customWidth="1"/>
    <col min="9735" max="9735" width="15.75" style="211" customWidth="1"/>
    <col min="9736" max="9737" width="6.875" style="211" customWidth="1"/>
    <col min="9738" max="9741" width="11.5" style="211" bestFit="1" customWidth="1"/>
    <col min="9742" max="9984" width="6.875" style="211"/>
    <col min="9985" max="9985" width="4.375" style="211" customWidth="1"/>
    <col min="9986" max="9986" width="29.5" style="211" bestFit="1" customWidth="1"/>
    <col min="9987" max="9987" width="14.5" style="211" bestFit="1" customWidth="1"/>
    <col min="9988" max="9990" width="15" style="211" bestFit="1" customWidth="1"/>
    <col min="9991" max="9991" width="15.75" style="211" customWidth="1"/>
    <col min="9992" max="9993" width="6.875" style="211" customWidth="1"/>
    <col min="9994" max="9997" width="11.5" style="211" bestFit="1" customWidth="1"/>
    <col min="9998" max="10240" width="6.875" style="211"/>
    <col min="10241" max="10241" width="4.375" style="211" customWidth="1"/>
    <col min="10242" max="10242" width="29.5" style="211" bestFit="1" customWidth="1"/>
    <col min="10243" max="10243" width="14.5" style="211" bestFit="1" customWidth="1"/>
    <col min="10244" max="10246" width="15" style="211" bestFit="1" customWidth="1"/>
    <col min="10247" max="10247" width="15.75" style="211" customWidth="1"/>
    <col min="10248" max="10249" width="6.875" style="211" customWidth="1"/>
    <col min="10250" max="10253" width="11.5" style="211" bestFit="1" customWidth="1"/>
    <col min="10254" max="10496" width="6.875" style="211"/>
    <col min="10497" max="10497" width="4.375" style="211" customWidth="1"/>
    <col min="10498" max="10498" width="29.5" style="211" bestFit="1" customWidth="1"/>
    <col min="10499" max="10499" width="14.5" style="211" bestFit="1" customWidth="1"/>
    <col min="10500" max="10502" width="15" style="211" bestFit="1" customWidth="1"/>
    <col min="10503" max="10503" width="15.75" style="211" customWidth="1"/>
    <col min="10504" max="10505" width="6.875" style="211" customWidth="1"/>
    <col min="10506" max="10509" width="11.5" style="211" bestFit="1" customWidth="1"/>
    <col min="10510" max="10752" width="6.875" style="211"/>
    <col min="10753" max="10753" width="4.375" style="211" customWidth="1"/>
    <col min="10754" max="10754" width="29.5" style="211" bestFit="1" customWidth="1"/>
    <col min="10755" max="10755" width="14.5" style="211" bestFit="1" customWidth="1"/>
    <col min="10756" max="10758" width="15" style="211" bestFit="1" customWidth="1"/>
    <col min="10759" max="10759" width="15.75" style="211" customWidth="1"/>
    <col min="10760" max="10761" width="6.875" style="211" customWidth="1"/>
    <col min="10762" max="10765" width="11.5" style="211" bestFit="1" customWidth="1"/>
    <col min="10766" max="11008" width="6.875" style="211"/>
    <col min="11009" max="11009" width="4.375" style="211" customWidth="1"/>
    <col min="11010" max="11010" width="29.5" style="211" bestFit="1" customWidth="1"/>
    <col min="11011" max="11011" width="14.5" style="211" bestFit="1" customWidth="1"/>
    <col min="11012" max="11014" width="15" style="211" bestFit="1" customWidth="1"/>
    <col min="11015" max="11015" width="15.75" style="211" customWidth="1"/>
    <col min="11016" max="11017" width="6.875" style="211" customWidth="1"/>
    <col min="11018" max="11021" width="11.5" style="211" bestFit="1" customWidth="1"/>
    <col min="11022" max="11264" width="6.875" style="211"/>
    <col min="11265" max="11265" width="4.375" style="211" customWidth="1"/>
    <col min="11266" max="11266" width="29.5" style="211" bestFit="1" customWidth="1"/>
    <col min="11267" max="11267" width="14.5" style="211" bestFit="1" customWidth="1"/>
    <col min="11268" max="11270" width="15" style="211" bestFit="1" customWidth="1"/>
    <col min="11271" max="11271" width="15.75" style="211" customWidth="1"/>
    <col min="11272" max="11273" width="6.875" style="211" customWidth="1"/>
    <col min="11274" max="11277" width="11.5" style="211" bestFit="1" customWidth="1"/>
    <col min="11278" max="11520" width="6.875" style="211"/>
    <col min="11521" max="11521" width="4.375" style="211" customWidth="1"/>
    <col min="11522" max="11522" width="29.5" style="211" bestFit="1" customWidth="1"/>
    <col min="11523" max="11523" width="14.5" style="211" bestFit="1" customWidth="1"/>
    <col min="11524" max="11526" width="15" style="211" bestFit="1" customWidth="1"/>
    <col min="11527" max="11527" width="15.75" style="211" customWidth="1"/>
    <col min="11528" max="11529" width="6.875" style="211" customWidth="1"/>
    <col min="11530" max="11533" width="11.5" style="211" bestFit="1" customWidth="1"/>
    <col min="11534" max="11776" width="6.875" style="211"/>
    <col min="11777" max="11777" width="4.375" style="211" customWidth="1"/>
    <col min="11778" max="11778" width="29.5" style="211" bestFit="1" customWidth="1"/>
    <col min="11779" max="11779" width="14.5" style="211" bestFit="1" customWidth="1"/>
    <col min="11780" max="11782" width="15" style="211" bestFit="1" customWidth="1"/>
    <col min="11783" max="11783" width="15.75" style="211" customWidth="1"/>
    <col min="11784" max="11785" width="6.875" style="211" customWidth="1"/>
    <col min="11786" max="11789" width="11.5" style="211" bestFit="1" customWidth="1"/>
    <col min="11790" max="12032" width="6.875" style="211"/>
    <col min="12033" max="12033" width="4.375" style="211" customWidth="1"/>
    <col min="12034" max="12034" width="29.5" style="211" bestFit="1" customWidth="1"/>
    <col min="12035" max="12035" width="14.5" style="211" bestFit="1" customWidth="1"/>
    <col min="12036" max="12038" width="15" style="211" bestFit="1" customWidth="1"/>
    <col min="12039" max="12039" width="15.75" style="211" customWidth="1"/>
    <col min="12040" max="12041" width="6.875" style="211" customWidth="1"/>
    <col min="12042" max="12045" width="11.5" style="211" bestFit="1" customWidth="1"/>
    <col min="12046" max="12288" width="6.875" style="211"/>
    <col min="12289" max="12289" width="4.375" style="211" customWidth="1"/>
    <col min="12290" max="12290" width="29.5" style="211" bestFit="1" customWidth="1"/>
    <col min="12291" max="12291" width="14.5" style="211" bestFit="1" customWidth="1"/>
    <col min="12292" max="12294" width="15" style="211" bestFit="1" customWidth="1"/>
    <col min="12295" max="12295" width="15.75" style="211" customWidth="1"/>
    <col min="12296" max="12297" width="6.875" style="211" customWidth="1"/>
    <col min="12298" max="12301" width="11.5" style="211" bestFit="1" customWidth="1"/>
    <col min="12302" max="12544" width="6.875" style="211"/>
    <col min="12545" max="12545" width="4.375" style="211" customWidth="1"/>
    <col min="12546" max="12546" width="29.5" style="211" bestFit="1" customWidth="1"/>
    <col min="12547" max="12547" width="14.5" style="211" bestFit="1" customWidth="1"/>
    <col min="12548" max="12550" width="15" style="211" bestFit="1" customWidth="1"/>
    <col min="12551" max="12551" width="15.75" style="211" customWidth="1"/>
    <col min="12552" max="12553" width="6.875" style="211" customWidth="1"/>
    <col min="12554" max="12557" width="11.5" style="211" bestFit="1" customWidth="1"/>
    <col min="12558" max="12800" width="6.875" style="211"/>
    <col min="12801" max="12801" width="4.375" style="211" customWidth="1"/>
    <col min="12802" max="12802" width="29.5" style="211" bestFit="1" customWidth="1"/>
    <col min="12803" max="12803" width="14.5" style="211" bestFit="1" customWidth="1"/>
    <col min="12804" max="12806" width="15" style="211" bestFit="1" customWidth="1"/>
    <col min="12807" max="12807" width="15.75" style="211" customWidth="1"/>
    <col min="12808" max="12809" width="6.875" style="211" customWidth="1"/>
    <col min="12810" max="12813" width="11.5" style="211" bestFit="1" customWidth="1"/>
    <col min="12814" max="13056" width="6.875" style="211"/>
    <col min="13057" max="13057" width="4.375" style="211" customWidth="1"/>
    <col min="13058" max="13058" width="29.5" style="211" bestFit="1" customWidth="1"/>
    <col min="13059" max="13059" width="14.5" style="211" bestFit="1" customWidth="1"/>
    <col min="13060" max="13062" width="15" style="211" bestFit="1" customWidth="1"/>
    <col min="13063" max="13063" width="15.75" style="211" customWidth="1"/>
    <col min="13064" max="13065" width="6.875" style="211" customWidth="1"/>
    <col min="13066" max="13069" width="11.5" style="211" bestFit="1" customWidth="1"/>
    <col min="13070" max="13312" width="6.875" style="211"/>
    <col min="13313" max="13313" width="4.375" style="211" customWidth="1"/>
    <col min="13314" max="13314" width="29.5" style="211" bestFit="1" customWidth="1"/>
    <col min="13315" max="13315" width="14.5" style="211" bestFit="1" customWidth="1"/>
    <col min="13316" max="13318" width="15" style="211" bestFit="1" customWidth="1"/>
    <col min="13319" max="13319" width="15.75" style="211" customWidth="1"/>
    <col min="13320" max="13321" width="6.875" style="211" customWidth="1"/>
    <col min="13322" max="13325" width="11.5" style="211" bestFit="1" customWidth="1"/>
    <col min="13326" max="13568" width="6.875" style="211"/>
    <col min="13569" max="13569" width="4.375" style="211" customWidth="1"/>
    <col min="13570" max="13570" width="29.5" style="211" bestFit="1" customWidth="1"/>
    <col min="13571" max="13571" width="14.5" style="211" bestFit="1" customWidth="1"/>
    <col min="13572" max="13574" width="15" style="211" bestFit="1" customWidth="1"/>
    <col min="13575" max="13575" width="15.75" style="211" customWidth="1"/>
    <col min="13576" max="13577" width="6.875" style="211" customWidth="1"/>
    <col min="13578" max="13581" width="11.5" style="211" bestFit="1" customWidth="1"/>
    <col min="13582" max="13824" width="6.875" style="211"/>
    <col min="13825" max="13825" width="4.375" style="211" customWidth="1"/>
    <col min="13826" max="13826" width="29.5" style="211" bestFit="1" customWidth="1"/>
    <col min="13827" max="13827" width="14.5" style="211" bestFit="1" customWidth="1"/>
    <col min="13828" max="13830" width="15" style="211" bestFit="1" customWidth="1"/>
    <col min="13831" max="13831" width="15.75" style="211" customWidth="1"/>
    <col min="13832" max="13833" width="6.875" style="211" customWidth="1"/>
    <col min="13834" max="13837" width="11.5" style="211" bestFit="1" customWidth="1"/>
    <col min="13838" max="14080" width="6.875" style="211"/>
    <col min="14081" max="14081" width="4.375" style="211" customWidth="1"/>
    <col min="14082" max="14082" width="29.5" style="211" bestFit="1" customWidth="1"/>
    <col min="14083" max="14083" width="14.5" style="211" bestFit="1" customWidth="1"/>
    <col min="14084" max="14086" width="15" style="211" bestFit="1" customWidth="1"/>
    <col min="14087" max="14087" width="15.75" style="211" customWidth="1"/>
    <col min="14088" max="14089" width="6.875" style="211" customWidth="1"/>
    <col min="14090" max="14093" width="11.5" style="211" bestFit="1" customWidth="1"/>
    <col min="14094" max="14336" width="6.875" style="211"/>
    <col min="14337" max="14337" width="4.375" style="211" customWidth="1"/>
    <col min="14338" max="14338" width="29.5" style="211" bestFit="1" customWidth="1"/>
    <col min="14339" max="14339" width="14.5" style="211" bestFit="1" customWidth="1"/>
    <col min="14340" max="14342" width="15" style="211" bestFit="1" customWidth="1"/>
    <col min="14343" max="14343" width="15.75" style="211" customWidth="1"/>
    <col min="14344" max="14345" width="6.875" style="211" customWidth="1"/>
    <col min="14346" max="14349" width="11.5" style="211" bestFit="1" customWidth="1"/>
    <col min="14350" max="14592" width="6.875" style="211"/>
    <col min="14593" max="14593" width="4.375" style="211" customWidth="1"/>
    <col min="14594" max="14594" width="29.5" style="211" bestFit="1" customWidth="1"/>
    <col min="14595" max="14595" width="14.5" style="211" bestFit="1" customWidth="1"/>
    <col min="14596" max="14598" width="15" style="211" bestFit="1" customWidth="1"/>
    <col min="14599" max="14599" width="15.75" style="211" customWidth="1"/>
    <col min="14600" max="14601" width="6.875" style="211" customWidth="1"/>
    <col min="14602" max="14605" width="11.5" style="211" bestFit="1" customWidth="1"/>
    <col min="14606" max="14848" width="6.875" style="211"/>
    <col min="14849" max="14849" width="4.375" style="211" customWidth="1"/>
    <col min="14850" max="14850" width="29.5" style="211" bestFit="1" customWidth="1"/>
    <col min="14851" max="14851" width="14.5" style="211" bestFit="1" customWidth="1"/>
    <col min="14852" max="14854" width="15" style="211" bestFit="1" customWidth="1"/>
    <col min="14855" max="14855" width="15.75" style="211" customWidth="1"/>
    <col min="14856" max="14857" width="6.875" style="211" customWidth="1"/>
    <col min="14858" max="14861" width="11.5" style="211" bestFit="1" customWidth="1"/>
    <col min="14862" max="15104" width="6.875" style="211"/>
    <col min="15105" max="15105" width="4.375" style="211" customWidth="1"/>
    <col min="15106" max="15106" width="29.5" style="211" bestFit="1" customWidth="1"/>
    <col min="15107" max="15107" width="14.5" style="211" bestFit="1" customWidth="1"/>
    <col min="15108" max="15110" width="15" style="211" bestFit="1" customWidth="1"/>
    <col min="15111" max="15111" width="15.75" style="211" customWidth="1"/>
    <col min="15112" max="15113" width="6.875" style="211" customWidth="1"/>
    <col min="15114" max="15117" width="11.5" style="211" bestFit="1" customWidth="1"/>
    <col min="15118" max="15360" width="6.875" style="211"/>
    <col min="15361" max="15361" width="4.375" style="211" customWidth="1"/>
    <col min="15362" max="15362" width="29.5" style="211" bestFit="1" customWidth="1"/>
    <col min="15363" max="15363" width="14.5" style="211" bestFit="1" customWidth="1"/>
    <col min="15364" max="15366" width="15" style="211" bestFit="1" customWidth="1"/>
    <col min="15367" max="15367" width="15.75" style="211" customWidth="1"/>
    <col min="15368" max="15369" width="6.875" style="211" customWidth="1"/>
    <col min="15370" max="15373" width="11.5" style="211" bestFit="1" customWidth="1"/>
    <col min="15374" max="15616" width="6.875" style="211"/>
    <col min="15617" max="15617" width="4.375" style="211" customWidth="1"/>
    <col min="15618" max="15618" width="29.5" style="211" bestFit="1" customWidth="1"/>
    <col min="15619" max="15619" width="14.5" style="211" bestFit="1" customWidth="1"/>
    <col min="15620" max="15622" width="15" style="211" bestFit="1" customWidth="1"/>
    <col min="15623" max="15623" width="15.75" style="211" customWidth="1"/>
    <col min="15624" max="15625" width="6.875" style="211" customWidth="1"/>
    <col min="15626" max="15629" width="11.5" style="211" bestFit="1" customWidth="1"/>
    <col min="15630" max="15872" width="6.875" style="211"/>
    <col min="15873" max="15873" width="4.375" style="211" customWidth="1"/>
    <col min="15874" max="15874" width="29.5" style="211" bestFit="1" customWidth="1"/>
    <col min="15875" max="15875" width="14.5" style="211" bestFit="1" customWidth="1"/>
    <col min="15876" max="15878" width="15" style="211" bestFit="1" customWidth="1"/>
    <col min="15879" max="15879" width="15.75" style="211" customWidth="1"/>
    <col min="15880" max="15881" width="6.875" style="211" customWidth="1"/>
    <col min="15882" max="15885" width="11.5" style="211" bestFit="1" customWidth="1"/>
    <col min="15886" max="16128" width="6.875" style="211"/>
    <col min="16129" max="16129" width="4.375" style="211" customWidth="1"/>
    <col min="16130" max="16130" width="29.5" style="211" bestFit="1" customWidth="1"/>
    <col min="16131" max="16131" width="14.5" style="211" bestFit="1" customWidth="1"/>
    <col min="16132" max="16134" width="15" style="211" bestFit="1" customWidth="1"/>
    <col min="16135" max="16135" width="15.75" style="211" customWidth="1"/>
    <col min="16136" max="16137" width="6.875" style="211" customWidth="1"/>
    <col min="16138" max="16141" width="11.5" style="211" bestFit="1" customWidth="1"/>
    <col min="16142" max="16384" width="6.875" style="211"/>
  </cols>
  <sheetData>
    <row r="1" spans="1:13" ht="13.5" customHeight="1" x14ac:dyDescent="0.15">
      <c r="A1" s="208"/>
      <c r="B1" s="209"/>
      <c r="C1" s="209"/>
      <c r="D1" s="209"/>
      <c r="E1" s="209"/>
      <c r="F1" s="209"/>
      <c r="G1" s="210" t="s">
        <v>299</v>
      </c>
    </row>
    <row r="2" spans="1:13" ht="18" customHeight="1" thickBot="1" x14ac:dyDescent="0.2">
      <c r="A2" s="508" t="s">
        <v>300</v>
      </c>
      <c r="B2" s="508"/>
      <c r="C2" s="508"/>
      <c r="D2" s="508"/>
      <c r="E2" s="508"/>
      <c r="F2" s="508"/>
      <c r="G2" s="509"/>
    </row>
    <row r="3" spans="1:13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3" t="s">
        <v>85</v>
      </c>
      <c r="G3" s="214" t="s">
        <v>86</v>
      </c>
    </row>
    <row r="4" spans="1:13" ht="13.5" customHeight="1" x14ac:dyDescent="0.15">
      <c r="A4" s="215"/>
      <c r="B4" s="216" t="s">
        <v>87</v>
      </c>
      <c r="C4" s="217" t="s">
        <v>301</v>
      </c>
      <c r="D4" s="217" t="s">
        <v>302</v>
      </c>
      <c r="E4" s="217" t="s">
        <v>303</v>
      </c>
      <c r="F4" s="217" t="s">
        <v>304</v>
      </c>
      <c r="G4" s="218"/>
    </row>
    <row r="5" spans="1:13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0" t="s">
        <v>93</v>
      </c>
      <c r="G5" s="222" t="s">
        <v>93</v>
      </c>
    </row>
    <row r="6" spans="1:13" ht="13.5" customHeight="1" thickTop="1" x14ac:dyDescent="0.15">
      <c r="A6" s="223">
        <v>1</v>
      </c>
      <c r="B6" s="224" t="s">
        <v>94</v>
      </c>
      <c r="C6" s="225">
        <v>14430700</v>
      </c>
      <c r="D6" s="225">
        <v>14317500</v>
      </c>
      <c r="E6" s="225">
        <v>22219800</v>
      </c>
      <c r="F6" s="225">
        <v>29972900</v>
      </c>
      <c r="G6" s="226">
        <v>80940900</v>
      </c>
    </row>
    <row r="7" spans="1:13" ht="13.15" customHeight="1" x14ac:dyDescent="0.15">
      <c r="A7" s="227">
        <v>2</v>
      </c>
      <c r="B7" s="228" t="s">
        <v>95</v>
      </c>
      <c r="C7" s="241">
        <v>175159600</v>
      </c>
      <c r="D7" s="241">
        <v>186312600</v>
      </c>
      <c r="E7" s="241">
        <v>217365200</v>
      </c>
      <c r="F7" s="241">
        <v>274848100</v>
      </c>
      <c r="G7" s="242">
        <v>853685500</v>
      </c>
    </row>
    <row r="8" spans="1:13" ht="13.5" customHeight="1" x14ac:dyDescent="0.15">
      <c r="A8" s="227">
        <v>3</v>
      </c>
      <c r="B8" s="228" t="s">
        <v>96</v>
      </c>
      <c r="C8" s="241">
        <v>124454300</v>
      </c>
      <c r="D8" s="241">
        <v>137948100</v>
      </c>
      <c r="E8" s="241">
        <v>112975200</v>
      </c>
      <c r="F8" s="241">
        <v>148790600</v>
      </c>
      <c r="G8" s="242">
        <v>524168200</v>
      </c>
      <c r="J8" s="259"/>
      <c r="K8" s="259"/>
      <c r="L8" s="259"/>
      <c r="M8" s="259"/>
    </row>
    <row r="9" spans="1:13" ht="13.5" customHeight="1" x14ac:dyDescent="0.15">
      <c r="A9" s="227">
        <v>4</v>
      </c>
      <c r="B9" s="228" t="s">
        <v>97</v>
      </c>
      <c r="C9" s="241">
        <v>101441500</v>
      </c>
      <c r="D9" s="241">
        <v>118636000</v>
      </c>
      <c r="E9" s="241">
        <v>108667700</v>
      </c>
      <c r="F9" s="241">
        <v>139099200</v>
      </c>
      <c r="G9" s="242">
        <v>467844400</v>
      </c>
      <c r="J9" s="259"/>
    </row>
    <row r="10" spans="1:13" ht="13.5" customHeight="1" x14ac:dyDescent="0.15">
      <c r="A10" s="227"/>
      <c r="B10" s="228" t="s">
        <v>305</v>
      </c>
      <c r="C10" s="241">
        <v>852000</v>
      </c>
      <c r="D10" s="241">
        <v>905900</v>
      </c>
      <c r="E10" s="241">
        <v>783900</v>
      </c>
      <c r="F10" s="241">
        <v>1218200</v>
      </c>
      <c r="G10" s="242">
        <f>SUM(C10:F10)</f>
        <v>3760000</v>
      </c>
      <c r="J10" s="259"/>
    </row>
    <row r="11" spans="1:13" ht="13.5" customHeight="1" x14ac:dyDescent="0.15">
      <c r="A11" s="227">
        <v>5</v>
      </c>
      <c r="B11" s="228" t="s">
        <v>99</v>
      </c>
      <c r="C11" s="241">
        <v>94250900</v>
      </c>
      <c r="D11" s="241">
        <v>120147000</v>
      </c>
      <c r="E11" s="241">
        <v>114781300</v>
      </c>
      <c r="F11" s="241">
        <v>153082200</v>
      </c>
      <c r="G11" s="242">
        <v>482261400</v>
      </c>
    </row>
    <row r="12" spans="1:13" ht="13.5" customHeight="1" x14ac:dyDescent="0.15">
      <c r="A12" s="227">
        <v>6</v>
      </c>
      <c r="B12" s="228" t="s">
        <v>100</v>
      </c>
      <c r="C12" s="241">
        <v>306064900</v>
      </c>
      <c r="D12" s="241">
        <v>321248400</v>
      </c>
      <c r="E12" s="241">
        <v>319837300</v>
      </c>
      <c r="F12" s="241">
        <v>379133800</v>
      </c>
      <c r="G12" s="242">
        <v>1326284400</v>
      </c>
    </row>
    <row r="13" spans="1:13" ht="13.5" customHeight="1" x14ac:dyDescent="0.15">
      <c r="A13" s="227" t="s">
        <v>101</v>
      </c>
      <c r="B13" s="228"/>
      <c r="C13" s="241">
        <f>SUM(C7:C12)</f>
        <v>802223200</v>
      </c>
      <c r="D13" s="241">
        <f>SUM(D7:D12)</f>
        <v>885198000</v>
      </c>
      <c r="E13" s="241">
        <f>SUM(E7:E12)</f>
        <v>874410600</v>
      </c>
      <c r="F13" s="241">
        <f>SUM(F7:F12)</f>
        <v>1096172100</v>
      </c>
      <c r="G13" s="242">
        <f>SUM(G7:G12)</f>
        <v>3658003900</v>
      </c>
    </row>
    <row r="14" spans="1:13" ht="13.5" customHeight="1" thickBot="1" x14ac:dyDescent="0.2">
      <c r="A14" s="233" t="s">
        <v>102</v>
      </c>
      <c r="B14" s="234"/>
      <c r="C14" s="243">
        <f>SUM(C6:C12)</f>
        <v>816653900</v>
      </c>
      <c r="D14" s="243">
        <f>SUM(D6:D12)</f>
        <v>899515500</v>
      </c>
      <c r="E14" s="243">
        <f>SUM(E6:E12)</f>
        <v>896630400</v>
      </c>
      <c r="F14" s="243">
        <f>SUM(F6:F12)</f>
        <v>1126145000</v>
      </c>
      <c r="G14" s="244">
        <f>SUM(G6:G12)</f>
        <v>3738944800</v>
      </c>
    </row>
    <row r="15" spans="1:13" ht="13.5" customHeight="1" x14ac:dyDescent="0.15">
      <c r="A15" s="237">
        <v>7</v>
      </c>
      <c r="B15" s="238" t="s">
        <v>103</v>
      </c>
      <c r="C15" s="239">
        <v>1248900</v>
      </c>
      <c r="D15" s="239">
        <v>1062600</v>
      </c>
      <c r="E15" s="239">
        <v>1525300</v>
      </c>
      <c r="F15" s="239">
        <v>2201400</v>
      </c>
      <c r="G15" s="240">
        <v>6038200</v>
      </c>
    </row>
    <row r="16" spans="1:13" ht="13.5" customHeight="1" x14ac:dyDescent="0.15">
      <c r="A16" s="227">
        <v>8</v>
      </c>
      <c r="B16" s="228" t="s">
        <v>104</v>
      </c>
      <c r="C16" s="241">
        <v>1380000</v>
      </c>
      <c r="D16" s="241">
        <v>1518900</v>
      </c>
      <c r="E16" s="241">
        <v>1724200</v>
      </c>
      <c r="F16" s="241">
        <v>3111700</v>
      </c>
      <c r="G16" s="242">
        <v>7734800</v>
      </c>
    </row>
    <row r="17" spans="1:7" ht="13.5" customHeight="1" x14ac:dyDescent="0.15">
      <c r="A17" s="227">
        <v>9</v>
      </c>
      <c r="B17" s="228" t="s">
        <v>105</v>
      </c>
      <c r="C17" s="241">
        <v>8052400</v>
      </c>
      <c r="D17" s="241">
        <v>8934100</v>
      </c>
      <c r="E17" s="241">
        <v>11175200</v>
      </c>
      <c r="F17" s="241">
        <v>15420000</v>
      </c>
      <c r="G17" s="242">
        <v>43581700</v>
      </c>
    </row>
    <row r="18" spans="1:7" ht="13.5" customHeight="1" x14ac:dyDescent="0.15">
      <c r="A18" s="227">
        <v>10</v>
      </c>
      <c r="B18" s="228" t="s">
        <v>106</v>
      </c>
      <c r="C18" s="241">
        <v>1670600</v>
      </c>
      <c r="D18" s="241">
        <v>1227600</v>
      </c>
      <c r="E18" s="241">
        <v>2070600</v>
      </c>
      <c r="F18" s="241">
        <v>2717500</v>
      </c>
      <c r="G18" s="242">
        <v>7686300</v>
      </c>
    </row>
    <row r="19" spans="1:7" ht="13.5" customHeight="1" x14ac:dyDescent="0.15">
      <c r="A19" s="227">
        <v>11</v>
      </c>
      <c r="B19" s="228" t="s">
        <v>107</v>
      </c>
      <c r="C19" s="241">
        <v>5255400</v>
      </c>
      <c r="D19" s="241">
        <v>2941200</v>
      </c>
      <c r="E19" s="241">
        <v>4669000</v>
      </c>
      <c r="F19" s="241">
        <v>6144100</v>
      </c>
      <c r="G19" s="242">
        <v>19009700</v>
      </c>
    </row>
    <row r="20" spans="1:7" ht="13.5" customHeight="1" x14ac:dyDescent="0.15">
      <c r="A20" s="227">
        <v>12</v>
      </c>
      <c r="B20" s="228" t="s">
        <v>263</v>
      </c>
      <c r="C20" s="241">
        <v>3178200</v>
      </c>
      <c r="D20" s="241">
        <v>3225900</v>
      </c>
      <c r="E20" s="241">
        <v>4096300</v>
      </c>
      <c r="F20" s="241">
        <v>6231000</v>
      </c>
      <c r="G20" s="242">
        <v>16731400</v>
      </c>
    </row>
    <row r="21" spans="1:7" ht="13.5" customHeight="1" x14ac:dyDescent="0.15">
      <c r="A21" s="227">
        <v>13</v>
      </c>
      <c r="B21" s="228" t="s">
        <v>108</v>
      </c>
      <c r="C21" s="241">
        <v>7621900</v>
      </c>
      <c r="D21" s="241">
        <v>7272700</v>
      </c>
      <c r="E21" s="241">
        <v>11002100</v>
      </c>
      <c r="F21" s="241">
        <v>15546600</v>
      </c>
      <c r="G21" s="242">
        <v>41443300</v>
      </c>
    </row>
    <row r="22" spans="1:7" ht="13.5" customHeight="1" x14ac:dyDescent="0.15">
      <c r="A22" s="227">
        <v>14</v>
      </c>
      <c r="B22" s="228" t="s">
        <v>109</v>
      </c>
      <c r="C22" s="241">
        <v>3337600</v>
      </c>
      <c r="D22" s="241">
        <v>3007200</v>
      </c>
      <c r="E22" s="241">
        <v>4558700</v>
      </c>
      <c r="F22" s="241">
        <v>5947300</v>
      </c>
      <c r="G22" s="242">
        <v>16850800</v>
      </c>
    </row>
    <row r="23" spans="1:7" ht="13.5" customHeight="1" x14ac:dyDescent="0.15">
      <c r="A23" s="227">
        <v>15</v>
      </c>
      <c r="B23" s="228" t="s">
        <v>110</v>
      </c>
      <c r="C23" s="241">
        <v>3472100</v>
      </c>
      <c r="D23" s="241">
        <v>3258000</v>
      </c>
      <c r="E23" s="241">
        <v>4192800</v>
      </c>
      <c r="F23" s="241">
        <v>6425400</v>
      </c>
      <c r="G23" s="242">
        <v>17348300</v>
      </c>
    </row>
    <row r="24" spans="1:7" ht="13.5" customHeight="1" x14ac:dyDescent="0.15">
      <c r="A24" s="227">
        <v>16</v>
      </c>
      <c r="B24" s="228" t="s">
        <v>111</v>
      </c>
      <c r="C24" s="241">
        <v>4319300</v>
      </c>
      <c r="D24" s="241">
        <v>5126900</v>
      </c>
      <c r="E24" s="241">
        <v>8018600</v>
      </c>
      <c r="F24" s="241">
        <v>10888700</v>
      </c>
      <c r="G24" s="242">
        <v>28353500</v>
      </c>
    </row>
    <row r="25" spans="1:7" ht="13.5" customHeight="1" x14ac:dyDescent="0.15">
      <c r="A25" s="227">
        <v>17</v>
      </c>
      <c r="B25" s="228" t="s">
        <v>112</v>
      </c>
      <c r="C25" s="241">
        <v>7382300</v>
      </c>
      <c r="D25" s="241">
        <v>5577900</v>
      </c>
      <c r="E25" s="241">
        <v>9345100</v>
      </c>
      <c r="F25" s="241">
        <v>10582000</v>
      </c>
      <c r="G25" s="242">
        <v>32887300</v>
      </c>
    </row>
    <row r="26" spans="1:7" ht="13.5" customHeight="1" x14ac:dyDescent="0.15">
      <c r="A26" s="227">
        <v>18</v>
      </c>
      <c r="B26" s="228" t="s">
        <v>113</v>
      </c>
      <c r="C26" s="241">
        <v>1952300</v>
      </c>
      <c r="D26" s="241">
        <v>1527400</v>
      </c>
      <c r="E26" s="241">
        <v>8191700</v>
      </c>
      <c r="F26" s="241">
        <v>12328500</v>
      </c>
      <c r="G26" s="242">
        <v>23999900</v>
      </c>
    </row>
    <row r="27" spans="1:7" ht="13.5" customHeight="1" x14ac:dyDescent="0.15">
      <c r="A27" s="227">
        <v>19</v>
      </c>
      <c r="B27" s="228" t="s">
        <v>114</v>
      </c>
      <c r="C27" s="241">
        <v>14158900</v>
      </c>
      <c r="D27" s="241">
        <v>12734200</v>
      </c>
      <c r="E27" s="241">
        <v>17604500</v>
      </c>
      <c r="F27" s="241">
        <v>24575500</v>
      </c>
      <c r="G27" s="242">
        <v>69073100</v>
      </c>
    </row>
    <row r="28" spans="1:7" ht="13.5" customHeight="1" x14ac:dyDescent="0.15">
      <c r="A28" s="227">
        <v>20</v>
      </c>
      <c r="B28" s="228" t="s">
        <v>115</v>
      </c>
      <c r="C28" s="241">
        <v>3758300</v>
      </c>
      <c r="D28" s="241">
        <v>3310700</v>
      </c>
      <c r="E28" s="241">
        <v>5453900</v>
      </c>
      <c r="F28" s="241">
        <v>7649500</v>
      </c>
      <c r="G28" s="242">
        <v>20172400</v>
      </c>
    </row>
    <row r="29" spans="1:7" ht="13.5" customHeight="1" x14ac:dyDescent="0.15">
      <c r="A29" s="227">
        <v>21</v>
      </c>
      <c r="B29" s="228" t="s">
        <v>238</v>
      </c>
      <c r="C29" s="241">
        <v>7020200</v>
      </c>
      <c r="D29" s="241">
        <v>6455900</v>
      </c>
      <c r="E29" s="241">
        <v>10342100</v>
      </c>
      <c r="F29" s="241">
        <v>15936600</v>
      </c>
      <c r="G29" s="242">
        <v>39754800</v>
      </c>
    </row>
    <row r="30" spans="1:7" ht="13.5" customHeight="1" x14ac:dyDescent="0.15">
      <c r="A30" s="227">
        <v>22</v>
      </c>
      <c r="B30" s="228" t="s">
        <v>116</v>
      </c>
      <c r="C30" s="241">
        <v>4577500</v>
      </c>
      <c r="D30" s="241">
        <v>3407500</v>
      </c>
      <c r="E30" s="241">
        <v>5436100</v>
      </c>
      <c r="F30" s="241">
        <v>7634100</v>
      </c>
      <c r="G30" s="242">
        <v>21055200</v>
      </c>
    </row>
    <row r="31" spans="1:7" ht="13.5" customHeight="1" x14ac:dyDescent="0.15">
      <c r="A31" s="227">
        <v>23</v>
      </c>
      <c r="B31" s="228" t="s">
        <v>117</v>
      </c>
      <c r="C31" s="241">
        <v>7074300</v>
      </c>
      <c r="D31" s="241">
        <v>6034900</v>
      </c>
      <c r="E31" s="241">
        <v>8129300</v>
      </c>
      <c r="F31" s="241">
        <v>10628600</v>
      </c>
      <c r="G31" s="242">
        <v>31867100</v>
      </c>
    </row>
    <row r="32" spans="1:7" ht="13.5" customHeight="1" x14ac:dyDescent="0.15">
      <c r="A32" s="227">
        <v>24</v>
      </c>
      <c r="B32" s="228" t="s">
        <v>118</v>
      </c>
      <c r="C32" s="241">
        <v>2101000</v>
      </c>
      <c r="D32" s="241">
        <v>1629200</v>
      </c>
      <c r="E32" s="241">
        <v>2434400</v>
      </c>
      <c r="F32" s="241">
        <v>4000800</v>
      </c>
      <c r="G32" s="242">
        <v>10165400</v>
      </c>
    </row>
    <row r="33" spans="1:7" ht="13.5" customHeight="1" x14ac:dyDescent="0.15">
      <c r="A33" s="227">
        <v>25</v>
      </c>
      <c r="B33" s="228" t="s">
        <v>119</v>
      </c>
      <c r="C33" s="241">
        <v>5564100</v>
      </c>
      <c r="D33" s="241">
        <v>4682800</v>
      </c>
      <c r="E33" s="241">
        <v>7513100</v>
      </c>
      <c r="F33" s="241">
        <v>9532700</v>
      </c>
      <c r="G33" s="242">
        <v>27292700</v>
      </c>
    </row>
    <row r="34" spans="1:7" ht="13.5" customHeight="1" x14ac:dyDescent="0.15">
      <c r="A34" s="227">
        <v>26</v>
      </c>
      <c r="B34" s="228" t="s">
        <v>120</v>
      </c>
      <c r="C34" s="241"/>
      <c r="D34" s="241">
        <v>4876900</v>
      </c>
      <c r="E34" s="241">
        <v>6902900</v>
      </c>
      <c r="F34" s="241">
        <v>8901200</v>
      </c>
      <c r="G34" s="242">
        <v>20681000</v>
      </c>
    </row>
    <row r="35" spans="1:7" ht="13.5" customHeight="1" x14ac:dyDescent="0.15">
      <c r="A35" s="227">
        <v>27</v>
      </c>
      <c r="B35" s="228" t="s">
        <v>121</v>
      </c>
      <c r="C35" s="241">
        <v>3014000</v>
      </c>
      <c r="D35" s="241">
        <v>2859300</v>
      </c>
      <c r="E35" s="241">
        <v>4106000</v>
      </c>
      <c r="F35" s="241">
        <v>4941600</v>
      </c>
      <c r="G35" s="242">
        <v>14920900</v>
      </c>
    </row>
    <row r="36" spans="1:7" ht="13.5" customHeight="1" x14ac:dyDescent="0.15">
      <c r="A36" s="227">
        <v>28</v>
      </c>
      <c r="B36" s="228" t="s">
        <v>122</v>
      </c>
      <c r="C36" s="241">
        <v>5879900</v>
      </c>
      <c r="D36" s="241">
        <v>4967500</v>
      </c>
      <c r="E36" s="241">
        <v>5548000</v>
      </c>
      <c r="F36" s="241">
        <v>7276000</v>
      </c>
      <c r="G36" s="242">
        <v>23671400</v>
      </c>
    </row>
    <row r="37" spans="1:7" ht="13.5" customHeight="1" x14ac:dyDescent="0.15">
      <c r="A37" s="227">
        <v>29</v>
      </c>
      <c r="B37" s="228" t="s">
        <v>123</v>
      </c>
      <c r="C37" s="241">
        <v>2182900</v>
      </c>
      <c r="D37" s="241">
        <v>2108300</v>
      </c>
      <c r="E37" s="241">
        <v>3417800</v>
      </c>
      <c r="F37" s="241">
        <v>4216900</v>
      </c>
      <c r="G37" s="242">
        <v>11925900</v>
      </c>
    </row>
    <row r="38" spans="1:7" ht="13.5" customHeight="1" x14ac:dyDescent="0.15">
      <c r="A38" s="227">
        <v>30</v>
      </c>
      <c r="B38" s="228" t="s">
        <v>124</v>
      </c>
      <c r="C38" s="241">
        <v>2941700</v>
      </c>
      <c r="D38" s="241">
        <v>2479900</v>
      </c>
      <c r="E38" s="241">
        <v>3402700</v>
      </c>
      <c r="F38" s="241">
        <v>4768400</v>
      </c>
      <c r="G38" s="242">
        <v>13592700</v>
      </c>
    </row>
    <row r="39" spans="1:7" ht="13.5" customHeight="1" x14ac:dyDescent="0.15">
      <c r="A39" s="227">
        <v>31</v>
      </c>
      <c r="B39" s="228" t="s">
        <v>125</v>
      </c>
      <c r="C39" s="241">
        <v>4848900</v>
      </c>
      <c r="D39" s="241">
        <v>4523400</v>
      </c>
      <c r="E39" s="241">
        <v>7114300</v>
      </c>
      <c r="F39" s="241">
        <v>8693100</v>
      </c>
      <c r="G39" s="242">
        <v>25179700</v>
      </c>
    </row>
    <row r="40" spans="1:7" ht="13.5" customHeight="1" x14ac:dyDescent="0.15">
      <c r="A40" s="227">
        <v>32</v>
      </c>
      <c r="B40" s="228" t="s">
        <v>126</v>
      </c>
      <c r="C40" s="241">
        <v>4300900</v>
      </c>
      <c r="D40" s="241">
        <v>3186300</v>
      </c>
      <c r="E40" s="241">
        <v>5170800</v>
      </c>
      <c r="F40" s="241">
        <v>8187100</v>
      </c>
      <c r="G40" s="242">
        <v>20845100</v>
      </c>
    </row>
    <row r="41" spans="1:7" ht="13.5" customHeight="1" x14ac:dyDescent="0.15">
      <c r="A41" s="227">
        <v>33</v>
      </c>
      <c r="B41" s="228" t="s">
        <v>127</v>
      </c>
      <c r="C41" s="241">
        <v>1972000</v>
      </c>
      <c r="D41" s="241">
        <v>1524600</v>
      </c>
      <c r="E41" s="241">
        <v>2689400</v>
      </c>
      <c r="F41" s="241">
        <v>4602800</v>
      </c>
      <c r="G41" s="242">
        <v>10788800</v>
      </c>
    </row>
    <row r="42" spans="1:7" ht="13.5" customHeight="1" x14ac:dyDescent="0.15">
      <c r="A42" s="227">
        <v>34</v>
      </c>
      <c r="B42" s="228" t="s">
        <v>128</v>
      </c>
      <c r="C42" s="241">
        <v>3440400</v>
      </c>
      <c r="D42" s="241">
        <v>2804900</v>
      </c>
      <c r="E42" s="241">
        <v>3914400</v>
      </c>
      <c r="F42" s="241">
        <v>5239900</v>
      </c>
      <c r="G42" s="242">
        <v>15399600</v>
      </c>
    </row>
    <row r="43" spans="1:7" ht="13.5" customHeight="1" x14ac:dyDescent="0.15">
      <c r="A43" s="227">
        <v>35</v>
      </c>
      <c r="B43" s="228" t="s">
        <v>129</v>
      </c>
      <c r="C43" s="241">
        <v>687600</v>
      </c>
      <c r="D43" s="241">
        <v>809400</v>
      </c>
      <c r="E43" s="241">
        <v>1652700</v>
      </c>
      <c r="F43" s="241">
        <v>1449400</v>
      </c>
      <c r="G43" s="242">
        <v>4599100</v>
      </c>
    </row>
    <row r="44" spans="1:7" ht="13.5" customHeight="1" x14ac:dyDescent="0.15">
      <c r="A44" s="227">
        <v>36</v>
      </c>
      <c r="B44" s="228" t="s">
        <v>130</v>
      </c>
      <c r="C44" s="241">
        <v>3595000</v>
      </c>
      <c r="D44" s="241">
        <v>3241800</v>
      </c>
      <c r="E44" s="241">
        <v>4633900</v>
      </c>
      <c r="F44" s="241">
        <v>5899800</v>
      </c>
      <c r="G44" s="242">
        <v>17370500</v>
      </c>
    </row>
    <row r="45" spans="1:7" ht="13.5" customHeight="1" x14ac:dyDescent="0.15">
      <c r="A45" s="227">
        <v>37</v>
      </c>
      <c r="B45" s="228" t="s">
        <v>131</v>
      </c>
      <c r="C45" s="241">
        <v>1381300</v>
      </c>
      <c r="D45" s="241">
        <v>1067800</v>
      </c>
      <c r="E45" s="241">
        <v>1335100</v>
      </c>
      <c r="F45" s="241">
        <v>2998400</v>
      </c>
      <c r="G45" s="242">
        <v>6782600</v>
      </c>
    </row>
    <row r="46" spans="1:7" ht="13.5" customHeight="1" x14ac:dyDescent="0.15">
      <c r="A46" s="227">
        <v>38</v>
      </c>
      <c r="B46" s="228" t="s">
        <v>132</v>
      </c>
      <c r="C46" s="241">
        <v>2956000</v>
      </c>
      <c r="D46" s="241">
        <v>2974000</v>
      </c>
      <c r="E46" s="241">
        <v>4388000</v>
      </c>
      <c r="F46" s="241">
        <v>6219600</v>
      </c>
      <c r="G46" s="242">
        <v>16537600</v>
      </c>
    </row>
    <row r="47" spans="1:7" ht="13.5" customHeight="1" x14ac:dyDescent="0.15">
      <c r="A47" s="227">
        <v>39</v>
      </c>
      <c r="B47" s="228" t="s">
        <v>133</v>
      </c>
      <c r="C47" s="241">
        <v>6192500</v>
      </c>
      <c r="D47" s="241">
        <v>4954700</v>
      </c>
      <c r="E47" s="241">
        <v>7540300</v>
      </c>
      <c r="F47" s="241">
        <v>9397400</v>
      </c>
      <c r="G47" s="242">
        <v>28084900</v>
      </c>
    </row>
    <row r="48" spans="1:7" ht="13.5" customHeight="1" x14ac:dyDescent="0.15">
      <c r="A48" s="227">
        <v>40</v>
      </c>
      <c r="B48" s="228" t="s">
        <v>134</v>
      </c>
      <c r="C48" s="241">
        <v>3561800</v>
      </c>
      <c r="D48" s="241">
        <v>3093700</v>
      </c>
      <c r="E48" s="241">
        <v>5198100</v>
      </c>
      <c r="F48" s="241">
        <v>7334400</v>
      </c>
      <c r="G48" s="242">
        <v>19188000</v>
      </c>
    </row>
    <row r="49" spans="1:7" ht="13.5" customHeight="1" x14ac:dyDescent="0.15">
      <c r="A49" s="227">
        <v>41</v>
      </c>
      <c r="B49" s="228" t="s">
        <v>135</v>
      </c>
      <c r="C49" s="241">
        <v>4800700</v>
      </c>
      <c r="D49" s="241">
        <v>4731100</v>
      </c>
      <c r="E49" s="241">
        <v>6188300</v>
      </c>
      <c r="F49" s="241">
        <v>7230800</v>
      </c>
      <c r="G49" s="242">
        <v>22950900</v>
      </c>
    </row>
    <row r="50" spans="1:7" ht="13.5" customHeight="1" x14ac:dyDescent="0.15">
      <c r="A50" s="227">
        <v>42</v>
      </c>
      <c r="B50" s="228" t="s">
        <v>136</v>
      </c>
      <c r="C50" s="241">
        <v>1227400</v>
      </c>
      <c r="D50" s="241">
        <v>1340500</v>
      </c>
      <c r="E50" s="241">
        <v>990700</v>
      </c>
      <c r="F50" s="241">
        <v>1458400</v>
      </c>
      <c r="G50" s="242">
        <v>5017000</v>
      </c>
    </row>
    <row r="51" spans="1:7" ht="13.5" customHeight="1" x14ac:dyDescent="0.15">
      <c r="A51" s="227">
        <v>43</v>
      </c>
      <c r="B51" s="228" t="s">
        <v>137</v>
      </c>
      <c r="C51" s="241">
        <v>2933700</v>
      </c>
      <c r="D51" s="241">
        <v>3793700</v>
      </c>
      <c r="E51" s="241">
        <v>4334900</v>
      </c>
      <c r="F51" s="241">
        <v>4887100</v>
      </c>
      <c r="G51" s="242">
        <v>15949400</v>
      </c>
    </row>
    <row r="52" spans="1:7" ht="13.5" customHeight="1" x14ac:dyDescent="0.15">
      <c r="A52" s="227">
        <v>44</v>
      </c>
      <c r="B52" s="228" t="s">
        <v>138</v>
      </c>
      <c r="C52" s="241">
        <v>3968600</v>
      </c>
      <c r="D52" s="241">
        <v>5248000</v>
      </c>
      <c r="E52" s="241">
        <v>7011500</v>
      </c>
      <c r="F52" s="241">
        <v>10382400</v>
      </c>
      <c r="G52" s="242">
        <v>26610500</v>
      </c>
    </row>
    <row r="53" spans="1:7" ht="13.5" customHeight="1" x14ac:dyDescent="0.15">
      <c r="A53" s="227">
        <v>45</v>
      </c>
      <c r="B53" s="228" t="s">
        <v>139</v>
      </c>
      <c r="C53" s="241">
        <v>3913000</v>
      </c>
      <c r="D53" s="241">
        <v>4671900</v>
      </c>
      <c r="E53" s="241">
        <v>5659500</v>
      </c>
      <c r="F53" s="241">
        <v>7439200</v>
      </c>
      <c r="G53" s="242">
        <v>21683600</v>
      </c>
    </row>
    <row r="54" spans="1:7" ht="13.5" customHeight="1" thickBot="1" x14ac:dyDescent="0.2">
      <c r="A54" s="233" t="s">
        <v>140</v>
      </c>
      <c r="B54" s="234"/>
      <c r="C54" s="243">
        <v>156923600</v>
      </c>
      <c r="D54" s="243">
        <v>148193300</v>
      </c>
      <c r="E54" s="243">
        <v>218682300</v>
      </c>
      <c r="F54" s="243">
        <v>299025900</v>
      </c>
      <c r="G54" s="244">
        <v>822825100</v>
      </c>
    </row>
    <row r="55" spans="1:7" ht="13.5" customHeight="1" x14ac:dyDescent="0.15">
      <c r="A55" s="237">
        <v>46</v>
      </c>
      <c r="B55" s="238" t="s">
        <v>141</v>
      </c>
      <c r="C55" s="239">
        <v>500400</v>
      </c>
      <c r="D55" s="239">
        <v>465100</v>
      </c>
      <c r="E55" s="239">
        <v>1029600</v>
      </c>
      <c r="F55" s="239">
        <v>658200</v>
      </c>
      <c r="G55" s="240">
        <v>2653300</v>
      </c>
    </row>
    <row r="56" spans="1:7" ht="13.5" customHeight="1" x14ac:dyDescent="0.15">
      <c r="A56" s="227">
        <v>47</v>
      </c>
      <c r="B56" s="228" t="s">
        <v>142</v>
      </c>
      <c r="C56" s="241">
        <v>1031000</v>
      </c>
      <c r="D56" s="241">
        <v>1113000</v>
      </c>
      <c r="E56" s="241">
        <v>1433900</v>
      </c>
      <c r="F56" s="241">
        <v>1196100</v>
      </c>
      <c r="G56" s="242">
        <v>4774000</v>
      </c>
    </row>
    <row r="57" spans="1:7" ht="13.5" customHeight="1" x14ac:dyDescent="0.15">
      <c r="A57" s="227">
        <v>48</v>
      </c>
      <c r="B57" s="228" t="s">
        <v>143</v>
      </c>
      <c r="C57" s="241">
        <v>598400</v>
      </c>
      <c r="D57" s="241">
        <v>626900</v>
      </c>
      <c r="E57" s="241">
        <v>831100</v>
      </c>
      <c r="F57" s="241">
        <v>1048200</v>
      </c>
      <c r="G57" s="242">
        <v>3104600</v>
      </c>
    </row>
    <row r="58" spans="1:7" ht="13.5" customHeight="1" x14ac:dyDescent="0.15">
      <c r="A58" s="227">
        <v>49</v>
      </c>
      <c r="B58" s="228" t="s">
        <v>144</v>
      </c>
      <c r="C58" s="241">
        <v>2657500</v>
      </c>
      <c r="D58" s="241">
        <v>3303400</v>
      </c>
      <c r="E58" s="241">
        <v>4169900</v>
      </c>
      <c r="F58" s="241">
        <v>4929000</v>
      </c>
      <c r="G58" s="242">
        <v>15059800</v>
      </c>
    </row>
    <row r="59" spans="1:7" ht="13.5" customHeight="1" x14ac:dyDescent="0.15">
      <c r="A59" s="227">
        <v>50</v>
      </c>
      <c r="B59" s="228" t="s">
        <v>145</v>
      </c>
      <c r="C59" s="241">
        <v>1371900</v>
      </c>
      <c r="D59" s="241">
        <v>1137500</v>
      </c>
      <c r="E59" s="241">
        <v>1696500</v>
      </c>
      <c r="F59" s="241">
        <v>2118200</v>
      </c>
      <c r="G59" s="242">
        <v>6324100</v>
      </c>
    </row>
    <row r="60" spans="1:7" ht="13.5" customHeight="1" x14ac:dyDescent="0.15">
      <c r="A60" s="227">
        <v>51</v>
      </c>
      <c r="B60" s="228" t="s">
        <v>146</v>
      </c>
      <c r="C60" s="241">
        <v>909100</v>
      </c>
      <c r="D60" s="241">
        <v>1137400</v>
      </c>
      <c r="E60" s="241">
        <v>1915800</v>
      </c>
      <c r="F60" s="241">
        <v>2411400</v>
      </c>
      <c r="G60" s="242">
        <v>6373700</v>
      </c>
    </row>
    <row r="61" spans="1:7" ht="13.5" customHeight="1" x14ac:dyDescent="0.15">
      <c r="A61" s="227">
        <v>52</v>
      </c>
      <c r="B61" s="228" t="s">
        <v>147</v>
      </c>
      <c r="C61" s="241">
        <v>233100</v>
      </c>
      <c r="D61" s="241">
        <v>509500</v>
      </c>
      <c r="E61" s="241">
        <v>443100</v>
      </c>
      <c r="F61" s="241">
        <v>482700</v>
      </c>
      <c r="G61" s="242">
        <v>1668400</v>
      </c>
    </row>
    <row r="62" spans="1:7" ht="13.5" customHeight="1" x14ac:dyDescent="0.15">
      <c r="A62" s="227">
        <v>53</v>
      </c>
      <c r="B62" s="228" t="s">
        <v>148</v>
      </c>
      <c r="C62" s="241">
        <v>1067200</v>
      </c>
      <c r="D62" s="241">
        <v>1542900</v>
      </c>
      <c r="E62" s="241">
        <v>1716400</v>
      </c>
      <c r="F62" s="241">
        <v>2460900</v>
      </c>
      <c r="G62" s="242">
        <v>6787400</v>
      </c>
    </row>
    <row r="63" spans="1:7" ht="13.5" customHeight="1" x14ac:dyDescent="0.15">
      <c r="A63" s="227">
        <v>54</v>
      </c>
      <c r="B63" s="228" t="s">
        <v>149</v>
      </c>
      <c r="C63" s="241">
        <v>1171900</v>
      </c>
      <c r="D63" s="241">
        <v>1071100</v>
      </c>
      <c r="E63" s="241">
        <v>1548200</v>
      </c>
      <c r="F63" s="241">
        <v>2241300</v>
      </c>
      <c r="G63" s="242">
        <v>6032500</v>
      </c>
    </row>
    <row r="64" spans="1:7" ht="13.5" customHeight="1" x14ac:dyDescent="0.15">
      <c r="A64" s="227">
        <v>55</v>
      </c>
      <c r="B64" s="228" t="s">
        <v>306</v>
      </c>
      <c r="C64" s="241">
        <v>532600</v>
      </c>
      <c r="D64" s="241">
        <v>628100</v>
      </c>
      <c r="E64" s="241">
        <v>768100</v>
      </c>
      <c r="F64" s="241">
        <v>1015300</v>
      </c>
      <c r="G64" s="242">
        <v>2944100</v>
      </c>
    </row>
    <row r="65" spans="1:7" ht="13.5" customHeight="1" x14ac:dyDescent="0.15">
      <c r="A65" s="227">
        <v>56</v>
      </c>
      <c r="B65" s="228" t="s">
        <v>150</v>
      </c>
      <c r="C65" s="241">
        <v>499000</v>
      </c>
      <c r="D65" s="241">
        <v>582400</v>
      </c>
      <c r="E65" s="241">
        <v>756100</v>
      </c>
      <c r="F65" s="241">
        <v>904600</v>
      </c>
      <c r="G65" s="242">
        <v>2742100</v>
      </c>
    </row>
    <row r="66" spans="1:7" ht="13.5" customHeight="1" x14ac:dyDescent="0.15">
      <c r="A66" s="227">
        <v>57</v>
      </c>
      <c r="B66" s="228" t="s">
        <v>151</v>
      </c>
      <c r="C66" s="241">
        <v>214700</v>
      </c>
      <c r="D66" s="241">
        <v>319600</v>
      </c>
      <c r="E66" s="241">
        <v>389700</v>
      </c>
      <c r="F66" s="241">
        <v>637700</v>
      </c>
      <c r="G66" s="242">
        <v>1561700</v>
      </c>
    </row>
    <row r="67" spans="1:7" ht="13.5" customHeight="1" x14ac:dyDescent="0.15">
      <c r="A67" s="227">
        <v>58</v>
      </c>
      <c r="B67" s="228" t="s">
        <v>152</v>
      </c>
      <c r="C67" s="241">
        <v>606200</v>
      </c>
      <c r="D67" s="241">
        <v>890000</v>
      </c>
      <c r="E67" s="241">
        <v>1224200</v>
      </c>
      <c r="F67" s="241">
        <v>1058400</v>
      </c>
      <c r="G67" s="242">
        <v>3778800</v>
      </c>
    </row>
    <row r="68" spans="1:7" ht="13.5" customHeight="1" x14ac:dyDescent="0.15">
      <c r="A68" s="227">
        <v>59</v>
      </c>
      <c r="B68" s="228" t="s">
        <v>153</v>
      </c>
      <c r="C68" s="241">
        <v>966800</v>
      </c>
      <c r="D68" s="241">
        <v>1148200</v>
      </c>
      <c r="E68" s="241">
        <v>1334200</v>
      </c>
      <c r="F68" s="241">
        <v>1621900</v>
      </c>
      <c r="G68" s="242">
        <v>5071100</v>
      </c>
    </row>
    <row r="69" spans="1:7" ht="13.5" customHeight="1" x14ac:dyDescent="0.15">
      <c r="A69" s="227">
        <v>60</v>
      </c>
      <c r="B69" s="228" t="s">
        <v>154</v>
      </c>
      <c r="C69" s="241">
        <v>3343700</v>
      </c>
      <c r="D69" s="241">
        <v>3540900</v>
      </c>
      <c r="E69" s="241">
        <v>3981500</v>
      </c>
      <c r="F69" s="241">
        <v>4764400</v>
      </c>
      <c r="G69" s="242">
        <v>15630500</v>
      </c>
    </row>
    <row r="70" spans="1:7" ht="13.5" customHeight="1" x14ac:dyDescent="0.15">
      <c r="A70" s="227">
        <v>61</v>
      </c>
      <c r="B70" s="228" t="s">
        <v>155</v>
      </c>
      <c r="C70" s="241">
        <v>808600</v>
      </c>
      <c r="D70" s="241">
        <v>921800</v>
      </c>
      <c r="E70" s="241">
        <v>1165100</v>
      </c>
      <c r="F70" s="241">
        <v>1549000</v>
      </c>
      <c r="G70" s="242">
        <v>4444500</v>
      </c>
    </row>
    <row r="71" spans="1:7" ht="13.5" customHeight="1" x14ac:dyDescent="0.15">
      <c r="A71" s="227">
        <v>62</v>
      </c>
      <c r="B71" s="228" t="s">
        <v>156</v>
      </c>
      <c r="C71" s="241">
        <v>5001300</v>
      </c>
      <c r="D71" s="241">
        <v>5147700</v>
      </c>
      <c r="E71" s="241">
        <v>7733700</v>
      </c>
      <c r="F71" s="241">
        <v>12754800</v>
      </c>
      <c r="G71" s="242">
        <v>30637500</v>
      </c>
    </row>
    <row r="72" spans="1:7" ht="13.5" customHeight="1" x14ac:dyDescent="0.15">
      <c r="A72" s="227">
        <v>63</v>
      </c>
      <c r="B72" s="228" t="s">
        <v>157</v>
      </c>
      <c r="C72" s="241">
        <v>2323400</v>
      </c>
      <c r="D72" s="241">
        <v>2001000</v>
      </c>
      <c r="E72" s="241">
        <v>2655000</v>
      </c>
      <c r="F72" s="241">
        <v>4282300</v>
      </c>
      <c r="G72" s="242">
        <v>11261700</v>
      </c>
    </row>
    <row r="73" spans="1:7" ht="13.5" customHeight="1" x14ac:dyDescent="0.15">
      <c r="A73" s="227">
        <v>64</v>
      </c>
      <c r="B73" s="228" t="s">
        <v>158</v>
      </c>
      <c r="C73" s="241">
        <v>5040300</v>
      </c>
      <c r="D73" s="241">
        <v>6095700</v>
      </c>
      <c r="E73" s="241">
        <v>7396300</v>
      </c>
      <c r="F73" s="241">
        <v>9273300</v>
      </c>
      <c r="G73" s="242">
        <v>27805600</v>
      </c>
    </row>
    <row r="74" spans="1:7" ht="13.5" customHeight="1" x14ac:dyDescent="0.15">
      <c r="A74" s="227">
        <v>65</v>
      </c>
      <c r="B74" s="228" t="s">
        <v>159</v>
      </c>
      <c r="C74" s="241">
        <v>1621500</v>
      </c>
      <c r="D74" s="241">
        <v>2056300</v>
      </c>
      <c r="E74" s="241">
        <v>1996800</v>
      </c>
      <c r="F74" s="241">
        <v>3642400</v>
      </c>
      <c r="G74" s="242">
        <v>9317000</v>
      </c>
    </row>
    <row r="75" spans="1:7" ht="13.5" customHeight="1" x14ac:dyDescent="0.15">
      <c r="A75" s="227">
        <v>66</v>
      </c>
      <c r="B75" s="228" t="s">
        <v>160</v>
      </c>
      <c r="C75" s="241">
        <v>1906700</v>
      </c>
      <c r="D75" s="241">
        <v>2406900</v>
      </c>
      <c r="E75" s="241">
        <v>3382400</v>
      </c>
      <c r="F75" s="241">
        <v>3078600</v>
      </c>
      <c r="G75" s="242">
        <v>10774600</v>
      </c>
    </row>
    <row r="76" spans="1:7" ht="13.5" customHeight="1" x14ac:dyDescent="0.15">
      <c r="A76" s="227">
        <v>67</v>
      </c>
      <c r="B76" s="228" t="s">
        <v>161</v>
      </c>
      <c r="C76" s="241">
        <v>1134200</v>
      </c>
      <c r="D76" s="241">
        <v>942600</v>
      </c>
      <c r="E76" s="241">
        <v>1582600</v>
      </c>
      <c r="F76" s="241">
        <v>2776100</v>
      </c>
      <c r="G76" s="242">
        <v>6435500</v>
      </c>
    </row>
    <row r="77" spans="1:7" ht="13.5" customHeight="1" x14ac:dyDescent="0.15">
      <c r="A77" s="227">
        <v>68</v>
      </c>
      <c r="B77" s="228" t="s">
        <v>162</v>
      </c>
      <c r="C77" s="241">
        <v>11720900</v>
      </c>
      <c r="D77" s="241">
        <v>11458100</v>
      </c>
      <c r="E77" s="241">
        <v>13944700</v>
      </c>
      <c r="F77" s="241">
        <v>15273800</v>
      </c>
      <c r="G77" s="242">
        <v>52397500</v>
      </c>
    </row>
    <row r="78" spans="1:7" ht="13.5" customHeight="1" x14ac:dyDescent="0.15">
      <c r="A78" s="227">
        <v>69</v>
      </c>
      <c r="B78" s="228" t="s">
        <v>163</v>
      </c>
      <c r="C78" s="241">
        <v>1238400</v>
      </c>
      <c r="D78" s="241">
        <v>1383500</v>
      </c>
      <c r="E78" s="241">
        <v>1589800</v>
      </c>
      <c r="F78" s="241">
        <v>2692700</v>
      </c>
      <c r="G78" s="242">
        <v>6904400</v>
      </c>
    </row>
    <row r="79" spans="1:7" ht="13.5" customHeight="1" x14ac:dyDescent="0.15">
      <c r="A79" s="227">
        <v>70</v>
      </c>
      <c r="B79" s="228" t="s">
        <v>164</v>
      </c>
      <c r="C79" s="241">
        <v>910200</v>
      </c>
      <c r="D79" s="241">
        <v>1729700</v>
      </c>
      <c r="E79" s="241">
        <v>1702700</v>
      </c>
      <c r="F79" s="241">
        <v>2372200</v>
      </c>
      <c r="G79" s="242">
        <v>6714800</v>
      </c>
    </row>
    <row r="80" spans="1:7" ht="13.5" customHeight="1" x14ac:dyDescent="0.15">
      <c r="A80" s="227">
        <v>71</v>
      </c>
      <c r="B80" s="228" t="s">
        <v>307</v>
      </c>
      <c r="C80" s="241">
        <v>553800</v>
      </c>
      <c r="D80" s="241">
        <v>636000</v>
      </c>
      <c r="E80" s="241">
        <v>866400</v>
      </c>
      <c r="F80" s="241">
        <v>1168500</v>
      </c>
      <c r="G80" s="242">
        <v>3224700</v>
      </c>
    </row>
    <row r="81" spans="1:7" ht="13.5" customHeight="1" x14ac:dyDescent="0.15">
      <c r="A81" s="227">
        <v>72</v>
      </c>
      <c r="B81" s="228" t="s">
        <v>165</v>
      </c>
      <c r="C81" s="241">
        <v>1333400</v>
      </c>
      <c r="D81" s="241">
        <v>1758600</v>
      </c>
      <c r="E81" s="241">
        <v>2367100</v>
      </c>
      <c r="F81" s="241">
        <v>3318800</v>
      </c>
      <c r="G81" s="242">
        <v>8777900</v>
      </c>
    </row>
    <row r="82" spans="1:7" ht="13.5" customHeight="1" x14ac:dyDescent="0.15">
      <c r="A82" s="227">
        <v>73</v>
      </c>
      <c r="B82" s="228" t="s">
        <v>166</v>
      </c>
      <c r="C82" s="241">
        <v>2969500</v>
      </c>
      <c r="D82" s="241">
        <v>2385000</v>
      </c>
      <c r="E82" s="241">
        <v>3944000</v>
      </c>
      <c r="F82" s="241">
        <v>4921800</v>
      </c>
      <c r="G82" s="242">
        <v>14220300</v>
      </c>
    </row>
    <row r="83" spans="1:7" ht="13.5" customHeight="1" x14ac:dyDescent="0.15">
      <c r="A83" s="227">
        <v>74</v>
      </c>
      <c r="B83" s="228" t="s">
        <v>167</v>
      </c>
      <c r="C83" s="241">
        <v>2276400</v>
      </c>
      <c r="D83" s="241">
        <v>1868500</v>
      </c>
      <c r="E83" s="241">
        <v>3061700</v>
      </c>
      <c r="F83" s="241">
        <v>3885300</v>
      </c>
      <c r="G83" s="242">
        <v>11091900</v>
      </c>
    </row>
    <row r="84" spans="1:7" ht="13.5" customHeight="1" x14ac:dyDescent="0.15">
      <c r="A84" s="227">
        <v>75</v>
      </c>
      <c r="B84" s="228" t="s">
        <v>168</v>
      </c>
      <c r="C84" s="241">
        <v>2257200</v>
      </c>
      <c r="D84" s="241">
        <v>2031600</v>
      </c>
      <c r="E84" s="241">
        <v>3091600</v>
      </c>
      <c r="F84" s="241">
        <v>4898700</v>
      </c>
      <c r="G84" s="242">
        <v>12279100</v>
      </c>
    </row>
    <row r="85" spans="1:7" ht="13.5" customHeight="1" x14ac:dyDescent="0.15">
      <c r="A85" s="227">
        <v>76</v>
      </c>
      <c r="B85" s="228" t="s">
        <v>169</v>
      </c>
      <c r="C85" s="241">
        <v>4846800</v>
      </c>
      <c r="D85" s="241">
        <v>5931200</v>
      </c>
      <c r="E85" s="241">
        <v>4388500</v>
      </c>
      <c r="F85" s="241">
        <v>7057300</v>
      </c>
      <c r="G85" s="242">
        <v>22223800</v>
      </c>
    </row>
    <row r="86" spans="1:7" ht="13.5" customHeight="1" x14ac:dyDescent="0.15">
      <c r="A86" s="227">
        <v>77</v>
      </c>
      <c r="B86" s="228" t="s">
        <v>170</v>
      </c>
      <c r="C86" s="241">
        <v>1830400</v>
      </c>
      <c r="D86" s="241">
        <v>1816500</v>
      </c>
      <c r="E86" s="241">
        <v>2532600</v>
      </c>
      <c r="F86" s="241">
        <v>3101300</v>
      </c>
      <c r="G86" s="242">
        <v>9280800</v>
      </c>
    </row>
    <row r="87" spans="1:7" ht="13.5" customHeight="1" x14ac:dyDescent="0.15">
      <c r="A87" s="227">
        <v>78</v>
      </c>
      <c r="B87" s="228" t="s">
        <v>171</v>
      </c>
      <c r="C87" s="241">
        <v>4925600</v>
      </c>
      <c r="D87" s="241">
        <v>4129700</v>
      </c>
      <c r="E87" s="241">
        <v>5319500</v>
      </c>
      <c r="F87" s="241">
        <v>6754800</v>
      </c>
      <c r="G87" s="242">
        <v>21129600</v>
      </c>
    </row>
    <row r="88" spans="1:7" ht="13.5" customHeight="1" x14ac:dyDescent="0.15">
      <c r="A88" s="227">
        <v>79</v>
      </c>
      <c r="B88" s="228" t="s">
        <v>172</v>
      </c>
      <c r="C88" s="241">
        <v>1248800</v>
      </c>
      <c r="D88" s="241">
        <v>1092800</v>
      </c>
      <c r="E88" s="241">
        <v>1738100</v>
      </c>
      <c r="F88" s="241">
        <v>2622900</v>
      </c>
      <c r="G88" s="242">
        <v>6702600</v>
      </c>
    </row>
    <row r="89" spans="1:7" ht="13.5" customHeight="1" x14ac:dyDescent="0.15">
      <c r="A89" s="227">
        <v>80</v>
      </c>
      <c r="B89" s="228" t="s">
        <v>173</v>
      </c>
      <c r="C89" s="241">
        <v>730000</v>
      </c>
      <c r="D89" s="241">
        <v>1399500</v>
      </c>
      <c r="E89" s="241">
        <v>1255100</v>
      </c>
      <c r="F89" s="241">
        <v>1734200</v>
      </c>
      <c r="G89" s="242">
        <v>5118800</v>
      </c>
    </row>
    <row r="90" spans="1:7" ht="13.5" customHeight="1" x14ac:dyDescent="0.15">
      <c r="A90" s="227">
        <v>81</v>
      </c>
      <c r="B90" s="228" t="s">
        <v>174</v>
      </c>
      <c r="C90" s="241">
        <v>6490400</v>
      </c>
      <c r="D90" s="241">
        <v>4240300</v>
      </c>
      <c r="E90" s="241">
        <v>9032900</v>
      </c>
      <c r="F90" s="241">
        <v>8422500</v>
      </c>
      <c r="G90" s="242">
        <v>28186100</v>
      </c>
    </row>
    <row r="91" spans="1:7" ht="13.5" customHeight="1" x14ac:dyDescent="0.15">
      <c r="A91" s="227">
        <v>82</v>
      </c>
      <c r="B91" s="228" t="s">
        <v>175</v>
      </c>
      <c r="C91" s="241">
        <v>383200</v>
      </c>
      <c r="D91" s="241">
        <v>418400</v>
      </c>
      <c r="E91" s="241">
        <v>645400</v>
      </c>
      <c r="F91" s="241">
        <v>1229200</v>
      </c>
      <c r="G91" s="242">
        <v>2676200</v>
      </c>
    </row>
    <row r="92" spans="1:7" ht="13.5" customHeight="1" x14ac:dyDescent="0.15">
      <c r="A92" s="227">
        <v>83</v>
      </c>
      <c r="B92" s="228" t="s">
        <v>176</v>
      </c>
      <c r="C92" s="241">
        <v>2352000</v>
      </c>
      <c r="D92" s="241">
        <v>1480200</v>
      </c>
      <c r="E92" s="241">
        <v>2185600</v>
      </c>
      <c r="F92" s="241">
        <v>3126000</v>
      </c>
      <c r="G92" s="242">
        <v>9143800</v>
      </c>
    </row>
    <row r="93" spans="1:7" ht="13.5" customHeight="1" x14ac:dyDescent="0.15">
      <c r="A93" s="227">
        <v>84</v>
      </c>
      <c r="B93" s="228" t="s">
        <v>177</v>
      </c>
      <c r="C93" s="241">
        <v>587600</v>
      </c>
      <c r="D93" s="241">
        <v>780500</v>
      </c>
      <c r="E93" s="241">
        <v>1003000</v>
      </c>
      <c r="F93" s="241">
        <v>1035800</v>
      </c>
      <c r="G93" s="242">
        <v>3406900</v>
      </c>
    </row>
    <row r="94" spans="1:7" ht="13.5" customHeight="1" x14ac:dyDescent="0.15">
      <c r="A94" s="227">
        <v>85</v>
      </c>
      <c r="B94" s="228" t="s">
        <v>178</v>
      </c>
      <c r="C94" s="241">
        <v>1471100</v>
      </c>
      <c r="D94" s="241">
        <v>1710400</v>
      </c>
      <c r="E94" s="241">
        <v>2115300</v>
      </c>
      <c r="F94" s="241">
        <v>3521600</v>
      </c>
      <c r="G94" s="242">
        <v>8818400</v>
      </c>
    </row>
    <row r="95" spans="1:7" ht="13.5" customHeight="1" x14ac:dyDescent="0.15">
      <c r="A95" s="227">
        <v>86</v>
      </c>
      <c r="B95" s="228" t="s">
        <v>179</v>
      </c>
      <c r="C95" s="241">
        <v>875600</v>
      </c>
      <c r="D95" s="241">
        <v>944300</v>
      </c>
      <c r="E95" s="241">
        <v>1144800</v>
      </c>
      <c r="F95" s="241">
        <v>1264900</v>
      </c>
      <c r="G95" s="242">
        <v>4229600</v>
      </c>
    </row>
    <row r="96" spans="1:7" ht="13.5" customHeight="1" x14ac:dyDescent="0.15">
      <c r="A96" s="227">
        <v>87</v>
      </c>
      <c r="B96" s="228" t="s">
        <v>180</v>
      </c>
      <c r="C96" s="241">
        <v>759300</v>
      </c>
      <c r="D96" s="241">
        <v>706400</v>
      </c>
      <c r="E96" s="241">
        <v>1088000</v>
      </c>
      <c r="F96" s="241">
        <v>1472100</v>
      </c>
      <c r="G96" s="242">
        <v>4025800</v>
      </c>
    </row>
    <row r="97" spans="1:7" ht="13.5" customHeight="1" x14ac:dyDescent="0.15">
      <c r="A97" s="227">
        <v>88</v>
      </c>
      <c r="B97" s="228" t="s">
        <v>181</v>
      </c>
      <c r="C97" s="241">
        <v>1904800</v>
      </c>
      <c r="D97" s="241">
        <v>1909200</v>
      </c>
      <c r="E97" s="241">
        <v>1786800</v>
      </c>
      <c r="F97" s="241">
        <v>2633900</v>
      </c>
      <c r="G97" s="242">
        <v>8234700</v>
      </c>
    </row>
    <row r="98" spans="1:7" ht="13.5" customHeight="1" x14ac:dyDescent="0.15">
      <c r="A98" s="227">
        <v>89</v>
      </c>
      <c r="B98" s="228" t="s">
        <v>182</v>
      </c>
      <c r="C98" s="241">
        <v>496800</v>
      </c>
      <c r="D98" s="241">
        <v>508000</v>
      </c>
      <c r="E98" s="241">
        <v>991400</v>
      </c>
      <c r="F98" s="241">
        <v>987100</v>
      </c>
      <c r="G98" s="242">
        <v>2983300</v>
      </c>
    </row>
    <row r="99" spans="1:7" ht="13.5" customHeight="1" x14ac:dyDescent="0.15">
      <c r="A99" s="227">
        <v>90</v>
      </c>
      <c r="B99" s="228" t="s">
        <v>183</v>
      </c>
      <c r="C99" s="241">
        <v>1972300</v>
      </c>
      <c r="D99" s="241">
        <v>2110800</v>
      </c>
      <c r="E99" s="241">
        <v>2662400</v>
      </c>
      <c r="F99" s="241">
        <v>3564000</v>
      </c>
      <c r="G99" s="242">
        <v>10309500</v>
      </c>
    </row>
    <row r="100" spans="1:7" ht="13.5" customHeight="1" x14ac:dyDescent="0.15">
      <c r="A100" s="227">
        <v>91</v>
      </c>
      <c r="B100" s="228" t="s">
        <v>184</v>
      </c>
      <c r="C100" s="241">
        <v>629200</v>
      </c>
      <c r="D100" s="241">
        <v>550600</v>
      </c>
      <c r="E100" s="241">
        <v>891700</v>
      </c>
      <c r="F100" s="241">
        <v>1220300</v>
      </c>
      <c r="G100" s="242">
        <v>3291800</v>
      </c>
    </row>
    <row r="101" spans="1:7" ht="13.5" customHeight="1" x14ac:dyDescent="0.15">
      <c r="A101" s="227">
        <v>92</v>
      </c>
      <c r="B101" s="228" t="s">
        <v>185</v>
      </c>
      <c r="C101" s="241">
        <v>2103100</v>
      </c>
      <c r="D101" s="241">
        <v>4768700</v>
      </c>
      <c r="E101" s="241">
        <v>3094700</v>
      </c>
      <c r="F101" s="241">
        <v>6625700</v>
      </c>
      <c r="G101" s="242">
        <v>16592200</v>
      </c>
    </row>
    <row r="102" spans="1:7" ht="13.5" customHeight="1" x14ac:dyDescent="0.15">
      <c r="A102" s="227">
        <v>93</v>
      </c>
      <c r="B102" s="228" t="s">
        <v>186</v>
      </c>
      <c r="C102" s="241">
        <v>2443600</v>
      </c>
      <c r="D102" s="241">
        <v>2185900</v>
      </c>
      <c r="E102" s="241">
        <v>2929000</v>
      </c>
      <c r="F102" s="241">
        <v>4266400</v>
      </c>
      <c r="G102" s="242">
        <v>11824900</v>
      </c>
    </row>
    <row r="103" spans="1:7" ht="13.5" customHeight="1" x14ac:dyDescent="0.15">
      <c r="A103" s="227">
        <v>94</v>
      </c>
      <c r="B103" s="228" t="s">
        <v>187</v>
      </c>
      <c r="C103" s="241">
        <v>1088300</v>
      </c>
      <c r="D103" s="241">
        <v>1121300</v>
      </c>
      <c r="E103" s="241">
        <v>1051900</v>
      </c>
      <c r="F103" s="241">
        <v>1462300</v>
      </c>
      <c r="G103" s="242">
        <v>4723800</v>
      </c>
    </row>
    <row r="104" spans="1:7" ht="13.5" customHeight="1" x14ac:dyDescent="0.15">
      <c r="A104" s="227">
        <v>95</v>
      </c>
      <c r="B104" s="228" t="s">
        <v>188</v>
      </c>
      <c r="C104" s="241">
        <v>1876100</v>
      </c>
      <c r="D104" s="241">
        <v>2070400</v>
      </c>
      <c r="E104" s="241">
        <v>2737700</v>
      </c>
      <c r="F104" s="241">
        <v>3990300</v>
      </c>
      <c r="G104" s="242">
        <v>10674500</v>
      </c>
    </row>
    <row r="105" spans="1:7" ht="13.5" customHeight="1" x14ac:dyDescent="0.15">
      <c r="A105" s="227">
        <v>96</v>
      </c>
      <c r="B105" s="228" t="s">
        <v>189</v>
      </c>
      <c r="C105" s="241">
        <v>1918400</v>
      </c>
      <c r="D105" s="241">
        <v>2895400</v>
      </c>
      <c r="E105" s="241">
        <v>3034300</v>
      </c>
      <c r="F105" s="241">
        <v>3563100</v>
      </c>
      <c r="G105" s="242">
        <v>11411200</v>
      </c>
    </row>
    <row r="106" spans="1:7" ht="13.5" customHeight="1" x14ac:dyDescent="0.15">
      <c r="A106" s="227">
        <v>97</v>
      </c>
      <c r="B106" s="228" t="s">
        <v>190</v>
      </c>
      <c r="C106" s="241">
        <v>1634600</v>
      </c>
      <c r="D106" s="241">
        <v>850400</v>
      </c>
      <c r="E106" s="241">
        <v>1529700</v>
      </c>
      <c r="F106" s="241">
        <v>1938600</v>
      </c>
      <c r="G106" s="242">
        <v>5953300</v>
      </c>
    </row>
    <row r="107" spans="1:7" ht="13.5" customHeight="1" x14ac:dyDescent="0.15">
      <c r="A107" s="227">
        <v>98</v>
      </c>
      <c r="B107" s="228" t="s">
        <v>191</v>
      </c>
      <c r="C107" s="241">
        <v>1077100</v>
      </c>
      <c r="D107" s="241">
        <v>791900</v>
      </c>
      <c r="E107" s="241">
        <v>1426900</v>
      </c>
      <c r="F107" s="241">
        <v>2024800</v>
      </c>
      <c r="G107" s="242">
        <v>5320700</v>
      </c>
    </row>
    <row r="108" spans="1:7" ht="13.5" customHeight="1" x14ac:dyDescent="0.15">
      <c r="A108" s="227">
        <v>99</v>
      </c>
      <c r="B108" s="228" t="s">
        <v>192</v>
      </c>
      <c r="C108" s="241">
        <v>343900</v>
      </c>
      <c r="D108" s="241">
        <v>287700</v>
      </c>
      <c r="E108" s="241">
        <v>332400</v>
      </c>
      <c r="F108" s="241">
        <v>619500</v>
      </c>
      <c r="G108" s="242">
        <v>1583500</v>
      </c>
    </row>
    <row r="109" spans="1:7" ht="13.5" customHeight="1" x14ac:dyDescent="0.15">
      <c r="A109" s="227">
        <v>100</v>
      </c>
      <c r="B109" s="228" t="s">
        <v>193</v>
      </c>
      <c r="C109" s="241">
        <v>1373200</v>
      </c>
      <c r="D109" s="241">
        <v>1338200</v>
      </c>
      <c r="E109" s="241">
        <v>1993400</v>
      </c>
      <c r="F109" s="241">
        <v>2610300</v>
      </c>
      <c r="G109" s="242">
        <v>7315100</v>
      </c>
    </row>
    <row r="110" spans="1:7" ht="13.5" customHeight="1" x14ac:dyDescent="0.15">
      <c r="A110" s="227">
        <v>101</v>
      </c>
      <c r="B110" s="228" t="s">
        <v>194</v>
      </c>
      <c r="C110" s="241">
        <v>758000</v>
      </c>
      <c r="D110" s="241">
        <v>1171000</v>
      </c>
      <c r="E110" s="241">
        <v>793700</v>
      </c>
      <c r="F110" s="241">
        <v>2016800</v>
      </c>
      <c r="G110" s="242">
        <v>4739500</v>
      </c>
    </row>
    <row r="111" spans="1:7" ht="13.5" customHeight="1" x14ac:dyDescent="0.15">
      <c r="A111" s="227">
        <v>102</v>
      </c>
      <c r="B111" s="228" t="s">
        <v>195</v>
      </c>
      <c r="C111" s="241">
        <v>737000</v>
      </c>
      <c r="D111" s="241">
        <v>664100</v>
      </c>
      <c r="E111" s="241">
        <v>809600</v>
      </c>
      <c r="F111" s="241">
        <v>1216400</v>
      </c>
      <c r="G111" s="242">
        <v>3427100</v>
      </c>
    </row>
    <row r="112" spans="1:7" ht="13.5" customHeight="1" x14ac:dyDescent="0.15">
      <c r="A112" s="227">
        <v>103</v>
      </c>
      <c r="B112" s="228" t="s">
        <v>196</v>
      </c>
      <c r="C112" s="241">
        <v>1711400</v>
      </c>
      <c r="D112" s="241">
        <v>2326300</v>
      </c>
      <c r="E112" s="241">
        <v>2040200</v>
      </c>
      <c r="F112" s="241">
        <v>3022600</v>
      </c>
      <c r="G112" s="242">
        <v>9100500</v>
      </c>
    </row>
    <row r="113" spans="1:7" ht="13.5" customHeight="1" x14ac:dyDescent="0.15">
      <c r="A113" s="227">
        <v>104</v>
      </c>
      <c r="B113" s="228" t="s">
        <v>197</v>
      </c>
      <c r="C113" s="241">
        <v>4295300</v>
      </c>
      <c r="D113" s="241">
        <v>4310400</v>
      </c>
      <c r="E113" s="241">
        <v>5846000</v>
      </c>
      <c r="F113" s="241">
        <v>6797800</v>
      </c>
      <c r="G113" s="242">
        <v>21249500</v>
      </c>
    </row>
    <row r="114" spans="1:7" ht="13.5" customHeight="1" x14ac:dyDescent="0.15">
      <c r="A114" s="227">
        <v>105</v>
      </c>
      <c r="B114" s="228" t="s">
        <v>198</v>
      </c>
      <c r="C114" s="241">
        <v>2906100</v>
      </c>
      <c r="D114" s="241">
        <v>3564200</v>
      </c>
      <c r="E114" s="241">
        <v>2835700</v>
      </c>
      <c r="F114" s="241">
        <v>4362100</v>
      </c>
      <c r="G114" s="242">
        <v>13668100</v>
      </c>
    </row>
    <row r="115" spans="1:7" ht="13.5" customHeight="1" x14ac:dyDescent="0.15">
      <c r="A115" s="227">
        <v>106</v>
      </c>
      <c r="B115" s="228" t="s">
        <v>199</v>
      </c>
      <c r="C115" s="241">
        <v>801800</v>
      </c>
      <c r="D115" s="241">
        <v>1200700</v>
      </c>
      <c r="E115" s="241">
        <v>1256600</v>
      </c>
      <c r="F115" s="241">
        <v>1659100</v>
      </c>
      <c r="G115" s="242">
        <v>4918200</v>
      </c>
    </row>
    <row r="116" spans="1:7" ht="13.5" customHeight="1" x14ac:dyDescent="0.15">
      <c r="A116" s="227">
        <v>107</v>
      </c>
      <c r="B116" s="228" t="s">
        <v>200</v>
      </c>
      <c r="C116" s="241">
        <v>1158700</v>
      </c>
      <c r="D116" s="241">
        <v>1567900</v>
      </c>
      <c r="E116" s="241">
        <v>1725400</v>
      </c>
      <c r="F116" s="241">
        <v>2569600</v>
      </c>
      <c r="G116" s="242">
        <v>7021600</v>
      </c>
    </row>
    <row r="117" spans="1:7" ht="13.5" customHeight="1" x14ac:dyDescent="0.15">
      <c r="A117" s="227">
        <v>108</v>
      </c>
      <c r="B117" s="228" t="s">
        <v>201</v>
      </c>
      <c r="C117" s="241">
        <v>405600</v>
      </c>
      <c r="D117" s="241">
        <v>537500</v>
      </c>
      <c r="E117" s="241">
        <v>830600</v>
      </c>
      <c r="F117" s="241">
        <v>1043100</v>
      </c>
      <c r="G117" s="242">
        <v>2816800</v>
      </c>
    </row>
    <row r="118" spans="1:7" ht="13.5" customHeight="1" x14ac:dyDescent="0.15">
      <c r="A118" s="227">
        <v>109</v>
      </c>
      <c r="B118" s="228" t="s">
        <v>202</v>
      </c>
      <c r="C118" s="241">
        <v>1936400</v>
      </c>
      <c r="D118" s="241">
        <v>1740100</v>
      </c>
      <c r="E118" s="241">
        <v>1792700</v>
      </c>
      <c r="F118" s="241">
        <v>2173700</v>
      </c>
      <c r="G118" s="242">
        <v>7642900</v>
      </c>
    </row>
    <row r="119" spans="1:7" ht="13.5" customHeight="1" x14ac:dyDescent="0.15">
      <c r="A119" s="227">
        <v>110</v>
      </c>
      <c r="B119" s="228" t="s">
        <v>203</v>
      </c>
      <c r="C119" s="241">
        <v>834400</v>
      </c>
      <c r="D119" s="241">
        <v>1609700</v>
      </c>
      <c r="E119" s="241">
        <v>1152300</v>
      </c>
      <c r="F119" s="241">
        <v>1868100</v>
      </c>
      <c r="G119" s="242">
        <v>5464500</v>
      </c>
    </row>
    <row r="120" spans="1:7" ht="13.5" customHeight="1" x14ac:dyDescent="0.15">
      <c r="A120" s="227">
        <v>111</v>
      </c>
      <c r="B120" s="228" t="s">
        <v>204</v>
      </c>
      <c r="C120" s="241">
        <v>956400</v>
      </c>
      <c r="D120" s="241">
        <v>936500</v>
      </c>
      <c r="E120" s="241">
        <v>1465800</v>
      </c>
      <c r="F120" s="241">
        <v>1746300</v>
      </c>
      <c r="G120" s="242">
        <v>5105000</v>
      </c>
    </row>
    <row r="121" spans="1:7" ht="13.5" customHeight="1" x14ac:dyDescent="0.15">
      <c r="A121" s="227">
        <v>112</v>
      </c>
      <c r="B121" s="228" t="s">
        <v>205</v>
      </c>
      <c r="C121" s="241">
        <v>1056500</v>
      </c>
      <c r="D121" s="241">
        <v>794800</v>
      </c>
      <c r="E121" s="241">
        <v>1416100</v>
      </c>
      <c r="F121" s="241">
        <v>1850800</v>
      </c>
      <c r="G121" s="242">
        <v>5118200</v>
      </c>
    </row>
    <row r="122" spans="1:7" ht="13.5" customHeight="1" x14ac:dyDescent="0.15">
      <c r="A122" s="227">
        <v>113</v>
      </c>
      <c r="B122" s="228" t="s">
        <v>206</v>
      </c>
      <c r="C122" s="241">
        <v>955700</v>
      </c>
      <c r="D122" s="241">
        <v>1507100</v>
      </c>
      <c r="E122" s="241">
        <v>1677300</v>
      </c>
      <c r="F122" s="241">
        <v>1667900</v>
      </c>
      <c r="G122" s="242">
        <v>5808000</v>
      </c>
    </row>
    <row r="123" spans="1:7" ht="13.5" customHeight="1" x14ac:dyDescent="0.15">
      <c r="A123" s="227">
        <v>114</v>
      </c>
      <c r="B123" s="228" t="s">
        <v>207</v>
      </c>
      <c r="C123" s="241">
        <v>698700</v>
      </c>
      <c r="D123" s="241">
        <v>838700</v>
      </c>
      <c r="E123" s="241">
        <v>1168900</v>
      </c>
      <c r="F123" s="241">
        <v>1346600</v>
      </c>
      <c r="G123" s="242">
        <v>4052900</v>
      </c>
    </row>
    <row r="124" spans="1:7" ht="13.5" customHeight="1" x14ac:dyDescent="0.15">
      <c r="A124" s="227">
        <v>115</v>
      </c>
      <c r="B124" s="228" t="s">
        <v>208</v>
      </c>
      <c r="C124" s="241">
        <v>858500</v>
      </c>
      <c r="D124" s="241">
        <v>1054000</v>
      </c>
      <c r="E124" s="241">
        <v>863200</v>
      </c>
      <c r="F124" s="241">
        <v>1271900</v>
      </c>
      <c r="G124" s="242">
        <v>4047600</v>
      </c>
    </row>
    <row r="125" spans="1:7" ht="13.5" customHeight="1" x14ac:dyDescent="0.15">
      <c r="A125" s="227">
        <v>116</v>
      </c>
      <c r="B125" s="228" t="s">
        <v>209</v>
      </c>
      <c r="C125" s="241">
        <v>1077500</v>
      </c>
      <c r="D125" s="241">
        <v>708300</v>
      </c>
      <c r="E125" s="241">
        <v>1080300</v>
      </c>
      <c r="F125" s="241">
        <v>1219700</v>
      </c>
      <c r="G125" s="242">
        <v>4085800</v>
      </c>
    </row>
    <row r="126" spans="1:7" ht="13.5" customHeight="1" x14ac:dyDescent="0.15">
      <c r="A126" s="227" t="s">
        <v>210</v>
      </c>
      <c r="B126" s="228"/>
      <c r="C126" s="241">
        <v>123309500</v>
      </c>
      <c r="D126" s="241">
        <v>131409000</v>
      </c>
      <c r="E126" s="241">
        <v>163383700</v>
      </c>
      <c r="F126" s="241">
        <v>216118000</v>
      </c>
      <c r="G126" s="242">
        <v>634220200</v>
      </c>
    </row>
    <row r="127" spans="1:7" ht="13.5" customHeight="1" thickBot="1" x14ac:dyDescent="0.2">
      <c r="A127" s="233" t="s">
        <v>211</v>
      </c>
      <c r="B127" s="234"/>
      <c r="C127" s="243">
        <v>280233100</v>
      </c>
      <c r="D127" s="243">
        <v>279602300</v>
      </c>
      <c r="E127" s="243">
        <v>382066000</v>
      </c>
      <c r="F127" s="243">
        <v>515143900</v>
      </c>
      <c r="G127" s="244">
        <v>1457045300</v>
      </c>
    </row>
    <row r="128" spans="1:7" ht="14.25" customHeight="1" thickBot="1" x14ac:dyDescent="0.2">
      <c r="A128" s="510" t="s">
        <v>212</v>
      </c>
      <c r="B128" s="511"/>
      <c r="C128" s="247">
        <f>SUM(C14,C127)</f>
        <v>1096887000</v>
      </c>
      <c r="D128" s="247">
        <f>SUM(D14,D127)</f>
        <v>1179117800</v>
      </c>
      <c r="E128" s="247">
        <f>SUM(E14,E127)</f>
        <v>1278696400</v>
      </c>
      <c r="F128" s="247">
        <f>SUM(F14,F127)</f>
        <v>1641288900</v>
      </c>
      <c r="G128" s="248">
        <f>SUM(G14,G127)</f>
        <v>5195990100</v>
      </c>
    </row>
    <row r="129" ht="12.75" customHeight="1" x14ac:dyDescent="0.15"/>
    <row r="130" ht="12.75" customHeight="1" x14ac:dyDescent="0.15"/>
    <row r="131" ht="12.75" customHeight="1" x14ac:dyDescent="0.15"/>
  </sheetData>
  <mergeCells count="2">
    <mergeCell ref="A2:G2"/>
    <mergeCell ref="A128:B128"/>
  </mergeCells>
  <phoneticPr fontId="2"/>
  <pageMargins left="0.78740157480314965" right="0.78740157480314965" top="0.98425196850393704" bottom="0.98425196850393704" header="0.51181102362204722" footer="0.51181102362204722"/>
  <pageSetup paperSize="9" scale="78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F10" sqref="F10"/>
    </sheetView>
  </sheetViews>
  <sheetFormatPr defaultRowHeight="13.5" x14ac:dyDescent="0.15"/>
  <cols>
    <col min="1" max="1" width="4.375" style="274" customWidth="1"/>
    <col min="2" max="2" width="45.25" style="274" customWidth="1"/>
    <col min="3" max="6" width="15.75" style="274" customWidth="1"/>
    <col min="7" max="256" width="6.875" style="274" customWidth="1"/>
    <col min="257" max="16384" width="9" style="274"/>
  </cols>
  <sheetData>
    <row r="1" spans="1:6" ht="13.5" customHeight="1" x14ac:dyDescent="0.15">
      <c r="A1" s="310"/>
      <c r="B1" s="309"/>
      <c r="C1" s="309"/>
      <c r="D1" s="309"/>
      <c r="E1" s="309"/>
      <c r="F1" s="308" t="s">
        <v>313</v>
      </c>
    </row>
    <row r="2" spans="1:6" ht="18" customHeight="1" thickBot="1" x14ac:dyDescent="0.2">
      <c r="A2" s="512" t="s">
        <v>312</v>
      </c>
      <c r="B2" s="512"/>
      <c r="C2" s="512"/>
      <c r="D2" s="512"/>
      <c r="E2" s="512"/>
      <c r="F2" s="512"/>
    </row>
    <row r="3" spans="1:6" ht="13.5" customHeight="1" x14ac:dyDescent="0.15">
      <c r="A3" s="307" t="s">
        <v>80</v>
      </c>
      <c r="B3" s="306" t="s">
        <v>81</v>
      </c>
      <c r="C3" s="306" t="s">
        <v>82</v>
      </c>
      <c r="D3" s="306" t="s">
        <v>83</v>
      </c>
      <c r="E3" s="306" t="s">
        <v>84</v>
      </c>
      <c r="F3" s="305" t="s">
        <v>86</v>
      </c>
    </row>
    <row r="4" spans="1:6" ht="13.5" customHeight="1" x14ac:dyDescent="0.15">
      <c r="A4" s="304"/>
      <c r="B4" s="303" t="s">
        <v>87</v>
      </c>
      <c r="C4" s="302" t="s">
        <v>311</v>
      </c>
      <c r="D4" s="302" t="s">
        <v>310</v>
      </c>
      <c r="E4" s="302" t="s">
        <v>309</v>
      </c>
      <c r="F4" s="301"/>
    </row>
    <row r="5" spans="1:6" ht="14.25" customHeight="1" thickBot="1" x14ac:dyDescent="0.2">
      <c r="A5" s="300"/>
      <c r="B5" s="298" t="s">
        <v>92</v>
      </c>
      <c r="C5" s="299" t="s">
        <v>93</v>
      </c>
      <c r="D5" s="298" t="s">
        <v>93</v>
      </c>
      <c r="E5" s="298" t="s">
        <v>93</v>
      </c>
      <c r="F5" s="297" t="s">
        <v>93</v>
      </c>
    </row>
    <row r="6" spans="1:6" ht="13.5" customHeight="1" thickTop="1" x14ac:dyDescent="0.15">
      <c r="A6" s="296">
        <v>1</v>
      </c>
      <c r="B6" s="295" t="s">
        <v>94</v>
      </c>
      <c r="C6" s="294">
        <v>0</v>
      </c>
      <c r="D6" s="294">
        <v>0</v>
      </c>
      <c r="E6" s="294">
        <v>0</v>
      </c>
      <c r="F6" s="293">
        <v>0</v>
      </c>
    </row>
    <row r="7" spans="1:6" ht="13.5" customHeight="1" x14ac:dyDescent="0.15">
      <c r="A7" s="292">
        <v>2</v>
      </c>
      <c r="B7" s="291" t="s">
        <v>95</v>
      </c>
      <c r="C7" s="290">
        <v>22122700</v>
      </c>
      <c r="D7" s="290">
        <v>30795500</v>
      </c>
      <c r="E7" s="290">
        <v>30743700</v>
      </c>
      <c r="F7" s="289">
        <v>83661900</v>
      </c>
    </row>
    <row r="8" spans="1:6" ht="13.5" customHeight="1" x14ac:dyDescent="0.15">
      <c r="A8" s="292">
        <v>3</v>
      </c>
      <c r="B8" s="291" t="s">
        <v>244</v>
      </c>
      <c r="C8" s="290">
        <v>33359700</v>
      </c>
      <c r="D8" s="290">
        <v>29906800</v>
      </c>
      <c r="E8" s="290">
        <v>36480800</v>
      </c>
      <c r="F8" s="289">
        <v>99747300</v>
      </c>
    </row>
    <row r="9" spans="1:6" ht="13.5" customHeight="1" x14ac:dyDescent="0.15">
      <c r="A9" s="292">
        <v>4</v>
      </c>
      <c r="B9" s="291" t="s">
        <v>96</v>
      </c>
      <c r="C9" s="290">
        <v>50253000</v>
      </c>
      <c r="D9" s="290">
        <v>55286900</v>
      </c>
      <c r="E9" s="290">
        <v>53772200</v>
      </c>
      <c r="F9" s="289">
        <v>159312100</v>
      </c>
    </row>
    <row r="10" spans="1:6" ht="13.5" customHeight="1" x14ac:dyDescent="0.15">
      <c r="A10" s="292">
        <v>5</v>
      </c>
      <c r="B10" s="291" t="s">
        <v>245</v>
      </c>
      <c r="C10" s="290">
        <v>35032500</v>
      </c>
      <c r="D10" s="290">
        <v>28457300</v>
      </c>
      <c r="E10" s="290">
        <v>44473100</v>
      </c>
      <c r="F10" s="311">
        <f>107962900-F11</f>
        <v>105708600</v>
      </c>
    </row>
    <row r="11" spans="1:6" s="211" customFormat="1" ht="13.5" customHeight="1" x14ac:dyDescent="0.15">
      <c r="A11" s="227"/>
      <c r="B11" s="228" t="s">
        <v>236</v>
      </c>
      <c r="C11" s="241">
        <v>494900</v>
      </c>
      <c r="D11" s="241">
        <v>651500</v>
      </c>
      <c r="E11" s="241">
        <v>1107900</v>
      </c>
      <c r="F11" s="242">
        <f>SUM(C11:E11)</f>
        <v>2254300</v>
      </c>
    </row>
    <row r="12" spans="1:6" ht="13.5" customHeight="1" x14ac:dyDescent="0.15">
      <c r="A12" s="292">
        <v>6</v>
      </c>
      <c r="B12" s="291" t="s">
        <v>246</v>
      </c>
      <c r="C12" s="290">
        <v>118119500</v>
      </c>
      <c r="D12" s="290">
        <v>132188300</v>
      </c>
      <c r="E12" s="290">
        <v>254210200</v>
      </c>
      <c r="F12" s="289">
        <v>504518000</v>
      </c>
    </row>
    <row r="13" spans="1:6" ht="13.5" customHeight="1" x14ac:dyDescent="0.15">
      <c r="A13" s="292" t="s">
        <v>101</v>
      </c>
      <c r="B13" s="291"/>
      <c r="C13" s="290">
        <v>258887400</v>
      </c>
      <c r="D13" s="290">
        <v>276634800</v>
      </c>
      <c r="E13" s="290">
        <v>419680000</v>
      </c>
      <c r="F13" s="289">
        <v>955202200</v>
      </c>
    </row>
    <row r="14" spans="1:6" ht="13.5" customHeight="1" thickBot="1" x14ac:dyDescent="0.2">
      <c r="A14" s="280" t="s">
        <v>102</v>
      </c>
      <c r="B14" s="279"/>
      <c r="C14" s="278">
        <v>258887400</v>
      </c>
      <c r="D14" s="278">
        <v>276634800</v>
      </c>
      <c r="E14" s="278">
        <v>419680000</v>
      </c>
      <c r="F14" s="277">
        <v>955202200</v>
      </c>
    </row>
    <row r="15" spans="1:6" ht="13.5" customHeight="1" thickBot="1" x14ac:dyDescent="0.2">
      <c r="A15" s="288" t="s">
        <v>140</v>
      </c>
      <c r="B15" s="287"/>
      <c r="C15" s="286">
        <v>0</v>
      </c>
      <c r="D15" s="286">
        <v>0</v>
      </c>
      <c r="E15" s="286">
        <v>0</v>
      </c>
      <c r="F15" s="285">
        <v>0</v>
      </c>
    </row>
    <row r="16" spans="1:6" ht="13.5" customHeight="1" x14ac:dyDescent="0.15">
      <c r="A16" s="284" t="s">
        <v>210</v>
      </c>
      <c r="B16" s="283"/>
      <c r="C16" s="282">
        <v>0</v>
      </c>
      <c r="D16" s="282">
        <v>0</v>
      </c>
      <c r="E16" s="282">
        <v>0</v>
      </c>
      <c r="F16" s="281">
        <v>0</v>
      </c>
    </row>
    <row r="17" spans="1:6" ht="13.5" customHeight="1" thickBot="1" x14ac:dyDescent="0.2">
      <c r="A17" s="280" t="s">
        <v>211</v>
      </c>
      <c r="B17" s="279"/>
      <c r="C17" s="278">
        <v>0</v>
      </c>
      <c r="D17" s="278">
        <v>0</v>
      </c>
      <c r="E17" s="278">
        <v>0</v>
      </c>
      <c r="F17" s="277">
        <v>0</v>
      </c>
    </row>
    <row r="18" spans="1:6" ht="14.25" customHeight="1" thickBot="1" x14ac:dyDescent="0.2">
      <c r="A18" s="513" t="s">
        <v>212</v>
      </c>
      <c r="B18" s="514"/>
      <c r="C18" s="276">
        <v>258887400</v>
      </c>
      <c r="D18" s="276">
        <v>276634800</v>
      </c>
      <c r="E18" s="276">
        <v>419680000</v>
      </c>
      <c r="F18" s="275">
        <v>955202200</v>
      </c>
    </row>
    <row r="19" spans="1:6" ht="12.75" customHeight="1" x14ac:dyDescent="0.15"/>
    <row r="20" spans="1:6" ht="12.75" customHeight="1" x14ac:dyDescent="0.15"/>
    <row r="21" spans="1:6" ht="12.75" customHeight="1" x14ac:dyDescent="0.15"/>
  </sheetData>
  <mergeCells count="2">
    <mergeCell ref="A2:F2"/>
    <mergeCell ref="A18:B18"/>
  </mergeCells>
  <phoneticPr fontId="2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300" verticalDpi="300" r:id="rId1"/>
  <headerFooter alignWithMargins="0">
    <oddHeader xml:space="preserve">&amp;C&amp;L&amp;RPAGE &amp;P / &amp;N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workbookViewId="0"/>
  </sheetViews>
  <sheetFormatPr defaultColWidth="6.875" defaultRowHeight="13.5" x14ac:dyDescent="0.15"/>
  <cols>
    <col min="1" max="1" width="4.375" style="211" customWidth="1"/>
    <col min="2" max="2" width="28.375" style="211" bestFit="1" customWidth="1"/>
    <col min="3" max="6" width="15.75" style="211" customWidth="1"/>
    <col min="7" max="256" width="6.875" style="211"/>
    <col min="257" max="257" width="4.375" style="211" customWidth="1"/>
    <col min="258" max="258" width="28.37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8.37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8.37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8.37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8.37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8.37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8.37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8.37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8.37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8.37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8.37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8.37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8.37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8.37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8.37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8.37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8.37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8.37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8.37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8.37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8.37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8.37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8.37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8.37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8.37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8.37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8.37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8.37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8.37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8.37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8.37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8.37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8.37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8.37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8.37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8.37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8.37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8.37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8.37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8.37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8.37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8.37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8.37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8.37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8.37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8.37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8.37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8.37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8.37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8.37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8.37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8.37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8.37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8.37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8.37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8.37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8.37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8.37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8.37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8.37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8.37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8.37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8.37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314</v>
      </c>
    </row>
    <row r="2" spans="1:6" ht="18" customHeight="1" thickBot="1" x14ac:dyDescent="0.2">
      <c r="A2" s="508" t="s">
        <v>315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316</v>
      </c>
      <c r="D4" s="217" t="s">
        <v>317</v>
      </c>
      <c r="E4" s="217" t="s">
        <v>318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3119900</v>
      </c>
      <c r="D6" s="225">
        <v>2521800</v>
      </c>
      <c r="E6" s="225">
        <v>3495800</v>
      </c>
      <c r="F6" s="226">
        <v>9137500</v>
      </c>
    </row>
    <row r="7" spans="1:6" ht="13.5" customHeight="1" x14ac:dyDescent="0.15">
      <c r="A7" s="227">
        <v>2</v>
      </c>
      <c r="B7" s="228" t="s">
        <v>95</v>
      </c>
      <c r="C7" s="241">
        <v>32018800</v>
      </c>
      <c r="D7" s="241">
        <v>29162000</v>
      </c>
      <c r="E7" s="241">
        <v>48517500</v>
      </c>
      <c r="F7" s="242">
        <v>109698300</v>
      </c>
    </row>
    <row r="8" spans="1:6" ht="13.5" customHeight="1" x14ac:dyDescent="0.15">
      <c r="A8" s="227">
        <v>3</v>
      </c>
      <c r="B8" s="228" t="s">
        <v>96</v>
      </c>
      <c r="C8" s="241">
        <v>42509400</v>
      </c>
      <c r="D8" s="241">
        <v>40016100</v>
      </c>
      <c r="E8" s="241">
        <v>62852800</v>
      </c>
      <c r="F8" s="242">
        <v>145378300</v>
      </c>
    </row>
    <row r="9" spans="1:6" ht="13.5" customHeight="1" x14ac:dyDescent="0.15">
      <c r="A9" s="227">
        <v>4</v>
      </c>
      <c r="B9" s="228" t="s">
        <v>97</v>
      </c>
      <c r="C9" s="241">
        <f>31665600-C10</f>
        <v>31363300</v>
      </c>
      <c r="D9" s="241">
        <f>33097000-D10</f>
        <v>32714700</v>
      </c>
      <c r="E9" s="241">
        <f>40838300-E10</f>
        <v>39827300</v>
      </c>
      <c r="F9" s="242">
        <f>105600900-F10</f>
        <v>103905300</v>
      </c>
    </row>
    <row r="10" spans="1:6" ht="13.5" customHeight="1" x14ac:dyDescent="0.15">
      <c r="A10" s="227"/>
      <c r="B10" s="228" t="s">
        <v>319</v>
      </c>
      <c r="C10" s="241">
        <f>302300</f>
        <v>302300</v>
      </c>
      <c r="D10" s="241">
        <v>382300</v>
      </c>
      <c r="E10" s="241">
        <v>1011000</v>
      </c>
      <c r="F10" s="242">
        <f>SUM(C10:E10)</f>
        <v>1695600</v>
      </c>
    </row>
    <row r="11" spans="1:6" ht="13.5" customHeight="1" x14ac:dyDescent="0.15">
      <c r="A11" s="227">
        <v>5</v>
      </c>
      <c r="B11" s="228" t="s">
        <v>99</v>
      </c>
      <c r="C11" s="241">
        <v>27525600</v>
      </c>
      <c r="D11" s="241">
        <v>29960800</v>
      </c>
      <c r="E11" s="241">
        <v>38570000</v>
      </c>
      <c r="F11" s="242">
        <v>96056400</v>
      </c>
    </row>
    <row r="12" spans="1:6" ht="13.5" customHeight="1" x14ac:dyDescent="0.15">
      <c r="A12" s="227">
        <v>6</v>
      </c>
      <c r="B12" s="228" t="s">
        <v>100</v>
      </c>
      <c r="C12" s="241">
        <v>105473500</v>
      </c>
      <c r="D12" s="241">
        <v>117992100</v>
      </c>
      <c r="E12" s="241">
        <v>159511700</v>
      </c>
      <c r="F12" s="242">
        <v>382977300</v>
      </c>
    </row>
    <row r="13" spans="1:6" ht="13.5" customHeight="1" x14ac:dyDescent="0.15">
      <c r="A13" s="227" t="s">
        <v>101</v>
      </c>
      <c r="B13" s="228"/>
      <c r="C13" s="241">
        <v>239192900</v>
      </c>
      <c r="D13" s="241">
        <v>250228000</v>
      </c>
      <c r="E13" s="241">
        <v>350290300</v>
      </c>
      <c r="F13" s="242">
        <v>839711200</v>
      </c>
    </row>
    <row r="14" spans="1:6" ht="13.5" customHeight="1" thickBot="1" x14ac:dyDescent="0.2">
      <c r="A14" s="233" t="s">
        <v>102</v>
      </c>
      <c r="B14" s="234"/>
      <c r="C14" s="243">
        <v>242312800</v>
      </c>
      <c r="D14" s="243">
        <v>252749800</v>
      </c>
      <c r="E14" s="243">
        <v>353786100</v>
      </c>
      <c r="F14" s="244">
        <v>848848700</v>
      </c>
    </row>
    <row r="15" spans="1:6" ht="13.5" customHeight="1" x14ac:dyDescent="0.15">
      <c r="A15" s="237">
        <v>7</v>
      </c>
      <c r="B15" s="238" t="s">
        <v>120</v>
      </c>
      <c r="C15" s="239"/>
      <c r="D15" s="239"/>
      <c r="E15" s="239">
        <v>1337800</v>
      </c>
      <c r="F15" s="240">
        <v>1337800</v>
      </c>
    </row>
    <row r="16" spans="1:6" ht="13.5" customHeight="1" x14ac:dyDescent="0.15">
      <c r="A16" s="227">
        <v>8</v>
      </c>
      <c r="B16" s="228" t="s">
        <v>121</v>
      </c>
      <c r="C16" s="241">
        <v>496200</v>
      </c>
      <c r="D16" s="241">
        <v>649700</v>
      </c>
      <c r="E16" s="241">
        <v>950600</v>
      </c>
      <c r="F16" s="242">
        <v>2096500</v>
      </c>
    </row>
    <row r="17" spans="1:6" ht="13.5" customHeight="1" x14ac:dyDescent="0.15">
      <c r="A17" s="227">
        <v>9</v>
      </c>
      <c r="B17" s="228" t="s">
        <v>127</v>
      </c>
      <c r="C17" s="241">
        <v>71800</v>
      </c>
      <c r="D17" s="241">
        <v>10900</v>
      </c>
      <c r="E17" s="241">
        <v>43300</v>
      </c>
      <c r="F17" s="242">
        <v>126000</v>
      </c>
    </row>
    <row r="18" spans="1:6" ht="13.5" customHeight="1" thickBot="1" x14ac:dyDescent="0.2">
      <c r="A18" s="233" t="s">
        <v>140</v>
      </c>
      <c r="B18" s="234"/>
      <c r="C18" s="243">
        <v>568000</v>
      </c>
      <c r="D18" s="243">
        <v>660600</v>
      </c>
      <c r="E18" s="243">
        <v>2331700</v>
      </c>
      <c r="F18" s="244">
        <v>3560300</v>
      </c>
    </row>
    <row r="19" spans="1:6" ht="13.5" customHeight="1" x14ac:dyDescent="0.15">
      <c r="A19" s="237">
        <v>10</v>
      </c>
      <c r="B19" s="238" t="s">
        <v>141</v>
      </c>
      <c r="C19" s="239">
        <v>71100</v>
      </c>
      <c r="D19" s="239">
        <v>83600</v>
      </c>
      <c r="E19" s="239">
        <v>77700</v>
      </c>
      <c r="F19" s="240">
        <v>232400</v>
      </c>
    </row>
    <row r="20" spans="1:6" ht="13.5" customHeight="1" x14ac:dyDescent="0.15">
      <c r="A20" s="227">
        <v>11</v>
      </c>
      <c r="B20" s="228" t="s">
        <v>142</v>
      </c>
      <c r="C20" s="241">
        <v>179900</v>
      </c>
      <c r="D20" s="241">
        <v>269400</v>
      </c>
      <c r="E20" s="241">
        <v>190800</v>
      </c>
      <c r="F20" s="242">
        <v>640100</v>
      </c>
    </row>
    <row r="21" spans="1:6" ht="13.5" customHeight="1" x14ac:dyDescent="0.15">
      <c r="A21" s="227">
        <v>12</v>
      </c>
      <c r="B21" s="228" t="s">
        <v>147</v>
      </c>
      <c r="C21" s="241">
        <v>36200</v>
      </c>
      <c r="D21" s="241">
        <v>71700</v>
      </c>
      <c r="E21" s="241">
        <v>110500</v>
      </c>
      <c r="F21" s="242">
        <v>218400</v>
      </c>
    </row>
    <row r="22" spans="1:6" ht="13.5" customHeight="1" x14ac:dyDescent="0.15">
      <c r="A22" s="227">
        <v>13</v>
      </c>
      <c r="B22" s="228" t="s">
        <v>150</v>
      </c>
      <c r="C22" s="241">
        <v>136300</v>
      </c>
      <c r="D22" s="241">
        <v>107000</v>
      </c>
      <c r="E22" s="241">
        <v>198200</v>
      </c>
      <c r="F22" s="242">
        <v>441500</v>
      </c>
    </row>
    <row r="23" spans="1:6" ht="13.5" customHeight="1" x14ac:dyDescent="0.15">
      <c r="A23" s="227">
        <v>14</v>
      </c>
      <c r="B23" s="228" t="s">
        <v>155</v>
      </c>
      <c r="C23" s="241">
        <v>188500</v>
      </c>
      <c r="D23" s="241">
        <v>101500</v>
      </c>
      <c r="E23" s="241">
        <v>84600</v>
      </c>
      <c r="F23" s="242">
        <v>374600</v>
      </c>
    </row>
    <row r="24" spans="1:6" ht="13.5" customHeight="1" x14ac:dyDescent="0.15">
      <c r="A24" s="227">
        <v>15</v>
      </c>
      <c r="B24" s="228" t="s">
        <v>156</v>
      </c>
      <c r="C24" s="241"/>
      <c r="D24" s="241"/>
      <c r="E24" s="241">
        <v>972200</v>
      </c>
      <c r="F24" s="242">
        <v>972200</v>
      </c>
    </row>
    <row r="25" spans="1:6" ht="13.5" customHeight="1" x14ac:dyDescent="0.15">
      <c r="A25" s="227">
        <v>16</v>
      </c>
      <c r="B25" s="228" t="s">
        <v>157</v>
      </c>
      <c r="C25" s="241"/>
      <c r="D25" s="241"/>
      <c r="E25" s="241">
        <v>536800</v>
      </c>
      <c r="F25" s="242">
        <v>536800</v>
      </c>
    </row>
    <row r="26" spans="1:6" ht="13.5" customHeight="1" x14ac:dyDescent="0.15">
      <c r="A26" s="227">
        <v>17</v>
      </c>
      <c r="B26" s="228" t="s">
        <v>158</v>
      </c>
      <c r="C26" s="241">
        <v>767800</v>
      </c>
      <c r="D26" s="241">
        <v>516700</v>
      </c>
      <c r="E26" s="241">
        <v>840900</v>
      </c>
      <c r="F26" s="242">
        <v>2125400</v>
      </c>
    </row>
    <row r="27" spans="1:6" ht="13.5" customHeight="1" x14ac:dyDescent="0.15">
      <c r="A27" s="227">
        <v>18</v>
      </c>
      <c r="B27" s="228" t="s">
        <v>159</v>
      </c>
      <c r="C27" s="241">
        <v>121900</v>
      </c>
      <c r="D27" s="241">
        <v>110700</v>
      </c>
      <c r="E27" s="241">
        <v>171000</v>
      </c>
      <c r="F27" s="242">
        <v>403600</v>
      </c>
    </row>
    <row r="28" spans="1:6" ht="13.5" customHeight="1" x14ac:dyDescent="0.15">
      <c r="A28" s="227">
        <v>19</v>
      </c>
      <c r="B28" s="228" t="s">
        <v>160</v>
      </c>
      <c r="C28" s="241">
        <v>460400</v>
      </c>
      <c r="D28" s="241">
        <v>498300</v>
      </c>
      <c r="E28" s="241">
        <v>644300</v>
      </c>
      <c r="F28" s="242">
        <v>1603000</v>
      </c>
    </row>
    <row r="29" spans="1:6" ht="13.5" customHeight="1" x14ac:dyDescent="0.15">
      <c r="A29" s="227">
        <v>20</v>
      </c>
      <c r="B29" s="228" t="s">
        <v>161</v>
      </c>
      <c r="C29" s="241"/>
      <c r="D29" s="241"/>
      <c r="E29" s="241">
        <v>403200</v>
      </c>
      <c r="F29" s="242">
        <v>403200</v>
      </c>
    </row>
    <row r="30" spans="1:6" ht="13.5" customHeight="1" x14ac:dyDescent="0.15">
      <c r="A30" s="227">
        <v>21</v>
      </c>
      <c r="B30" s="228" t="s">
        <v>162</v>
      </c>
      <c r="C30" s="241">
        <v>4278000</v>
      </c>
      <c r="D30" s="241">
        <v>2500200</v>
      </c>
      <c r="E30" s="241">
        <v>2118600</v>
      </c>
      <c r="F30" s="242">
        <v>8896800</v>
      </c>
    </row>
    <row r="31" spans="1:6" ht="13.5" customHeight="1" x14ac:dyDescent="0.15">
      <c r="A31" s="227">
        <v>22</v>
      </c>
      <c r="B31" s="228" t="s">
        <v>163</v>
      </c>
      <c r="C31" s="241">
        <v>186700</v>
      </c>
      <c r="D31" s="241">
        <v>161100</v>
      </c>
      <c r="E31" s="241">
        <v>218700</v>
      </c>
      <c r="F31" s="242">
        <v>566500</v>
      </c>
    </row>
    <row r="32" spans="1:6" ht="13.5" customHeight="1" x14ac:dyDescent="0.15">
      <c r="A32" s="227">
        <v>23</v>
      </c>
      <c r="B32" s="228" t="s">
        <v>164</v>
      </c>
      <c r="C32" s="241"/>
      <c r="D32" s="241"/>
      <c r="E32" s="241">
        <v>298300</v>
      </c>
      <c r="F32" s="242">
        <v>298300</v>
      </c>
    </row>
    <row r="33" spans="1:6" ht="13.5" customHeight="1" x14ac:dyDescent="0.15">
      <c r="A33" s="227">
        <v>24</v>
      </c>
      <c r="B33" s="228" t="s">
        <v>165</v>
      </c>
      <c r="C33" s="241">
        <v>283400</v>
      </c>
      <c r="D33" s="241">
        <v>304000</v>
      </c>
      <c r="E33" s="241">
        <v>314900</v>
      </c>
      <c r="F33" s="242">
        <v>902300</v>
      </c>
    </row>
    <row r="34" spans="1:6" ht="13.5" customHeight="1" x14ac:dyDescent="0.15">
      <c r="A34" s="227">
        <v>25</v>
      </c>
      <c r="B34" s="228" t="s">
        <v>167</v>
      </c>
      <c r="C34" s="241">
        <v>922700</v>
      </c>
      <c r="D34" s="241">
        <v>774300</v>
      </c>
      <c r="E34" s="241">
        <v>567700</v>
      </c>
      <c r="F34" s="242">
        <v>2264700</v>
      </c>
    </row>
    <row r="35" spans="1:6" ht="13.5" customHeight="1" x14ac:dyDescent="0.15">
      <c r="A35" s="227">
        <v>26</v>
      </c>
      <c r="B35" s="228" t="s">
        <v>168</v>
      </c>
      <c r="C35" s="241">
        <v>393400</v>
      </c>
      <c r="D35" s="241">
        <v>388300</v>
      </c>
      <c r="E35" s="241">
        <v>453700</v>
      </c>
      <c r="F35" s="242">
        <v>1235400</v>
      </c>
    </row>
    <row r="36" spans="1:6" ht="13.5" customHeight="1" x14ac:dyDescent="0.15">
      <c r="A36" s="227">
        <v>27</v>
      </c>
      <c r="B36" s="228" t="s">
        <v>169</v>
      </c>
      <c r="C36" s="241">
        <v>535000</v>
      </c>
      <c r="D36" s="241">
        <v>765000</v>
      </c>
      <c r="E36" s="241">
        <v>836300</v>
      </c>
      <c r="F36" s="242">
        <v>2136300</v>
      </c>
    </row>
    <row r="37" spans="1:6" ht="13.5" customHeight="1" x14ac:dyDescent="0.15">
      <c r="A37" s="227">
        <v>28</v>
      </c>
      <c r="B37" s="228" t="s">
        <v>170</v>
      </c>
      <c r="C37" s="241">
        <v>605300</v>
      </c>
      <c r="D37" s="241">
        <v>355000</v>
      </c>
      <c r="E37" s="241">
        <v>616200</v>
      </c>
      <c r="F37" s="242">
        <v>1576500</v>
      </c>
    </row>
    <row r="38" spans="1:6" ht="13.5" customHeight="1" x14ac:dyDescent="0.15">
      <c r="A38" s="227">
        <v>29</v>
      </c>
      <c r="B38" s="228" t="s">
        <v>173</v>
      </c>
      <c r="C38" s="241"/>
      <c r="D38" s="241"/>
      <c r="E38" s="241">
        <v>213000</v>
      </c>
      <c r="F38" s="242">
        <v>213000</v>
      </c>
    </row>
    <row r="39" spans="1:6" ht="13.5" customHeight="1" x14ac:dyDescent="0.15">
      <c r="A39" s="227">
        <v>30</v>
      </c>
      <c r="B39" s="228" t="s">
        <v>174</v>
      </c>
      <c r="C39" s="241"/>
      <c r="D39" s="241"/>
      <c r="E39" s="241">
        <v>1301200</v>
      </c>
      <c r="F39" s="242">
        <v>1301200</v>
      </c>
    </row>
    <row r="40" spans="1:6" ht="13.5" customHeight="1" x14ac:dyDescent="0.15">
      <c r="A40" s="227">
        <v>31</v>
      </c>
      <c r="B40" s="228" t="s">
        <v>176</v>
      </c>
      <c r="C40" s="241">
        <v>180800</v>
      </c>
      <c r="D40" s="241">
        <v>116000</v>
      </c>
      <c r="E40" s="241">
        <v>253800</v>
      </c>
      <c r="F40" s="242">
        <v>550600</v>
      </c>
    </row>
    <row r="41" spans="1:6" ht="13.5" customHeight="1" x14ac:dyDescent="0.15">
      <c r="A41" s="227">
        <v>32</v>
      </c>
      <c r="B41" s="228" t="s">
        <v>178</v>
      </c>
      <c r="C41" s="241">
        <v>313500</v>
      </c>
      <c r="D41" s="241">
        <v>381900</v>
      </c>
      <c r="E41" s="241">
        <v>509600</v>
      </c>
      <c r="F41" s="242">
        <v>1205000</v>
      </c>
    </row>
    <row r="42" spans="1:6" ht="13.5" customHeight="1" x14ac:dyDescent="0.15">
      <c r="A42" s="227">
        <v>33</v>
      </c>
      <c r="B42" s="228" t="s">
        <v>182</v>
      </c>
      <c r="C42" s="241">
        <v>247900</v>
      </c>
      <c r="D42" s="241">
        <v>112100</v>
      </c>
      <c r="E42" s="241">
        <v>148300</v>
      </c>
      <c r="F42" s="242">
        <v>508300</v>
      </c>
    </row>
    <row r="43" spans="1:6" ht="13.5" customHeight="1" x14ac:dyDescent="0.15">
      <c r="A43" s="227">
        <v>34</v>
      </c>
      <c r="B43" s="228" t="s">
        <v>185</v>
      </c>
      <c r="C43" s="241">
        <v>346300</v>
      </c>
      <c r="D43" s="241">
        <v>305500</v>
      </c>
      <c r="E43" s="241">
        <v>353800</v>
      </c>
      <c r="F43" s="242">
        <v>1005600</v>
      </c>
    </row>
    <row r="44" spans="1:6" ht="13.5" customHeight="1" x14ac:dyDescent="0.15">
      <c r="A44" s="227">
        <v>35</v>
      </c>
      <c r="B44" s="228" t="s">
        <v>188</v>
      </c>
      <c r="C44" s="241">
        <v>215300</v>
      </c>
      <c r="D44" s="241">
        <v>339500</v>
      </c>
      <c r="E44" s="241">
        <v>287800</v>
      </c>
      <c r="F44" s="242">
        <v>842600</v>
      </c>
    </row>
    <row r="45" spans="1:6" ht="13.5" customHeight="1" x14ac:dyDescent="0.15">
      <c r="A45" s="227">
        <v>36</v>
      </c>
      <c r="B45" s="228" t="s">
        <v>189</v>
      </c>
      <c r="C45" s="241">
        <v>353100</v>
      </c>
      <c r="D45" s="241">
        <v>287700</v>
      </c>
      <c r="E45" s="241">
        <v>267400</v>
      </c>
      <c r="F45" s="242">
        <v>908200</v>
      </c>
    </row>
    <row r="46" spans="1:6" ht="13.5" customHeight="1" x14ac:dyDescent="0.15">
      <c r="A46" s="227">
        <v>37</v>
      </c>
      <c r="B46" s="228" t="s">
        <v>197</v>
      </c>
      <c r="C46" s="241">
        <v>190600</v>
      </c>
      <c r="D46" s="241">
        <v>425700</v>
      </c>
      <c r="E46" s="241">
        <v>644300</v>
      </c>
      <c r="F46" s="242">
        <v>1260600</v>
      </c>
    </row>
    <row r="47" spans="1:6" ht="13.5" customHeight="1" x14ac:dyDescent="0.15">
      <c r="A47" s="227">
        <v>38</v>
      </c>
      <c r="B47" s="228" t="s">
        <v>198</v>
      </c>
      <c r="C47" s="241">
        <v>492600</v>
      </c>
      <c r="D47" s="241">
        <v>383600</v>
      </c>
      <c r="E47" s="241">
        <v>636500</v>
      </c>
      <c r="F47" s="242">
        <v>1512700</v>
      </c>
    </row>
    <row r="48" spans="1:6" ht="13.5" customHeight="1" x14ac:dyDescent="0.15">
      <c r="A48" s="227">
        <v>39</v>
      </c>
      <c r="B48" s="228" t="s">
        <v>199</v>
      </c>
      <c r="C48" s="241">
        <v>286400</v>
      </c>
      <c r="D48" s="241">
        <v>239400</v>
      </c>
      <c r="E48" s="241">
        <v>257600</v>
      </c>
      <c r="F48" s="242">
        <v>783400</v>
      </c>
    </row>
    <row r="49" spans="1:6" ht="13.5" customHeight="1" x14ac:dyDescent="0.15">
      <c r="A49" s="227">
        <v>40</v>
      </c>
      <c r="B49" s="228" t="s">
        <v>200</v>
      </c>
      <c r="C49" s="241">
        <v>245600</v>
      </c>
      <c r="D49" s="241">
        <v>118900</v>
      </c>
      <c r="E49" s="241">
        <v>90600</v>
      </c>
      <c r="F49" s="242">
        <v>455100</v>
      </c>
    </row>
    <row r="50" spans="1:6" ht="13.5" customHeight="1" x14ac:dyDescent="0.15">
      <c r="A50" s="227">
        <v>41</v>
      </c>
      <c r="B50" s="228" t="s">
        <v>201</v>
      </c>
      <c r="C50" s="241">
        <v>163400</v>
      </c>
      <c r="D50" s="241">
        <v>137900</v>
      </c>
      <c r="E50" s="241">
        <v>165300</v>
      </c>
      <c r="F50" s="242">
        <v>466600</v>
      </c>
    </row>
    <row r="51" spans="1:6" ht="13.5" customHeight="1" x14ac:dyDescent="0.15">
      <c r="A51" s="227">
        <v>42</v>
      </c>
      <c r="B51" s="228" t="s">
        <v>202</v>
      </c>
      <c r="C51" s="241">
        <v>324300</v>
      </c>
      <c r="D51" s="241">
        <v>426000</v>
      </c>
      <c r="E51" s="241">
        <v>1003100</v>
      </c>
      <c r="F51" s="242">
        <v>1753400</v>
      </c>
    </row>
    <row r="52" spans="1:6" ht="13.5" customHeight="1" x14ac:dyDescent="0.15">
      <c r="A52" s="227">
        <v>43</v>
      </c>
      <c r="B52" s="228" t="s">
        <v>203</v>
      </c>
      <c r="C52" s="241">
        <v>258800</v>
      </c>
      <c r="D52" s="241">
        <v>226900</v>
      </c>
      <c r="E52" s="241">
        <v>439100</v>
      </c>
      <c r="F52" s="242">
        <v>924800</v>
      </c>
    </row>
    <row r="53" spans="1:6" ht="13.5" customHeight="1" x14ac:dyDescent="0.15">
      <c r="A53" s="227">
        <v>44</v>
      </c>
      <c r="B53" s="228" t="s">
        <v>204</v>
      </c>
      <c r="C53" s="241">
        <v>263400</v>
      </c>
      <c r="D53" s="241">
        <v>271600</v>
      </c>
      <c r="E53" s="241">
        <v>245800</v>
      </c>
      <c r="F53" s="242">
        <v>780800</v>
      </c>
    </row>
    <row r="54" spans="1:6" ht="13.5" customHeight="1" x14ac:dyDescent="0.15">
      <c r="A54" s="227">
        <v>45</v>
      </c>
      <c r="B54" s="228" t="s">
        <v>205</v>
      </c>
      <c r="C54" s="241">
        <v>156200</v>
      </c>
      <c r="D54" s="241">
        <v>150700</v>
      </c>
      <c r="E54" s="241">
        <v>131600</v>
      </c>
      <c r="F54" s="242">
        <v>438500</v>
      </c>
    </row>
    <row r="55" spans="1:6" ht="13.5" customHeight="1" x14ac:dyDescent="0.15">
      <c r="A55" s="227">
        <v>46</v>
      </c>
      <c r="B55" s="228" t="s">
        <v>207</v>
      </c>
      <c r="C55" s="241">
        <v>262200</v>
      </c>
      <c r="D55" s="241">
        <v>115900</v>
      </c>
      <c r="E55" s="241">
        <v>182200</v>
      </c>
      <c r="F55" s="242">
        <v>560300</v>
      </c>
    </row>
    <row r="56" spans="1:6" ht="13.5" customHeight="1" x14ac:dyDescent="0.15">
      <c r="A56" s="227">
        <v>47</v>
      </c>
      <c r="B56" s="228" t="s">
        <v>208</v>
      </c>
      <c r="C56" s="241">
        <v>244100</v>
      </c>
      <c r="D56" s="241">
        <v>249900</v>
      </c>
      <c r="E56" s="241">
        <v>396000</v>
      </c>
      <c r="F56" s="242">
        <v>890000</v>
      </c>
    </row>
    <row r="57" spans="1:6" ht="13.5" customHeight="1" x14ac:dyDescent="0.15">
      <c r="A57" s="227">
        <v>48</v>
      </c>
      <c r="B57" s="228" t="s">
        <v>209</v>
      </c>
      <c r="C57" s="241">
        <v>102100</v>
      </c>
      <c r="D57" s="241">
        <v>118800</v>
      </c>
      <c r="E57" s="241">
        <v>170300</v>
      </c>
      <c r="F57" s="242">
        <v>391200</v>
      </c>
    </row>
    <row r="58" spans="1:6" ht="13.5" customHeight="1" x14ac:dyDescent="0.15">
      <c r="A58" s="227" t="s">
        <v>210</v>
      </c>
      <c r="B58" s="228"/>
      <c r="C58" s="241">
        <v>13813200</v>
      </c>
      <c r="D58" s="241">
        <v>11414800</v>
      </c>
      <c r="E58" s="241">
        <v>17351900</v>
      </c>
      <c r="F58" s="242">
        <v>42579900</v>
      </c>
    </row>
    <row r="59" spans="1:6" ht="13.5" customHeight="1" thickBot="1" x14ac:dyDescent="0.2">
      <c r="A59" s="233" t="s">
        <v>211</v>
      </c>
      <c r="B59" s="234"/>
      <c r="C59" s="243">
        <v>14381200</v>
      </c>
      <c r="D59" s="243">
        <v>12075400</v>
      </c>
      <c r="E59" s="243">
        <v>19683600</v>
      </c>
      <c r="F59" s="244">
        <v>46140200</v>
      </c>
    </row>
    <row r="60" spans="1:6" ht="14.25" customHeight="1" thickBot="1" x14ac:dyDescent="0.2">
      <c r="A60" s="510" t="s">
        <v>212</v>
      </c>
      <c r="B60" s="511"/>
      <c r="C60" s="247">
        <v>256694000</v>
      </c>
      <c r="D60" s="247">
        <v>264825200</v>
      </c>
      <c r="E60" s="247">
        <v>373469700</v>
      </c>
      <c r="F60" s="248">
        <v>894988900</v>
      </c>
    </row>
    <row r="61" spans="1:6" ht="12.75" customHeight="1" x14ac:dyDescent="0.15"/>
    <row r="62" spans="1:6" ht="12.75" customHeight="1" x14ac:dyDescent="0.15"/>
    <row r="63" spans="1:6" ht="12.75" customHeight="1" x14ac:dyDescent="0.15"/>
  </sheetData>
  <mergeCells count="2">
    <mergeCell ref="A2:F2"/>
    <mergeCell ref="A60:B60"/>
  </mergeCells>
  <phoneticPr fontId="2"/>
  <pageMargins left="0.78740157480314965" right="0.78740157480314965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workbookViewId="0">
      <selection activeCell="G1" sqref="G1"/>
    </sheetView>
  </sheetViews>
  <sheetFormatPr defaultColWidth="6.875" defaultRowHeight="13.5" x14ac:dyDescent="0.15"/>
  <cols>
    <col min="1" max="1" width="4.375" style="211" customWidth="1"/>
    <col min="2" max="2" width="28.375" style="211" bestFit="1" customWidth="1"/>
    <col min="3" max="5" width="14.5" style="211" bestFit="1" customWidth="1"/>
    <col min="6" max="6" width="15.375" style="211" bestFit="1" customWidth="1"/>
    <col min="7" max="256" width="6.875" style="211"/>
    <col min="257" max="257" width="4.375" style="211" customWidth="1"/>
    <col min="258" max="258" width="28.375" style="211" bestFit="1" customWidth="1"/>
    <col min="259" max="261" width="14.5" style="211" bestFit="1" customWidth="1"/>
    <col min="262" max="262" width="15.375" style="211" bestFit="1" customWidth="1"/>
    <col min="263" max="512" width="6.875" style="211"/>
    <col min="513" max="513" width="4.375" style="211" customWidth="1"/>
    <col min="514" max="514" width="28.375" style="211" bestFit="1" customWidth="1"/>
    <col min="515" max="517" width="14.5" style="211" bestFit="1" customWidth="1"/>
    <col min="518" max="518" width="15.375" style="211" bestFit="1" customWidth="1"/>
    <col min="519" max="768" width="6.875" style="211"/>
    <col min="769" max="769" width="4.375" style="211" customWidth="1"/>
    <col min="770" max="770" width="28.375" style="211" bestFit="1" customWidth="1"/>
    <col min="771" max="773" width="14.5" style="211" bestFit="1" customWidth="1"/>
    <col min="774" max="774" width="15.375" style="211" bestFit="1" customWidth="1"/>
    <col min="775" max="1024" width="6.875" style="211"/>
    <col min="1025" max="1025" width="4.375" style="211" customWidth="1"/>
    <col min="1026" max="1026" width="28.375" style="211" bestFit="1" customWidth="1"/>
    <col min="1027" max="1029" width="14.5" style="211" bestFit="1" customWidth="1"/>
    <col min="1030" max="1030" width="15.375" style="211" bestFit="1" customWidth="1"/>
    <col min="1031" max="1280" width="6.875" style="211"/>
    <col min="1281" max="1281" width="4.375" style="211" customWidth="1"/>
    <col min="1282" max="1282" width="28.375" style="211" bestFit="1" customWidth="1"/>
    <col min="1283" max="1285" width="14.5" style="211" bestFit="1" customWidth="1"/>
    <col min="1286" max="1286" width="15.375" style="211" bestFit="1" customWidth="1"/>
    <col min="1287" max="1536" width="6.875" style="211"/>
    <col min="1537" max="1537" width="4.375" style="211" customWidth="1"/>
    <col min="1538" max="1538" width="28.375" style="211" bestFit="1" customWidth="1"/>
    <col min="1539" max="1541" width="14.5" style="211" bestFit="1" customWidth="1"/>
    <col min="1542" max="1542" width="15.375" style="211" bestFit="1" customWidth="1"/>
    <col min="1543" max="1792" width="6.875" style="211"/>
    <col min="1793" max="1793" width="4.375" style="211" customWidth="1"/>
    <col min="1794" max="1794" width="28.375" style="211" bestFit="1" customWidth="1"/>
    <col min="1795" max="1797" width="14.5" style="211" bestFit="1" customWidth="1"/>
    <col min="1798" max="1798" width="15.375" style="211" bestFit="1" customWidth="1"/>
    <col min="1799" max="2048" width="6.875" style="211"/>
    <col min="2049" max="2049" width="4.375" style="211" customWidth="1"/>
    <col min="2050" max="2050" width="28.375" style="211" bestFit="1" customWidth="1"/>
    <col min="2051" max="2053" width="14.5" style="211" bestFit="1" customWidth="1"/>
    <col min="2054" max="2054" width="15.375" style="211" bestFit="1" customWidth="1"/>
    <col min="2055" max="2304" width="6.875" style="211"/>
    <col min="2305" max="2305" width="4.375" style="211" customWidth="1"/>
    <col min="2306" max="2306" width="28.375" style="211" bestFit="1" customWidth="1"/>
    <col min="2307" max="2309" width="14.5" style="211" bestFit="1" customWidth="1"/>
    <col min="2310" max="2310" width="15.375" style="211" bestFit="1" customWidth="1"/>
    <col min="2311" max="2560" width="6.875" style="211"/>
    <col min="2561" max="2561" width="4.375" style="211" customWidth="1"/>
    <col min="2562" max="2562" width="28.375" style="211" bestFit="1" customWidth="1"/>
    <col min="2563" max="2565" width="14.5" style="211" bestFit="1" customWidth="1"/>
    <col min="2566" max="2566" width="15.375" style="211" bestFit="1" customWidth="1"/>
    <col min="2567" max="2816" width="6.875" style="211"/>
    <col min="2817" max="2817" width="4.375" style="211" customWidth="1"/>
    <col min="2818" max="2818" width="28.375" style="211" bestFit="1" customWidth="1"/>
    <col min="2819" max="2821" width="14.5" style="211" bestFit="1" customWidth="1"/>
    <col min="2822" max="2822" width="15.375" style="211" bestFit="1" customWidth="1"/>
    <col min="2823" max="3072" width="6.875" style="211"/>
    <col min="3073" max="3073" width="4.375" style="211" customWidth="1"/>
    <col min="3074" max="3074" width="28.375" style="211" bestFit="1" customWidth="1"/>
    <col min="3075" max="3077" width="14.5" style="211" bestFit="1" customWidth="1"/>
    <col min="3078" max="3078" width="15.375" style="211" bestFit="1" customWidth="1"/>
    <col min="3079" max="3328" width="6.875" style="211"/>
    <col min="3329" max="3329" width="4.375" style="211" customWidth="1"/>
    <col min="3330" max="3330" width="28.375" style="211" bestFit="1" customWidth="1"/>
    <col min="3331" max="3333" width="14.5" style="211" bestFit="1" customWidth="1"/>
    <col min="3334" max="3334" width="15.375" style="211" bestFit="1" customWidth="1"/>
    <col min="3335" max="3584" width="6.875" style="211"/>
    <col min="3585" max="3585" width="4.375" style="211" customWidth="1"/>
    <col min="3586" max="3586" width="28.375" style="211" bestFit="1" customWidth="1"/>
    <col min="3587" max="3589" width="14.5" style="211" bestFit="1" customWidth="1"/>
    <col min="3590" max="3590" width="15.375" style="211" bestFit="1" customWidth="1"/>
    <col min="3591" max="3840" width="6.875" style="211"/>
    <col min="3841" max="3841" width="4.375" style="211" customWidth="1"/>
    <col min="3842" max="3842" width="28.375" style="211" bestFit="1" customWidth="1"/>
    <col min="3843" max="3845" width="14.5" style="211" bestFit="1" customWidth="1"/>
    <col min="3846" max="3846" width="15.375" style="211" bestFit="1" customWidth="1"/>
    <col min="3847" max="4096" width="6.875" style="211"/>
    <col min="4097" max="4097" width="4.375" style="211" customWidth="1"/>
    <col min="4098" max="4098" width="28.375" style="211" bestFit="1" customWidth="1"/>
    <col min="4099" max="4101" width="14.5" style="211" bestFit="1" customWidth="1"/>
    <col min="4102" max="4102" width="15.375" style="211" bestFit="1" customWidth="1"/>
    <col min="4103" max="4352" width="6.875" style="211"/>
    <col min="4353" max="4353" width="4.375" style="211" customWidth="1"/>
    <col min="4354" max="4354" width="28.375" style="211" bestFit="1" customWidth="1"/>
    <col min="4355" max="4357" width="14.5" style="211" bestFit="1" customWidth="1"/>
    <col min="4358" max="4358" width="15.375" style="211" bestFit="1" customWidth="1"/>
    <col min="4359" max="4608" width="6.875" style="211"/>
    <col min="4609" max="4609" width="4.375" style="211" customWidth="1"/>
    <col min="4610" max="4610" width="28.375" style="211" bestFit="1" customWidth="1"/>
    <col min="4611" max="4613" width="14.5" style="211" bestFit="1" customWidth="1"/>
    <col min="4614" max="4614" width="15.375" style="211" bestFit="1" customWidth="1"/>
    <col min="4615" max="4864" width="6.875" style="211"/>
    <col min="4865" max="4865" width="4.375" style="211" customWidth="1"/>
    <col min="4866" max="4866" width="28.375" style="211" bestFit="1" customWidth="1"/>
    <col min="4867" max="4869" width="14.5" style="211" bestFit="1" customWidth="1"/>
    <col min="4870" max="4870" width="15.375" style="211" bestFit="1" customWidth="1"/>
    <col min="4871" max="5120" width="6.875" style="211"/>
    <col min="5121" max="5121" width="4.375" style="211" customWidth="1"/>
    <col min="5122" max="5122" width="28.375" style="211" bestFit="1" customWidth="1"/>
    <col min="5123" max="5125" width="14.5" style="211" bestFit="1" customWidth="1"/>
    <col min="5126" max="5126" width="15.375" style="211" bestFit="1" customWidth="1"/>
    <col min="5127" max="5376" width="6.875" style="211"/>
    <col min="5377" max="5377" width="4.375" style="211" customWidth="1"/>
    <col min="5378" max="5378" width="28.375" style="211" bestFit="1" customWidth="1"/>
    <col min="5379" max="5381" width="14.5" style="211" bestFit="1" customWidth="1"/>
    <col min="5382" max="5382" width="15.375" style="211" bestFit="1" customWidth="1"/>
    <col min="5383" max="5632" width="6.875" style="211"/>
    <col min="5633" max="5633" width="4.375" style="211" customWidth="1"/>
    <col min="5634" max="5634" width="28.375" style="211" bestFit="1" customWidth="1"/>
    <col min="5635" max="5637" width="14.5" style="211" bestFit="1" customWidth="1"/>
    <col min="5638" max="5638" width="15.375" style="211" bestFit="1" customWidth="1"/>
    <col min="5639" max="5888" width="6.875" style="211"/>
    <col min="5889" max="5889" width="4.375" style="211" customWidth="1"/>
    <col min="5890" max="5890" width="28.375" style="211" bestFit="1" customWidth="1"/>
    <col min="5891" max="5893" width="14.5" style="211" bestFit="1" customWidth="1"/>
    <col min="5894" max="5894" width="15.375" style="211" bestFit="1" customWidth="1"/>
    <col min="5895" max="6144" width="6.875" style="211"/>
    <col min="6145" max="6145" width="4.375" style="211" customWidth="1"/>
    <col min="6146" max="6146" width="28.375" style="211" bestFit="1" customWidth="1"/>
    <col min="6147" max="6149" width="14.5" style="211" bestFit="1" customWidth="1"/>
    <col min="6150" max="6150" width="15.375" style="211" bestFit="1" customWidth="1"/>
    <col min="6151" max="6400" width="6.875" style="211"/>
    <col min="6401" max="6401" width="4.375" style="211" customWidth="1"/>
    <col min="6402" max="6402" width="28.375" style="211" bestFit="1" customWidth="1"/>
    <col min="6403" max="6405" width="14.5" style="211" bestFit="1" customWidth="1"/>
    <col min="6406" max="6406" width="15.375" style="211" bestFit="1" customWidth="1"/>
    <col min="6407" max="6656" width="6.875" style="211"/>
    <col min="6657" max="6657" width="4.375" style="211" customWidth="1"/>
    <col min="6658" max="6658" width="28.375" style="211" bestFit="1" customWidth="1"/>
    <col min="6659" max="6661" width="14.5" style="211" bestFit="1" customWidth="1"/>
    <col min="6662" max="6662" width="15.375" style="211" bestFit="1" customWidth="1"/>
    <col min="6663" max="6912" width="6.875" style="211"/>
    <col min="6913" max="6913" width="4.375" style="211" customWidth="1"/>
    <col min="6914" max="6914" width="28.375" style="211" bestFit="1" customWidth="1"/>
    <col min="6915" max="6917" width="14.5" style="211" bestFit="1" customWidth="1"/>
    <col min="6918" max="6918" width="15.375" style="211" bestFit="1" customWidth="1"/>
    <col min="6919" max="7168" width="6.875" style="211"/>
    <col min="7169" max="7169" width="4.375" style="211" customWidth="1"/>
    <col min="7170" max="7170" width="28.375" style="211" bestFit="1" customWidth="1"/>
    <col min="7171" max="7173" width="14.5" style="211" bestFit="1" customWidth="1"/>
    <col min="7174" max="7174" width="15.375" style="211" bestFit="1" customWidth="1"/>
    <col min="7175" max="7424" width="6.875" style="211"/>
    <col min="7425" max="7425" width="4.375" style="211" customWidth="1"/>
    <col min="7426" max="7426" width="28.375" style="211" bestFit="1" customWidth="1"/>
    <col min="7427" max="7429" width="14.5" style="211" bestFit="1" customWidth="1"/>
    <col min="7430" max="7430" width="15.375" style="211" bestFit="1" customWidth="1"/>
    <col min="7431" max="7680" width="6.875" style="211"/>
    <col min="7681" max="7681" width="4.375" style="211" customWidth="1"/>
    <col min="7682" max="7682" width="28.375" style="211" bestFit="1" customWidth="1"/>
    <col min="7683" max="7685" width="14.5" style="211" bestFit="1" customWidth="1"/>
    <col min="7686" max="7686" width="15.375" style="211" bestFit="1" customWidth="1"/>
    <col min="7687" max="7936" width="6.875" style="211"/>
    <col min="7937" max="7937" width="4.375" style="211" customWidth="1"/>
    <col min="7938" max="7938" width="28.375" style="211" bestFit="1" customWidth="1"/>
    <col min="7939" max="7941" width="14.5" style="211" bestFit="1" customWidth="1"/>
    <col min="7942" max="7942" width="15.375" style="211" bestFit="1" customWidth="1"/>
    <col min="7943" max="8192" width="6.875" style="211"/>
    <col min="8193" max="8193" width="4.375" style="211" customWidth="1"/>
    <col min="8194" max="8194" width="28.375" style="211" bestFit="1" customWidth="1"/>
    <col min="8195" max="8197" width="14.5" style="211" bestFit="1" customWidth="1"/>
    <col min="8198" max="8198" width="15.375" style="211" bestFit="1" customWidth="1"/>
    <col min="8199" max="8448" width="6.875" style="211"/>
    <col min="8449" max="8449" width="4.375" style="211" customWidth="1"/>
    <col min="8450" max="8450" width="28.375" style="211" bestFit="1" customWidth="1"/>
    <col min="8451" max="8453" width="14.5" style="211" bestFit="1" customWidth="1"/>
    <col min="8454" max="8454" width="15.375" style="211" bestFit="1" customWidth="1"/>
    <col min="8455" max="8704" width="6.875" style="211"/>
    <col min="8705" max="8705" width="4.375" style="211" customWidth="1"/>
    <col min="8706" max="8706" width="28.375" style="211" bestFit="1" customWidth="1"/>
    <col min="8707" max="8709" width="14.5" style="211" bestFit="1" customWidth="1"/>
    <col min="8710" max="8710" width="15.375" style="211" bestFit="1" customWidth="1"/>
    <col min="8711" max="8960" width="6.875" style="211"/>
    <col min="8961" max="8961" width="4.375" style="211" customWidth="1"/>
    <col min="8962" max="8962" width="28.375" style="211" bestFit="1" customWidth="1"/>
    <col min="8963" max="8965" width="14.5" style="211" bestFit="1" customWidth="1"/>
    <col min="8966" max="8966" width="15.375" style="211" bestFit="1" customWidth="1"/>
    <col min="8967" max="9216" width="6.875" style="211"/>
    <col min="9217" max="9217" width="4.375" style="211" customWidth="1"/>
    <col min="9218" max="9218" width="28.375" style="211" bestFit="1" customWidth="1"/>
    <col min="9219" max="9221" width="14.5" style="211" bestFit="1" customWidth="1"/>
    <col min="9222" max="9222" width="15.375" style="211" bestFit="1" customWidth="1"/>
    <col min="9223" max="9472" width="6.875" style="211"/>
    <col min="9473" max="9473" width="4.375" style="211" customWidth="1"/>
    <col min="9474" max="9474" width="28.375" style="211" bestFit="1" customWidth="1"/>
    <col min="9475" max="9477" width="14.5" style="211" bestFit="1" customWidth="1"/>
    <col min="9478" max="9478" width="15.375" style="211" bestFit="1" customWidth="1"/>
    <col min="9479" max="9728" width="6.875" style="211"/>
    <col min="9729" max="9729" width="4.375" style="211" customWidth="1"/>
    <col min="9730" max="9730" width="28.375" style="211" bestFit="1" customWidth="1"/>
    <col min="9731" max="9733" width="14.5" style="211" bestFit="1" customWidth="1"/>
    <col min="9734" max="9734" width="15.375" style="211" bestFit="1" customWidth="1"/>
    <col min="9735" max="9984" width="6.875" style="211"/>
    <col min="9985" max="9985" width="4.375" style="211" customWidth="1"/>
    <col min="9986" max="9986" width="28.375" style="211" bestFit="1" customWidth="1"/>
    <col min="9987" max="9989" width="14.5" style="211" bestFit="1" customWidth="1"/>
    <col min="9990" max="9990" width="15.375" style="211" bestFit="1" customWidth="1"/>
    <col min="9991" max="10240" width="6.875" style="211"/>
    <col min="10241" max="10241" width="4.375" style="211" customWidth="1"/>
    <col min="10242" max="10242" width="28.375" style="211" bestFit="1" customWidth="1"/>
    <col min="10243" max="10245" width="14.5" style="211" bestFit="1" customWidth="1"/>
    <col min="10246" max="10246" width="15.375" style="211" bestFit="1" customWidth="1"/>
    <col min="10247" max="10496" width="6.875" style="211"/>
    <col min="10497" max="10497" width="4.375" style="211" customWidth="1"/>
    <col min="10498" max="10498" width="28.375" style="211" bestFit="1" customWidth="1"/>
    <col min="10499" max="10501" width="14.5" style="211" bestFit="1" customWidth="1"/>
    <col min="10502" max="10502" width="15.375" style="211" bestFit="1" customWidth="1"/>
    <col min="10503" max="10752" width="6.875" style="211"/>
    <col min="10753" max="10753" width="4.375" style="211" customWidth="1"/>
    <col min="10754" max="10754" width="28.375" style="211" bestFit="1" customWidth="1"/>
    <col min="10755" max="10757" width="14.5" style="211" bestFit="1" customWidth="1"/>
    <col min="10758" max="10758" width="15.375" style="211" bestFit="1" customWidth="1"/>
    <col min="10759" max="11008" width="6.875" style="211"/>
    <col min="11009" max="11009" width="4.375" style="211" customWidth="1"/>
    <col min="11010" max="11010" width="28.375" style="211" bestFit="1" customWidth="1"/>
    <col min="11011" max="11013" width="14.5" style="211" bestFit="1" customWidth="1"/>
    <col min="11014" max="11014" width="15.375" style="211" bestFit="1" customWidth="1"/>
    <col min="11015" max="11264" width="6.875" style="211"/>
    <col min="11265" max="11265" width="4.375" style="211" customWidth="1"/>
    <col min="11266" max="11266" width="28.375" style="211" bestFit="1" customWidth="1"/>
    <col min="11267" max="11269" width="14.5" style="211" bestFit="1" customWidth="1"/>
    <col min="11270" max="11270" width="15.375" style="211" bestFit="1" customWidth="1"/>
    <col min="11271" max="11520" width="6.875" style="211"/>
    <col min="11521" max="11521" width="4.375" style="211" customWidth="1"/>
    <col min="11522" max="11522" width="28.375" style="211" bestFit="1" customWidth="1"/>
    <col min="11523" max="11525" width="14.5" style="211" bestFit="1" customWidth="1"/>
    <col min="11526" max="11526" width="15.375" style="211" bestFit="1" customWidth="1"/>
    <col min="11527" max="11776" width="6.875" style="211"/>
    <col min="11777" max="11777" width="4.375" style="211" customWidth="1"/>
    <col min="11778" max="11778" width="28.375" style="211" bestFit="1" customWidth="1"/>
    <col min="11779" max="11781" width="14.5" style="211" bestFit="1" customWidth="1"/>
    <col min="11782" max="11782" width="15.375" style="211" bestFit="1" customWidth="1"/>
    <col min="11783" max="12032" width="6.875" style="211"/>
    <col min="12033" max="12033" width="4.375" style="211" customWidth="1"/>
    <col min="12034" max="12034" width="28.375" style="211" bestFit="1" customWidth="1"/>
    <col min="12035" max="12037" width="14.5" style="211" bestFit="1" customWidth="1"/>
    <col min="12038" max="12038" width="15.375" style="211" bestFit="1" customWidth="1"/>
    <col min="12039" max="12288" width="6.875" style="211"/>
    <col min="12289" max="12289" width="4.375" style="211" customWidth="1"/>
    <col min="12290" max="12290" width="28.375" style="211" bestFit="1" customWidth="1"/>
    <col min="12291" max="12293" width="14.5" style="211" bestFit="1" customWidth="1"/>
    <col min="12294" max="12294" width="15.375" style="211" bestFit="1" customWidth="1"/>
    <col min="12295" max="12544" width="6.875" style="211"/>
    <col min="12545" max="12545" width="4.375" style="211" customWidth="1"/>
    <col min="12546" max="12546" width="28.375" style="211" bestFit="1" customWidth="1"/>
    <col min="12547" max="12549" width="14.5" style="211" bestFit="1" customWidth="1"/>
    <col min="12550" max="12550" width="15.375" style="211" bestFit="1" customWidth="1"/>
    <col min="12551" max="12800" width="6.875" style="211"/>
    <col min="12801" max="12801" width="4.375" style="211" customWidth="1"/>
    <col min="12802" max="12802" width="28.375" style="211" bestFit="1" customWidth="1"/>
    <col min="12803" max="12805" width="14.5" style="211" bestFit="1" customWidth="1"/>
    <col min="12806" max="12806" width="15.375" style="211" bestFit="1" customWidth="1"/>
    <col min="12807" max="13056" width="6.875" style="211"/>
    <col min="13057" max="13057" width="4.375" style="211" customWidth="1"/>
    <col min="13058" max="13058" width="28.375" style="211" bestFit="1" customWidth="1"/>
    <col min="13059" max="13061" width="14.5" style="211" bestFit="1" customWidth="1"/>
    <col min="13062" max="13062" width="15.375" style="211" bestFit="1" customWidth="1"/>
    <col min="13063" max="13312" width="6.875" style="211"/>
    <col min="13313" max="13313" width="4.375" style="211" customWidth="1"/>
    <col min="13314" max="13314" width="28.375" style="211" bestFit="1" customWidth="1"/>
    <col min="13315" max="13317" width="14.5" style="211" bestFit="1" customWidth="1"/>
    <col min="13318" max="13318" width="15.375" style="211" bestFit="1" customWidth="1"/>
    <col min="13319" max="13568" width="6.875" style="211"/>
    <col min="13569" max="13569" width="4.375" style="211" customWidth="1"/>
    <col min="13570" max="13570" width="28.375" style="211" bestFit="1" customWidth="1"/>
    <col min="13571" max="13573" width="14.5" style="211" bestFit="1" customWidth="1"/>
    <col min="13574" max="13574" width="15.375" style="211" bestFit="1" customWidth="1"/>
    <col min="13575" max="13824" width="6.875" style="211"/>
    <col min="13825" max="13825" width="4.375" style="211" customWidth="1"/>
    <col min="13826" max="13826" width="28.375" style="211" bestFit="1" customWidth="1"/>
    <col min="13827" max="13829" width="14.5" style="211" bestFit="1" customWidth="1"/>
    <col min="13830" max="13830" width="15.375" style="211" bestFit="1" customWidth="1"/>
    <col min="13831" max="14080" width="6.875" style="211"/>
    <col min="14081" max="14081" width="4.375" style="211" customWidth="1"/>
    <col min="14082" max="14082" width="28.375" style="211" bestFit="1" customWidth="1"/>
    <col min="14083" max="14085" width="14.5" style="211" bestFit="1" customWidth="1"/>
    <col min="14086" max="14086" width="15.375" style="211" bestFit="1" customWidth="1"/>
    <col min="14087" max="14336" width="6.875" style="211"/>
    <col min="14337" max="14337" width="4.375" style="211" customWidth="1"/>
    <col min="14338" max="14338" width="28.375" style="211" bestFit="1" customWidth="1"/>
    <col min="14339" max="14341" width="14.5" style="211" bestFit="1" customWidth="1"/>
    <col min="14342" max="14342" width="15.375" style="211" bestFit="1" customWidth="1"/>
    <col min="14343" max="14592" width="6.875" style="211"/>
    <col min="14593" max="14593" width="4.375" style="211" customWidth="1"/>
    <col min="14594" max="14594" width="28.375" style="211" bestFit="1" customWidth="1"/>
    <col min="14595" max="14597" width="14.5" style="211" bestFit="1" customWidth="1"/>
    <col min="14598" max="14598" width="15.375" style="211" bestFit="1" customWidth="1"/>
    <col min="14599" max="14848" width="6.875" style="211"/>
    <col min="14849" max="14849" width="4.375" style="211" customWidth="1"/>
    <col min="14850" max="14850" width="28.375" style="211" bestFit="1" customWidth="1"/>
    <col min="14851" max="14853" width="14.5" style="211" bestFit="1" customWidth="1"/>
    <col min="14854" max="14854" width="15.375" style="211" bestFit="1" customWidth="1"/>
    <col min="14855" max="15104" width="6.875" style="211"/>
    <col min="15105" max="15105" width="4.375" style="211" customWidth="1"/>
    <col min="15106" max="15106" width="28.375" style="211" bestFit="1" customWidth="1"/>
    <col min="15107" max="15109" width="14.5" style="211" bestFit="1" customWidth="1"/>
    <col min="15110" max="15110" width="15.375" style="211" bestFit="1" customWidth="1"/>
    <col min="15111" max="15360" width="6.875" style="211"/>
    <col min="15361" max="15361" width="4.375" style="211" customWidth="1"/>
    <col min="15362" max="15362" width="28.375" style="211" bestFit="1" customWidth="1"/>
    <col min="15363" max="15365" width="14.5" style="211" bestFit="1" customWidth="1"/>
    <col min="15366" max="15366" width="15.375" style="211" bestFit="1" customWidth="1"/>
    <col min="15367" max="15616" width="6.875" style="211"/>
    <col min="15617" max="15617" width="4.375" style="211" customWidth="1"/>
    <col min="15618" max="15618" width="28.375" style="211" bestFit="1" customWidth="1"/>
    <col min="15619" max="15621" width="14.5" style="211" bestFit="1" customWidth="1"/>
    <col min="15622" max="15622" width="15.375" style="211" bestFit="1" customWidth="1"/>
    <col min="15623" max="15872" width="6.875" style="211"/>
    <col min="15873" max="15873" width="4.375" style="211" customWidth="1"/>
    <col min="15874" max="15874" width="28.375" style="211" bestFit="1" customWidth="1"/>
    <col min="15875" max="15877" width="14.5" style="211" bestFit="1" customWidth="1"/>
    <col min="15878" max="15878" width="15.375" style="211" bestFit="1" customWidth="1"/>
    <col min="15879" max="16128" width="6.875" style="211"/>
    <col min="16129" max="16129" width="4.375" style="211" customWidth="1"/>
    <col min="16130" max="16130" width="28.375" style="211" bestFit="1" customWidth="1"/>
    <col min="16131" max="16133" width="14.5" style="211" bestFit="1" customWidth="1"/>
    <col min="16134" max="16134" width="15.375" style="211" bestFit="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320</v>
      </c>
    </row>
    <row r="2" spans="1:6" ht="18" customHeight="1" thickBot="1" x14ac:dyDescent="0.2">
      <c r="A2" s="508" t="s">
        <v>321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322</v>
      </c>
      <c r="D4" s="217" t="s">
        <v>323</v>
      </c>
      <c r="E4" s="217" t="s">
        <v>324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4519500</v>
      </c>
      <c r="D6" s="225">
        <v>4807900</v>
      </c>
      <c r="E6" s="225">
        <v>8006500</v>
      </c>
      <c r="F6" s="226">
        <v>17333900</v>
      </c>
    </row>
    <row r="7" spans="1:6" ht="13.5" customHeight="1" x14ac:dyDescent="0.15">
      <c r="A7" s="227">
        <v>2</v>
      </c>
      <c r="B7" s="228" t="s">
        <v>95</v>
      </c>
      <c r="C7" s="241">
        <v>84571800</v>
      </c>
      <c r="D7" s="241">
        <v>87028800</v>
      </c>
      <c r="E7" s="241">
        <v>92433200</v>
      </c>
      <c r="F7" s="242">
        <v>264033800</v>
      </c>
    </row>
    <row r="8" spans="1:6" ht="13.5" customHeight="1" x14ac:dyDescent="0.15">
      <c r="A8" s="227">
        <v>3</v>
      </c>
      <c r="B8" s="228" t="s">
        <v>325</v>
      </c>
      <c r="C8" s="241">
        <v>106562900</v>
      </c>
      <c r="D8" s="241">
        <v>99051900</v>
      </c>
      <c r="E8" s="241">
        <v>77978100</v>
      </c>
      <c r="F8" s="242">
        <v>283592900</v>
      </c>
    </row>
    <row r="9" spans="1:6" ht="13.5" customHeight="1" x14ac:dyDescent="0.15">
      <c r="A9" s="227">
        <v>4</v>
      </c>
      <c r="B9" s="228" t="s">
        <v>97</v>
      </c>
      <c r="C9" s="241">
        <f>75637400-C10</f>
        <v>74789300</v>
      </c>
      <c r="D9" s="241">
        <f>64415300-D10</f>
        <v>63415700</v>
      </c>
      <c r="E9" s="241">
        <f>64877900-E10</f>
        <v>63834400</v>
      </c>
      <c r="F9" s="242">
        <f>204930600-F10</f>
        <v>202039400</v>
      </c>
    </row>
    <row r="10" spans="1:6" ht="13.5" customHeight="1" x14ac:dyDescent="0.15">
      <c r="A10" s="227"/>
      <c r="B10" s="228" t="s">
        <v>319</v>
      </c>
      <c r="C10" s="241">
        <v>848100</v>
      </c>
      <c r="D10" s="241">
        <v>999600</v>
      </c>
      <c r="E10" s="241">
        <v>1043500</v>
      </c>
      <c r="F10" s="242">
        <f>SUM(C10:E10)</f>
        <v>2891200</v>
      </c>
    </row>
    <row r="11" spans="1:6" ht="13.5" customHeight="1" x14ac:dyDescent="0.15">
      <c r="A11" s="227">
        <v>5</v>
      </c>
      <c r="B11" s="228" t="s">
        <v>99</v>
      </c>
      <c r="C11" s="241">
        <v>52574300</v>
      </c>
      <c r="D11" s="241">
        <v>63135000</v>
      </c>
      <c r="E11" s="241">
        <v>57612500</v>
      </c>
      <c r="F11" s="242">
        <v>173321800</v>
      </c>
    </row>
    <row r="12" spans="1:6" ht="13.5" customHeight="1" x14ac:dyDescent="0.15">
      <c r="A12" s="227">
        <v>6</v>
      </c>
      <c r="B12" s="228" t="s">
        <v>100</v>
      </c>
      <c r="C12" s="241">
        <v>254081200</v>
      </c>
      <c r="D12" s="241">
        <v>232840800</v>
      </c>
      <c r="E12" s="241">
        <v>203675500</v>
      </c>
      <c r="F12" s="242">
        <v>690597500</v>
      </c>
    </row>
    <row r="13" spans="1:6" ht="13.5" customHeight="1" x14ac:dyDescent="0.15">
      <c r="A13" s="227" t="s">
        <v>101</v>
      </c>
      <c r="B13" s="228"/>
      <c r="C13" s="241">
        <v>573427600</v>
      </c>
      <c r="D13" s="241">
        <v>546471800</v>
      </c>
      <c r="E13" s="241">
        <v>496577200</v>
      </c>
      <c r="F13" s="242">
        <v>1616476600</v>
      </c>
    </row>
    <row r="14" spans="1:6" ht="13.5" customHeight="1" thickBot="1" x14ac:dyDescent="0.2">
      <c r="A14" s="233" t="s">
        <v>102</v>
      </c>
      <c r="B14" s="234"/>
      <c r="C14" s="243">
        <v>577947100</v>
      </c>
      <c r="D14" s="243">
        <v>551279700</v>
      </c>
      <c r="E14" s="243">
        <v>504583700</v>
      </c>
      <c r="F14" s="244">
        <v>1633810500</v>
      </c>
    </row>
    <row r="15" spans="1:6" ht="13.5" customHeight="1" x14ac:dyDescent="0.15">
      <c r="A15" s="237">
        <v>7</v>
      </c>
      <c r="B15" s="238" t="s">
        <v>103</v>
      </c>
      <c r="C15" s="239">
        <v>431600</v>
      </c>
      <c r="D15" s="239">
        <v>491600</v>
      </c>
      <c r="E15" s="239">
        <v>375300</v>
      </c>
      <c r="F15" s="240">
        <v>1298500</v>
      </c>
    </row>
    <row r="16" spans="1:6" ht="13.5" customHeight="1" x14ac:dyDescent="0.15">
      <c r="A16" s="227">
        <v>8</v>
      </c>
      <c r="B16" s="228" t="s">
        <v>109</v>
      </c>
      <c r="C16" s="241"/>
      <c r="D16" s="241">
        <v>349900</v>
      </c>
      <c r="E16" s="241">
        <v>526400</v>
      </c>
      <c r="F16" s="242">
        <v>876300</v>
      </c>
    </row>
    <row r="17" spans="1:6" ht="13.5" customHeight="1" x14ac:dyDescent="0.15">
      <c r="A17" s="227">
        <v>9</v>
      </c>
      <c r="B17" s="228" t="s">
        <v>110</v>
      </c>
      <c r="C17" s="241">
        <v>1454400</v>
      </c>
      <c r="D17" s="241">
        <v>1344400</v>
      </c>
      <c r="E17" s="241">
        <v>2127800</v>
      </c>
      <c r="F17" s="242">
        <v>4926600</v>
      </c>
    </row>
    <row r="18" spans="1:6" ht="13.5" customHeight="1" x14ac:dyDescent="0.15">
      <c r="A18" s="227">
        <v>10</v>
      </c>
      <c r="B18" s="228" t="s">
        <v>113</v>
      </c>
      <c r="C18" s="241">
        <v>452900</v>
      </c>
      <c r="D18" s="241">
        <v>343000</v>
      </c>
      <c r="E18" s="241">
        <v>944800</v>
      </c>
      <c r="F18" s="242">
        <v>1740700</v>
      </c>
    </row>
    <row r="19" spans="1:6" ht="13.5" customHeight="1" x14ac:dyDescent="0.15">
      <c r="A19" s="227">
        <v>11</v>
      </c>
      <c r="B19" s="228" t="s">
        <v>114</v>
      </c>
      <c r="C19" s="241"/>
      <c r="D19" s="241"/>
      <c r="E19" s="241">
        <v>1065900</v>
      </c>
      <c r="F19" s="242">
        <v>1065900</v>
      </c>
    </row>
    <row r="20" spans="1:6" ht="13.5" customHeight="1" x14ac:dyDescent="0.15">
      <c r="A20" s="227">
        <v>12</v>
      </c>
      <c r="B20" s="228" t="s">
        <v>237</v>
      </c>
      <c r="C20" s="241">
        <v>594200</v>
      </c>
      <c r="D20" s="241">
        <v>500900</v>
      </c>
      <c r="E20" s="241">
        <v>570500</v>
      </c>
      <c r="F20" s="242">
        <v>1665600</v>
      </c>
    </row>
    <row r="21" spans="1:6" ht="13.5" customHeight="1" x14ac:dyDescent="0.15">
      <c r="A21" s="227">
        <v>13</v>
      </c>
      <c r="B21" s="228" t="s">
        <v>115</v>
      </c>
      <c r="C21" s="241">
        <v>409000</v>
      </c>
      <c r="D21" s="241">
        <v>362500</v>
      </c>
      <c r="E21" s="241">
        <v>724800</v>
      </c>
      <c r="F21" s="242">
        <v>1496300</v>
      </c>
    </row>
    <row r="22" spans="1:6" ht="13.5" customHeight="1" x14ac:dyDescent="0.15">
      <c r="A22" s="227">
        <v>14</v>
      </c>
      <c r="B22" s="228" t="s">
        <v>116</v>
      </c>
      <c r="C22" s="241">
        <v>2153100</v>
      </c>
      <c r="D22" s="241">
        <v>1954400</v>
      </c>
      <c r="E22" s="241">
        <v>1835700</v>
      </c>
      <c r="F22" s="242">
        <v>5943200</v>
      </c>
    </row>
    <row r="23" spans="1:6" ht="13.5" customHeight="1" x14ac:dyDescent="0.15">
      <c r="A23" s="227">
        <v>15</v>
      </c>
      <c r="B23" s="228" t="s">
        <v>117</v>
      </c>
      <c r="C23" s="241">
        <v>2636500</v>
      </c>
      <c r="D23" s="241">
        <v>2649500</v>
      </c>
      <c r="E23" s="241">
        <v>4032600</v>
      </c>
      <c r="F23" s="242">
        <v>9318600</v>
      </c>
    </row>
    <row r="24" spans="1:6" ht="13.5" customHeight="1" x14ac:dyDescent="0.15">
      <c r="A24" s="227">
        <v>16</v>
      </c>
      <c r="B24" s="228" t="s">
        <v>118</v>
      </c>
      <c r="C24" s="241">
        <v>354400</v>
      </c>
      <c r="D24" s="241">
        <v>318600</v>
      </c>
      <c r="E24" s="241">
        <v>1166500</v>
      </c>
      <c r="F24" s="242">
        <v>1839500</v>
      </c>
    </row>
    <row r="25" spans="1:6" ht="13.5" customHeight="1" x14ac:dyDescent="0.15">
      <c r="A25" s="227">
        <v>17</v>
      </c>
      <c r="B25" s="228" t="s">
        <v>119</v>
      </c>
      <c r="C25" s="241">
        <v>2009400</v>
      </c>
      <c r="D25" s="241">
        <v>2032700</v>
      </c>
      <c r="E25" s="241">
        <v>2916400</v>
      </c>
      <c r="F25" s="242">
        <v>6958500</v>
      </c>
    </row>
    <row r="26" spans="1:6" ht="13.5" customHeight="1" x14ac:dyDescent="0.15">
      <c r="A26" s="227">
        <v>18</v>
      </c>
      <c r="B26" s="228" t="s">
        <v>120</v>
      </c>
      <c r="C26" s="241">
        <v>785200</v>
      </c>
      <c r="D26" s="241">
        <v>786000</v>
      </c>
      <c r="E26" s="241">
        <v>1815500</v>
      </c>
      <c r="F26" s="242">
        <v>3386700</v>
      </c>
    </row>
    <row r="27" spans="1:6" ht="13.5" customHeight="1" x14ac:dyDescent="0.15">
      <c r="A27" s="227">
        <v>19</v>
      </c>
      <c r="B27" s="228" t="s">
        <v>121</v>
      </c>
      <c r="C27" s="241">
        <v>1163300</v>
      </c>
      <c r="D27" s="241">
        <v>1206800</v>
      </c>
      <c r="E27" s="241">
        <v>1667600</v>
      </c>
      <c r="F27" s="242">
        <v>4037700</v>
      </c>
    </row>
    <row r="28" spans="1:6" ht="13.5" customHeight="1" x14ac:dyDescent="0.15">
      <c r="A28" s="227">
        <v>20</v>
      </c>
      <c r="B28" s="228" t="s">
        <v>122</v>
      </c>
      <c r="C28" s="241">
        <v>1698000</v>
      </c>
      <c r="D28" s="241">
        <v>1826100</v>
      </c>
      <c r="E28" s="241">
        <v>2605900</v>
      </c>
      <c r="F28" s="242">
        <v>6130000</v>
      </c>
    </row>
    <row r="29" spans="1:6" ht="13.5" customHeight="1" x14ac:dyDescent="0.15">
      <c r="A29" s="227">
        <v>21</v>
      </c>
      <c r="B29" s="228" t="s">
        <v>123</v>
      </c>
      <c r="C29" s="241">
        <v>695200</v>
      </c>
      <c r="D29" s="241">
        <v>690000</v>
      </c>
      <c r="E29" s="241">
        <v>815000</v>
      </c>
      <c r="F29" s="242">
        <v>2200200</v>
      </c>
    </row>
    <row r="30" spans="1:6" ht="13.5" customHeight="1" x14ac:dyDescent="0.15">
      <c r="A30" s="227">
        <v>22</v>
      </c>
      <c r="B30" s="228" t="s">
        <v>124</v>
      </c>
      <c r="C30" s="241">
        <v>395500</v>
      </c>
      <c r="D30" s="241">
        <v>388600</v>
      </c>
      <c r="E30" s="241">
        <v>764800</v>
      </c>
      <c r="F30" s="242">
        <v>1548900</v>
      </c>
    </row>
    <row r="31" spans="1:6" ht="13.5" customHeight="1" x14ac:dyDescent="0.15">
      <c r="A31" s="227">
        <v>23</v>
      </c>
      <c r="B31" s="228" t="s">
        <v>127</v>
      </c>
      <c r="C31" s="241">
        <v>386700</v>
      </c>
      <c r="D31" s="241">
        <v>415700</v>
      </c>
      <c r="E31" s="241">
        <v>790400</v>
      </c>
      <c r="F31" s="242">
        <v>1592800</v>
      </c>
    </row>
    <row r="32" spans="1:6" ht="13.5" customHeight="1" x14ac:dyDescent="0.15">
      <c r="A32" s="227">
        <v>24</v>
      </c>
      <c r="B32" s="228" t="s">
        <v>130</v>
      </c>
      <c r="C32" s="241">
        <v>1622300</v>
      </c>
      <c r="D32" s="241">
        <v>1571200</v>
      </c>
      <c r="E32" s="241">
        <v>2116900</v>
      </c>
      <c r="F32" s="242">
        <v>5310400</v>
      </c>
    </row>
    <row r="33" spans="1:6" ht="13.5" customHeight="1" x14ac:dyDescent="0.15">
      <c r="A33" s="227">
        <v>25</v>
      </c>
      <c r="B33" s="228" t="s">
        <v>131</v>
      </c>
      <c r="C33" s="241">
        <v>233000</v>
      </c>
      <c r="D33" s="241">
        <v>200100</v>
      </c>
      <c r="E33" s="241">
        <v>647700</v>
      </c>
      <c r="F33" s="242">
        <v>1080800</v>
      </c>
    </row>
    <row r="34" spans="1:6" ht="13.5" customHeight="1" x14ac:dyDescent="0.15">
      <c r="A34" s="227">
        <v>26</v>
      </c>
      <c r="B34" s="228" t="s">
        <v>132</v>
      </c>
      <c r="C34" s="241">
        <v>444700</v>
      </c>
      <c r="D34" s="241">
        <v>286700</v>
      </c>
      <c r="E34" s="241">
        <v>483200</v>
      </c>
      <c r="F34" s="242">
        <v>1214600</v>
      </c>
    </row>
    <row r="35" spans="1:6" ht="13.5" customHeight="1" x14ac:dyDescent="0.15">
      <c r="A35" s="227">
        <v>27</v>
      </c>
      <c r="B35" s="228" t="s">
        <v>134</v>
      </c>
      <c r="C35" s="241">
        <v>1422200</v>
      </c>
      <c r="D35" s="241">
        <v>1303300</v>
      </c>
      <c r="E35" s="241">
        <v>1471900</v>
      </c>
      <c r="F35" s="242">
        <v>4197400</v>
      </c>
    </row>
    <row r="36" spans="1:6" ht="13.5" customHeight="1" x14ac:dyDescent="0.15">
      <c r="A36" s="227">
        <v>28</v>
      </c>
      <c r="B36" s="228" t="s">
        <v>135</v>
      </c>
      <c r="C36" s="241">
        <v>1355800</v>
      </c>
      <c r="D36" s="241">
        <v>1771600</v>
      </c>
      <c r="E36" s="241">
        <v>3179500</v>
      </c>
      <c r="F36" s="242">
        <v>6306900</v>
      </c>
    </row>
    <row r="37" spans="1:6" ht="13.5" customHeight="1" x14ac:dyDescent="0.15">
      <c r="A37" s="227">
        <v>29</v>
      </c>
      <c r="B37" s="228" t="s">
        <v>136</v>
      </c>
      <c r="C37" s="241">
        <v>567200</v>
      </c>
      <c r="D37" s="241">
        <v>450400</v>
      </c>
      <c r="E37" s="241">
        <v>622200</v>
      </c>
      <c r="F37" s="242">
        <v>1639800</v>
      </c>
    </row>
    <row r="38" spans="1:6" ht="13.5" customHeight="1" x14ac:dyDescent="0.15">
      <c r="A38" s="227">
        <v>30</v>
      </c>
      <c r="B38" s="228" t="s">
        <v>137</v>
      </c>
      <c r="C38" s="241">
        <v>1031200</v>
      </c>
      <c r="D38" s="241">
        <v>1017700</v>
      </c>
      <c r="E38" s="241">
        <v>1195600</v>
      </c>
      <c r="F38" s="242">
        <v>3244500</v>
      </c>
    </row>
    <row r="39" spans="1:6" ht="13.5" customHeight="1" x14ac:dyDescent="0.15">
      <c r="A39" s="227">
        <v>31</v>
      </c>
      <c r="B39" s="228" t="s">
        <v>138</v>
      </c>
      <c r="C39" s="241">
        <v>1859900</v>
      </c>
      <c r="D39" s="241">
        <v>1953800</v>
      </c>
      <c r="E39" s="241">
        <v>3054800</v>
      </c>
      <c r="F39" s="242">
        <v>6868500</v>
      </c>
    </row>
    <row r="40" spans="1:6" ht="13.5" customHeight="1" thickBot="1" x14ac:dyDescent="0.2">
      <c r="A40" s="233" t="s">
        <v>140</v>
      </c>
      <c r="B40" s="234"/>
      <c r="C40" s="243">
        <v>24155700</v>
      </c>
      <c r="D40" s="243">
        <v>24215500</v>
      </c>
      <c r="E40" s="243">
        <v>37517700</v>
      </c>
      <c r="F40" s="244">
        <v>85888900</v>
      </c>
    </row>
    <row r="41" spans="1:6" ht="13.5" customHeight="1" x14ac:dyDescent="0.15">
      <c r="A41" s="237">
        <v>32</v>
      </c>
      <c r="B41" s="238" t="s">
        <v>142</v>
      </c>
      <c r="C41" s="239">
        <v>432300</v>
      </c>
      <c r="D41" s="239">
        <v>532700</v>
      </c>
      <c r="E41" s="239">
        <v>330700</v>
      </c>
      <c r="F41" s="240">
        <v>1295700</v>
      </c>
    </row>
    <row r="42" spans="1:6" ht="13.5" customHeight="1" x14ac:dyDescent="0.15">
      <c r="A42" s="227">
        <v>33</v>
      </c>
      <c r="B42" s="228" t="s">
        <v>143</v>
      </c>
      <c r="C42" s="241">
        <v>223400</v>
      </c>
      <c r="D42" s="241">
        <v>255400</v>
      </c>
      <c r="E42" s="241">
        <v>1052900</v>
      </c>
      <c r="F42" s="242">
        <v>1531700</v>
      </c>
    </row>
    <row r="43" spans="1:6" ht="13.5" customHeight="1" x14ac:dyDescent="0.15">
      <c r="A43" s="227">
        <v>34</v>
      </c>
      <c r="B43" s="228" t="s">
        <v>146</v>
      </c>
      <c r="C43" s="241">
        <v>444700</v>
      </c>
      <c r="D43" s="241">
        <v>477700</v>
      </c>
      <c r="E43" s="241">
        <v>507500</v>
      </c>
      <c r="F43" s="242">
        <v>1429900</v>
      </c>
    </row>
    <row r="44" spans="1:6" ht="13.5" customHeight="1" x14ac:dyDescent="0.15">
      <c r="A44" s="227">
        <v>35</v>
      </c>
      <c r="B44" s="228" t="s">
        <v>147</v>
      </c>
      <c r="C44" s="241">
        <v>299100</v>
      </c>
      <c r="D44" s="241">
        <v>203800</v>
      </c>
      <c r="E44" s="241">
        <v>309900</v>
      </c>
      <c r="F44" s="242">
        <v>812800</v>
      </c>
    </row>
    <row r="45" spans="1:6" ht="13.5" customHeight="1" x14ac:dyDescent="0.15">
      <c r="A45" s="227">
        <v>36</v>
      </c>
      <c r="B45" s="228" t="s">
        <v>148</v>
      </c>
      <c r="C45" s="241">
        <v>514200</v>
      </c>
      <c r="D45" s="241">
        <v>549000</v>
      </c>
      <c r="E45" s="241">
        <v>616900</v>
      </c>
      <c r="F45" s="242">
        <v>1680100</v>
      </c>
    </row>
    <row r="46" spans="1:6" ht="13.5" customHeight="1" x14ac:dyDescent="0.15">
      <c r="A46" s="227">
        <v>37</v>
      </c>
      <c r="B46" s="228" t="s">
        <v>150</v>
      </c>
      <c r="C46" s="241">
        <v>284300</v>
      </c>
      <c r="D46" s="241">
        <v>328600</v>
      </c>
      <c r="E46" s="241">
        <v>374700</v>
      </c>
      <c r="F46" s="242">
        <v>987600</v>
      </c>
    </row>
    <row r="47" spans="1:6" ht="13.5" customHeight="1" x14ac:dyDescent="0.15">
      <c r="A47" s="227">
        <v>38</v>
      </c>
      <c r="B47" s="228" t="s">
        <v>152</v>
      </c>
      <c r="C47" s="241">
        <v>213400</v>
      </c>
      <c r="D47" s="241">
        <v>336300</v>
      </c>
      <c r="E47" s="241">
        <v>309200</v>
      </c>
      <c r="F47" s="242">
        <v>858900</v>
      </c>
    </row>
    <row r="48" spans="1:6" ht="13.5" customHeight="1" x14ac:dyDescent="0.15">
      <c r="A48" s="227">
        <v>39</v>
      </c>
      <c r="B48" s="228" t="s">
        <v>153</v>
      </c>
      <c r="C48" s="241">
        <v>636200</v>
      </c>
      <c r="D48" s="241">
        <v>711600</v>
      </c>
      <c r="E48" s="241">
        <v>568800</v>
      </c>
      <c r="F48" s="242">
        <v>1916600</v>
      </c>
    </row>
    <row r="49" spans="1:6" ht="13.5" customHeight="1" x14ac:dyDescent="0.15">
      <c r="A49" s="227">
        <v>40</v>
      </c>
      <c r="B49" s="228" t="s">
        <v>155</v>
      </c>
      <c r="C49" s="241">
        <v>393700</v>
      </c>
      <c r="D49" s="241">
        <v>454000</v>
      </c>
      <c r="E49" s="241">
        <v>398800</v>
      </c>
      <c r="F49" s="242">
        <v>1246500</v>
      </c>
    </row>
    <row r="50" spans="1:6" ht="13.5" customHeight="1" x14ac:dyDescent="0.15">
      <c r="A50" s="227">
        <v>41</v>
      </c>
      <c r="B50" s="228" t="s">
        <v>156</v>
      </c>
      <c r="C50" s="241">
        <v>2366300</v>
      </c>
      <c r="D50" s="241">
        <v>2307300</v>
      </c>
      <c r="E50" s="241">
        <v>1772700</v>
      </c>
      <c r="F50" s="242">
        <v>6446300</v>
      </c>
    </row>
    <row r="51" spans="1:6" ht="13.5" customHeight="1" x14ac:dyDescent="0.15">
      <c r="A51" s="227">
        <v>42</v>
      </c>
      <c r="B51" s="228" t="s">
        <v>157</v>
      </c>
      <c r="C51" s="241">
        <v>1099500</v>
      </c>
      <c r="D51" s="241">
        <v>1111900</v>
      </c>
      <c r="E51" s="241">
        <v>1356100</v>
      </c>
      <c r="F51" s="242">
        <v>3567500</v>
      </c>
    </row>
    <row r="52" spans="1:6" ht="13.5" customHeight="1" x14ac:dyDescent="0.15">
      <c r="A52" s="227">
        <v>43</v>
      </c>
      <c r="B52" s="228" t="s">
        <v>158</v>
      </c>
      <c r="C52" s="241">
        <v>1406500</v>
      </c>
      <c r="D52" s="241">
        <v>1640500</v>
      </c>
      <c r="E52" s="241">
        <v>2673100</v>
      </c>
      <c r="F52" s="242">
        <v>5720100</v>
      </c>
    </row>
    <row r="53" spans="1:6" ht="13.5" customHeight="1" x14ac:dyDescent="0.15">
      <c r="A53" s="227">
        <v>44</v>
      </c>
      <c r="B53" s="228" t="s">
        <v>159</v>
      </c>
      <c r="C53" s="241">
        <v>360200</v>
      </c>
      <c r="D53" s="241">
        <v>284000</v>
      </c>
      <c r="E53" s="241">
        <v>393400</v>
      </c>
      <c r="F53" s="242">
        <v>1037600</v>
      </c>
    </row>
    <row r="54" spans="1:6" ht="13.5" customHeight="1" x14ac:dyDescent="0.15">
      <c r="A54" s="227">
        <v>45</v>
      </c>
      <c r="B54" s="228" t="s">
        <v>160</v>
      </c>
      <c r="C54" s="241">
        <v>1521300</v>
      </c>
      <c r="D54" s="241">
        <v>936300</v>
      </c>
      <c r="E54" s="241">
        <v>1834400</v>
      </c>
      <c r="F54" s="242">
        <v>4292000</v>
      </c>
    </row>
    <row r="55" spans="1:6" ht="13.5" customHeight="1" x14ac:dyDescent="0.15">
      <c r="A55" s="227">
        <v>46</v>
      </c>
      <c r="B55" s="228" t="s">
        <v>161</v>
      </c>
      <c r="C55" s="241">
        <v>536600</v>
      </c>
      <c r="D55" s="241">
        <v>521100</v>
      </c>
      <c r="E55" s="241">
        <v>1016500</v>
      </c>
      <c r="F55" s="242">
        <v>2074200</v>
      </c>
    </row>
    <row r="56" spans="1:6" ht="13.5" customHeight="1" x14ac:dyDescent="0.15">
      <c r="A56" s="227">
        <v>47</v>
      </c>
      <c r="B56" s="228" t="s">
        <v>162</v>
      </c>
      <c r="C56" s="241">
        <v>5053700</v>
      </c>
      <c r="D56" s="241">
        <v>5618500</v>
      </c>
      <c r="E56" s="241">
        <v>7478000</v>
      </c>
      <c r="F56" s="242">
        <v>18150200</v>
      </c>
    </row>
    <row r="57" spans="1:6" ht="13.5" customHeight="1" x14ac:dyDescent="0.15">
      <c r="A57" s="227">
        <v>48</v>
      </c>
      <c r="B57" s="228" t="s">
        <v>163</v>
      </c>
      <c r="C57" s="241">
        <v>565600</v>
      </c>
      <c r="D57" s="241">
        <v>530600</v>
      </c>
      <c r="E57" s="241">
        <v>755800</v>
      </c>
      <c r="F57" s="242">
        <v>1852000</v>
      </c>
    </row>
    <row r="58" spans="1:6" ht="13.5" customHeight="1" x14ac:dyDescent="0.15">
      <c r="A58" s="227">
        <v>49</v>
      </c>
      <c r="B58" s="228" t="s">
        <v>164</v>
      </c>
      <c r="C58" s="241">
        <v>461300</v>
      </c>
      <c r="D58" s="241">
        <v>417300</v>
      </c>
      <c r="E58" s="241">
        <v>331000</v>
      </c>
      <c r="F58" s="242">
        <v>1209600</v>
      </c>
    </row>
    <row r="59" spans="1:6" ht="13.5" customHeight="1" x14ac:dyDescent="0.15">
      <c r="A59" s="227">
        <v>50</v>
      </c>
      <c r="B59" s="228" t="s">
        <v>165</v>
      </c>
      <c r="C59" s="241">
        <v>852700</v>
      </c>
      <c r="D59" s="241">
        <v>762300</v>
      </c>
      <c r="E59" s="241">
        <v>903500</v>
      </c>
      <c r="F59" s="242">
        <v>2518500</v>
      </c>
    </row>
    <row r="60" spans="1:6" ht="13.5" customHeight="1" x14ac:dyDescent="0.15">
      <c r="A60" s="227">
        <v>51</v>
      </c>
      <c r="B60" s="228" t="s">
        <v>166</v>
      </c>
      <c r="C60" s="241">
        <v>937700</v>
      </c>
      <c r="D60" s="241">
        <v>1073100</v>
      </c>
      <c r="E60" s="241">
        <v>1068600</v>
      </c>
      <c r="F60" s="242">
        <v>3079400</v>
      </c>
    </row>
    <row r="61" spans="1:6" ht="13.5" customHeight="1" x14ac:dyDescent="0.15">
      <c r="A61" s="227">
        <v>52</v>
      </c>
      <c r="B61" s="228" t="s">
        <v>167</v>
      </c>
      <c r="C61" s="241">
        <v>841200</v>
      </c>
      <c r="D61" s="241">
        <v>1260500</v>
      </c>
      <c r="E61" s="241">
        <v>959900</v>
      </c>
      <c r="F61" s="242">
        <v>3061600</v>
      </c>
    </row>
    <row r="62" spans="1:6" ht="13.5" customHeight="1" x14ac:dyDescent="0.15">
      <c r="A62" s="227">
        <v>53</v>
      </c>
      <c r="B62" s="228" t="s">
        <v>168</v>
      </c>
      <c r="C62" s="241">
        <v>1019100</v>
      </c>
      <c r="D62" s="241">
        <v>827100</v>
      </c>
      <c r="E62" s="241">
        <v>1081300</v>
      </c>
      <c r="F62" s="242">
        <v>2927500</v>
      </c>
    </row>
    <row r="63" spans="1:6" ht="13.5" customHeight="1" x14ac:dyDescent="0.15">
      <c r="A63" s="227">
        <v>54</v>
      </c>
      <c r="B63" s="228" t="s">
        <v>169</v>
      </c>
      <c r="C63" s="241">
        <v>1493800</v>
      </c>
      <c r="D63" s="241">
        <v>1854900</v>
      </c>
      <c r="E63" s="241">
        <v>2228700</v>
      </c>
      <c r="F63" s="242">
        <v>5577400</v>
      </c>
    </row>
    <row r="64" spans="1:6" ht="13.5" customHeight="1" x14ac:dyDescent="0.15">
      <c r="A64" s="227">
        <v>55</v>
      </c>
      <c r="B64" s="228" t="s">
        <v>170</v>
      </c>
      <c r="C64" s="241">
        <v>398900</v>
      </c>
      <c r="D64" s="241">
        <v>1095000</v>
      </c>
      <c r="E64" s="241">
        <v>1042300</v>
      </c>
      <c r="F64" s="242">
        <v>2536200</v>
      </c>
    </row>
    <row r="65" spans="1:6" ht="13.5" customHeight="1" x14ac:dyDescent="0.15">
      <c r="A65" s="227">
        <v>56</v>
      </c>
      <c r="B65" s="228" t="s">
        <v>171</v>
      </c>
      <c r="C65" s="241">
        <v>1230300</v>
      </c>
      <c r="D65" s="241">
        <v>1500800</v>
      </c>
      <c r="E65" s="241">
        <v>1709700</v>
      </c>
      <c r="F65" s="242">
        <v>4440800</v>
      </c>
    </row>
    <row r="66" spans="1:6" ht="13.5" customHeight="1" x14ac:dyDescent="0.15">
      <c r="A66" s="227">
        <v>57</v>
      </c>
      <c r="B66" s="228" t="s">
        <v>173</v>
      </c>
      <c r="C66" s="241">
        <v>375100</v>
      </c>
      <c r="D66" s="241">
        <v>322800</v>
      </c>
      <c r="E66" s="241">
        <v>515900</v>
      </c>
      <c r="F66" s="242">
        <v>1213800</v>
      </c>
    </row>
    <row r="67" spans="1:6" ht="13.5" customHeight="1" x14ac:dyDescent="0.15">
      <c r="A67" s="227">
        <v>58</v>
      </c>
      <c r="B67" s="228" t="s">
        <v>174</v>
      </c>
      <c r="C67" s="241">
        <v>1865200</v>
      </c>
      <c r="D67" s="241">
        <v>4226800</v>
      </c>
      <c r="E67" s="241">
        <v>2686500</v>
      </c>
      <c r="F67" s="242">
        <v>8778500</v>
      </c>
    </row>
    <row r="68" spans="1:6" ht="13.5" customHeight="1" x14ac:dyDescent="0.15">
      <c r="A68" s="227">
        <v>59</v>
      </c>
      <c r="B68" s="228" t="s">
        <v>175</v>
      </c>
      <c r="C68" s="241">
        <v>247200</v>
      </c>
      <c r="D68" s="241">
        <v>137500</v>
      </c>
      <c r="E68" s="241">
        <v>525000</v>
      </c>
      <c r="F68" s="242">
        <v>909700</v>
      </c>
    </row>
    <row r="69" spans="1:6" ht="13.5" customHeight="1" x14ac:dyDescent="0.15">
      <c r="A69" s="227">
        <v>60</v>
      </c>
      <c r="B69" s="228" t="s">
        <v>176</v>
      </c>
      <c r="C69" s="241">
        <v>288200</v>
      </c>
      <c r="D69" s="241">
        <v>236200</v>
      </c>
      <c r="E69" s="241">
        <v>341700</v>
      </c>
      <c r="F69" s="242">
        <v>866100</v>
      </c>
    </row>
    <row r="70" spans="1:6" ht="13.5" customHeight="1" x14ac:dyDescent="0.15">
      <c r="A70" s="227">
        <v>61</v>
      </c>
      <c r="B70" s="228" t="s">
        <v>177</v>
      </c>
      <c r="C70" s="241">
        <v>864900</v>
      </c>
      <c r="D70" s="241">
        <v>378300</v>
      </c>
      <c r="E70" s="241">
        <v>1399400</v>
      </c>
      <c r="F70" s="242">
        <v>2642600</v>
      </c>
    </row>
    <row r="71" spans="1:6" ht="13.5" customHeight="1" x14ac:dyDescent="0.15">
      <c r="A71" s="227">
        <v>62</v>
      </c>
      <c r="B71" s="228" t="s">
        <v>178</v>
      </c>
      <c r="C71" s="241">
        <v>884800</v>
      </c>
      <c r="D71" s="241">
        <v>911200</v>
      </c>
      <c r="E71" s="241">
        <v>798000</v>
      </c>
      <c r="F71" s="242">
        <v>2594000</v>
      </c>
    </row>
    <row r="72" spans="1:6" ht="13.5" customHeight="1" x14ac:dyDescent="0.15">
      <c r="A72" s="227">
        <v>63</v>
      </c>
      <c r="B72" s="228" t="s">
        <v>179</v>
      </c>
      <c r="C72" s="241">
        <v>390300</v>
      </c>
      <c r="D72" s="241">
        <v>633400</v>
      </c>
      <c r="E72" s="241">
        <v>453300</v>
      </c>
      <c r="F72" s="242">
        <v>1477000</v>
      </c>
    </row>
    <row r="73" spans="1:6" ht="13.5" customHeight="1" x14ac:dyDescent="0.15">
      <c r="A73" s="227">
        <v>64</v>
      </c>
      <c r="B73" s="228" t="s">
        <v>180</v>
      </c>
      <c r="C73" s="241">
        <v>322400</v>
      </c>
      <c r="D73" s="241">
        <v>371100</v>
      </c>
      <c r="E73" s="241">
        <v>451900</v>
      </c>
      <c r="F73" s="242">
        <v>1145400</v>
      </c>
    </row>
    <row r="74" spans="1:6" ht="13.5" customHeight="1" x14ac:dyDescent="0.15">
      <c r="A74" s="227">
        <v>65</v>
      </c>
      <c r="B74" s="228" t="s">
        <v>182</v>
      </c>
      <c r="C74" s="241">
        <v>294700</v>
      </c>
      <c r="D74" s="241">
        <v>298800</v>
      </c>
      <c r="E74" s="241">
        <v>263100</v>
      </c>
      <c r="F74" s="242">
        <v>856600</v>
      </c>
    </row>
    <row r="75" spans="1:6" ht="13.5" customHeight="1" x14ac:dyDescent="0.15">
      <c r="A75" s="227">
        <v>66</v>
      </c>
      <c r="B75" s="228" t="s">
        <v>183</v>
      </c>
      <c r="C75" s="241">
        <v>775900</v>
      </c>
      <c r="D75" s="241">
        <v>696500</v>
      </c>
      <c r="E75" s="241">
        <v>860700</v>
      </c>
      <c r="F75" s="242">
        <v>2333100</v>
      </c>
    </row>
    <row r="76" spans="1:6" ht="13.5" customHeight="1" x14ac:dyDescent="0.15">
      <c r="A76" s="227">
        <v>67</v>
      </c>
      <c r="B76" s="228" t="s">
        <v>184</v>
      </c>
      <c r="C76" s="241">
        <v>96100</v>
      </c>
      <c r="D76" s="241">
        <v>81800</v>
      </c>
      <c r="E76" s="241">
        <v>219400</v>
      </c>
      <c r="F76" s="242">
        <v>397300</v>
      </c>
    </row>
    <row r="77" spans="1:6" ht="13.5" customHeight="1" x14ac:dyDescent="0.15">
      <c r="A77" s="227">
        <v>68</v>
      </c>
      <c r="B77" s="228" t="s">
        <v>185</v>
      </c>
      <c r="C77" s="241">
        <v>1593200</v>
      </c>
      <c r="D77" s="241">
        <v>896200</v>
      </c>
      <c r="E77" s="241">
        <v>1054600</v>
      </c>
      <c r="F77" s="242">
        <v>3544000</v>
      </c>
    </row>
    <row r="78" spans="1:6" ht="13.5" customHeight="1" x14ac:dyDescent="0.15">
      <c r="A78" s="227">
        <v>69</v>
      </c>
      <c r="B78" s="228" t="s">
        <v>186</v>
      </c>
      <c r="C78" s="241">
        <v>1082400</v>
      </c>
      <c r="D78" s="241">
        <v>1069700</v>
      </c>
      <c r="E78" s="241">
        <v>1018000</v>
      </c>
      <c r="F78" s="242">
        <v>3170100</v>
      </c>
    </row>
    <row r="79" spans="1:6" ht="13.5" customHeight="1" x14ac:dyDescent="0.15">
      <c r="A79" s="227">
        <v>70</v>
      </c>
      <c r="B79" s="228" t="s">
        <v>188</v>
      </c>
      <c r="C79" s="241">
        <v>649200</v>
      </c>
      <c r="D79" s="241">
        <v>790800</v>
      </c>
      <c r="E79" s="241">
        <v>998000</v>
      </c>
      <c r="F79" s="242">
        <v>2438000</v>
      </c>
    </row>
    <row r="80" spans="1:6" ht="13.5" customHeight="1" x14ac:dyDescent="0.15">
      <c r="A80" s="227">
        <v>71</v>
      </c>
      <c r="B80" s="228" t="s">
        <v>189</v>
      </c>
      <c r="C80" s="241">
        <v>872500</v>
      </c>
      <c r="D80" s="241">
        <v>803300</v>
      </c>
      <c r="E80" s="241">
        <v>996800</v>
      </c>
      <c r="F80" s="242">
        <v>2672600</v>
      </c>
    </row>
    <row r="81" spans="1:6" ht="13.5" customHeight="1" x14ac:dyDescent="0.15">
      <c r="A81" s="227">
        <v>72</v>
      </c>
      <c r="B81" s="228" t="s">
        <v>191</v>
      </c>
      <c r="C81" s="241">
        <v>725700</v>
      </c>
      <c r="D81" s="241">
        <v>664800</v>
      </c>
      <c r="E81" s="241">
        <v>584200</v>
      </c>
      <c r="F81" s="242">
        <v>1974700</v>
      </c>
    </row>
    <row r="82" spans="1:6" ht="13.5" customHeight="1" x14ac:dyDescent="0.15">
      <c r="A82" s="227">
        <v>73</v>
      </c>
      <c r="B82" s="228" t="s">
        <v>193</v>
      </c>
      <c r="C82" s="241">
        <v>251300</v>
      </c>
      <c r="D82" s="241">
        <v>211100</v>
      </c>
      <c r="E82" s="241">
        <v>473000</v>
      </c>
      <c r="F82" s="242">
        <v>935400</v>
      </c>
    </row>
    <row r="83" spans="1:6" ht="13.5" customHeight="1" x14ac:dyDescent="0.15">
      <c r="A83" s="227">
        <v>74</v>
      </c>
      <c r="B83" s="228" t="s">
        <v>194</v>
      </c>
      <c r="C83" s="241">
        <v>223900</v>
      </c>
      <c r="D83" s="241">
        <v>194000</v>
      </c>
      <c r="E83" s="241">
        <v>259000</v>
      </c>
      <c r="F83" s="242">
        <v>676900</v>
      </c>
    </row>
    <row r="84" spans="1:6" ht="13.5" customHeight="1" x14ac:dyDescent="0.15">
      <c r="A84" s="227">
        <v>75</v>
      </c>
      <c r="B84" s="228" t="s">
        <v>195</v>
      </c>
      <c r="C84" s="241">
        <v>99500</v>
      </c>
      <c r="D84" s="241">
        <v>95700</v>
      </c>
      <c r="E84" s="241">
        <v>245800</v>
      </c>
      <c r="F84" s="242">
        <v>441000</v>
      </c>
    </row>
    <row r="85" spans="1:6" ht="13.5" customHeight="1" x14ac:dyDescent="0.15">
      <c r="A85" s="227">
        <v>76</v>
      </c>
      <c r="B85" s="228" t="s">
        <v>196</v>
      </c>
      <c r="C85" s="241">
        <v>1026400</v>
      </c>
      <c r="D85" s="241">
        <v>1614000</v>
      </c>
      <c r="E85" s="241">
        <v>1434300</v>
      </c>
      <c r="F85" s="242">
        <v>4074700</v>
      </c>
    </row>
    <row r="86" spans="1:6" ht="13.5" customHeight="1" x14ac:dyDescent="0.15">
      <c r="A86" s="227">
        <v>77</v>
      </c>
      <c r="B86" s="228" t="s">
        <v>197</v>
      </c>
      <c r="C86" s="241">
        <v>906300</v>
      </c>
      <c r="D86" s="241">
        <v>1449700</v>
      </c>
      <c r="E86" s="241">
        <v>1215500</v>
      </c>
      <c r="F86" s="242">
        <v>3571500</v>
      </c>
    </row>
    <row r="87" spans="1:6" ht="13.5" customHeight="1" x14ac:dyDescent="0.15">
      <c r="A87" s="227">
        <v>78</v>
      </c>
      <c r="B87" s="228" t="s">
        <v>198</v>
      </c>
      <c r="C87" s="241">
        <v>1824200</v>
      </c>
      <c r="D87" s="241">
        <v>1884600</v>
      </c>
      <c r="E87" s="241">
        <v>1366800</v>
      </c>
      <c r="F87" s="242">
        <v>5075600</v>
      </c>
    </row>
    <row r="88" spans="1:6" ht="13.5" customHeight="1" x14ac:dyDescent="0.15">
      <c r="A88" s="227">
        <v>79</v>
      </c>
      <c r="B88" s="228" t="s">
        <v>199</v>
      </c>
      <c r="C88" s="241">
        <v>933800</v>
      </c>
      <c r="D88" s="241">
        <v>812500</v>
      </c>
      <c r="E88" s="241">
        <v>569600</v>
      </c>
      <c r="F88" s="242">
        <v>2315900</v>
      </c>
    </row>
    <row r="89" spans="1:6" ht="13.5" customHeight="1" x14ac:dyDescent="0.15">
      <c r="A89" s="227">
        <v>80</v>
      </c>
      <c r="B89" s="228" t="s">
        <v>200</v>
      </c>
      <c r="C89" s="241">
        <v>339600</v>
      </c>
      <c r="D89" s="241">
        <v>297300</v>
      </c>
      <c r="E89" s="241">
        <v>260300</v>
      </c>
      <c r="F89" s="242">
        <v>897200</v>
      </c>
    </row>
    <row r="90" spans="1:6" ht="13.5" customHeight="1" x14ac:dyDescent="0.15">
      <c r="A90" s="227">
        <v>81</v>
      </c>
      <c r="B90" s="228" t="s">
        <v>201</v>
      </c>
      <c r="C90" s="241">
        <v>225300</v>
      </c>
      <c r="D90" s="241">
        <v>352900</v>
      </c>
      <c r="E90" s="241">
        <v>266100</v>
      </c>
      <c r="F90" s="242">
        <v>844300</v>
      </c>
    </row>
    <row r="91" spans="1:6" ht="13.5" customHeight="1" x14ac:dyDescent="0.15">
      <c r="A91" s="227">
        <v>82</v>
      </c>
      <c r="B91" s="228" t="s">
        <v>202</v>
      </c>
      <c r="C91" s="241">
        <v>767700</v>
      </c>
      <c r="D91" s="241">
        <v>1038600</v>
      </c>
      <c r="E91" s="241">
        <v>1048300</v>
      </c>
      <c r="F91" s="242">
        <v>2854600</v>
      </c>
    </row>
    <row r="92" spans="1:6" ht="13.5" customHeight="1" x14ac:dyDescent="0.15">
      <c r="A92" s="227">
        <v>83</v>
      </c>
      <c r="B92" s="228" t="s">
        <v>203</v>
      </c>
      <c r="C92" s="241">
        <v>490400</v>
      </c>
      <c r="D92" s="241">
        <v>679100</v>
      </c>
      <c r="E92" s="241">
        <v>664600</v>
      </c>
      <c r="F92" s="242">
        <v>1834100</v>
      </c>
    </row>
    <row r="93" spans="1:6" ht="13.5" customHeight="1" x14ac:dyDescent="0.15">
      <c r="A93" s="227">
        <v>84</v>
      </c>
      <c r="B93" s="228" t="s">
        <v>204</v>
      </c>
      <c r="C93" s="241">
        <v>635500</v>
      </c>
      <c r="D93" s="241">
        <v>671300</v>
      </c>
      <c r="E93" s="241">
        <v>708600</v>
      </c>
      <c r="F93" s="242">
        <v>2015400</v>
      </c>
    </row>
    <row r="94" spans="1:6" ht="13.5" customHeight="1" x14ac:dyDescent="0.15">
      <c r="A94" s="227">
        <v>85</v>
      </c>
      <c r="B94" s="228" t="s">
        <v>205</v>
      </c>
      <c r="C94" s="241">
        <v>653300</v>
      </c>
      <c r="D94" s="241">
        <v>650600</v>
      </c>
      <c r="E94" s="241">
        <v>575500</v>
      </c>
      <c r="F94" s="242">
        <v>1879400</v>
      </c>
    </row>
    <row r="95" spans="1:6" ht="13.5" customHeight="1" x14ac:dyDescent="0.15">
      <c r="A95" s="227">
        <v>86</v>
      </c>
      <c r="B95" s="228" t="s">
        <v>207</v>
      </c>
      <c r="C95" s="241">
        <v>288300</v>
      </c>
      <c r="D95" s="241">
        <v>351000</v>
      </c>
      <c r="E95" s="241">
        <v>356300</v>
      </c>
      <c r="F95" s="242">
        <v>995600</v>
      </c>
    </row>
    <row r="96" spans="1:6" ht="13.5" customHeight="1" x14ac:dyDescent="0.15">
      <c r="A96" s="227">
        <v>87</v>
      </c>
      <c r="B96" s="228" t="s">
        <v>208</v>
      </c>
      <c r="C96" s="241">
        <v>712300</v>
      </c>
      <c r="D96" s="241">
        <v>572200</v>
      </c>
      <c r="E96" s="241">
        <v>580500</v>
      </c>
      <c r="F96" s="242">
        <v>1865000</v>
      </c>
    </row>
    <row r="97" spans="1:6" ht="13.5" customHeight="1" x14ac:dyDescent="0.15">
      <c r="A97" s="227">
        <v>88</v>
      </c>
      <c r="B97" s="228" t="s">
        <v>209</v>
      </c>
      <c r="C97" s="241">
        <v>639000</v>
      </c>
      <c r="D97" s="241">
        <v>357200</v>
      </c>
      <c r="E97" s="241">
        <v>342200</v>
      </c>
      <c r="F97" s="242">
        <v>1338400</v>
      </c>
    </row>
    <row r="98" spans="1:6" ht="13.5" customHeight="1" x14ac:dyDescent="0.15">
      <c r="A98" s="227" t="s">
        <v>210</v>
      </c>
      <c r="B98" s="228"/>
      <c r="C98" s="241">
        <v>44930600</v>
      </c>
      <c r="D98" s="241">
        <v>49341300</v>
      </c>
      <c r="E98" s="241">
        <v>54607300</v>
      </c>
      <c r="F98" s="242">
        <v>148879200</v>
      </c>
    </row>
    <row r="99" spans="1:6" ht="13.5" customHeight="1" thickBot="1" x14ac:dyDescent="0.2">
      <c r="A99" s="233" t="s">
        <v>211</v>
      </c>
      <c r="B99" s="234"/>
      <c r="C99" s="243">
        <v>69086300</v>
      </c>
      <c r="D99" s="243">
        <v>73556800</v>
      </c>
      <c r="E99" s="243">
        <v>92125000</v>
      </c>
      <c r="F99" s="244">
        <v>234768100</v>
      </c>
    </row>
    <row r="100" spans="1:6" ht="14.25" customHeight="1" thickBot="1" x14ac:dyDescent="0.2">
      <c r="A100" s="510" t="s">
        <v>212</v>
      </c>
      <c r="B100" s="511"/>
      <c r="C100" s="247">
        <v>647033400</v>
      </c>
      <c r="D100" s="247">
        <v>624836500</v>
      </c>
      <c r="E100" s="247">
        <v>596708700</v>
      </c>
      <c r="F100" s="248">
        <v>1868578600</v>
      </c>
    </row>
    <row r="101" spans="1:6" ht="12.75" customHeight="1" x14ac:dyDescent="0.15"/>
    <row r="102" spans="1:6" ht="12.75" customHeight="1" x14ac:dyDescent="0.15"/>
    <row r="103" spans="1:6" ht="12.75" customHeight="1" x14ac:dyDescent="0.15"/>
  </sheetData>
  <mergeCells count="2">
    <mergeCell ref="A2:F2"/>
    <mergeCell ref="A100:B100"/>
  </mergeCells>
  <phoneticPr fontId="2"/>
  <pageMargins left="0.78740157480314965" right="0.78740157480314965" top="1.1811023622047245" bottom="0.98425196850393704" header="0.51181102362204722" footer="0.51181102362204722"/>
  <pageSetup paperSize="9" scale="95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C1" sqref="C1"/>
    </sheetView>
  </sheetViews>
  <sheetFormatPr defaultColWidth="6.875" defaultRowHeight="13.5" x14ac:dyDescent="0.15"/>
  <cols>
    <col min="1" max="1" width="4.375" style="211" customWidth="1"/>
    <col min="2" max="2" width="21.125" style="211" bestFit="1" customWidth="1"/>
    <col min="3" max="6" width="15.75" style="211" customWidth="1"/>
    <col min="7" max="256" width="6.875" style="211"/>
    <col min="257" max="257" width="4.375" style="211" customWidth="1"/>
    <col min="258" max="258" width="21.12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1.12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1.12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1.12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1.12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1.12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1.12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1.12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1.12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1.12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1.12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1.12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1.12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1.12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1.12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1.12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1.12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1.12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1.12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1.12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1.12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1.12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1.12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1.12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1.12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1.12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1.12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1.12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1.12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1.12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1.12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1.12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1.12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1.12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1.12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1.12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1.12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1.12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1.12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1.12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1.12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1.12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1.12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1.12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1.12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1.12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1.12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1.12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1.12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1.12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1.12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1.12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1.12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1.12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1.12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1.12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1.12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1.12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1.12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1.12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1.12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1.12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1.12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327</v>
      </c>
    </row>
    <row r="2" spans="1:6" ht="18" customHeight="1" thickBot="1" x14ac:dyDescent="0.2">
      <c r="A2" s="508" t="s">
        <v>240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328</v>
      </c>
      <c r="D4" s="217" t="s">
        <v>329</v>
      </c>
      <c r="E4" s="217" t="s">
        <v>330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0</v>
      </c>
      <c r="D6" s="225">
        <v>0</v>
      </c>
      <c r="E6" s="225">
        <v>0</v>
      </c>
      <c r="F6" s="226">
        <v>0</v>
      </c>
    </row>
    <row r="7" spans="1:6" ht="13.5" customHeight="1" x14ac:dyDescent="0.15">
      <c r="A7" s="227">
        <v>2</v>
      </c>
      <c r="B7" s="228" t="s">
        <v>95</v>
      </c>
      <c r="C7" s="241">
        <v>47154000</v>
      </c>
      <c r="D7" s="241">
        <v>48149900</v>
      </c>
      <c r="E7" s="241">
        <v>63181700</v>
      </c>
      <c r="F7" s="242">
        <v>158485600</v>
      </c>
    </row>
    <row r="8" spans="1:6" ht="13.5" customHeight="1" x14ac:dyDescent="0.15">
      <c r="A8" s="227">
        <v>3</v>
      </c>
      <c r="B8" s="228" t="s">
        <v>244</v>
      </c>
      <c r="C8" s="241">
        <v>61891800</v>
      </c>
      <c r="D8" s="241">
        <v>44766900</v>
      </c>
      <c r="E8" s="241">
        <v>48979400</v>
      </c>
      <c r="F8" s="242">
        <v>155638100</v>
      </c>
    </row>
    <row r="9" spans="1:6" ht="13.5" customHeight="1" x14ac:dyDescent="0.15">
      <c r="A9" s="227">
        <v>4</v>
      </c>
      <c r="B9" s="228" t="s">
        <v>325</v>
      </c>
      <c r="C9" s="241">
        <v>81411300</v>
      </c>
      <c r="D9" s="241">
        <v>81594400</v>
      </c>
      <c r="E9" s="241">
        <v>97369200</v>
      </c>
      <c r="F9" s="242">
        <v>260374900</v>
      </c>
    </row>
    <row r="10" spans="1:6" ht="13.5" customHeight="1" x14ac:dyDescent="0.15">
      <c r="A10" s="227">
        <v>5</v>
      </c>
      <c r="B10" s="228" t="s">
        <v>245</v>
      </c>
      <c r="C10" s="241">
        <f>86606200-C11</f>
        <v>85450700</v>
      </c>
      <c r="D10" s="241">
        <f>61523600-D11</f>
        <v>60385100</v>
      </c>
      <c r="E10" s="241">
        <f>67155600-E11</f>
        <v>65650700</v>
      </c>
      <c r="F10" s="242">
        <f>SUM(C10:E10)</f>
        <v>211486500</v>
      </c>
    </row>
    <row r="11" spans="1:6" ht="13.5" customHeight="1" x14ac:dyDescent="0.15">
      <c r="A11" s="227"/>
      <c r="B11" s="228" t="s">
        <v>230</v>
      </c>
      <c r="C11" s="241">
        <v>1155500</v>
      </c>
      <c r="D11" s="241">
        <v>1138500</v>
      </c>
      <c r="E11" s="241">
        <v>1504900</v>
      </c>
      <c r="F11" s="242">
        <f>SUM(C11:E11)</f>
        <v>3798900</v>
      </c>
    </row>
    <row r="12" spans="1:6" ht="13.5" customHeight="1" x14ac:dyDescent="0.15">
      <c r="A12" s="227">
        <v>6</v>
      </c>
      <c r="B12" s="228" t="s">
        <v>246</v>
      </c>
      <c r="C12" s="241">
        <v>266923700</v>
      </c>
      <c r="D12" s="241">
        <v>265339500</v>
      </c>
      <c r="E12" s="241">
        <v>301599300</v>
      </c>
      <c r="F12" s="242">
        <v>833862500</v>
      </c>
    </row>
    <row r="13" spans="1:6" ht="13.5" customHeight="1" x14ac:dyDescent="0.15">
      <c r="A13" s="227" t="s">
        <v>101</v>
      </c>
      <c r="B13" s="228"/>
      <c r="C13" s="241">
        <v>543987000</v>
      </c>
      <c r="D13" s="241">
        <v>501374300</v>
      </c>
      <c r="E13" s="241">
        <v>578285200</v>
      </c>
      <c r="F13" s="242">
        <v>1623646500</v>
      </c>
    </row>
    <row r="14" spans="1:6" ht="13.5" customHeight="1" thickBot="1" x14ac:dyDescent="0.2">
      <c r="A14" s="233" t="s">
        <v>102</v>
      </c>
      <c r="B14" s="234"/>
      <c r="C14" s="243">
        <v>543987000</v>
      </c>
      <c r="D14" s="243">
        <v>501374300</v>
      </c>
      <c r="E14" s="243">
        <v>578285200</v>
      </c>
      <c r="F14" s="244">
        <v>1623646500</v>
      </c>
    </row>
    <row r="15" spans="1:6" ht="13.5" customHeight="1" thickBot="1" x14ac:dyDescent="0.2">
      <c r="A15" s="252" t="s">
        <v>140</v>
      </c>
      <c r="B15" s="253"/>
      <c r="C15" s="254">
        <v>0</v>
      </c>
      <c r="D15" s="254">
        <v>0</v>
      </c>
      <c r="E15" s="254">
        <v>0</v>
      </c>
      <c r="F15" s="255">
        <v>0</v>
      </c>
    </row>
    <row r="16" spans="1:6" ht="13.5" customHeight="1" x14ac:dyDescent="0.15">
      <c r="A16" s="237" t="s">
        <v>210</v>
      </c>
      <c r="B16" s="238"/>
      <c r="C16" s="239">
        <v>0</v>
      </c>
      <c r="D16" s="239">
        <v>0</v>
      </c>
      <c r="E16" s="239">
        <v>0</v>
      </c>
      <c r="F16" s="240">
        <v>0</v>
      </c>
    </row>
    <row r="17" spans="1:6" ht="13.5" customHeight="1" thickBot="1" x14ac:dyDescent="0.2">
      <c r="A17" s="233" t="s">
        <v>211</v>
      </c>
      <c r="B17" s="234"/>
      <c r="C17" s="243">
        <v>0</v>
      </c>
      <c r="D17" s="243">
        <v>0</v>
      </c>
      <c r="E17" s="243">
        <v>0</v>
      </c>
      <c r="F17" s="244">
        <v>0</v>
      </c>
    </row>
    <row r="18" spans="1:6" ht="14.25" customHeight="1" thickBot="1" x14ac:dyDescent="0.2">
      <c r="A18" s="510" t="s">
        <v>212</v>
      </c>
      <c r="B18" s="511"/>
      <c r="C18" s="247">
        <v>543987000</v>
      </c>
      <c r="D18" s="247">
        <v>501374300</v>
      </c>
      <c r="E18" s="247">
        <v>578285200</v>
      </c>
      <c r="F18" s="248">
        <v>1623646500</v>
      </c>
    </row>
    <row r="19" spans="1:6" ht="12.75" customHeight="1" x14ac:dyDescent="0.15"/>
    <row r="20" spans="1:6" ht="12.75" customHeight="1" x14ac:dyDescent="0.15"/>
    <row r="21" spans="1:6" ht="12.75" customHeight="1" x14ac:dyDescent="0.15"/>
  </sheetData>
  <mergeCells count="2">
    <mergeCell ref="A2:F2"/>
    <mergeCell ref="A18:B18"/>
  </mergeCells>
  <phoneticPr fontId="2"/>
  <pageMargins left="0.78740157480314965" right="0.78740157480314965" top="0.98425196850393704" bottom="0.98425196850393704" header="0.51181102362204722" footer="0.51181102362204722"/>
  <pageSetup paperSize="9" scale="98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workbookViewId="0">
      <selection activeCell="F92" sqref="F92"/>
    </sheetView>
  </sheetViews>
  <sheetFormatPr defaultRowHeight="13.5" x14ac:dyDescent="0.15"/>
  <cols>
    <col min="1" max="1" width="4.375" style="313" customWidth="1"/>
    <col min="2" max="2" width="45.25" style="313" customWidth="1"/>
    <col min="3" max="6" width="15.75" style="313" customWidth="1"/>
    <col min="7" max="256" width="6.875" style="313" customWidth="1"/>
    <col min="257" max="16384" width="9" style="313"/>
  </cols>
  <sheetData>
    <row r="1" spans="1:6" ht="13.5" customHeight="1" x14ac:dyDescent="0.15">
      <c r="A1" s="345"/>
      <c r="B1" s="344"/>
      <c r="C1" s="344"/>
      <c r="D1" s="344"/>
      <c r="E1" s="344"/>
      <c r="F1" s="343" t="s">
        <v>335</v>
      </c>
    </row>
    <row r="2" spans="1:6" ht="18" customHeight="1" thickBot="1" x14ac:dyDescent="0.2">
      <c r="A2" s="517" t="s">
        <v>334</v>
      </c>
      <c r="B2" s="517"/>
      <c r="C2" s="518"/>
      <c r="D2" s="518"/>
      <c r="E2" s="518"/>
      <c r="F2" s="518"/>
    </row>
    <row r="3" spans="1:6" ht="13.5" customHeight="1" x14ac:dyDescent="0.15">
      <c r="A3" s="342" t="s">
        <v>80</v>
      </c>
      <c r="B3" s="341" t="s">
        <v>81</v>
      </c>
      <c r="C3" s="341" t="s">
        <v>82</v>
      </c>
      <c r="D3" s="341" t="s">
        <v>83</v>
      </c>
      <c r="E3" s="341" t="s">
        <v>84</v>
      </c>
      <c r="F3" s="340" t="s">
        <v>86</v>
      </c>
    </row>
    <row r="4" spans="1:6" ht="13.5" customHeight="1" x14ac:dyDescent="0.15">
      <c r="A4" s="339"/>
      <c r="B4" s="338" t="s">
        <v>87</v>
      </c>
      <c r="C4" s="337" t="s">
        <v>333</v>
      </c>
      <c r="D4" s="337" t="s">
        <v>332</v>
      </c>
      <c r="E4" s="337" t="s">
        <v>331</v>
      </c>
      <c r="F4" s="336"/>
    </row>
    <row r="5" spans="1:6" ht="14.25" customHeight="1" thickBot="1" x14ac:dyDescent="0.2">
      <c r="A5" s="335"/>
      <c r="B5" s="333" t="s">
        <v>92</v>
      </c>
      <c r="C5" s="334" t="s">
        <v>93</v>
      </c>
      <c r="D5" s="333" t="s">
        <v>93</v>
      </c>
      <c r="E5" s="333" t="s">
        <v>93</v>
      </c>
      <c r="F5" s="332" t="s">
        <v>93</v>
      </c>
    </row>
    <row r="6" spans="1:6" ht="13.5" customHeight="1" thickTop="1" x14ac:dyDescent="0.15">
      <c r="A6" s="331">
        <v>1</v>
      </c>
      <c r="B6" s="330" t="s">
        <v>94</v>
      </c>
      <c r="C6" s="329">
        <v>5938100</v>
      </c>
      <c r="D6" s="329">
        <v>5789900</v>
      </c>
      <c r="E6" s="329">
        <v>8527700</v>
      </c>
      <c r="F6" s="328">
        <v>20255700</v>
      </c>
    </row>
    <row r="7" spans="1:6" ht="13.5" customHeight="1" x14ac:dyDescent="0.15">
      <c r="A7" s="323">
        <v>2</v>
      </c>
      <c r="B7" s="322" t="s">
        <v>95</v>
      </c>
      <c r="C7" s="321">
        <v>54002900</v>
      </c>
      <c r="D7" s="321">
        <v>94929800</v>
      </c>
      <c r="E7" s="321">
        <v>128034900</v>
      </c>
      <c r="F7" s="320">
        <v>276967600</v>
      </c>
    </row>
    <row r="8" spans="1:6" ht="13.5" customHeight="1" x14ac:dyDescent="0.15">
      <c r="A8" s="323">
        <v>3</v>
      </c>
      <c r="B8" s="322" t="s">
        <v>96</v>
      </c>
      <c r="C8" s="321">
        <v>57618900</v>
      </c>
      <c r="D8" s="321">
        <v>80304900</v>
      </c>
      <c r="E8" s="321">
        <v>120825400</v>
      </c>
      <c r="F8" s="320">
        <v>258749200</v>
      </c>
    </row>
    <row r="9" spans="1:6" ht="13.5" customHeight="1" x14ac:dyDescent="0.15">
      <c r="A9" s="323">
        <v>4</v>
      </c>
      <c r="B9" s="322" t="s">
        <v>97</v>
      </c>
      <c r="C9" s="321">
        <f>40599000-C10-1532400</f>
        <v>38581400</v>
      </c>
      <c r="D9" s="321">
        <f>66680100-D10-1425100</f>
        <v>64370900</v>
      </c>
      <c r="E9" s="321">
        <f>90079700-E10-1970300</f>
        <v>86905000</v>
      </c>
      <c r="F9" s="320">
        <f>C9+D9+E9</f>
        <v>189857300</v>
      </c>
    </row>
    <row r="10" spans="1:6" ht="13.5" customHeight="1" x14ac:dyDescent="0.15">
      <c r="A10" s="323"/>
      <c r="B10" s="322" t="s">
        <v>336</v>
      </c>
      <c r="C10" s="321">
        <v>485200</v>
      </c>
      <c r="D10" s="321">
        <v>884100</v>
      </c>
      <c r="E10" s="321">
        <v>1204400</v>
      </c>
      <c r="F10" s="320">
        <f>C10+D10+E10</f>
        <v>2573700</v>
      </c>
    </row>
    <row r="11" spans="1:6" ht="13.5" customHeight="1" x14ac:dyDescent="0.15">
      <c r="A11" s="323">
        <v>5</v>
      </c>
      <c r="B11" s="322" t="s">
        <v>99</v>
      </c>
      <c r="C11" s="321">
        <v>36511200</v>
      </c>
      <c r="D11" s="321">
        <v>60724800</v>
      </c>
      <c r="E11" s="321">
        <v>73216900</v>
      </c>
      <c r="F11" s="320">
        <v>170452900</v>
      </c>
    </row>
    <row r="12" spans="1:6" ht="13.5" customHeight="1" x14ac:dyDescent="0.15">
      <c r="A12" s="323">
        <v>6</v>
      </c>
      <c r="B12" s="322" t="s">
        <v>100</v>
      </c>
      <c r="C12" s="321">
        <v>166348800</v>
      </c>
      <c r="D12" s="321">
        <v>248694000</v>
      </c>
      <c r="E12" s="321">
        <v>320907900</v>
      </c>
      <c r="F12" s="320">
        <v>735950700</v>
      </c>
    </row>
    <row r="13" spans="1:6" ht="13.5" customHeight="1" x14ac:dyDescent="0.15">
      <c r="A13" s="323" t="s">
        <v>101</v>
      </c>
      <c r="B13" s="322"/>
      <c r="C13" s="321">
        <v>355080800</v>
      </c>
      <c r="D13" s="321">
        <v>551333600</v>
      </c>
      <c r="E13" s="321">
        <v>733064800</v>
      </c>
      <c r="F13" s="320">
        <f>SUM(F7:F12)</f>
        <v>1634551400</v>
      </c>
    </row>
    <row r="14" spans="1:6" ht="13.5" customHeight="1" thickBot="1" x14ac:dyDescent="0.2">
      <c r="A14" s="319" t="s">
        <v>102</v>
      </c>
      <c r="B14" s="318"/>
      <c r="C14" s="317">
        <v>361018900</v>
      </c>
      <c r="D14" s="317">
        <v>557123500</v>
      </c>
      <c r="E14" s="317">
        <v>741592500</v>
      </c>
      <c r="F14" s="316">
        <f>F6+F13</f>
        <v>1654807100</v>
      </c>
    </row>
    <row r="15" spans="1:6" ht="13.5" customHeight="1" x14ac:dyDescent="0.15">
      <c r="A15" s="327">
        <v>7</v>
      </c>
      <c r="B15" s="326" t="s">
        <v>113</v>
      </c>
      <c r="C15" s="325">
        <v>697900</v>
      </c>
      <c r="D15" s="325">
        <v>626100</v>
      </c>
      <c r="E15" s="325">
        <v>942000</v>
      </c>
      <c r="F15" s="324">
        <v>2266000</v>
      </c>
    </row>
    <row r="16" spans="1:6" ht="13.5" customHeight="1" x14ac:dyDescent="0.15">
      <c r="A16" s="323">
        <v>8</v>
      </c>
      <c r="B16" s="322" t="s">
        <v>237</v>
      </c>
      <c r="C16" s="321"/>
      <c r="D16" s="321">
        <v>842100</v>
      </c>
      <c r="E16" s="321">
        <v>831400</v>
      </c>
      <c r="F16" s="320">
        <v>1673500</v>
      </c>
    </row>
    <row r="17" spans="1:6" ht="13.5" customHeight="1" x14ac:dyDescent="0.15">
      <c r="A17" s="323">
        <v>9</v>
      </c>
      <c r="B17" s="322" t="s">
        <v>116</v>
      </c>
      <c r="C17" s="321">
        <v>2784500</v>
      </c>
      <c r="D17" s="321">
        <v>2931900</v>
      </c>
      <c r="E17" s="321">
        <v>3887700</v>
      </c>
      <c r="F17" s="320">
        <v>9604100</v>
      </c>
    </row>
    <row r="18" spans="1:6" ht="13.5" customHeight="1" x14ac:dyDescent="0.15">
      <c r="A18" s="323">
        <v>10</v>
      </c>
      <c r="B18" s="322" t="s">
        <v>117</v>
      </c>
      <c r="C18" s="321">
        <v>4111500</v>
      </c>
      <c r="D18" s="321">
        <v>4495500</v>
      </c>
      <c r="E18" s="321">
        <v>4656000</v>
      </c>
      <c r="F18" s="320">
        <v>13263000</v>
      </c>
    </row>
    <row r="19" spans="1:6" ht="13.5" customHeight="1" x14ac:dyDescent="0.15">
      <c r="A19" s="323">
        <v>11</v>
      </c>
      <c r="B19" s="322" t="s">
        <v>119</v>
      </c>
      <c r="C19" s="321">
        <v>1611000</v>
      </c>
      <c r="D19" s="321">
        <v>2442700</v>
      </c>
      <c r="E19" s="321">
        <v>2919400</v>
      </c>
      <c r="F19" s="320">
        <v>6973100</v>
      </c>
    </row>
    <row r="20" spans="1:6" ht="13.5" customHeight="1" x14ac:dyDescent="0.15">
      <c r="A20" s="323">
        <v>12</v>
      </c>
      <c r="B20" s="322" t="s">
        <v>120</v>
      </c>
      <c r="C20" s="321"/>
      <c r="D20" s="321"/>
      <c r="E20" s="321">
        <v>1279100</v>
      </c>
      <c r="F20" s="320">
        <v>1279100</v>
      </c>
    </row>
    <row r="21" spans="1:6" ht="13.5" customHeight="1" x14ac:dyDescent="0.15">
      <c r="A21" s="323">
        <v>13</v>
      </c>
      <c r="B21" s="322" t="s">
        <v>121</v>
      </c>
      <c r="C21" s="321">
        <v>1680000</v>
      </c>
      <c r="D21" s="321">
        <v>1543700</v>
      </c>
      <c r="E21" s="321">
        <v>1947900</v>
      </c>
      <c r="F21" s="320">
        <v>5171600</v>
      </c>
    </row>
    <row r="22" spans="1:6" ht="13.5" customHeight="1" x14ac:dyDescent="0.15">
      <c r="A22" s="323">
        <v>14</v>
      </c>
      <c r="B22" s="322" t="s">
        <v>124</v>
      </c>
      <c r="C22" s="321"/>
      <c r="D22" s="321"/>
      <c r="E22" s="321">
        <v>551600</v>
      </c>
      <c r="F22" s="320">
        <v>551600</v>
      </c>
    </row>
    <row r="23" spans="1:6" ht="13.5" customHeight="1" x14ac:dyDescent="0.15">
      <c r="A23" s="323">
        <v>15</v>
      </c>
      <c r="B23" s="322" t="s">
        <v>127</v>
      </c>
      <c r="C23" s="321">
        <v>214600</v>
      </c>
      <c r="D23" s="321">
        <v>888100</v>
      </c>
      <c r="E23" s="321">
        <v>955100</v>
      </c>
      <c r="F23" s="320">
        <v>2057800</v>
      </c>
    </row>
    <row r="24" spans="1:6" ht="13.5" customHeight="1" x14ac:dyDescent="0.15">
      <c r="A24" s="323">
        <v>16</v>
      </c>
      <c r="B24" s="322" t="s">
        <v>128</v>
      </c>
      <c r="C24" s="321">
        <v>775800</v>
      </c>
      <c r="D24" s="321">
        <v>1148100</v>
      </c>
      <c r="E24" s="321">
        <v>2582000</v>
      </c>
      <c r="F24" s="320">
        <v>4505900</v>
      </c>
    </row>
    <row r="25" spans="1:6" ht="13.5" customHeight="1" x14ac:dyDescent="0.15">
      <c r="A25" s="323">
        <v>17</v>
      </c>
      <c r="B25" s="322" t="s">
        <v>129</v>
      </c>
      <c r="C25" s="321">
        <v>471200</v>
      </c>
      <c r="D25" s="321">
        <v>257000</v>
      </c>
      <c r="E25" s="321">
        <v>885400</v>
      </c>
      <c r="F25" s="320">
        <v>1613600</v>
      </c>
    </row>
    <row r="26" spans="1:6" ht="13.5" customHeight="1" x14ac:dyDescent="0.15">
      <c r="A26" s="323">
        <v>18</v>
      </c>
      <c r="B26" s="322" t="s">
        <v>131</v>
      </c>
      <c r="C26" s="321"/>
      <c r="D26" s="321">
        <v>329500</v>
      </c>
      <c r="E26" s="321">
        <v>557200</v>
      </c>
      <c r="F26" s="320">
        <v>886700</v>
      </c>
    </row>
    <row r="27" spans="1:6" ht="13.5" customHeight="1" x14ac:dyDescent="0.15">
      <c r="A27" s="323">
        <v>19</v>
      </c>
      <c r="B27" s="322" t="s">
        <v>132</v>
      </c>
      <c r="C27" s="321">
        <v>375800</v>
      </c>
      <c r="D27" s="321"/>
      <c r="E27" s="321">
        <v>500700</v>
      </c>
      <c r="F27" s="320">
        <v>876500</v>
      </c>
    </row>
    <row r="28" spans="1:6" ht="13.5" customHeight="1" x14ac:dyDescent="0.15">
      <c r="A28" s="323">
        <v>20</v>
      </c>
      <c r="B28" s="322" t="s">
        <v>135</v>
      </c>
      <c r="C28" s="321">
        <v>1166300</v>
      </c>
      <c r="D28" s="321">
        <v>1810200</v>
      </c>
      <c r="E28" s="321">
        <v>1999100</v>
      </c>
      <c r="F28" s="320">
        <v>4975600</v>
      </c>
    </row>
    <row r="29" spans="1:6" ht="13.5" customHeight="1" x14ac:dyDescent="0.15">
      <c r="A29" s="323">
        <v>21</v>
      </c>
      <c r="B29" s="322" t="s">
        <v>137</v>
      </c>
      <c r="C29" s="321">
        <v>825900</v>
      </c>
      <c r="D29" s="321">
        <v>1738500</v>
      </c>
      <c r="E29" s="321">
        <v>1984300</v>
      </c>
      <c r="F29" s="320">
        <v>4548700</v>
      </c>
    </row>
    <row r="30" spans="1:6" ht="13.5" customHeight="1" x14ac:dyDescent="0.15">
      <c r="A30" s="323">
        <v>22</v>
      </c>
      <c r="B30" s="322" t="s">
        <v>138</v>
      </c>
      <c r="C30" s="321">
        <v>1289000</v>
      </c>
      <c r="D30" s="321">
        <v>2098900</v>
      </c>
      <c r="E30" s="321">
        <v>2225700</v>
      </c>
      <c r="F30" s="320">
        <v>5613600</v>
      </c>
    </row>
    <row r="31" spans="1:6" ht="13.5" customHeight="1" thickBot="1" x14ac:dyDescent="0.2">
      <c r="A31" s="319" t="s">
        <v>140</v>
      </c>
      <c r="B31" s="318"/>
      <c r="C31" s="317">
        <v>16003500</v>
      </c>
      <c r="D31" s="317">
        <v>21152300</v>
      </c>
      <c r="E31" s="317">
        <v>28704600</v>
      </c>
      <c r="F31" s="316">
        <f>SUM(F15:F30)</f>
        <v>65860400</v>
      </c>
    </row>
    <row r="32" spans="1:6" ht="13.5" customHeight="1" x14ac:dyDescent="0.15">
      <c r="A32" s="327">
        <v>23</v>
      </c>
      <c r="B32" s="326" t="s">
        <v>141</v>
      </c>
      <c r="C32" s="325">
        <v>292100</v>
      </c>
      <c r="D32" s="325">
        <v>170100</v>
      </c>
      <c r="E32" s="325">
        <v>172500</v>
      </c>
      <c r="F32" s="324">
        <v>634700</v>
      </c>
    </row>
    <row r="33" spans="1:6" ht="13.5" customHeight="1" x14ac:dyDescent="0.15">
      <c r="A33" s="323">
        <v>24</v>
      </c>
      <c r="B33" s="322" t="s">
        <v>142</v>
      </c>
      <c r="C33" s="321">
        <v>695300</v>
      </c>
      <c r="D33" s="321">
        <v>1852200</v>
      </c>
      <c r="E33" s="321">
        <v>819000</v>
      </c>
      <c r="F33" s="320">
        <v>3366500</v>
      </c>
    </row>
    <row r="34" spans="1:6" ht="13.5" customHeight="1" x14ac:dyDescent="0.15">
      <c r="A34" s="323">
        <v>25</v>
      </c>
      <c r="B34" s="322" t="s">
        <v>146</v>
      </c>
      <c r="C34" s="321">
        <v>321600</v>
      </c>
      <c r="D34" s="321">
        <v>401900</v>
      </c>
      <c r="E34" s="321">
        <v>580400</v>
      </c>
      <c r="F34" s="320">
        <v>1303900</v>
      </c>
    </row>
    <row r="35" spans="1:6" ht="13.5" customHeight="1" x14ac:dyDescent="0.15">
      <c r="A35" s="323">
        <v>26</v>
      </c>
      <c r="B35" s="322" t="s">
        <v>147</v>
      </c>
      <c r="C35" s="321">
        <v>81300</v>
      </c>
      <c r="D35" s="321">
        <v>204900</v>
      </c>
      <c r="E35" s="321">
        <v>434900</v>
      </c>
      <c r="F35" s="320">
        <v>721100</v>
      </c>
    </row>
    <row r="36" spans="1:6" ht="13.5" customHeight="1" x14ac:dyDescent="0.15">
      <c r="A36" s="323">
        <v>27</v>
      </c>
      <c r="B36" s="322" t="s">
        <v>148</v>
      </c>
      <c r="C36" s="321">
        <v>980000</v>
      </c>
      <c r="D36" s="321">
        <v>580900</v>
      </c>
      <c r="E36" s="321">
        <v>877800</v>
      </c>
      <c r="F36" s="320">
        <v>2438700</v>
      </c>
    </row>
    <row r="37" spans="1:6" ht="13.5" customHeight="1" x14ac:dyDescent="0.15">
      <c r="A37" s="323">
        <v>28</v>
      </c>
      <c r="B37" s="322" t="s">
        <v>150</v>
      </c>
      <c r="C37" s="321">
        <v>640800</v>
      </c>
      <c r="D37" s="321">
        <v>522600</v>
      </c>
      <c r="E37" s="321">
        <v>1110800</v>
      </c>
      <c r="F37" s="320">
        <v>2274200</v>
      </c>
    </row>
    <row r="38" spans="1:6" ht="13.5" customHeight="1" x14ac:dyDescent="0.15">
      <c r="A38" s="323">
        <v>29</v>
      </c>
      <c r="B38" s="322" t="s">
        <v>152</v>
      </c>
      <c r="C38" s="321">
        <v>452900</v>
      </c>
      <c r="D38" s="321">
        <v>517000</v>
      </c>
      <c r="E38" s="321">
        <v>534600</v>
      </c>
      <c r="F38" s="320">
        <v>1504500</v>
      </c>
    </row>
    <row r="39" spans="1:6" ht="13.5" customHeight="1" x14ac:dyDescent="0.15">
      <c r="A39" s="323">
        <v>30</v>
      </c>
      <c r="B39" s="322" t="s">
        <v>153</v>
      </c>
      <c r="C39" s="321">
        <v>796700</v>
      </c>
      <c r="D39" s="321">
        <v>554100</v>
      </c>
      <c r="E39" s="321">
        <v>885500</v>
      </c>
      <c r="F39" s="320">
        <v>2236300</v>
      </c>
    </row>
    <row r="40" spans="1:6" ht="13.5" customHeight="1" x14ac:dyDescent="0.15">
      <c r="A40" s="323">
        <v>31</v>
      </c>
      <c r="B40" s="322" t="s">
        <v>155</v>
      </c>
      <c r="C40" s="321">
        <v>329100</v>
      </c>
      <c r="D40" s="321">
        <v>404500</v>
      </c>
      <c r="E40" s="321">
        <v>539000</v>
      </c>
      <c r="F40" s="320">
        <v>1272600</v>
      </c>
    </row>
    <row r="41" spans="1:6" ht="13.5" customHeight="1" x14ac:dyDescent="0.15">
      <c r="A41" s="323">
        <v>32</v>
      </c>
      <c r="B41" s="322" t="s">
        <v>156</v>
      </c>
      <c r="C41" s="321">
        <v>2003200</v>
      </c>
      <c r="D41" s="321">
        <v>2560700</v>
      </c>
      <c r="E41" s="321">
        <v>3921900</v>
      </c>
      <c r="F41" s="320">
        <v>8485800</v>
      </c>
    </row>
    <row r="42" spans="1:6" ht="13.5" customHeight="1" x14ac:dyDescent="0.15">
      <c r="A42" s="323">
        <v>33</v>
      </c>
      <c r="B42" s="322" t="s">
        <v>157</v>
      </c>
      <c r="C42" s="321">
        <v>541400</v>
      </c>
      <c r="D42" s="321">
        <v>1318200</v>
      </c>
      <c r="E42" s="321">
        <v>1391400</v>
      </c>
      <c r="F42" s="320">
        <v>3251000</v>
      </c>
    </row>
    <row r="43" spans="1:6" ht="13.5" customHeight="1" x14ac:dyDescent="0.15">
      <c r="A43" s="323">
        <v>34</v>
      </c>
      <c r="B43" s="322" t="s">
        <v>158</v>
      </c>
      <c r="C43" s="321">
        <v>1533000</v>
      </c>
      <c r="D43" s="321">
        <v>1872400</v>
      </c>
      <c r="E43" s="321">
        <v>2471300</v>
      </c>
      <c r="F43" s="320">
        <v>5876700</v>
      </c>
    </row>
    <row r="44" spans="1:6" ht="13.5" customHeight="1" x14ac:dyDescent="0.15">
      <c r="A44" s="323">
        <v>35</v>
      </c>
      <c r="B44" s="322" t="s">
        <v>159</v>
      </c>
      <c r="C44" s="321">
        <v>325000</v>
      </c>
      <c r="D44" s="321">
        <v>503200</v>
      </c>
      <c r="E44" s="321">
        <v>483000</v>
      </c>
      <c r="F44" s="320">
        <v>1311200</v>
      </c>
    </row>
    <row r="45" spans="1:6" ht="13.5" customHeight="1" x14ac:dyDescent="0.15">
      <c r="A45" s="323">
        <v>36</v>
      </c>
      <c r="B45" s="322" t="s">
        <v>160</v>
      </c>
      <c r="C45" s="321">
        <v>697100</v>
      </c>
      <c r="D45" s="321">
        <v>1231000</v>
      </c>
      <c r="E45" s="321">
        <v>1822100</v>
      </c>
      <c r="F45" s="320">
        <v>3750200</v>
      </c>
    </row>
    <row r="46" spans="1:6" ht="13.5" customHeight="1" x14ac:dyDescent="0.15">
      <c r="A46" s="323">
        <v>37</v>
      </c>
      <c r="B46" s="322" t="s">
        <v>161</v>
      </c>
      <c r="C46" s="321">
        <v>299100</v>
      </c>
      <c r="D46" s="321">
        <v>444800</v>
      </c>
      <c r="E46" s="321">
        <v>662500</v>
      </c>
      <c r="F46" s="320">
        <v>1406400</v>
      </c>
    </row>
    <row r="47" spans="1:6" ht="13.5" customHeight="1" x14ac:dyDescent="0.15">
      <c r="A47" s="323">
        <v>38</v>
      </c>
      <c r="B47" s="322" t="s">
        <v>162</v>
      </c>
      <c r="C47" s="321">
        <v>5979700</v>
      </c>
      <c r="D47" s="321">
        <v>5429100</v>
      </c>
      <c r="E47" s="321">
        <v>6862700</v>
      </c>
      <c r="F47" s="320">
        <v>18271500</v>
      </c>
    </row>
    <row r="48" spans="1:6" ht="13.5" customHeight="1" x14ac:dyDescent="0.15">
      <c r="A48" s="323">
        <v>39</v>
      </c>
      <c r="B48" s="322" t="s">
        <v>163</v>
      </c>
      <c r="C48" s="321">
        <v>210300</v>
      </c>
      <c r="D48" s="321">
        <v>494600</v>
      </c>
      <c r="E48" s="321">
        <v>591700</v>
      </c>
      <c r="F48" s="320">
        <v>1296600</v>
      </c>
    </row>
    <row r="49" spans="1:6" ht="13.5" customHeight="1" x14ac:dyDescent="0.15">
      <c r="A49" s="323">
        <v>40</v>
      </c>
      <c r="B49" s="322" t="s">
        <v>164</v>
      </c>
      <c r="C49" s="321">
        <v>295000</v>
      </c>
      <c r="D49" s="321">
        <v>673800</v>
      </c>
      <c r="E49" s="321">
        <v>507200</v>
      </c>
      <c r="F49" s="320">
        <v>1476000</v>
      </c>
    </row>
    <row r="50" spans="1:6" ht="13.5" customHeight="1" x14ac:dyDescent="0.15">
      <c r="A50" s="323">
        <v>41</v>
      </c>
      <c r="B50" s="322" t="s">
        <v>165</v>
      </c>
      <c r="C50" s="321">
        <v>794600</v>
      </c>
      <c r="D50" s="321">
        <v>1114200</v>
      </c>
      <c r="E50" s="321">
        <v>1269900</v>
      </c>
      <c r="F50" s="320">
        <v>3178700</v>
      </c>
    </row>
    <row r="51" spans="1:6" ht="13.5" customHeight="1" x14ac:dyDescent="0.15">
      <c r="A51" s="323">
        <v>42</v>
      </c>
      <c r="B51" s="322" t="s">
        <v>166</v>
      </c>
      <c r="C51" s="321">
        <v>815300</v>
      </c>
      <c r="D51" s="321">
        <v>970500</v>
      </c>
      <c r="E51" s="321">
        <v>1428700</v>
      </c>
      <c r="F51" s="320">
        <v>3214500</v>
      </c>
    </row>
    <row r="52" spans="1:6" ht="13.5" customHeight="1" x14ac:dyDescent="0.15">
      <c r="A52" s="323">
        <v>43</v>
      </c>
      <c r="B52" s="322" t="s">
        <v>167</v>
      </c>
      <c r="C52" s="321">
        <v>926800</v>
      </c>
      <c r="D52" s="321">
        <v>1381900</v>
      </c>
      <c r="E52" s="321">
        <v>1944800</v>
      </c>
      <c r="F52" s="320">
        <v>4253500</v>
      </c>
    </row>
    <row r="53" spans="1:6" ht="13.5" customHeight="1" x14ac:dyDescent="0.15">
      <c r="A53" s="323">
        <v>44</v>
      </c>
      <c r="B53" s="322" t="s">
        <v>168</v>
      </c>
      <c r="C53" s="321">
        <v>830800</v>
      </c>
      <c r="D53" s="321">
        <v>1193600</v>
      </c>
      <c r="E53" s="321">
        <v>1228200</v>
      </c>
      <c r="F53" s="320">
        <v>3252600</v>
      </c>
    </row>
    <row r="54" spans="1:6" ht="13.5" customHeight="1" x14ac:dyDescent="0.15">
      <c r="A54" s="323">
        <v>45</v>
      </c>
      <c r="B54" s="322" t="s">
        <v>169</v>
      </c>
      <c r="C54" s="321">
        <v>986500</v>
      </c>
      <c r="D54" s="321">
        <v>899900</v>
      </c>
      <c r="E54" s="321">
        <v>1816000</v>
      </c>
      <c r="F54" s="320">
        <v>3702400</v>
      </c>
    </row>
    <row r="55" spans="1:6" ht="13.5" customHeight="1" x14ac:dyDescent="0.15">
      <c r="A55" s="323">
        <v>46</v>
      </c>
      <c r="B55" s="322" t="s">
        <v>170</v>
      </c>
      <c r="C55" s="321">
        <v>993200</v>
      </c>
      <c r="D55" s="321">
        <v>1022600</v>
      </c>
      <c r="E55" s="321">
        <v>1205200</v>
      </c>
      <c r="F55" s="320">
        <v>3221000</v>
      </c>
    </row>
    <row r="56" spans="1:6" ht="13.5" customHeight="1" x14ac:dyDescent="0.15">
      <c r="A56" s="323">
        <v>47</v>
      </c>
      <c r="B56" s="322" t="s">
        <v>171</v>
      </c>
      <c r="C56" s="321">
        <v>1476700</v>
      </c>
      <c r="D56" s="321">
        <v>1684000</v>
      </c>
      <c r="E56" s="321">
        <v>2020500</v>
      </c>
      <c r="F56" s="320">
        <v>5181200</v>
      </c>
    </row>
    <row r="57" spans="1:6" ht="13.5" customHeight="1" x14ac:dyDescent="0.15">
      <c r="A57" s="323">
        <v>48</v>
      </c>
      <c r="B57" s="322" t="s">
        <v>173</v>
      </c>
      <c r="C57" s="321">
        <v>413800</v>
      </c>
      <c r="D57" s="321">
        <v>584000</v>
      </c>
      <c r="E57" s="321">
        <v>632600</v>
      </c>
      <c r="F57" s="320">
        <v>1630400</v>
      </c>
    </row>
    <row r="58" spans="1:6" ht="13.5" customHeight="1" x14ac:dyDescent="0.15">
      <c r="A58" s="323">
        <v>49</v>
      </c>
      <c r="B58" s="322" t="s">
        <v>174</v>
      </c>
      <c r="C58" s="321">
        <v>2222800</v>
      </c>
      <c r="D58" s="321">
        <v>2873900</v>
      </c>
      <c r="E58" s="321">
        <v>3545700</v>
      </c>
      <c r="F58" s="320">
        <v>8642400</v>
      </c>
    </row>
    <row r="59" spans="1:6" ht="13.5" customHeight="1" x14ac:dyDescent="0.15">
      <c r="A59" s="323">
        <v>50</v>
      </c>
      <c r="B59" s="322" t="s">
        <v>175</v>
      </c>
      <c r="C59" s="321">
        <v>109100</v>
      </c>
      <c r="D59" s="321">
        <v>346100</v>
      </c>
      <c r="E59" s="321">
        <v>307700</v>
      </c>
      <c r="F59" s="320">
        <v>762900</v>
      </c>
    </row>
    <row r="60" spans="1:6" ht="13.5" customHeight="1" x14ac:dyDescent="0.15">
      <c r="A60" s="323">
        <v>51</v>
      </c>
      <c r="B60" s="322" t="s">
        <v>176</v>
      </c>
      <c r="C60" s="321">
        <v>338400</v>
      </c>
      <c r="D60" s="321">
        <v>1880600</v>
      </c>
      <c r="E60" s="321">
        <v>652400</v>
      </c>
      <c r="F60" s="320">
        <v>2871400</v>
      </c>
    </row>
    <row r="61" spans="1:6" ht="13.5" customHeight="1" x14ac:dyDescent="0.15">
      <c r="A61" s="323">
        <v>52</v>
      </c>
      <c r="B61" s="322" t="s">
        <v>177</v>
      </c>
      <c r="C61" s="321"/>
      <c r="D61" s="321">
        <v>1464400</v>
      </c>
      <c r="E61" s="321">
        <v>462100</v>
      </c>
      <c r="F61" s="320">
        <v>1926500</v>
      </c>
    </row>
    <row r="62" spans="1:6" ht="13.5" customHeight="1" x14ac:dyDescent="0.15">
      <c r="A62" s="323">
        <v>53</v>
      </c>
      <c r="B62" s="322" t="s">
        <v>178</v>
      </c>
      <c r="C62" s="321">
        <v>624600</v>
      </c>
      <c r="D62" s="321">
        <v>874500</v>
      </c>
      <c r="E62" s="321">
        <v>951500</v>
      </c>
      <c r="F62" s="320">
        <v>2450600</v>
      </c>
    </row>
    <row r="63" spans="1:6" ht="13.5" customHeight="1" x14ac:dyDescent="0.15">
      <c r="A63" s="323">
        <v>54</v>
      </c>
      <c r="B63" s="322" t="s">
        <v>179</v>
      </c>
      <c r="C63" s="321"/>
      <c r="D63" s="321"/>
      <c r="E63" s="321">
        <v>488500</v>
      </c>
      <c r="F63" s="320">
        <v>488500</v>
      </c>
    </row>
    <row r="64" spans="1:6" ht="13.5" customHeight="1" x14ac:dyDescent="0.15">
      <c r="A64" s="323">
        <v>55</v>
      </c>
      <c r="B64" s="322" t="s">
        <v>180</v>
      </c>
      <c r="C64" s="321"/>
      <c r="D64" s="321">
        <v>596100</v>
      </c>
      <c r="E64" s="321">
        <v>353200</v>
      </c>
      <c r="F64" s="320">
        <v>949300</v>
      </c>
    </row>
    <row r="65" spans="1:6" ht="13.5" customHeight="1" x14ac:dyDescent="0.15">
      <c r="A65" s="323">
        <v>56</v>
      </c>
      <c r="B65" s="322" t="s">
        <v>181</v>
      </c>
      <c r="C65" s="321">
        <v>344700</v>
      </c>
      <c r="D65" s="321">
        <v>942200</v>
      </c>
      <c r="E65" s="321">
        <v>2036900</v>
      </c>
      <c r="F65" s="320">
        <v>3323800</v>
      </c>
    </row>
    <row r="66" spans="1:6" ht="13.5" customHeight="1" x14ac:dyDescent="0.15">
      <c r="A66" s="323">
        <v>57</v>
      </c>
      <c r="B66" s="322" t="s">
        <v>182</v>
      </c>
      <c r="C66" s="321">
        <v>296400</v>
      </c>
      <c r="D66" s="321">
        <v>270400</v>
      </c>
      <c r="E66" s="321">
        <v>288500</v>
      </c>
      <c r="F66" s="320">
        <v>855300</v>
      </c>
    </row>
    <row r="67" spans="1:6" ht="13.5" customHeight="1" x14ac:dyDescent="0.15">
      <c r="A67" s="323">
        <v>58</v>
      </c>
      <c r="B67" s="322" t="s">
        <v>183</v>
      </c>
      <c r="C67" s="321">
        <v>578700</v>
      </c>
      <c r="D67" s="321">
        <v>826300</v>
      </c>
      <c r="E67" s="321">
        <v>1005300</v>
      </c>
      <c r="F67" s="320">
        <v>2410300</v>
      </c>
    </row>
    <row r="68" spans="1:6" ht="13.5" customHeight="1" x14ac:dyDescent="0.15">
      <c r="A68" s="323">
        <v>59</v>
      </c>
      <c r="B68" s="322" t="s">
        <v>184</v>
      </c>
      <c r="C68" s="321"/>
      <c r="D68" s="321">
        <v>202500</v>
      </c>
      <c r="E68" s="321">
        <v>196900</v>
      </c>
      <c r="F68" s="320">
        <v>399400</v>
      </c>
    </row>
    <row r="69" spans="1:6" ht="13.5" customHeight="1" x14ac:dyDescent="0.15">
      <c r="A69" s="323">
        <v>60</v>
      </c>
      <c r="B69" s="322" t="s">
        <v>185</v>
      </c>
      <c r="C69" s="321">
        <v>512100</v>
      </c>
      <c r="D69" s="321">
        <v>1005900</v>
      </c>
      <c r="E69" s="321">
        <v>1459600</v>
      </c>
      <c r="F69" s="320">
        <v>2977600</v>
      </c>
    </row>
    <row r="70" spans="1:6" ht="13.5" customHeight="1" x14ac:dyDescent="0.15">
      <c r="A70" s="323">
        <v>61</v>
      </c>
      <c r="B70" s="322" t="s">
        <v>186</v>
      </c>
      <c r="C70" s="321">
        <v>745700</v>
      </c>
      <c r="D70" s="321">
        <v>1316100</v>
      </c>
      <c r="E70" s="321">
        <v>1424800</v>
      </c>
      <c r="F70" s="320">
        <v>3486600</v>
      </c>
    </row>
    <row r="71" spans="1:6" ht="13.5" customHeight="1" x14ac:dyDescent="0.15">
      <c r="A71" s="323">
        <v>62</v>
      </c>
      <c r="B71" s="322" t="s">
        <v>188</v>
      </c>
      <c r="C71" s="321">
        <v>502400</v>
      </c>
      <c r="D71" s="321">
        <v>1143800</v>
      </c>
      <c r="E71" s="321">
        <v>1346800</v>
      </c>
      <c r="F71" s="320">
        <v>2993000</v>
      </c>
    </row>
    <row r="72" spans="1:6" ht="13.5" customHeight="1" x14ac:dyDescent="0.15">
      <c r="A72" s="323">
        <v>63</v>
      </c>
      <c r="B72" s="322" t="s">
        <v>189</v>
      </c>
      <c r="C72" s="321">
        <v>690600</v>
      </c>
      <c r="D72" s="321">
        <v>1152000</v>
      </c>
      <c r="E72" s="321">
        <v>1128400</v>
      </c>
      <c r="F72" s="320">
        <v>2971000</v>
      </c>
    </row>
    <row r="73" spans="1:6" ht="13.5" customHeight="1" x14ac:dyDescent="0.15">
      <c r="A73" s="323">
        <v>64</v>
      </c>
      <c r="B73" s="322" t="s">
        <v>191</v>
      </c>
      <c r="C73" s="321">
        <v>464400</v>
      </c>
      <c r="D73" s="321">
        <v>702000</v>
      </c>
      <c r="E73" s="321">
        <v>1691200</v>
      </c>
      <c r="F73" s="320">
        <v>2857600</v>
      </c>
    </row>
    <row r="74" spans="1:6" ht="13.5" customHeight="1" x14ac:dyDescent="0.15">
      <c r="A74" s="323">
        <v>65</v>
      </c>
      <c r="B74" s="322" t="s">
        <v>193</v>
      </c>
      <c r="C74" s="321">
        <v>332000</v>
      </c>
      <c r="D74" s="321">
        <v>586400</v>
      </c>
      <c r="E74" s="321">
        <v>453100</v>
      </c>
      <c r="F74" s="320">
        <v>1371500</v>
      </c>
    </row>
    <row r="75" spans="1:6" ht="13.5" customHeight="1" x14ac:dyDescent="0.15">
      <c r="A75" s="323">
        <v>66</v>
      </c>
      <c r="B75" s="322" t="s">
        <v>194</v>
      </c>
      <c r="C75" s="321">
        <v>172100</v>
      </c>
      <c r="D75" s="321">
        <v>594100</v>
      </c>
      <c r="E75" s="321">
        <v>848500</v>
      </c>
      <c r="F75" s="320">
        <v>1614700</v>
      </c>
    </row>
    <row r="76" spans="1:6" ht="13.5" customHeight="1" x14ac:dyDescent="0.15">
      <c r="A76" s="323">
        <v>67</v>
      </c>
      <c r="B76" s="322" t="s">
        <v>196</v>
      </c>
      <c r="C76" s="321">
        <v>646900</v>
      </c>
      <c r="D76" s="321">
        <v>667800</v>
      </c>
      <c r="E76" s="321">
        <v>1395700</v>
      </c>
      <c r="F76" s="320">
        <v>2710400</v>
      </c>
    </row>
    <row r="77" spans="1:6" ht="13.5" customHeight="1" x14ac:dyDescent="0.15">
      <c r="A77" s="323">
        <v>68</v>
      </c>
      <c r="B77" s="322" t="s">
        <v>197</v>
      </c>
      <c r="C77" s="321">
        <v>848400</v>
      </c>
      <c r="D77" s="321">
        <v>1668400</v>
      </c>
      <c r="E77" s="321">
        <v>1465300</v>
      </c>
      <c r="F77" s="320">
        <v>3982100</v>
      </c>
    </row>
    <row r="78" spans="1:6" ht="13.5" customHeight="1" x14ac:dyDescent="0.15">
      <c r="A78" s="323">
        <v>69</v>
      </c>
      <c r="B78" s="322" t="s">
        <v>198</v>
      </c>
      <c r="C78" s="321">
        <v>874200</v>
      </c>
      <c r="D78" s="321">
        <v>1589800</v>
      </c>
      <c r="E78" s="321">
        <v>2126100</v>
      </c>
      <c r="F78" s="320">
        <v>4590100</v>
      </c>
    </row>
    <row r="79" spans="1:6" ht="13.5" customHeight="1" x14ac:dyDescent="0.15">
      <c r="A79" s="323">
        <v>70</v>
      </c>
      <c r="B79" s="322" t="s">
        <v>199</v>
      </c>
      <c r="C79" s="321">
        <v>1246700</v>
      </c>
      <c r="D79" s="321">
        <v>683700</v>
      </c>
      <c r="E79" s="321">
        <v>750100</v>
      </c>
      <c r="F79" s="320">
        <v>2680500</v>
      </c>
    </row>
    <row r="80" spans="1:6" ht="13.5" customHeight="1" x14ac:dyDescent="0.15">
      <c r="A80" s="323">
        <v>71</v>
      </c>
      <c r="B80" s="322" t="s">
        <v>200</v>
      </c>
      <c r="C80" s="321">
        <v>302100</v>
      </c>
      <c r="D80" s="321">
        <v>523000</v>
      </c>
      <c r="E80" s="321">
        <v>465300</v>
      </c>
      <c r="F80" s="320">
        <v>1290400</v>
      </c>
    </row>
    <row r="81" spans="1:6" ht="13.5" customHeight="1" x14ac:dyDescent="0.15">
      <c r="A81" s="323">
        <v>72</v>
      </c>
      <c r="B81" s="322" t="s">
        <v>201</v>
      </c>
      <c r="C81" s="321">
        <v>287400</v>
      </c>
      <c r="D81" s="321">
        <v>365500</v>
      </c>
      <c r="E81" s="321">
        <v>538900</v>
      </c>
      <c r="F81" s="320">
        <v>1191800</v>
      </c>
    </row>
    <row r="82" spans="1:6" ht="13.5" customHeight="1" x14ac:dyDescent="0.15">
      <c r="A82" s="323">
        <v>73</v>
      </c>
      <c r="B82" s="322" t="s">
        <v>202</v>
      </c>
      <c r="C82" s="321">
        <v>480600</v>
      </c>
      <c r="D82" s="321">
        <v>888700</v>
      </c>
      <c r="E82" s="321">
        <v>1086000</v>
      </c>
      <c r="F82" s="320">
        <v>2455300</v>
      </c>
    </row>
    <row r="83" spans="1:6" ht="13.5" customHeight="1" x14ac:dyDescent="0.15">
      <c r="A83" s="323">
        <v>74</v>
      </c>
      <c r="B83" s="322" t="s">
        <v>203</v>
      </c>
      <c r="C83" s="321">
        <v>341900</v>
      </c>
      <c r="D83" s="321">
        <v>495100</v>
      </c>
      <c r="E83" s="321">
        <v>918700</v>
      </c>
      <c r="F83" s="320">
        <v>1755700</v>
      </c>
    </row>
    <row r="84" spans="1:6" ht="13.5" customHeight="1" x14ac:dyDescent="0.15">
      <c r="A84" s="323">
        <v>75</v>
      </c>
      <c r="B84" s="322" t="s">
        <v>204</v>
      </c>
      <c r="C84" s="321">
        <v>338100</v>
      </c>
      <c r="D84" s="321">
        <v>445400</v>
      </c>
      <c r="E84" s="321">
        <v>551500</v>
      </c>
      <c r="F84" s="320">
        <v>1335000</v>
      </c>
    </row>
    <row r="85" spans="1:6" ht="13.5" customHeight="1" x14ac:dyDescent="0.15">
      <c r="A85" s="323">
        <v>76</v>
      </c>
      <c r="B85" s="322" t="s">
        <v>205</v>
      </c>
      <c r="C85" s="321">
        <v>273000</v>
      </c>
      <c r="D85" s="321">
        <v>297400</v>
      </c>
      <c r="E85" s="321">
        <v>505800</v>
      </c>
      <c r="F85" s="320">
        <v>1076200</v>
      </c>
    </row>
    <row r="86" spans="1:6" ht="13.5" customHeight="1" x14ac:dyDescent="0.15">
      <c r="A86" s="323">
        <v>77</v>
      </c>
      <c r="B86" s="322" t="s">
        <v>207</v>
      </c>
      <c r="C86" s="321">
        <v>441100</v>
      </c>
      <c r="D86" s="321">
        <v>433000</v>
      </c>
      <c r="E86" s="321">
        <v>538000</v>
      </c>
      <c r="F86" s="320">
        <v>1412100</v>
      </c>
    </row>
    <row r="87" spans="1:6" ht="13.5" customHeight="1" x14ac:dyDescent="0.15">
      <c r="A87" s="323">
        <v>78</v>
      </c>
      <c r="B87" s="322" t="s">
        <v>208</v>
      </c>
      <c r="C87" s="321">
        <v>349300</v>
      </c>
      <c r="D87" s="321">
        <v>703900</v>
      </c>
      <c r="E87" s="321">
        <v>743600</v>
      </c>
      <c r="F87" s="320">
        <v>1796800</v>
      </c>
    </row>
    <row r="88" spans="1:6" ht="13.5" customHeight="1" x14ac:dyDescent="0.15">
      <c r="A88" s="323">
        <v>79</v>
      </c>
      <c r="B88" s="322" t="s">
        <v>209</v>
      </c>
      <c r="C88" s="321">
        <v>208900</v>
      </c>
      <c r="D88" s="321">
        <v>289100</v>
      </c>
      <c r="E88" s="321">
        <v>1354300</v>
      </c>
      <c r="F88" s="320">
        <v>1852300</v>
      </c>
    </row>
    <row r="89" spans="1:6" ht="13.5" customHeight="1" x14ac:dyDescent="0.15">
      <c r="A89" s="323" t="s">
        <v>210</v>
      </c>
      <c r="B89" s="322"/>
      <c r="C89" s="321">
        <v>38283900</v>
      </c>
      <c r="D89" s="321">
        <v>54414800</v>
      </c>
      <c r="E89" s="321">
        <v>67294600</v>
      </c>
      <c r="F89" s="320">
        <f>SUM(F32:F88)</f>
        <v>159993300</v>
      </c>
    </row>
    <row r="90" spans="1:6" ht="13.5" customHeight="1" thickBot="1" x14ac:dyDescent="0.2">
      <c r="A90" s="319" t="s">
        <v>211</v>
      </c>
      <c r="B90" s="318"/>
      <c r="C90" s="317">
        <v>54287400</v>
      </c>
      <c r="D90" s="317">
        <v>75567100</v>
      </c>
      <c r="E90" s="317">
        <v>95999200</v>
      </c>
      <c r="F90" s="316">
        <f>F31+F89</f>
        <v>225853700</v>
      </c>
    </row>
    <row r="91" spans="1:6" ht="14.25" customHeight="1" thickBot="1" x14ac:dyDescent="0.2">
      <c r="A91" s="515" t="s">
        <v>212</v>
      </c>
      <c r="B91" s="516"/>
      <c r="C91" s="315">
        <v>415306300</v>
      </c>
      <c r="D91" s="315">
        <v>632690600</v>
      </c>
      <c r="E91" s="315">
        <v>837591700</v>
      </c>
      <c r="F91" s="314">
        <f>F14+F90</f>
        <v>1880660800</v>
      </c>
    </row>
    <row r="92" spans="1:6" ht="12.75" customHeight="1" x14ac:dyDescent="0.15"/>
    <row r="93" spans="1:6" ht="12.75" customHeight="1" x14ac:dyDescent="0.15"/>
    <row r="94" spans="1:6" ht="12.75" customHeight="1" x14ac:dyDescent="0.15"/>
  </sheetData>
  <mergeCells count="2">
    <mergeCell ref="A91:B91"/>
    <mergeCell ref="A2:F2"/>
  </mergeCells>
  <phoneticPr fontId="2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300" verticalDpi="300" r:id="rId1"/>
  <headerFooter alignWithMargins="0">
    <oddHeader xml:space="preserve">&amp;C&amp;L&amp;RPAGE &amp;P / &amp;N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U62"/>
  <sheetViews>
    <sheetView zoomScale="80" zoomScaleNormal="80" workbookViewId="0">
      <pane xSplit="6" ySplit="8" topLeftCell="H9" activePane="bottomRight" state="frozen"/>
      <selection activeCell="CO1" sqref="CO1"/>
      <selection pane="topRight" activeCell="CU1" sqref="CU1"/>
      <selection pane="bottomLeft" activeCell="CO9" sqref="CO9"/>
      <selection pane="bottomRight" activeCell="S30" sqref="S30"/>
    </sheetView>
  </sheetViews>
  <sheetFormatPr defaultRowHeight="13.5" customHeight="1" x14ac:dyDescent="0.15"/>
  <cols>
    <col min="1" max="1" width="0.875" style="1" customWidth="1"/>
    <col min="2" max="2" width="4.875" style="1" customWidth="1"/>
    <col min="3" max="3" width="6.25" style="1" customWidth="1"/>
    <col min="4" max="4" width="1.75" style="1" customWidth="1"/>
    <col min="5" max="5" width="6.25" style="1" customWidth="1"/>
    <col min="6" max="6" width="11.75" style="1" customWidth="1"/>
    <col min="7" max="7" width="15.5" style="1" hidden="1" customWidth="1"/>
    <col min="8" max="12" width="12.875" style="1" bestFit="1" customWidth="1"/>
    <col min="13" max="13" width="13.75" style="1" bestFit="1" customWidth="1"/>
    <col min="14" max="15" width="14" style="1" bestFit="1" customWidth="1"/>
    <col min="16" max="16" width="1.25" style="1" customWidth="1"/>
    <col min="17" max="17" width="13" style="1" customWidth="1"/>
    <col min="18" max="18" width="7" style="1" customWidth="1"/>
    <col min="19" max="19" width="9" style="1"/>
    <col min="20" max="20" width="13.25" style="1" customWidth="1"/>
    <col min="21" max="16384" width="9" style="1"/>
  </cols>
  <sheetData>
    <row r="1" spans="1:21" ht="18" customHeight="1" x14ac:dyDescent="0.15">
      <c r="H1" s="492" t="s">
        <v>31</v>
      </c>
      <c r="I1" s="493"/>
      <c r="J1" s="493"/>
      <c r="K1" s="493"/>
      <c r="L1" s="493"/>
      <c r="M1" s="493"/>
      <c r="N1" s="493"/>
      <c r="O1" s="493"/>
      <c r="P1" s="493"/>
      <c r="Q1" s="493"/>
    </row>
    <row r="2" spans="1:21" ht="9" customHeight="1" x14ac:dyDescent="0.15">
      <c r="H2" s="61"/>
      <c r="I2" s="61"/>
      <c r="J2" s="74"/>
      <c r="K2" s="61"/>
      <c r="L2" s="61"/>
      <c r="M2" s="61"/>
      <c r="N2" s="72"/>
      <c r="O2" s="61"/>
      <c r="Q2" s="62"/>
    </row>
    <row r="3" spans="1:21" ht="9" customHeight="1" x14ac:dyDescent="0.15">
      <c r="H3" s="61"/>
      <c r="I3" s="61"/>
      <c r="J3" s="74"/>
      <c r="K3" s="61"/>
      <c r="L3" s="61"/>
      <c r="M3" s="61"/>
      <c r="N3" s="72"/>
      <c r="O3" s="61"/>
      <c r="Q3" s="62"/>
    </row>
    <row r="4" spans="1:21" ht="21.75" customHeight="1" x14ac:dyDescent="0.15">
      <c r="B4" s="2" t="s">
        <v>326</v>
      </c>
    </row>
    <row r="5" spans="1:21" ht="13.5" customHeight="1" x14ac:dyDescent="0.15">
      <c r="B5" s="2"/>
    </row>
    <row r="6" spans="1:21" ht="15.75" customHeight="1" thickBot="1" x14ac:dyDescent="0.2">
      <c r="B6" s="2"/>
      <c r="O6" s="41" t="s">
        <v>6</v>
      </c>
    </row>
    <row r="7" spans="1:21" ht="33" customHeight="1" x14ac:dyDescent="0.15">
      <c r="B7" s="201"/>
      <c r="C7" s="52"/>
      <c r="D7" s="53"/>
      <c r="E7" s="54"/>
      <c r="F7" s="52"/>
      <c r="G7" s="114"/>
      <c r="H7" s="494" t="s">
        <v>2</v>
      </c>
      <c r="I7" s="495"/>
      <c r="J7" s="496"/>
      <c r="K7" s="497" t="s">
        <v>29</v>
      </c>
      <c r="L7" s="498"/>
      <c r="M7" s="498"/>
      <c r="N7" s="498"/>
      <c r="O7" s="499"/>
      <c r="P7" s="58"/>
      <c r="Q7" s="500" t="s">
        <v>32</v>
      </c>
    </row>
    <row r="8" spans="1:21" ht="40.5" customHeight="1" thickBot="1" x14ac:dyDescent="0.2">
      <c r="B8" s="165" t="s">
        <v>0</v>
      </c>
      <c r="C8" s="55"/>
      <c r="D8" s="56" t="s">
        <v>1</v>
      </c>
      <c r="E8" s="57"/>
      <c r="F8" s="55" t="s">
        <v>12</v>
      </c>
      <c r="G8" s="115" t="s">
        <v>46</v>
      </c>
      <c r="H8" s="84" t="s">
        <v>28</v>
      </c>
      <c r="I8" s="85" t="s">
        <v>24</v>
      </c>
      <c r="J8" s="83" t="s">
        <v>9</v>
      </c>
      <c r="K8" s="86" t="s">
        <v>25</v>
      </c>
      <c r="L8" s="73" t="s">
        <v>26</v>
      </c>
      <c r="M8" s="87" t="s">
        <v>27</v>
      </c>
      <c r="N8" s="73" t="s">
        <v>30</v>
      </c>
      <c r="O8" s="83" t="s">
        <v>9</v>
      </c>
      <c r="P8" s="58"/>
      <c r="Q8" s="501"/>
      <c r="T8" s="7"/>
    </row>
    <row r="9" spans="1:21" ht="48" customHeight="1" x14ac:dyDescent="0.15">
      <c r="A9" s="15"/>
      <c r="B9" s="24" t="s">
        <v>53</v>
      </c>
      <c r="C9" s="44">
        <v>45017</v>
      </c>
      <c r="D9" s="45" t="s">
        <v>8</v>
      </c>
      <c r="E9" s="46">
        <f>C9+3</f>
        <v>45020</v>
      </c>
      <c r="F9" s="159" t="s">
        <v>45</v>
      </c>
      <c r="G9" s="118"/>
      <c r="H9" s="31">
        <f>'1'!G52</f>
        <v>667211900</v>
      </c>
      <c r="I9" s="63">
        <f>'1'!G122</f>
        <v>553895600</v>
      </c>
      <c r="J9" s="18">
        <f>SUM(H9:I9)</f>
        <v>1221107500</v>
      </c>
      <c r="K9" s="75">
        <f>'1'!G11</f>
        <v>364139700</v>
      </c>
      <c r="L9" s="17">
        <f>'1'!G8</f>
        <v>542806800</v>
      </c>
      <c r="M9" s="17">
        <f>'1'!G9</f>
        <v>602301700</v>
      </c>
      <c r="N9" s="17">
        <f>'1'!G12</f>
        <v>1511406100</v>
      </c>
      <c r="O9" s="18">
        <f t="shared" ref="O9:O28" si="0">SUM(K9:N9)</f>
        <v>3020654300</v>
      </c>
      <c r="Q9" s="67">
        <f t="shared" ref="Q9:Q28" si="1">J9+O9</f>
        <v>4241761800</v>
      </c>
      <c r="T9" s="9"/>
      <c r="U9" s="9"/>
    </row>
    <row r="10" spans="1:21" ht="48" customHeight="1" x14ac:dyDescent="0.15">
      <c r="A10" s="15"/>
      <c r="B10" s="23" t="s">
        <v>58</v>
      </c>
      <c r="C10" s="43">
        <v>45028</v>
      </c>
      <c r="D10" s="47" t="s">
        <v>8</v>
      </c>
      <c r="E10" s="48">
        <f t="shared" ref="E10:E16" si="2">C10+2</f>
        <v>45030</v>
      </c>
      <c r="F10" s="30" t="s">
        <v>15</v>
      </c>
      <c r="G10" s="119"/>
      <c r="H10" s="32">
        <f>'2-1'!F32</f>
        <v>65055800</v>
      </c>
      <c r="I10" s="64">
        <f>'2-1'!F92</f>
        <v>124035100</v>
      </c>
      <c r="J10" s="4">
        <f t="shared" ref="J10:J27" si="3">SUM(H10:I10)</f>
        <v>189090900</v>
      </c>
      <c r="K10" s="76">
        <f>'2-1'!F11</f>
        <v>115900700</v>
      </c>
      <c r="L10" s="3">
        <f>'2-1'!F8</f>
        <v>183404100</v>
      </c>
      <c r="M10" s="64">
        <f>'2-1'!F9</f>
        <v>136640900</v>
      </c>
      <c r="N10" s="5">
        <f>'2-1'!F12</f>
        <v>388248900</v>
      </c>
      <c r="O10" s="4">
        <f t="shared" si="0"/>
        <v>824194600</v>
      </c>
      <c r="Q10" s="68">
        <f t="shared" si="1"/>
        <v>1013285500</v>
      </c>
      <c r="T10" s="9"/>
      <c r="U10" s="9"/>
    </row>
    <row r="11" spans="1:21" ht="48" customHeight="1" x14ac:dyDescent="0.15">
      <c r="A11" s="15"/>
      <c r="B11" s="23" t="s">
        <v>10</v>
      </c>
      <c r="C11" s="43">
        <v>45044</v>
      </c>
      <c r="D11" s="47" t="s">
        <v>8</v>
      </c>
      <c r="E11" s="48">
        <f t="shared" si="2"/>
        <v>45046</v>
      </c>
      <c r="F11" s="30" t="s">
        <v>16</v>
      </c>
      <c r="G11" s="120"/>
      <c r="H11" s="32">
        <f>'3-1'!F17</f>
        <v>780000</v>
      </c>
      <c r="I11" s="64">
        <f>'3-1'!F59</f>
        <v>50848400</v>
      </c>
      <c r="J11" s="4">
        <f t="shared" si="3"/>
        <v>51628400</v>
      </c>
      <c r="K11" s="76">
        <f>'3-1'!F11</f>
        <v>81674200</v>
      </c>
      <c r="L11" s="3">
        <f>'3-1'!F8</f>
        <v>98822200</v>
      </c>
      <c r="M11" s="64">
        <f>'3-1'!F9</f>
        <v>82519500</v>
      </c>
      <c r="N11" s="5">
        <f>'3-1'!F12</f>
        <v>263762800</v>
      </c>
      <c r="O11" s="4">
        <f t="shared" si="0"/>
        <v>526778700</v>
      </c>
      <c r="Q11" s="68">
        <f t="shared" si="1"/>
        <v>578407100</v>
      </c>
      <c r="T11" s="9"/>
      <c r="U11" s="9"/>
    </row>
    <row r="12" spans="1:21" ht="48" customHeight="1" x14ac:dyDescent="0.15">
      <c r="A12" s="15"/>
      <c r="B12" s="23" t="s">
        <v>48</v>
      </c>
      <c r="C12" s="43">
        <v>45051</v>
      </c>
      <c r="D12" s="47" t="s">
        <v>8</v>
      </c>
      <c r="E12" s="48">
        <f t="shared" si="2"/>
        <v>45053</v>
      </c>
      <c r="F12" s="30" t="s">
        <v>55</v>
      </c>
      <c r="G12" s="121"/>
      <c r="H12" s="32">
        <f>'13'!F23</f>
        <v>14937400</v>
      </c>
      <c r="I12" s="64">
        <f>'13'!F67</f>
        <v>58339700</v>
      </c>
      <c r="J12" s="4">
        <f t="shared" si="3"/>
        <v>73277100</v>
      </c>
      <c r="K12" s="76">
        <f>'13'!F11</f>
        <v>59360300</v>
      </c>
      <c r="L12" s="3">
        <f>'13'!F8</f>
        <v>83734200</v>
      </c>
      <c r="M12" s="64">
        <f>'13'!F9</f>
        <v>79633100</v>
      </c>
      <c r="N12" s="5">
        <f>'13'!F12</f>
        <v>276286000</v>
      </c>
      <c r="O12" s="4">
        <f t="shared" si="0"/>
        <v>499013600</v>
      </c>
      <c r="Q12" s="68">
        <f t="shared" si="1"/>
        <v>572290700</v>
      </c>
      <c r="T12" s="9"/>
      <c r="U12" s="9"/>
    </row>
    <row r="13" spans="1:21" ht="48" customHeight="1" x14ac:dyDescent="0.15">
      <c r="A13" s="15"/>
      <c r="B13" s="25" t="s">
        <v>59</v>
      </c>
      <c r="C13" s="49">
        <v>45061</v>
      </c>
      <c r="D13" s="47" t="s">
        <v>8</v>
      </c>
      <c r="E13" s="51">
        <f t="shared" si="2"/>
        <v>45063</v>
      </c>
      <c r="F13" s="30" t="s">
        <v>15</v>
      </c>
      <c r="G13" s="121"/>
      <c r="H13" s="32">
        <f>'2-2'!F31</f>
        <v>55980900</v>
      </c>
      <c r="I13" s="64">
        <f>'2-2'!F88</f>
        <v>88473300</v>
      </c>
      <c r="J13" s="12">
        <f t="shared" si="3"/>
        <v>144454200</v>
      </c>
      <c r="K13" s="76">
        <f>'2-2'!F11</f>
        <v>97231600</v>
      </c>
      <c r="L13" s="3">
        <f>'2-2'!F8</f>
        <v>157910000</v>
      </c>
      <c r="M13" s="64">
        <f>'2-2'!F9</f>
        <v>116108900</v>
      </c>
      <c r="N13" s="5">
        <f>'2-2'!F12</f>
        <v>376675100</v>
      </c>
      <c r="O13" s="12">
        <f t="shared" si="0"/>
        <v>747925600</v>
      </c>
      <c r="Q13" s="69">
        <f t="shared" si="1"/>
        <v>892379800</v>
      </c>
      <c r="T13" s="9"/>
      <c r="U13" s="9"/>
    </row>
    <row r="14" spans="1:21" ht="48" customHeight="1" x14ac:dyDescent="0.15">
      <c r="A14" s="15"/>
      <c r="B14" s="25" t="s">
        <v>7</v>
      </c>
      <c r="C14" s="49">
        <v>45066</v>
      </c>
      <c r="D14" s="50" t="s">
        <v>8</v>
      </c>
      <c r="E14" s="51">
        <f t="shared" si="2"/>
        <v>45068</v>
      </c>
      <c r="F14" s="143" t="s">
        <v>43</v>
      </c>
      <c r="G14" s="120"/>
      <c r="H14" s="32">
        <v>0</v>
      </c>
      <c r="I14" s="64">
        <v>0</v>
      </c>
      <c r="J14" s="12">
        <f t="shared" si="3"/>
        <v>0</v>
      </c>
      <c r="K14" s="76">
        <f>'4-1'!F8</f>
        <v>114133000</v>
      </c>
      <c r="L14" s="3">
        <f>'4-1'!F9</f>
        <v>220587100</v>
      </c>
      <c r="M14" s="64">
        <f>'4-1'!F10</f>
        <v>131738500</v>
      </c>
      <c r="N14" s="5">
        <f>'4-1'!F12</f>
        <v>535411200</v>
      </c>
      <c r="O14" s="12">
        <f t="shared" si="0"/>
        <v>1001869800</v>
      </c>
      <c r="Q14" s="69">
        <f t="shared" si="1"/>
        <v>1001869800</v>
      </c>
    </row>
    <row r="15" spans="1:21" ht="48" customHeight="1" x14ac:dyDescent="0.15">
      <c r="A15" s="15"/>
      <c r="B15" s="60" t="s">
        <v>57</v>
      </c>
      <c r="C15" s="43">
        <v>45093</v>
      </c>
      <c r="D15" s="47" t="s">
        <v>8</v>
      </c>
      <c r="E15" s="48">
        <f t="shared" si="2"/>
        <v>45095</v>
      </c>
      <c r="F15" s="30" t="s">
        <v>21</v>
      </c>
      <c r="G15" s="120"/>
      <c r="H15" s="32">
        <f>'3-2'!G23</f>
        <v>21553200</v>
      </c>
      <c r="I15" s="64">
        <f>'3-2'!G78</f>
        <v>121142100</v>
      </c>
      <c r="J15" s="4">
        <f t="shared" si="3"/>
        <v>142695300</v>
      </c>
      <c r="K15" s="76">
        <f>'3-2'!G11</f>
        <v>118154900</v>
      </c>
      <c r="L15" s="3">
        <f>'3-2'!G8</f>
        <v>148797700</v>
      </c>
      <c r="M15" s="64">
        <f>'3-2'!G9</f>
        <v>141944800</v>
      </c>
      <c r="N15" s="3">
        <f>'3-2'!G12</f>
        <v>414554700</v>
      </c>
      <c r="O15" s="4">
        <f t="shared" si="0"/>
        <v>823452100</v>
      </c>
      <c r="Q15" s="68">
        <f t="shared" si="1"/>
        <v>966147400</v>
      </c>
    </row>
    <row r="16" spans="1:21" ht="48" customHeight="1" x14ac:dyDescent="0.15">
      <c r="A16" s="15"/>
      <c r="B16" s="166" t="s">
        <v>61</v>
      </c>
      <c r="C16" s="43">
        <v>45106</v>
      </c>
      <c r="D16" s="47" t="s">
        <v>20</v>
      </c>
      <c r="E16" s="48">
        <f t="shared" si="2"/>
        <v>45108</v>
      </c>
      <c r="F16" s="30" t="s">
        <v>54</v>
      </c>
      <c r="G16" s="121"/>
      <c r="H16" s="59">
        <f>'5'!F50</f>
        <v>125393800</v>
      </c>
      <c r="I16" s="65">
        <f>'5'!F118</f>
        <v>131343600</v>
      </c>
      <c r="J16" s="12">
        <f t="shared" si="3"/>
        <v>256737400</v>
      </c>
      <c r="K16" s="77">
        <f>'5'!F11</f>
        <v>110925900</v>
      </c>
      <c r="L16" s="3">
        <f>'5'!F8</f>
        <v>166409000</v>
      </c>
      <c r="M16" s="3">
        <f>'5'!F9</f>
        <v>143334600</v>
      </c>
      <c r="N16" s="258">
        <f>'5'!F12</f>
        <v>461457900</v>
      </c>
      <c r="O16" s="12">
        <f t="shared" si="0"/>
        <v>882127400</v>
      </c>
      <c r="Q16" s="69">
        <f t="shared" si="1"/>
        <v>1138864800</v>
      </c>
    </row>
    <row r="17" spans="1:17" ht="48" customHeight="1" x14ac:dyDescent="0.15">
      <c r="A17" s="15"/>
      <c r="B17" s="144" t="s">
        <v>50</v>
      </c>
      <c r="C17" s="49">
        <v>45132</v>
      </c>
      <c r="D17" s="50" t="s">
        <v>8</v>
      </c>
      <c r="E17" s="51">
        <f>C17+2</f>
        <v>45134</v>
      </c>
      <c r="F17" s="143" t="s">
        <v>43</v>
      </c>
      <c r="G17" s="121"/>
      <c r="H17" s="59">
        <v>0</v>
      </c>
      <c r="I17" s="65">
        <v>0</v>
      </c>
      <c r="J17" s="12">
        <f t="shared" si="3"/>
        <v>0</v>
      </c>
      <c r="K17" s="77">
        <f>'4-2'!F8</f>
        <v>88240000</v>
      </c>
      <c r="L17" s="3">
        <f>'4-2'!F9</f>
        <v>160219100</v>
      </c>
      <c r="M17" s="3">
        <f>'4-2'!F10</f>
        <v>102068000</v>
      </c>
      <c r="N17" s="258">
        <f>'4-2'!F12</f>
        <v>394315900</v>
      </c>
      <c r="O17" s="12">
        <f t="shared" si="0"/>
        <v>744843000</v>
      </c>
      <c r="Q17" s="69">
        <f t="shared" si="1"/>
        <v>744843000</v>
      </c>
    </row>
    <row r="18" spans="1:17" ht="48" customHeight="1" x14ac:dyDescent="0.15">
      <c r="A18" s="15"/>
      <c r="B18" s="167" t="s">
        <v>49</v>
      </c>
      <c r="C18" s="168">
        <v>45174</v>
      </c>
      <c r="D18" s="169" t="s">
        <v>8</v>
      </c>
      <c r="E18" s="170">
        <f>C18+2</f>
        <v>45176</v>
      </c>
      <c r="F18" s="42" t="s">
        <v>43</v>
      </c>
      <c r="G18" s="171"/>
      <c r="H18" s="34">
        <v>0</v>
      </c>
      <c r="I18" s="206">
        <v>0</v>
      </c>
      <c r="J18" s="12">
        <f t="shared" si="3"/>
        <v>0</v>
      </c>
      <c r="K18" s="207">
        <f>'6-1'!F8</f>
        <v>108225400</v>
      </c>
      <c r="L18" s="20">
        <f>'6-1'!F9</f>
        <v>210330800</v>
      </c>
      <c r="M18" s="206">
        <f>'6-1'!F10</f>
        <v>145993000</v>
      </c>
      <c r="N18" s="20">
        <f>'6-1'!F12</f>
        <v>608180800</v>
      </c>
      <c r="O18" s="12">
        <f t="shared" si="0"/>
        <v>1072730000</v>
      </c>
      <c r="Q18" s="70">
        <f t="shared" si="1"/>
        <v>1072730000</v>
      </c>
    </row>
    <row r="19" spans="1:17" ht="48" customHeight="1" thickBot="1" x14ac:dyDescent="0.2">
      <c r="A19" s="15"/>
      <c r="B19" s="181" t="s">
        <v>62</v>
      </c>
      <c r="C19" s="182">
        <v>45180</v>
      </c>
      <c r="D19" s="183" t="s">
        <v>8</v>
      </c>
      <c r="E19" s="184">
        <f>C19+2</f>
        <v>45182</v>
      </c>
      <c r="F19" s="185" t="s">
        <v>44</v>
      </c>
      <c r="G19" s="186"/>
      <c r="H19" s="196">
        <v>0</v>
      </c>
      <c r="I19" s="197">
        <v>0</v>
      </c>
      <c r="J19" s="188">
        <f t="shared" si="3"/>
        <v>0</v>
      </c>
      <c r="K19" s="198">
        <f>'6-2'!F8</f>
        <v>129482400</v>
      </c>
      <c r="L19" s="138">
        <f>'6-2'!F9</f>
        <v>234074300</v>
      </c>
      <c r="M19" s="199">
        <f>'6-2'!F10</f>
        <v>151200600</v>
      </c>
      <c r="N19" s="138">
        <f>'6-2'!F12</f>
        <v>538693400</v>
      </c>
      <c r="O19" s="188">
        <f t="shared" si="0"/>
        <v>1053450700</v>
      </c>
      <c r="Q19" s="200">
        <f t="shared" si="1"/>
        <v>1053450700</v>
      </c>
    </row>
    <row r="20" spans="1:17" ht="48" customHeight="1" x14ac:dyDescent="0.15">
      <c r="A20" s="15"/>
      <c r="B20" s="25" t="s">
        <v>286</v>
      </c>
      <c r="C20" s="49">
        <v>45239</v>
      </c>
      <c r="D20" s="50" t="s">
        <v>8</v>
      </c>
      <c r="E20" s="51">
        <v>45242</v>
      </c>
      <c r="F20" s="143" t="s">
        <v>45</v>
      </c>
      <c r="G20" s="121"/>
      <c r="H20" s="59">
        <f>'7'!G54</f>
        <v>822825100</v>
      </c>
      <c r="I20" s="65">
        <f>'7'!G126</f>
        <v>634220200</v>
      </c>
      <c r="J20" s="21">
        <f>SUM(H20:I20)</f>
        <v>1457045300</v>
      </c>
      <c r="K20" s="77">
        <f>'7'!G11</f>
        <v>482261400</v>
      </c>
      <c r="L20" s="11">
        <f>'7'!G8</f>
        <v>524168200</v>
      </c>
      <c r="M20" s="65">
        <f>'7'!G9</f>
        <v>467844400</v>
      </c>
      <c r="N20" s="312">
        <f>'7'!G12</f>
        <v>1326284400</v>
      </c>
      <c r="O20" s="21">
        <f t="shared" si="0"/>
        <v>2800558400</v>
      </c>
      <c r="Q20" s="70">
        <f t="shared" si="1"/>
        <v>4257603700</v>
      </c>
    </row>
    <row r="21" spans="1:17" ht="48" customHeight="1" x14ac:dyDescent="0.15">
      <c r="B21" s="25" t="s">
        <v>250</v>
      </c>
      <c r="C21" s="49">
        <v>45259</v>
      </c>
      <c r="D21" s="50" t="s">
        <v>8</v>
      </c>
      <c r="E21" s="51">
        <v>45261</v>
      </c>
      <c r="F21" s="143" t="s">
        <v>279</v>
      </c>
      <c r="G21" s="121"/>
      <c r="H21" s="32">
        <v>0</v>
      </c>
      <c r="I21" s="64">
        <v>0</v>
      </c>
      <c r="J21" s="6">
        <f>SUM(H21:I21)</f>
        <v>0</v>
      </c>
      <c r="K21" s="77">
        <f>'8-1'!F8</f>
        <v>99747300</v>
      </c>
      <c r="L21" s="11">
        <f>'8-1'!F9</f>
        <v>159312100</v>
      </c>
      <c r="M21" s="65">
        <f>'8-1'!F10</f>
        <v>105708600</v>
      </c>
      <c r="N21" s="20">
        <f>'8-1'!F12</f>
        <v>504518000</v>
      </c>
      <c r="O21" s="6">
        <f t="shared" si="0"/>
        <v>869286000</v>
      </c>
      <c r="Q21" s="71">
        <f t="shared" si="1"/>
        <v>869286000</v>
      </c>
    </row>
    <row r="22" spans="1:17" ht="48" customHeight="1" x14ac:dyDescent="0.15">
      <c r="A22" s="15"/>
      <c r="B22" s="23" t="s">
        <v>282</v>
      </c>
      <c r="C22" s="43">
        <v>45284</v>
      </c>
      <c r="D22" s="47" t="s">
        <v>8</v>
      </c>
      <c r="E22" s="48">
        <v>45286</v>
      </c>
      <c r="F22" s="19" t="s">
        <v>280</v>
      </c>
      <c r="G22" s="121"/>
      <c r="H22" s="32">
        <f>'9-1'!F18</f>
        <v>3560300</v>
      </c>
      <c r="I22" s="64">
        <f>'9-1'!F58</f>
        <v>42579900</v>
      </c>
      <c r="J22" s="4">
        <f t="shared" si="3"/>
        <v>46140200</v>
      </c>
      <c r="K22" s="76">
        <f>'9-1'!F11</f>
        <v>96056400</v>
      </c>
      <c r="L22" s="3">
        <f>'9-1'!F8</f>
        <v>145378300</v>
      </c>
      <c r="M22" s="64">
        <f>'9-1'!F9</f>
        <v>103905300</v>
      </c>
      <c r="N22" s="5">
        <f>'9-1'!F12</f>
        <v>382977300</v>
      </c>
      <c r="O22" s="4">
        <f t="shared" si="0"/>
        <v>728317300</v>
      </c>
      <c r="Q22" s="68">
        <f t="shared" si="1"/>
        <v>774457500</v>
      </c>
    </row>
    <row r="23" spans="1:17" ht="48" customHeight="1" x14ac:dyDescent="0.15">
      <c r="A23" s="15"/>
      <c r="B23" s="23" t="s">
        <v>283</v>
      </c>
      <c r="C23" s="43">
        <v>44937</v>
      </c>
      <c r="D23" s="47" t="s">
        <v>8</v>
      </c>
      <c r="E23" s="48">
        <v>44939</v>
      </c>
      <c r="F23" s="30" t="s">
        <v>281</v>
      </c>
      <c r="G23" s="116"/>
      <c r="H23" s="32">
        <f>'10'!F40</f>
        <v>85888900</v>
      </c>
      <c r="I23" s="64">
        <f>'10'!F98</f>
        <v>148879200</v>
      </c>
      <c r="J23" s="4">
        <f t="shared" si="3"/>
        <v>234768100</v>
      </c>
      <c r="K23" s="76">
        <f>'10'!F11</f>
        <v>173321800</v>
      </c>
      <c r="L23" s="3">
        <f>'10'!F8</f>
        <v>283592900</v>
      </c>
      <c r="M23" s="64">
        <f>'10'!F9</f>
        <v>202039400</v>
      </c>
      <c r="N23" s="5">
        <f>'10'!F12</f>
        <v>690597500</v>
      </c>
      <c r="O23" s="4">
        <f t="shared" si="0"/>
        <v>1349551600</v>
      </c>
      <c r="Q23" s="68">
        <f t="shared" si="1"/>
        <v>1584319700</v>
      </c>
    </row>
    <row r="24" spans="1:17" ht="48" customHeight="1" x14ac:dyDescent="0.15">
      <c r="A24" s="15"/>
      <c r="B24" s="23" t="s">
        <v>293</v>
      </c>
      <c r="C24" s="43">
        <v>44960</v>
      </c>
      <c r="D24" s="47" t="s">
        <v>8</v>
      </c>
      <c r="E24" s="48">
        <v>44962</v>
      </c>
      <c r="F24" s="30" t="s">
        <v>248</v>
      </c>
      <c r="G24" s="117"/>
      <c r="H24" s="32">
        <v>0</v>
      </c>
      <c r="I24" s="64">
        <v>0</v>
      </c>
      <c r="J24" s="4">
        <f t="shared" si="3"/>
        <v>0</v>
      </c>
      <c r="K24" s="76">
        <f>'8-2'!F8</f>
        <v>155638100</v>
      </c>
      <c r="L24" s="3">
        <f>'8-2'!F9</f>
        <v>260374900</v>
      </c>
      <c r="M24" s="64">
        <f>'8-2'!F10</f>
        <v>211486500</v>
      </c>
      <c r="N24" s="5">
        <f>'8-2'!F12</f>
        <v>833862500</v>
      </c>
      <c r="O24" s="4">
        <f t="shared" si="0"/>
        <v>1461362000</v>
      </c>
      <c r="Q24" s="68">
        <f t="shared" si="1"/>
        <v>1461362000</v>
      </c>
    </row>
    <row r="25" spans="1:17" ht="48" customHeight="1" x14ac:dyDescent="0.15">
      <c r="A25" s="15"/>
      <c r="B25" s="23" t="s">
        <v>287</v>
      </c>
      <c r="C25" s="43">
        <v>44977</v>
      </c>
      <c r="D25" s="47" t="s">
        <v>8</v>
      </c>
      <c r="E25" s="48">
        <v>44979</v>
      </c>
      <c r="F25" s="30" t="s">
        <v>281</v>
      </c>
      <c r="G25" s="120"/>
      <c r="H25" s="32">
        <f>'11'!F31</f>
        <v>65860400</v>
      </c>
      <c r="I25" s="64">
        <f>'11'!F89</f>
        <v>159993300</v>
      </c>
      <c r="J25" s="4">
        <f t="shared" si="3"/>
        <v>225853700</v>
      </c>
      <c r="K25" s="76">
        <f>'11'!F11</f>
        <v>170452900</v>
      </c>
      <c r="L25" s="3">
        <f>'11'!F8</f>
        <v>258749200</v>
      </c>
      <c r="M25" s="64">
        <f>'11'!F9</f>
        <v>189857300</v>
      </c>
      <c r="N25" s="5">
        <f>'11'!F12</f>
        <v>735950700</v>
      </c>
      <c r="O25" s="4">
        <f t="shared" si="0"/>
        <v>1355010100</v>
      </c>
      <c r="Q25" s="68">
        <f t="shared" si="1"/>
        <v>1580863800</v>
      </c>
    </row>
    <row r="26" spans="1:17" ht="48" customHeight="1" x14ac:dyDescent="0.15">
      <c r="A26" s="15"/>
      <c r="B26" s="23" t="s">
        <v>288</v>
      </c>
      <c r="C26" s="43">
        <v>44994</v>
      </c>
      <c r="D26" s="47" t="s">
        <v>8</v>
      </c>
      <c r="E26" s="48">
        <v>44996</v>
      </c>
      <c r="F26" s="30" t="s">
        <v>22</v>
      </c>
      <c r="G26" s="119"/>
      <c r="H26" s="32">
        <f>'12'!F35</f>
        <v>76586700</v>
      </c>
      <c r="I26" s="64">
        <f>'12'!F96</f>
        <v>159651700</v>
      </c>
      <c r="J26" s="6">
        <f t="shared" si="3"/>
        <v>236238400</v>
      </c>
      <c r="K26" s="76">
        <f>'12'!F11</f>
        <v>167217000</v>
      </c>
      <c r="L26" s="3">
        <f>'12'!F8</f>
        <v>186069200</v>
      </c>
      <c r="M26" s="64">
        <f>'12'!F9</f>
        <v>151220600</v>
      </c>
      <c r="N26" s="5">
        <f>'12'!F12</f>
        <v>541374300</v>
      </c>
      <c r="O26" s="6">
        <f t="shared" si="0"/>
        <v>1045881100</v>
      </c>
      <c r="Q26" s="71">
        <f t="shared" si="1"/>
        <v>1282119500</v>
      </c>
    </row>
    <row r="27" spans="1:17" ht="48" customHeight="1" thickBot="1" x14ac:dyDescent="0.2">
      <c r="B27" s="23" t="s">
        <v>285</v>
      </c>
      <c r="C27" s="43">
        <v>45010</v>
      </c>
      <c r="D27" s="47" t="s">
        <v>8</v>
      </c>
      <c r="E27" s="48">
        <v>45012</v>
      </c>
      <c r="F27" s="140" t="s">
        <v>21</v>
      </c>
      <c r="G27" s="117"/>
      <c r="H27" s="32">
        <f>'9-2'!F18</f>
        <v>4359900</v>
      </c>
      <c r="I27" s="64">
        <f>'9-2'!F63</f>
        <v>70057200</v>
      </c>
      <c r="J27" s="6">
        <f t="shared" si="3"/>
        <v>74417100</v>
      </c>
      <c r="K27" s="76">
        <f>'9-2'!F11</f>
        <v>149415700</v>
      </c>
      <c r="L27" s="3">
        <f>'9-2'!F8</f>
        <v>181409700</v>
      </c>
      <c r="M27" s="64">
        <f>'9-2'!F9</f>
        <v>144293600</v>
      </c>
      <c r="N27" s="5">
        <f>'9-2'!F12</f>
        <v>609942500</v>
      </c>
      <c r="O27" s="6">
        <f t="shared" si="0"/>
        <v>1085061500</v>
      </c>
      <c r="Q27" s="71">
        <f t="shared" si="1"/>
        <v>1159478600</v>
      </c>
    </row>
    <row r="28" spans="1:17" ht="21" customHeight="1" x14ac:dyDescent="0.15">
      <c r="B28" s="473" t="s">
        <v>38</v>
      </c>
      <c r="C28" s="474"/>
      <c r="D28" s="474"/>
      <c r="E28" s="502"/>
      <c r="F28" s="477" t="s">
        <v>34</v>
      </c>
      <c r="G28" s="478"/>
      <c r="H28" s="88">
        <f>H32-H30</f>
        <v>519957300</v>
      </c>
      <c r="I28" s="89">
        <f t="shared" ref="I28:N28" si="4">I32-I30</f>
        <v>1155343500</v>
      </c>
      <c r="J28" s="98">
        <f t="shared" si="4"/>
        <v>1675300800</v>
      </c>
      <c r="K28" s="88">
        <f t="shared" si="4"/>
        <v>2035177600</v>
      </c>
      <c r="L28" s="89">
        <f t="shared" si="4"/>
        <v>3139174800</v>
      </c>
      <c r="M28" s="98">
        <f t="shared" si="4"/>
        <v>2339693200</v>
      </c>
      <c r="N28" s="89">
        <f t="shared" si="4"/>
        <v>8556809500</v>
      </c>
      <c r="O28" s="100">
        <f t="shared" si="0"/>
        <v>16070855100</v>
      </c>
      <c r="Q28" s="102">
        <f t="shared" si="1"/>
        <v>17746155900</v>
      </c>
    </row>
    <row r="29" spans="1:17" ht="37.5" customHeight="1" x14ac:dyDescent="0.15">
      <c r="B29" s="503"/>
      <c r="C29" s="504"/>
      <c r="D29" s="504"/>
      <c r="E29" s="505"/>
      <c r="F29" s="481" t="s">
        <v>35</v>
      </c>
      <c r="G29" s="482"/>
      <c r="H29" s="94">
        <f>H28/$J$28</f>
        <v>0.31036653238630341</v>
      </c>
      <c r="I29" s="95">
        <f>I28/$J$28</f>
        <v>0.68963346761369659</v>
      </c>
      <c r="J29" s="99">
        <f>J28/$J$28</f>
        <v>1</v>
      </c>
      <c r="K29" s="94">
        <f>K28/$O$28</f>
        <v>0.12663779166299621</v>
      </c>
      <c r="L29" s="95">
        <f>L28/$O$28</f>
        <v>0.19533340201667301</v>
      </c>
      <c r="M29" s="99">
        <f>M28/$O$28</f>
        <v>0.14558610512268261</v>
      </c>
      <c r="N29" s="95">
        <f>N28/$O$28</f>
        <v>0.53244270119764814</v>
      </c>
      <c r="O29" s="101">
        <f>O28/$O$28</f>
        <v>1</v>
      </c>
      <c r="Q29" s="106"/>
    </row>
    <row r="30" spans="1:17" ht="21" customHeight="1" x14ac:dyDescent="0.15">
      <c r="B30" s="483" t="s">
        <v>37</v>
      </c>
      <c r="C30" s="484"/>
      <c r="D30" s="484"/>
      <c r="E30" s="506"/>
      <c r="F30" s="485" t="s">
        <v>34</v>
      </c>
      <c r="G30" s="486"/>
      <c r="H30" s="107">
        <f>H9+H20</f>
        <v>1490037000</v>
      </c>
      <c r="I30" s="108">
        <f>I9+I20</f>
        <v>1188115800</v>
      </c>
      <c r="J30" s="109">
        <f>SUM(H30:I30)</f>
        <v>2678152800</v>
      </c>
      <c r="K30" s="107">
        <f t="shared" ref="K30:N30" si="5">K9+K20</f>
        <v>846401100</v>
      </c>
      <c r="L30" s="108">
        <f t="shared" si="5"/>
        <v>1066975000</v>
      </c>
      <c r="M30" s="109">
        <f t="shared" si="5"/>
        <v>1070146100</v>
      </c>
      <c r="N30" s="108">
        <f t="shared" si="5"/>
        <v>2837690500</v>
      </c>
      <c r="O30" s="110">
        <f>SUM(K30:N30)</f>
        <v>5821212700</v>
      </c>
      <c r="Q30" s="111">
        <f>J30+O30</f>
        <v>8499365500</v>
      </c>
    </row>
    <row r="31" spans="1:17" ht="39" customHeight="1" thickBot="1" x14ac:dyDescent="0.2">
      <c r="B31" s="475"/>
      <c r="C31" s="476"/>
      <c r="D31" s="476"/>
      <c r="E31" s="507"/>
      <c r="F31" s="479" t="s">
        <v>35</v>
      </c>
      <c r="G31" s="480"/>
      <c r="H31" s="94">
        <f>H30/$J$30</f>
        <v>0.55636743355345519</v>
      </c>
      <c r="I31" s="95">
        <f>I30/$J$30</f>
        <v>0.44363256644654481</v>
      </c>
      <c r="J31" s="99">
        <f>J30/$J$30</f>
        <v>1</v>
      </c>
      <c r="K31" s="94">
        <f>K30/$O$30</f>
        <v>0.14539944572030497</v>
      </c>
      <c r="L31" s="95">
        <f>L30/$O$30</f>
        <v>0.18329084590913505</v>
      </c>
      <c r="M31" s="99">
        <f>M30/$O$30</f>
        <v>0.18383559494398821</v>
      </c>
      <c r="N31" s="92">
        <f>N30/$O$30</f>
        <v>0.48747411342657176</v>
      </c>
      <c r="O31" s="101">
        <f>O30/$O$30</f>
        <v>1</v>
      </c>
      <c r="Q31" s="103"/>
    </row>
    <row r="32" spans="1:17" ht="21" customHeight="1" x14ac:dyDescent="0.15">
      <c r="B32" s="473" t="s">
        <v>4</v>
      </c>
      <c r="C32" s="474"/>
      <c r="D32" s="474"/>
      <c r="E32" s="502"/>
      <c r="F32" s="477" t="s">
        <v>34</v>
      </c>
      <c r="G32" s="478"/>
      <c r="H32" s="88">
        <f t="shared" ref="H32:O32" si="6">SUM(H9:H27)</f>
        <v>2009994300</v>
      </c>
      <c r="I32" s="89">
        <f t="shared" si="6"/>
        <v>2343459300</v>
      </c>
      <c r="J32" s="98">
        <f t="shared" si="6"/>
        <v>4353453600</v>
      </c>
      <c r="K32" s="88">
        <f t="shared" si="6"/>
        <v>2881578700</v>
      </c>
      <c r="L32" s="89">
        <f t="shared" si="6"/>
        <v>4206149800</v>
      </c>
      <c r="M32" s="98">
        <f t="shared" si="6"/>
        <v>3409839300</v>
      </c>
      <c r="N32" s="89">
        <f t="shared" si="6"/>
        <v>11394500000</v>
      </c>
      <c r="O32" s="100">
        <f t="shared" si="6"/>
        <v>21892067800</v>
      </c>
      <c r="Q32" s="102">
        <f>J32+O32</f>
        <v>26245521400</v>
      </c>
    </row>
    <row r="33" spans="1:17" ht="22.5" customHeight="1" thickBot="1" x14ac:dyDescent="0.2">
      <c r="B33" s="475"/>
      <c r="C33" s="476"/>
      <c r="D33" s="476"/>
      <c r="E33" s="507"/>
      <c r="F33" s="479" t="s">
        <v>35</v>
      </c>
      <c r="G33" s="480"/>
      <c r="H33" s="91">
        <f>H32/$J$32</f>
        <v>0.46170109634337209</v>
      </c>
      <c r="I33" s="92">
        <f>I32/$J$32</f>
        <v>0.53829890365662791</v>
      </c>
      <c r="J33" s="104">
        <f>J32/$J$32</f>
        <v>1</v>
      </c>
      <c r="K33" s="91">
        <f>K32/$O$32</f>
        <v>0.13162661135189796</v>
      </c>
      <c r="L33" s="92">
        <f>L32/$O$32</f>
        <v>0.19213122480828421</v>
      </c>
      <c r="M33" s="104">
        <f>M32/$O$32</f>
        <v>0.15575683992719958</v>
      </c>
      <c r="N33" s="92">
        <f>N32/$O$32</f>
        <v>0.52048532391261826</v>
      </c>
      <c r="O33" s="105">
        <f>O32/$O$32</f>
        <v>1</v>
      </c>
      <c r="Q33" s="103"/>
    </row>
    <row r="34" spans="1:17" ht="30" hidden="1" customHeight="1" x14ac:dyDescent="0.15"/>
    <row r="35" spans="1:17" ht="30" hidden="1" customHeight="1" thickBot="1" x14ac:dyDescent="0.2">
      <c r="B35" s="14"/>
      <c r="C35" s="14"/>
      <c r="D35" s="489" t="s">
        <v>14</v>
      </c>
      <c r="E35" s="490"/>
      <c r="F35" s="491"/>
      <c r="G35" s="113"/>
      <c r="H35" s="37"/>
      <c r="I35" s="66"/>
      <c r="J35" s="66"/>
      <c r="K35" s="66"/>
      <c r="L35" s="66"/>
      <c r="M35" s="66"/>
      <c r="N35" s="66"/>
      <c r="O35" s="29"/>
    </row>
    <row r="36" spans="1:17" ht="21.75" hidden="1" customHeight="1" thickBot="1" x14ac:dyDescent="0.2"/>
    <row r="37" spans="1:17" ht="21.75" hidden="1" customHeight="1" x14ac:dyDescent="0.15">
      <c r="B37" s="22"/>
      <c r="E37" s="38" t="s">
        <v>17</v>
      </c>
    </row>
    <row r="38" spans="1:17" ht="21.75" hidden="1" customHeight="1" x14ac:dyDescent="0.15"/>
    <row r="39" spans="1:17" ht="21.75" hidden="1" customHeight="1" x14ac:dyDescent="0.15">
      <c r="F39" s="36"/>
      <c r="G39" s="27"/>
      <c r="H39" s="35"/>
      <c r="I39" s="35"/>
      <c r="J39" s="35"/>
      <c r="K39" s="35"/>
      <c r="L39" s="35"/>
      <c r="M39" s="35"/>
      <c r="N39" s="35"/>
      <c r="O39" s="35"/>
    </row>
    <row r="40" spans="1:17" ht="21.75" hidden="1" customHeight="1" x14ac:dyDescent="0.15">
      <c r="F40" s="16" t="s">
        <v>18</v>
      </c>
      <c r="G40" s="16"/>
      <c r="H40" s="13"/>
      <c r="I40" s="13"/>
      <c r="J40" s="13"/>
      <c r="K40" s="13"/>
      <c r="L40" s="13"/>
      <c r="M40" s="13"/>
      <c r="N40" s="13"/>
      <c r="O40" s="13"/>
    </row>
    <row r="41" spans="1:17" ht="21.75" hidden="1" customHeight="1" thickBot="1" x14ac:dyDescent="0.2">
      <c r="A41" s="26"/>
      <c r="F41" s="28" t="s">
        <v>19</v>
      </c>
      <c r="G41" s="28"/>
      <c r="H41" s="13"/>
      <c r="I41" s="13"/>
      <c r="J41" s="13"/>
      <c r="K41" s="13"/>
      <c r="L41" s="13"/>
      <c r="M41" s="13"/>
      <c r="N41" s="13"/>
      <c r="O41" s="13"/>
    </row>
    <row r="42" spans="1:17" ht="13.5" hidden="1" customHeight="1" x14ac:dyDescent="0.15">
      <c r="F42" s="10" t="s">
        <v>9</v>
      </c>
      <c r="G42" s="10"/>
      <c r="H42" s="13"/>
      <c r="I42" s="13"/>
      <c r="J42" s="13"/>
      <c r="K42" s="13"/>
      <c r="L42" s="13"/>
      <c r="M42" s="13"/>
      <c r="N42" s="13"/>
      <c r="O42" s="13"/>
    </row>
    <row r="43" spans="1:17" ht="13.5" hidden="1" customHeight="1" x14ac:dyDescent="0.15"/>
    <row r="44" spans="1:17" ht="21" hidden="1" customHeight="1" x14ac:dyDescent="0.15">
      <c r="C44" s="26"/>
    </row>
    <row r="45" spans="1:17" ht="19.5" hidden="1" customHeight="1" x14ac:dyDescent="0.15">
      <c r="C45" s="26"/>
      <c r="H45" s="39"/>
      <c r="I45" s="39"/>
      <c r="J45" s="39"/>
      <c r="K45" s="39"/>
      <c r="L45" s="39"/>
      <c r="M45" s="39"/>
      <c r="N45" s="39"/>
      <c r="O45" s="39"/>
    </row>
    <row r="46" spans="1:17" ht="19.5" hidden="1" customHeight="1" x14ac:dyDescent="0.15">
      <c r="H46" s="40"/>
      <c r="I46" s="40"/>
      <c r="J46" s="40"/>
      <c r="K46" s="40"/>
      <c r="L46" s="40"/>
      <c r="M46" s="40"/>
      <c r="N46" s="40"/>
      <c r="O46" s="40"/>
    </row>
    <row r="47" spans="1:17" ht="19.5" hidden="1" customHeight="1" x14ac:dyDescent="0.15">
      <c r="H47" s="40"/>
      <c r="I47" s="40"/>
      <c r="J47" s="40"/>
      <c r="K47" s="40"/>
      <c r="L47" s="40"/>
      <c r="M47" s="40"/>
      <c r="N47" s="40"/>
      <c r="O47" s="40"/>
    </row>
    <row r="48" spans="1:17" ht="13.5" hidden="1" customHeight="1" x14ac:dyDescent="0.15">
      <c r="H48" s="40"/>
      <c r="I48" s="40"/>
      <c r="J48" s="40"/>
      <c r="K48" s="40"/>
      <c r="L48" s="40"/>
      <c r="M48" s="40"/>
      <c r="N48" s="40"/>
      <c r="O48" s="40"/>
    </row>
    <row r="49" ht="13.5" hidden="1" customHeight="1" x14ac:dyDescent="0.15"/>
    <row r="50" ht="13.5" hidden="1" customHeight="1" x14ac:dyDescent="0.15"/>
    <row r="51" ht="17.25" customHeight="1" x14ac:dyDescent="0.15"/>
    <row r="52" ht="27" customHeight="1" x14ac:dyDescent="0.15"/>
    <row r="53" ht="6.75" customHeight="1" x14ac:dyDescent="0.15"/>
    <row r="54" ht="15" customHeight="1" x14ac:dyDescent="0.15"/>
    <row r="55" ht="15" customHeight="1" x14ac:dyDescent="0.15"/>
    <row r="56" ht="8.2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</sheetData>
  <mergeCells count="14">
    <mergeCell ref="D35:F35"/>
    <mergeCell ref="H1:Q1"/>
    <mergeCell ref="H7:J7"/>
    <mergeCell ref="K7:O7"/>
    <mergeCell ref="Q7:Q8"/>
    <mergeCell ref="F32:G32"/>
    <mergeCell ref="F33:G33"/>
    <mergeCell ref="F28:G28"/>
    <mergeCell ref="F30:G30"/>
    <mergeCell ref="F29:G29"/>
    <mergeCell ref="F31:G31"/>
    <mergeCell ref="B28:E29"/>
    <mergeCell ref="B30:E31"/>
    <mergeCell ref="B32:E33"/>
  </mergeCells>
  <phoneticPr fontId="2"/>
  <printOptions horizontalCentered="1" verticalCentered="1"/>
  <pageMargins left="0.39370078740157483" right="0" top="0.39370078740157483" bottom="0.39370078740157483" header="0.31496062992125984" footer="0.19685039370078741"/>
  <pageSetup paperSize="9" scale="66" orientation="portrait" errors="blank" r:id="rId1"/>
  <headerFooter alignWithMargins="0">
    <oddFooter>&amp;L&amp;Z&amp;F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workbookViewId="0">
      <selection activeCell="B11" sqref="B11"/>
    </sheetView>
  </sheetViews>
  <sheetFormatPr defaultRowHeight="13.5" x14ac:dyDescent="0.15"/>
  <cols>
    <col min="1" max="1" width="4.375" style="346" customWidth="1"/>
    <col min="2" max="2" width="45.25" style="346" customWidth="1"/>
    <col min="3" max="6" width="15.75" style="346" customWidth="1"/>
    <col min="7" max="250" width="6.875" style="346" customWidth="1"/>
    <col min="251" max="16384" width="9" style="346"/>
  </cols>
  <sheetData>
    <row r="1" spans="1:6" ht="13.5" customHeight="1" x14ac:dyDescent="0.15">
      <c r="A1" s="378"/>
      <c r="B1" s="377"/>
      <c r="C1" s="377"/>
      <c r="D1" s="377"/>
      <c r="E1" s="377"/>
      <c r="F1" s="376" t="s">
        <v>343</v>
      </c>
    </row>
    <row r="2" spans="1:6" ht="18" customHeight="1" thickBot="1" x14ac:dyDescent="0.2">
      <c r="A2" s="521" t="s">
        <v>342</v>
      </c>
      <c r="B2" s="521"/>
      <c r="C2" s="522"/>
      <c r="D2" s="522"/>
      <c r="E2" s="522"/>
      <c r="F2" s="522"/>
    </row>
    <row r="3" spans="1:6" ht="13.5" customHeight="1" x14ac:dyDescent="0.15">
      <c r="A3" s="375" t="s">
        <v>80</v>
      </c>
      <c r="B3" s="374" t="s">
        <v>81</v>
      </c>
      <c r="C3" s="374" t="s">
        <v>82</v>
      </c>
      <c r="D3" s="374" t="s">
        <v>83</v>
      </c>
      <c r="E3" s="374" t="s">
        <v>84</v>
      </c>
      <c r="F3" s="373" t="s">
        <v>86</v>
      </c>
    </row>
    <row r="4" spans="1:6" ht="13.5" customHeight="1" x14ac:dyDescent="0.15">
      <c r="A4" s="372"/>
      <c r="B4" s="371" t="s">
        <v>87</v>
      </c>
      <c r="C4" s="370" t="s">
        <v>341</v>
      </c>
      <c r="D4" s="370" t="s">
        <v>340</v>
      </c>
      <c r="E4" s="370" t="s">
        <v>339</v>
      </c>
      <c r="F4" s="369"/>
    </row>
    <row r="5" spans="1:6" ht="14.25" customHeight="1" thickBot="1" x14ac:dyDescent="0.2">
      <c r="A5" s="368"/>
      <c r="B5" s="366" t="s">
        <v>92</v>
      </c>
      <c r="C5" s="367" t="s">
        <v>93</v>
      </c>
      <c r="D5" s="366" t="s">
        <v>93</v>
      </c>
      <c r="E5" s="366" t="s">
        <v>93</v>
      </c>
      <c r="F5" s="365" t="s">
        <v>93</v>
      </c>
    </row>
    <row r="6" spans="1:6" ht="13.5" customHeight="1" thickTop="1" x14ac:dyDescent="0.15">
      <c r="A6" s="364">
        <v>1</v>
      </c>
      <c r="B6" s="363" t="s">
        <v>94</v>
      </c>
      <c r="C6" s="362">
        <v>8231700</v>
      </c>
      <c r="D6" s="362">
        <v>6958900</v>
      </c>
      <c r="E6" s="362">
        <v>8625600</v>
      </c>
      <c r="F6" s="361">
        <v>23816200</v>
      </c>
    </row>
    <row r="7" spans="1:6" ht="13.5" customHeight="1" x14ac:dyDescent="0.15">
      <c r="A7" s="356">
        <v>2</v>
      </c>
      <c r="B7" s="355" t="s">
        <v>95</v>
      </c>
      <c r="C7" s="354">
        <v>83443600</v>
      </c>
      <c r="D7" s="354">
        <v>75058900</v>
      </c>
      <c r="E7" s="354">
        <v>74993500</v>
      </c>
      <c r="F7" s="353">
        <v>233496000</v>
      </c>
    </row>
    <row r="8" spans="1:6" ht="13.5" customHeight="1" x14ac:dyDescent="0.15">
      <c r="A8" s="356">
        <v>3</v>
      </c>
      <c r="B8" s="355" t="s">
        <v>96</v>
      </c>
      <c r="C8" s="354">
        <v>73585400</v>
      </c>
      <c r="D8" s="354">
        <v>53586500</v>
      </c>
      <c r="E8" s="354">
        <v>58897300</v>
      </c>
      <c r="F8" s="353">
        <v>186069200</v>
      </c>
    </row>
    <row r="9" spans="1:6" ht="13.5" customHeight="1" x14ac:dyDescent="0.15">
      <c r="A9" s="356">
        <v>4</v>
      </c>
      <c r="B9" s="355" t="s">
        <v>97</v>
      </c>
      <c r="C9" s="354">
        <f>60137400-C10</f>
        <v>59269200</v>
      </c>
      <c r="D9" s="354">
        <f>44687100-D10</f>
        <v>43768700</v>
      </c>
      <c r="E9" s="354">
        <f>49388200-E10</f>
        <v>48182700</v>
      </c>
      <c r="F9" s="353">
        <f>154212700-F10</f>
        <v>151220600</v>
      </c>
    </row>
    <row r="10" spans="1:6" ht="13.5" customHeight="1" x14ac:dyDescent="0.15">
      <c r="A10" s="356"/>
      <c r="B10" s="379" t="s">
        <v>344</v>
      </c>
      <c r="C10" s="354">
        <v>868200</v>
      </c>
      <c r="D10" s="354">
        <v>918400</v>
      </c>
      <c r="E10" s="354">
        <v>1205500</v>
      </c>
      <c r="F10" s="353">
        <v>2992100</v>
      </c>
    </row>
    <row r="11" spans="1:6" ht="13.5" customHeight="1" x14ac:dyDescent="0.15">
      <c r="A11" s="356">
        <v>5</v>
      </c>
      <c r="B11" s="355" t="s">
        <v>99</v>
      </c>
      <c r="C11" s="354">
        <v>65666300</v>
      </c>
      <c r="D11" s="354">
        <v>50190300</v>
      </c>
      <c r="E11" s="354">
        <v>51360400</v>
      </c>
      <c r="F11" s="353">
        <v>167217000</v>
      </c>
    </row>
    <row r="12" spans="1:6" ht="13.5" customHeight="1" x14ac:dyDescent="0.15">
      <c r="A12" s="356">
        <v>6</v>
      </c>
      <c r="B12" s="355" t="s">
        <v>100</v>
      </c>
      <c r="C12" s="354">
        <v>226637000</v>
      </c>
      <c r="D12" s="354">
        <v>150202500</v>
      </c>
      <c r="E12" s="354">
        <v>164534800</v>
      </c>
      <c r="F12" s="353">
        <v>541374300</v>
      </c>
    </row>
    <row r="13" spans="1:6" ht="13.5" customHeight="1" x14ac:dyDescent="0.15">
      <c r="A13" s="356" t="s">
        <v>101</v>
      </c>
      <c r="B13" s="355"/>
      <c r="C13" s="354">
        <v>509469700</v>
      </c>
      <c r="D13" s="354">
        <v>373725300</v>
      </c>
      <c r="E13" s="354">
        <v>399174200</v>
      </c>
      <c r="F13" s="353">
        <v>1282369200</v>
      </c>
    </row>
    <row r="14" spans="1:6" ht="13.5" customHeight="1" thickBot="1" x14ac:dyDescent="0.2">
      <c r="A14" s="352" t="s">
        <v>102</v>
      </c>
      <c r="B14" s="351"/>
      <c r="C14" s="350">
        <v>517701400</v>
      </c>
      <c r="D14" s="350">
        <v>380684200</v>
      </c>
      <c r="E14" s="350">
        <v>407799800</v>
      </c>
      <c r="F14" s="349">
        <v>1306185400</v>
      </c>
    </row>
    <row r="15" spans="1:6" ht="13.5" customHeight="1" x14ac:dyDescent="0.15">
      <c r="A15" s="360">
        <v>7</v>
      </c>
      <c r="B15" s="359" t="s">
        <v>104</v>
      </c>
      <c r="C15" s="358">
        <v>79100</v>
      </c>
      <c r="D15" s="358">
        <v>81200</v>
      </c>
      <c r="E15" s="358">
        <v>80100</v>
      </c>
      <c r="F15" s="357">
        <v>240400</v>
      </c>
    </row>
    <row r="16" spans="1:6" ht="13.5" customHeight="1" x14ac:dyDescent="0.15">
      <c r="A16" s="356">
        <v>8</v>
      </c>
      <c r="B16" s="355" t="s">
        <v>113</v>
      </c>
      <c r="C16" s="354">
        <v>863600</v>
      </c>
      <c r="D16" s="354">
        <v>2328100</v>
      </c>
      <c r="E16" s="354">
        <v>1772800</v>
      </c>
      <c r="F16" s="353">
        <v>4964500</v>
      </c>
    </row>
    <row r="17" spans="1:6" ht="13.5" customHeight="1" x14ac:dyDescent="0.15">
      <c r="A17" s="356">
        <v>9</v>
      </c>
      <c r="B17" s="355" t="s">
        <v>237</v>
      </c>
      <c r="C17" s="354">
        <v>645200</v>
      </c>
      <c r="D17" s="354">
        <v>691900</v>
      </c>
      <c r="E17" s="354">
        <v>1034100</v>
      </c>
      <c r="F17" s="353">
        <v>2371200</v>
      </c>
    </row>
    <row r="18" spans="1:6" ht="13.5" customHeight="1" x14ac:dyDescent="0.15">
      <c r="A18" s="356">
        <v>10</v>
      </c>
      <c r="B18" s="355" t="s">
        <v>116</v>
      </c>
      <c r="C18" s="354">
        <v>1689300</v>
      </c>
      <c r="D18" s="354">
        <v>1875400</v>
      </c>
      <c r="E18" s="354">
        <v>2404100</v>
      </c>
      <c r="F18" s="353">
        <v>5968800</v>
      </c>
    </row>
    <row r="19" spans="1:6" ht="13.5" customHeight="1" x14ac:dyDescent="0.15">
      <c r="A19" s="356">
        <v>11</v>
      </c>
      <c r="B19" s="355" t="s">
        <v>117</v>
      </c>
      <c r="C19" s="354">
        <v>3760500</v>
      </c>
      <c r="D19" s="354">
        <v>3618100</v>
      </c>
      <c r="E19" s="354">
        <v>4410200</v>
      </c>
      <c r="F19" s="353">
        <v>11788800</v>
      </c>
    </row>
    <row r="20" spans="1:6" ht="13.5" customHeight="1" x14ac:dyDescent="0.15">
      <c r="A20" s="356">
        <v>12</v>
      </c>
      <c r="B20" s="355" t="s">
        <v>118</v>
      </c>
      <c r="C20" s="354">
        <v>699900</v>
      </c>
      <c r="D20" s="354">
        <v>460400</v>
      </c>
      <c r="E20" s="354">
        <v>1132200</v>
      </c>
      <c r="F20" s="353">
        <v>2292500</v>
      </c>
    </row>
    <row r="21" spans="1:6" ht="13.5" customHeight="1" x14ac:dyDescent="0.15">
      <c r="A21" s="356">
        <v>13</v>
      </c>
      <c r="B21" s="355" t="s">
        <v>120</v>
      </c>
      <c r="C21" s="354">
        <v>1048300</v>
      </c>
      <c r="D21" s="354">
        <v>892700</v>
      </c>
      <c r="E21" s="354">
        <v>1998400</v>
      </c>
      <c r="F21" s="353">
        <v>3939400</v>
      </c>
    </row>
    <row r="22" spans="1:6" ht="13.5" customHeight="1" x14ac:dyDescent="0.15">
      <c r="A22" s="356">
        <v>14</v>
      </c>
      <c r="B22" s="355" t="s">
        <v>121</v>
      </c>
      <c r="C22" s="354">
        <v>1401600</v>
      </c>
      <c r="D22" s="354">
        <v>1385500</v>
      </c>
      <c r="E22" s="354">
        <v>2013700</v>
      </c>
      <c r="F22" s="353">
        <v>4800800</v>
      </c>
    </row>
    <row r="23" spans="1:6" ht="13.5" customHeight="1" x14ac:dyDescent="0.15">
      <c r="A23" s="356">
        <v>15</v>
      </c>
      <c r="B23" s="355" t="s">
        <v>123</v>
      </c>
      <c r="C23" s="354">
        <v>947300</v>
      </c>
      <c r="D23" s="354">
        <v>896600</v>
      </c>
      <c r="E23" s="354">
        <v>1132800</v>
      </c>
      <c r="F23" s="353">
        <v>2976700</v>
      </c>
    </row>
    <row r="24" spans="1:6" ht="13.5" customHeight="1" x14ac:dyDescent="0.15">
      <c r="A24" s="356">
        <v>16</v>
      </c>
      <c r="B24" s="355" t="s">
        <v>124</v>
      </c>
      <c r="C24" s="354">
        <v>451900</v>
      </c>
      <c r="D24" s="354">
        <v>464000</v>
      </c>
      <c r="E24" s="354"/>
      <c r="F24" s="353">
        <v>915900</v>
      </c>
    </row>
    <row r="25" spans="1:6" ht="13.5" customHeight="1" x14ac:dyDescent="0.15">
      <c r="A25" s="356">
        <v>17</v>
      </c>
      <c r="B25" s="355" t="s">
        <v>126</v>
      </c>
      <c r="C25" s="354">
        <v>1105400</v>
      </c>
      <c r="D25" s="354">
        <v>1595100</v>
      </c>
      <c r="E25" s="354">
        <v>1611600</v>
      </c>
      <c r="F25" s="353">
        <v>4312100</v>
      </c>
    </row>
    <row r="26" spans="1:6" ht="13.5" customHeight="1" x14ac:dyDescent="0.15">
      <c r="A26" s="356">
        <v>18</v>
      </c>
      <c r="B26" s="355" t="s">
        <v>127</v>
      </c>
      <c r="C26" s="354">
        <v>615200</v>
      </c>
      <c r="D26" s="354">
        <v>796100</v>
      </c>
      <c r="E26" s="354"/>
      <c r="F26" s="353">
        <v>1411300</v>
      </c>
    </row>
    <row r="27" spans="1:6" ht="13.5" customHeight="1" x14ac:dyDescent="0.15">
      <c r="A27" s="356">
        <v>19</v>
      </c>
      <c r="B27" s="355" t="s">
        <v>128</v>
      </c>
      <c r="C27" s="354">
        <v>1768100</v>
      </c>
      <c r="D27" s="354">
        <v>1201700</v>
      </c>
      <c r="E27" s="354">
        <v>2123200</v>
      </c>
      <c r="F27" s="353">
        <v>5093000</v>
      </c>
    </row>
    <row r="28" spans="1:6" ht="13.5" customHeight="1" x14ac:dyDescent="0.15">
      <c r="A28" s="356">
        <v>20</v>
      </c>
      <c r="B28" s="355" t="s">
        <v>129</v>
      </c>
      <c r="C28" s="354">
        <v>789100</v>
      </c>
      <c r="D28" s="354">
        <v>586500</v>
      </c>
      <c r="E28" s="354">
        <v>497500</v>
      </c>
      <c r="F28" s="353">
        <v>1873100</v>
      </c>
    </row>
    <row r="29" spans="1:6" ht="13.5" customHeight="1" x14ac:dyDescent="0.15">
      <c r="A29" s="356">
        <v>21</v>
      </c>
      <c r="B29" s="355" t="s">
        <v>130</v>
      </c>
      <c r="C29" s="354">
        <v>2122100</v>
      </c>
      <c r="D29" s="354">
        <v>1983900</v>
      </c>
      <c r="E29" s="354">
        <v>2555800</v>
      </c>
      <c r="F29" s="353">
        <v>6661800</v>
      </c>
    </row>
    <row r="30" spans="1:6" ht="13.5" customHeight="1" x14ac:dyDescent="0.15">
      <c r="A30" s="356">
        <v>22</v>
      </c>
      <c r="B30" s="355" t="s">
        <v>131</v>
      </c>
      <c r="C30" s="354">
        <v>232100</v>
      </c>
      <c r="D30" s="354">
        <v>287400</v>
      </c>
      <c r="E30" s="354"/>
      <c r="F30" s="353">
        <v>519500</v>
      </c>
    </row>
    <row r="31" spans="1:6" ht="13.5" customHeight="1" x14ac:dyDescent="0.15">
      <c r="A31" s="356">
        <v>23</v>
      </c>
      <c r="B31" s="355" t="s">
        <v>132</v>
      </c>
      <c r="C31" s="354">
        <v>355900</v>
      </c>
      <c r="D31" s="354">
        <v>284200</v>
      </c>
      <c r="E31" s="354"/>
      <c r="F31" s="353">
        <v>640100</v>
      </c>
    </row>
    <row r="32" spans="1:6" ht="13.5" customHeight="1" x14ac:dyDescent="0.15">
      <c r="A32" s="356">
        <v>24</v>
      </c>
      <c r="B32" s="355" t="s">
        <v>134</v>
      </c>
      <c r="C32" s="354">
        <v>1593700</v>
      </c>
      <c r="D32" s="354">
        <v>2182600</v>
      </c>
      <c r="E32" s="354">
        <v>1691500</v>
      </c>
      <c r="F32" s="353">
        <v>5467800</v>
      </c>
    </row>
    <row r="33" spans="1:6" ht="13.5" customHeight="1" x14ac:dyDescent="0.15">
      <c r="A33" s="356">
        <v>25</v>
      </c>
      <c r="B33" s="355" t="s">
        <v>135</v>
      </c>
      <c r="C33" s="354">
        <v>1825100</v>
      </c>
      <c r="D33" s="354">
        <v>2257500</v>
      </c>
      <c r="E33" s="354">
        <v>1274500</v>
      </c>
      <c r="F33" s="353">
        <v>5357100</v>
      </c>
    </row>
    <row r="34" spans="1:6" ht="13.5" customHeight="1" x14ac:dyDescent="0.15">
      <c r="A34" s="356">
        <v>26</v>
      </c>
      <c r="B34" s="355" t="s">
        <v>137</v>
      </c>
      <c r="C34" s="354">
        <v>1746200</v>
      </c>
      <c r="D34" s="354">
        <v>1760800</v>
      </c>
      <c r="E34" s="354">
        <v>1484900</v>
      </c>
      <c r="F34" s="353">
        <v>4991900</v>
      </c>
    </row>
    <row r="35" spans="1:6" ht="13.5" customHeight="1" thickBot="1" x14ac:dyDescent="0.2">
      <c r="A35" s="352" t="s">
        <v>140</v>
      </c>
      <c r="B35" s="351"/>
      <c r="C35" s="350">
        <v>23739600</v>
      </c>
      <c r="D35" s="350">
        <v>25629700</v>
      </c>
      <c r="E35" s="350">
        <v>27217400</v>
      </c>
      <c r="F35" s="349">
        <v>76586700</v>
      </c>
    </row>
    <row r="36" spans="1:6" ht="13.5" customHeight="1" x14ac:dyDescent="0.15">
      <c r="A36" s="360">
        <v>27</v>
      </c>
      <c r="B36" s="359" t="s">
        <v>141</v>
      </c>
      <c r="C36" s="358">
        <v>110700</v>
      </c>
      <c r="D36" s="358">
        <v>257200</v>
      </c>
      <c r="E36" s="358">
        <v>162100</v>
      </c>
      <c r="F36" s="357">
        <v>530000</v>
      </c>
    </row>
    <row r="37" spans="1:6" ht="13.5" customHeight="1" x14ac:dyDescent="0.15">
      <c r="A37" s="356">
        <v>28</v>
      </c>
      <c r="B37" s="355" t="s">
        <v>142</v>
      </c>
      <c r="C37" s="354">
        <v>410100</v>
      </c>
      <c r="D37" s="354">
        <v>536100</v>
      </c>
      <c r="E37" s="354">
        <v>468400</v>
      </c>
      <c r="F37" s="353">
        <v>1414600</v>
      </c>
    </row>
    <row r="38" spans="1:6" ht="13.5" customHeight="1" x14ac:dyDescent="0.15">
      <c r="A38" s="356">
        <v>29</v>
      </c>
      <c r="B38" s="355" t="s">
        <v>144</v>
      </c>
      <c r="C38" s="354">
        <v>960100</v>
      </c>
      <c r="D38" s="354">
        <v>1403600</v>
      </c>
      <c r="E38" s="354">
        <v>1826000</v>
      </c>
      <c r="F38" s="353">
        <v>4189700</v>
      </c>
    </row>
    <row r="39" spans="1:6" ht="13.5" customHeight="1" x14ac:dyDescent="0.15">
      <c r="A39" s="356">
        <v>30</v>
      </c>
      <c r="B39" s="355" t="s">
        <v>145</v>
      </c>
      <c r="C39" s="354">
        <v>140400</v>
      </c>
      <c r="D39" s="354">
        <v>141900</v>
      </c>
      <c r="E39" s="354">
        <v>511000</v>
      </c>
      <c r="F39" s="353">
        <v>793300</v>
      </c>
    </row>
    <row r="40" spans="1:6" ht="13.5" customHeight="1" x14ac:dyDescent="0.15">
      <c r="A40" s="356">
        <v>31</v>
      </c>
      <c r="B40" s="355" t="s">
        <v>146</v>
      </c>
      <c r="C40" s="354">
        <v>718900</v>
      </c>
      <c r="D40" s="354">
        <v>591300</v>
      </c>
      <c r="E40" s="354">
        <v>695800</v>
      </c>
      <c r="F40" s="353">
        <v>2006000</v>
      </c>
    </row>
    <row r="41" spans="1:6" ht="13.5" customHeight="1" x14ac:dyDescent="0.15">
      <c r="A41" s="356">
        <v>32</v>
      </c>
      <c r="B41" s="355" t="s">
        <v>147</v>
      </c>
      <c r="C41" s="354">
        <v>255500</v>
      </c>
      <c r="D41" s="354">
        <v>1204400</v>
      </c>
      <c r="E41" s="354">
        <v>472600</v>
      </c>
      <c r="F41" s="353">
        <v>1932500</v>
      </c>
    </row>
    <row r="42" spans="1:6" ht="13.5" customHeight="1" x14ac:dyDescent="0.15">
      <c r="A42" s="356">
        <v>33</v>
      </c>
      <c r="B42" s="355" t="s">
        <v>148</v>
      </c>
      <c r="C42" s="354">
        <v>837900</v>
      </c>
      <c r="D42" s="354">
        <v>791400</v>
      </c>
      <c r="E42" s="354">
        <v>477000</v>
      </c>
      <c r="F42" s="353">
        <v>2106300</v>
      </c>
    </row>
    <row r="43" spans="1:6" ht="13.5" customHeight="1" x14ac:dyDescent="0.15">
      <c r="A43" s="356">
        <v>34</v>
      </c>
      <c r="B43" s="355" t="s">
        <v>149</v>
      </c>
      <c r="C43" s="354">
        <v>347400</v>
      </c>
      <c r="D43" s="354">
        <v>441200</v>
      </c>
      <c r="E43" s="354">
        <v>960000</v>
      </c>
      <c r="F43" s="353">
        <v>1748600</v>
      </c>
    </row>
    <row r="44" spans="1:6" ht="13.5" customHeight="1" x14ac:dyDescent="0.15">
      <c r="A44" s="356">
        <v>35</v>
      </c>
      <c r="B44" s="355" t="s">
        <v>150</v>
      </c>
      <c r="C44" s="354">
        <v>499800</v>
      </c>
      <c r="D44" s="354">
        <v>421700</v>
      </c>
      <c r="E44" s="354">
        <v>256800</v>
      </c>
      <c r="F44" s="353">
        <v>1178300</v>
      </c>
    </row>
    <row r="45" spans="1:6" ht="13.5" customHeight="1" x14ac:dyDescent="0.15">
      <c r="A45" s="356">
        <v>36</v>
      </c>
      <c r="B45" s="355" t="s">
        <v>152</v>
      </c>
      <c r="C45" s="354">
        <v>530300</v>
      </c>
      <c r="D45" s="354">
        <v>542100</v>
      </c>
      <c r="E45" s="354">
        <v>256100</v>
      </c>
      <c r="F45" s="353">
        <v>1328500</v>
      </c>
    </row>
    <row r="46" spans="1:6" ht="13.5" customHeight="1" x14ac:dyDescent="0.15">
      <c r="A46" s="356">
        <v>37</v>
      </c>
      <c r="B46" s="355" t="s">
        <v>153</v>
      </c>
      <c r="C46" s="354">
        <v>650100</v>
      </c>
      <c r="D46" s="354">
        <v>844900</v>
      </c>
      <c r="E46" s="354">
        <v>621500</v>
      </c>
      <c r="F46" s="353">
        <v>2116500</v>
      </c>
    </row>
    <row r="47" spans="1:6" ht="13.5" customHeight="1" x14ac:dyDescent="0.15">
      <c r="A47" s="356">
        <v>38</v>
      </c>
      <c r="B47" s="355" t="s">
        <v>155</v>
      </c>
      <c r="C47" s="354">
        <v>465500</v>
      </c>
      <c r="D47" s="354">
        <v>428900</v>
      </c>
      <c r="E47" s="354">
        <v>355900</v>
      </c>
      <c r="F47" s="353">
        <v>1250300</v>
      </c>
    </row>
    <row r="48" spans="1:6" ht="13.5" customHeight="1" x14ac:dyDescent="0.15">
      <c r="A48" s="356">
        <v>39</v>
      </c>
      <c r="B48" s="355" t="s">
        <v>156</v>
      </c>
      <c r="C48" s="354">
        <v>2913400</v>
      </c>
      <c r="D48" s="354">
        <v>2989600</v>
      </c>
      <c r="E48" s="354"/>
      <c r="F48" s="353">
        <v>5903000</v>
      </c>
    </row>
    <row r="49" spans="1:6" ht="13.5" customHeight="1" x14ac:dyDescent="0.15">
      <c r="A49" s="356">
        <v>40</v>
      </c>
      <c r="B49" s="355" t="s">
        <v>157</v>
      </c>
      <c r="C49" s="354">
        <v>1473900</v>
      </c>
      <c r="D49" s="354">
        <v>1440500</v>
      </c>
      <c r="E49" s="354">
        <v>1218800</v>
      </c>
      <c r="F49" s="353">
        <v>4133200</v>
      </c>
    </row>
    <row r="50" spans="1:6" ht="13.5" customHeight="1" x14ac:dyDescent="0.15">
      <c r="A50" s="356">
        <v>41</v>
      </c>
      <c r="B50" s="355" t="s">
        <v>158</v>
      </c>
      <c r="C50" s="354">
        <v>2220700</v>
      </c>
      <c r="D50" s="354">
        <v>2259700</v>
      </c>
      <c r="E50" s="354">
        <v>2071000</v>
      </c>
      <c r="F50" s="353">
        <v>6551400</v>
      </c>
    </row>
    <row r="51" spans="1:6" ht="13.5" customHeight="1" x14ac:dyDescent="0.15">
      <c r="A51" s="356">
        <v>42</v>
      </c>
      <c r="B51" s="355" t="s">
        <v>159</v>
      </c>
      <c r="C51" s="354">
        <v>259800</v>
      </c>
      <c r="D51" s="354">
        <v>316100</v>
      </c>
      <c r="E51" s="354">
        <v>756600</v>
      </c>
      <c r="F51" s="353">
        <v>1332500</v>
      </c>
    </row>
    <row r="52" spans="1:6" ht="13.5" customHeight="1" x14ac:dyDescent="0.15">
      <c r="A52" s="356">
        <v>43</v>
      </c>
      <c r="B52" s="355" t="s">
        <v>160</v>
      </c>
      <c r="C52" s="354">
        <v>2263500</v>
      </c>
      <c r="D52" s="354">
        <v>2021300</v>
      </c>
      <c r="E52" s="354">
        <v>1087500</v>
      </c>
      <c r="F52" s="353">
        <v>5372300</v>
      </c>
    </row>
    <row r="53" spans="1:6" ht="13.5" customHeight="1" x14ac:dyDescent="0.15">
      <c r="A53" s="356">
        <v>44</v>
      </c>
      <c r="B53" s="355" t="s">
        <v>161</v>
      </c>
      <c r="C53" s="354">
        <v>598400</v>
      </c>
      <c r="D53" s="354">
        <v>575500</v>
      </c>
      <c r="E53" s="354">
        <v>388900</v>
      </c>
      <c r="F53" s="353">
        <v>1562800</v>
      </c>
    </row>
    <row r="54" spans="1:6" ht="13.5" customHeight="1" x14ac:dyDescent="0.15">
      <c r="A54" s="356">
        <v>45</v>
      </c>
      <c r="B54" s="355" t="s">
        <v>162</v>
      </c>
      <c r="C54" s="354">
        <v>4351800</v>
      </c>
      <c r="D54" s="354">
        <v>7249900</v>
      </c>
      <c r="E54" s="354">
        <v>4071300</v>
      </c>
      <c r="F54" s="353">
        <v>15673000</v>
      </c>
    </row>
    <row r="55" spans="1:6" ht="13.5" customHeight="1" x14ac:dyDescent="0.15">
      <c r="A55" s="356">
        <v>46</v>
      </c>
      <c r="B55" s="355" t="s">
        <v>163</v>
      </c>
      <c r="C55" s="354">
        <v>769300</v>
      </c>
      <c r="D55" s="354">
        <v>686800</v>
      </c>
      <c r="E55" s="354">
        <v>543400</v>
      </c>
      <c r="F55" s="353">
        <v>1999500</v>
      </c>
    </row>
    <row r="56" spans="1:6" ht="13.5" customHeight="1" x14ac:dyDescent="0.15">
      <c r="A56" s="356">
        <v>47</v>
      </c>
      <c r="B56" s="355" t="s">
        <v>164</v>
      </c>
      <c r="C56" s="354">
        <v>507900</v>
      </c>
      <c r="D56" s="354">
        <v>517300</v>
      </c>
      <c r="E56" s="354">
        <v>269500</v>
      </c>
      <c r="F56" s="353">
        <v>1294700</v>
      </c>
    </row>
    <row r="57" spans="1:6" ht="13.5" customHeight="1" x14ac:dyDescent="0.15">
      <c r="A57" s="356">
        <v>48</v>
      </c>
      <c r="B57" s="355" t="s">
        <v>165</v>
      </c>
      <c r="C57" s="354">
        <v>830100</v>
      </c>
      <c r="D57" s="354">
        <v>878700</v>
      </c>
      <c r="E57" s="354">
        <v>800700</v>
      </c>
      <c r="F57" s="353">
        <v>2509500</v>
      </c>
    </row>
    <row r="58" spans="1:6" ht="13.5" customHeight="1" x14ac:dyDescent="0.15">
      <c r="A58" s="356">
        <v>49</v>
      </c>
      <c r="B58" s="355" t="s">
        <v>166</v>
      </c>
      <c r="C58" s="354">
        <v>1367200</v>
      </c>
      <c r="D58" s="354">
        <v>1495700</v>
      </c>
      <c r="E58" s="354">
        <v>720500</v>
      </c>
      <c r="F58" s="353">
        <v>3583400</v>
      </c>
    </row>
    <row r="59" spans="1:6" ht="13.5" customHeight="1" x14ac:dyDescent="0.15">
      <c r="A59" s="356">
        <v>50</v>
      </c>
      <c r="B59" s="355" t="s">
        <v>167</v>
      </c>
      <c r="C59" s="354">
        <v>1421900</v>
      </c>
      <c r="D59" s="354">
        <v>1463400</v>
      </c>
      <c r="E59" s="354">
        <v>1296700</v>
      </c>
      <c r="F59" s="353">
        <v>4182000</v>
      </c>
    </row>
    <row r="60" spans="1:6" ht="13.5" customHeight="1" x14ac:dyDescent="0.15">
      <c r="A60" s="356">
        <v>51</v>
      </c>
      <c r="B60" s="355" t="s">
        <v>168</v>
      </c>
      <c r="C60" s="354">
        <v>1047700</v>
      </c>
      <c r="D60" s="354">
        <v>1127900</v>
      </c>
      <c r="E60" s="354">
        <v>903800</v>
      </c>
      <c r="F60" s="353">
        <v>3079400</v>
      </c>
    </row>
    <row r="61" spans="1:6" ht="13.5" customHeight="1" x14ac:dyDescent="0.15">
      <c r="A61" s="356">
        <v>52</v>
      </c>
      <c r="B61" s="355" t="s">
        <v>169</v>
      </c>
      <c r="C61" s="354">
        <v>1785200</v>
      </c>
      <c r="D61" s="354">
        <v>1113300</v>
      </c>
      <c r="E61" s="354">
        <v>1325800</v>
      </c>
      <c r="F61" s="353">
        <v>4224300</v>
      </c>
    </row>
    <row r="62" spans="1:6" ht="13.5" customHeight="1" x14ac:dyDescent="0.15">
      <c r="A62" s="356">
        <v>53</v>
      </c>
      <c r="B62" s="355" t="s">
        <v>170</v>
      </c>
      <c r="C62" s="354">
        <v>1912800</v>
      </c>
      <c r="D62" s="354">
        <v>1198600</v>
      </c>
      <c r="E62" s="354">
        <v>589800</v>
      </c>
      <c r="F62" s="353">
        <v>3701200</v>
      </c>
    </row>
    <row r="63" spans="1:6" ht="13.5" customHeight="1" x14ac:dyDescent="0.15">
      <c r="A63" s="356">
        <v>54</v>
      </c>
      <c r="B63" s="355" t="s">
        <v>171</v>
      </c>
      <c r="C63" s="354">
        <v>1616100</v>
      </c>
      <c r="D63" s="354">
        <v>1998400</v>
      </c>
      <c r="E63" s="354">
        <v>1937400</v>
      </c>
      <c r="F63" s="353">
        <v>5551900</v>
      </c>
    </row>
    <row r="64" spans="1:6" ht="13.5" customHeight="1" x14ac:dyDescent="0.15">
      <c r="A64" s="356">
        <v>55</v>
      </c>
      <c r="B64" s="355" t="s">
        <v>173</v>
      </c>
      <c r="C64" s="354">
        <v>631700</v>
      </c>
      <c r="D64" s="354">
        <v>578200</v>
      </c>
      <c r="E64" s="354">
        <v>428500</v>
      </c>
      <c r="F64" s="353">
        <v>1638400</v>
      </c>
    </row>
    <row r="65" spans="1:6" ht="13.5" customHeight="1" x14ac:dyDescent="0.15">
      <c r="A65" s="356">
        <v>56</v>
      </c>
      <c r="B65" s="355" t="s">
        <v>174</v>
      </c>
      <c r="C65" s="354">
        <v>3518000</v>
      </c>
      <c r="D65" s="354">
        <v>4057500</v>
      </c>
      <c r="E65" s="354">
        <v>2452500</v>
      </c>
      <c r="F65" s="353">
        <v>10028000</v>
      </c>
    </row>
    <row r="66" spans="1:6" ht="13.5" customHeight="1" x14ac:dyDescent="0.15">
      <c r="A66" s="356">
        <v>57</v>
      </c>
      <c r="B66" s="355" t="s">
        <v>175</v>
      </c>
      <c r="C66" s="354">
        <v>235100</v>
      </c>
      <c r="D66" s="354">
        <v>352900</v>
      </c>
      <c r="E66" s="354">
        <v>248200</v>
      </c>
      <c r="F66" s="353">
        <v>836200</v>
      </c>
    </row>
    <row r="67" spans="1:6" ht="13.5" customHeight="1" x14ac:dyDescent="0.15">
      <c r="A67" s="356">
        <v>58</v>
      </c>
      <c r="B67" s="355" t="s">
        <v>176</v>
      </c>
      <c r="C67" s="354">
        <v>432700</v>
      </c>
      <c r="D67" s="354">
        <v>352700</v>
      </c>
      <c r="E67" s="354">
        <v>519200</v>
      </c>
      <c r="F67" s="353">
        <v>1304600</v>
      </c>
    </row>
    <row r="68" spans="1:6" ht="13.5" customHeight="1" x14ac:dyDescent="0.15">
      <c r="A68" s="356">
        <v>59</v>
      </c>
      <c r="B68" s="355" t="s">
        <v>177</v>
      </c>
      <c r="C68" s="354">
        <v>611800</v>
      </c>
      <c r="D68" s="354">
        <v>465300</v>
      </c>
      <c r="E68" s="354">
        <v>301400</v>
      </c>
      <c r="F68" s="353">
        <v>1378500</v>
      </c>
    </row>
    <row r="69" spans="1:6" ht="13.5" customHeight="1" x14ac:dyDescent="0.15">
      <c r="A69" s="356">
        <v>60</v>
      </c>
      <c r="B69" s="355" t="s">
        <v>178</v>
      </c>
      <c r="C69" s="354">
        <v>665000</v>
      </c>
      <c r="D69" s="354">
        <v>673400</v>
      </c>
      <c r="E69" s="354">
        <v>579400</v>
      </c>
      <c r="F69" s="353">
        <v>1917800</v>
      </c>
    </row>
    <row r="70" spans="1:6" ht="13.5" customHeight="1" x14ac:dyDescent="0.15">
      <c r="A70" s="356">
        <v>61</v>
      </c>
      <c r="B70" s="355" t="s">
        <v>179</v>
      </c>
      <c r="C70" s="354">
        <v>582900</v>
      </c>
      <c r="D70" s="354">
        <v>540100</v>
      </c>
      <c r="E70" s="354">
        <v>398600</v>
      </c>
      <c r="F70" s="353">
        <v>1521600</v>
      </c>
    </row>
    <row r="71" spans="1:6" ht="13.5" customHeight="1" x14ac:dyDescent="0.15">
      <c r="A71" s="356">
        <v>62</v>
      </c>
      <c r="B71" s="355" t="s">
        <v>180</v>
      </c>
      <c r="C71" s="354">
        <v>358300</v>
      </c>
      <c r="D71" s="354">
        <v>362800</v>
      </c>
      <c r="E71" s="354">
        <v>449400</v>
      </c>
      <c r="F71" s="353">
        <v>1170500</v>
      </c>
    </row>
    <row r="72" spans="1:6" ht="13.5" customHeight="1" x14ac:dyDescent="0.15">
      <c r="A72" s="356">
        <v>63</v>
      </c>
      <c r="B72" s="355" t="s">
        <v>181</v>
      </c>
      <c r="C72" s="354">
        <v>747700</v>
      </c>
      <c r="D72" s="354">
        <v>483600</v>
      </c>
      <c r="E72" s="354">
        <v>1238600</v>
      </c>
      <c r="F72" s="353">
        <v>2469900</v>
      </c>
    </row>
    <row r="73" spans="1:6" ht="13.5" customHeight="1" x14ac:dyDescent="0.15">
      <c r="A73" s="356">
        <v>64</v>
      </c>
      <c r="B73" s="355" t="s">
        <v>182</v>
      </c>
      <c r="C73" s="354">
        <v>313800</v>
      </c>
      <c r="D73" s="354">
        <v>297900</v>
      </c>
      <c r="E73" s="354">
        <v>280200</v>
      </c>
      <c r="F73" s="353">
        <v>891900</v>
      </c>
    </row>
    <row r="74" spans="1:6" ht="13.5" customHeight="1" x14ac:dyDescent="0.15">
      <c r="A74" s="356">
        <v>65</v>
      </c>
      <c r="B74" s="355" t="s">
        <v>183</v>
      </c>
      <c r="C74" s="354">
        <v>829000</v>
      </c>
      <c r="D74" s="354">
        <v>966000</v>
      </c>
      <c r="E74" s="354">
        <v>709100</v>
      </c>
      <c r="F74" s="353">
        <v>2504100</v>
      </c>
    </row>
    <row r="75" spans="1:6" ht="13.5" customHeight="1" x14ac:dyDescent="0.15">
      <c r="A75" s="356">
        <v>66</v>
      </c>
      <c r="B75" s="355" t="s">
        <v>184</v>
      </c>
      <c r="C75" s="354">
        <v>139500</v>
      </c>
      <c r="D75" s="354">
        <v>118500</v>
      </c>
      <c r="E75" s="354"/>
      <c r="F75" s="353">
        <v>258000</v>
      </c>
    </row>
    <row r="76" spans="1:6" ht="13.5" customHeight="1" x14ac:dyDescent="0.15">
      <c r="A76" s="356">
        <v>67</v>
      </c>
      <c r="B76" s="355" t="s">
        <v>185</v>
      </c>
      <c r="C76" s="354">
        <v>911100</v>
      </c>
      <c r="D76" s="354">
        <v>1134700</v>
      </c>
      <c r="E76" s="354">
        <v>1327400</v>
      </c>
      <c r="F76" s="353">
        <v>3373200</v>
      </c>
    </row>
    <row r="77" spans="1:6" ht="13.5" customHeight="1" x14ac:dyDescent="0.15">
      <c r="A77" s="356">
        <v>68</v>
      </c>
      <c r="B77" s="355" t="s">
        <v>186</v>
      </c>
      <c r="C77" s="354">
        <v>1005200</v>
      </c>
      <c r="D77" s="354">
        <v>838700</v>
      </c>
      <c r="E77" s="354">
        <v>1338000</v>
      </c>
      <c r="F77" s="353">
        <v>3181900</v>
      </c>
    </row>
    <row r="78" spans="1:6" ht="13.5" customHeight="1" x14ac:dyDescent="0.15">
      <c r="A78" s="356">
        <v>69</v>
      </c>
      <c r="B78" s="355" t="s">
        <v>188</v>
      </c>
      <c r="C78" s="354">
        <v>893800</v>
      </c>
      <c r="D78" s="354">
        <v>1451200</v>
      </c>
      <c r="E78" s="354">
        <v>726100</v>
      </c>
      <c r="F78" s="353">
        <v>3071100</v>
      </c>
    </row>
    <row r="79" spans="1:6" ht="13.5" customHeight="1" x14ac:dyDescent="0.15">
      <c r="A79" s="356">
        <v>70</v>
      </c>
      <c r="B79" s="355" t="s">
        <v>189</v>
      </c>
      <c r="C79" s="354">
        <v>918200</v>
      </c>
      <c r="D79" s="354">
        <v>553100</v>
      </c>
      <c r="E79" s="354">
        <v>922900</v>
      </c>
      <c r="F79" s="353">
        <v>2394200</v>
      </c>
    </row>
    <row r="80" spans="1:6" ht="13.5" customHeight="1" x14ac:dyDescent="0.15">
      <c r="A80" s="356">
        <v>71</v>
      </c>
      <c r="B80" s="355" t="s">
        <v>191</v>
      </c>
      <c r="C80" s="354">
        <v>807300</v>
      </c>
      <c r="D80" s="354">
        <v>694700</v>
      </c>
      <c r="E80" s="354">
        <v>845400</v>
      </c>
      <c r="F80" s="353">
        <v>2347400</v>
      </c>
    </row>
    <row r="81" spans="1:6" ht="13.5" customHeight="1" x14ac:dyDescent="0.15">
      <c r="A81" s="356">
        <v>72</v>
      </c>
      <c r="B81" s="355" t="s">
        <v>192</v>
      </c>
      <c r="C81" s="354">
        <v>142700</v>
      </c>
      <c r="D81" s="354">
        <v>135200</v>
      </c>
      <c r="E81" s="354">
        <v>103700</v>
      </c>
      <c r="F81" s="353">
        <v>381600</v>
      </c>
    </row>
    <row r="82" spans="1:6" ht="13.5" customHeight="1" x14ac:dyDescent="0.15">
      <c r="A82" s="356">
        <v>73</v>
      </c>
      <c r="B82" s="355" t="s">
        <v>193</v>
      </c>
      <c r="C82" s="354">
        <v>283000</v>
      </c>
      <c r="D82" s="354">
        <v>351300</v>
      </c>
      <c r="E82" s="354">
        <v>521000</v>
      </c>
      <c r="F82" s="353">
        <v>1155300</v>
      </c>
    </row>
    <row r="83" spans="1:6" ht="13.5" customHeight="1" x14ac:dyDescent="0.15">
      <c r="A83" s="356">
        <v>74</v>
      </c>
      <c r="B83" s="355" t="s">
        <v>194</v>
      </c>
      <c r="C83" s="354">
        <v>197000</v>
      </c>
      <c r="D83" s="354">
        <v>806300</v>
      </c>
      <c r="E83" s="354">
        <v>195700</v>
      </c>
      <c r="F83" s="353">
        <v>1199000</v>
      </c>
    </row>
    <row r="84" spans="1:6" ht="13.5" customHeight="1" x14ac:dyDescent="0.15">
      <c r="A84" s="356">
        <v>75</v>
      </c>
      <c r="B84" s="355" t="s">
        <v>197</v>
      </c>
      <c r="C84" s="354">
        <v>972300</v>
      </c>
      <c r="D84" s="354">
        <v>1292300</v>
      </c>
      <c r="E84" s="354">
        <v>811900</v>
      </c>
      <c r="F84" s="353">
        <v>3076500</v>
      </c>
    </row>
    <row r="85" spans="1:6" ht="13.5" customHeight="1" x14ac:dyDescent="0.15">
      <c r="A85" s="356">
        <v>76</v>
      </c>
      <c r="B85" s="355" t="s">
        <v>198</v>
      </c>
      <c r="C85" s="354">
        <v>1599400</v>
      </c>
      <c r="D85" s="354">
        <v>1392100</v>
      </c>
      <c r="E85" s="354">
        <v>1017400</v>
      </c>
      <c r="F85" s="353">
        <v>4008900</v>
      </c>
    </row>
    <row r="86" spans="1:6" ht="13.5" customHeight="1" x14ac:dyDescent="0.15">
      <c r="A86" s="356">
        <v>77</v>
      </c>
      <c r="B86" s="355" t="s">
        <v>199</v>
      </c>
      <c r="C86" s="354">
        <v>1589700</v>
      </c>
      <c r="D86" s="354">
        <v>1222800</v>
      </c>
      <c r="E86" s="354">
        <v>833100</v>
      </c>
      <c r="F86" s="353">
        <v>3645600</v>
      </c>
    </row>
    <row r="87" spans="1:6" ht="13.5" customHeight="1" x14ac:dyDescent="0.15">
      <c r="A87" s="356">
        <v>78</v>
      </c>
      <c r="B87" s="355" t="s">
        <v>200</v>
      </c>
      <c r="C87" s="354">
        <v>460800</v>
      </c>
      <c r="D87" s="354">
        <v>665900</v>
      </c>
      <c r="E87" s="354">
        <v>546200</v>
      </c>
      <c r="F87" s="353">
        <v>1672900</v>
      </c>
    </row>
    <row r="88" spans="1:6" ht="13.5" customHeight="1" x14ac:dyDescent="0.15">
      <c r="A88" s="356">
        <v>79</v>
      </c>
      <c r="B88" s="355" t="s">
        <v>201</v>
      </c>
      <c r="C88" s="354">
        <v>243100</v>
      </c>
      <c r="D88" s="354">
        <v>249800</v>
      </c>
      <c r="E88" s="354">
        <v>361500</v>
      </c>
      <c r="F88" s="353">
        <v>854400</v>
      </c>
    </row>
    <row r="89" spans="1:6" ht="13.5" customHeight="1" x14ac:dyDescent="0.15">
      <c r="A89" s="356">
        <v>80</v>
      </c>
      <c r="B89" s="355" t="s">
        <v>202</v>
      </c>
      <c r="C89" s="354">
        <v>689700</v>
      </c>
      <c r="D89" s="354">
        <v>780700</v>
      </c>
      <c r="E89" s="354">
        <v>750100</v>
      </c>
      <c r="F89" s="353">
        <v>2220500</v>
      </c>
    </row>
    <row r="90" spans="1:6" ht="13.5" customHeight="1" x14ac:dyDescent="0.15">
      <c r="A90" s="356">
        <v>81</v>
      </c>
      <c r="B90" s="355" t="s">
        <v>203</v>
      </c>
      <c r="C90" s="354">
        <v>772700</v>
      </c>
      <c r="D90" s="354">
        <v>522400</v>
      </c>
      <c r="E90" s="354">
        <v>542800</v>
      </c>
      <c r="F90" s="353">
        <v>1837900</v>
      </c>
    </row>
    <row r="91" spans="1:6" ht="13.5" customHeight="1" x14ac:dyDescent="0.15">
      <c r="A91" s="356">
        <v>82</v>
      </c>
      <c r="B91" s="355" t="s">
        <v>204</v>
      </c>
      <c r="C91" s="354">
        <v>537600</v>
      </c>
      <c r="D91" s="354">
        <v>765200</v>
      </c>
      <c r="E91" s="354">
        <v>487200</v>
      </c>
      <c r="F91" s="353">
        <v>1790000</v>
      </c>
    </row>
    <row r="92" spans="1:6" ht="13.5" customHeight="1" x14ac:dyDescent="0.15">
      <c r="A92" s="356">
        <v>83</v>
      </c>
      <c r="B92" s="355" t="s">
        <v>205</v>
      </c>
      <c r="C92" s="354">
        <v>445600</v>
      </c>
      <c r="D92" s="354">
        <v>527500</v>
      </c>
      <c r="E92" s="354">
        <v>494500</v>
      </c>
      <c r="F92" s="353">
        <v>1467600</v>
      </c>
    </row>
    <row r="93" spans="1:6" ht="13.5" customHeight="1" x14ac:dyDescent="0.15">
      <c r="A93" s="356">
        <v>84</v>
      </c>
      <c r="B93" s="355" t="s">
        <v>207</v>
      </c>
      <c r="C93" s="354">
        <v>692500</v>
      </c>
      <c r="D93" s="354">
        <v>522400</v>
      </c>
      <c r="E93" s="354">
        <v>133200</v>
      </c>
      <c r="F93" s="353">
        <v>1348100</v>
      </c>
    </row>
    <row r="94" spans="1:6" ht="13.5" customHeight="1" x14ac:dyDescent="0.15">
      <c r="A94" s="356">
        <v>85</v>
      </c>
      <c r="B94" s="355" t="s">
        <v>208</v>
      </c>
      <c r="C94" s="354">
        <v>538300</v>
      </c>
      <c r="D94" s="354">
        <v>486100</v>
      </c>
      <c r="E94" s="354">
        <v>456100</v>
      </c>
      <c r="F94" s="353">
        <v>1480500</v>
      </c>
    </row>
    <row r="95" spans="1:6" ht="13.5" customHeight="1" x14ac:dyDescent="0.15">
      <c r="A95" s="356">
        <v>86</v>
      </c>
      <c r="B95" s="355" t="s">
        <v>209</v>
      </c>
      <c r="C95" s="354">
        <v>933300</v>
      </c>
      <c r="D95" s="354">
        <v>658100</v>
      </c>
      <c r="E95" s="354">
        <v>385500</v>
      </c>
      <c r="F95" s="353">
        <v>1976900</v>
      </c>
    </row>
    <row r="96" spans="1:6" ht="13.5" customHeight="1" x14ac:dyDescent="0.15">
      <c r="A96" s="356" t="s">
        <v>210</v>
      </c>
      <c r="B96" s="355"/>
      <c r="C96" s="354">
        <v>54965200</v>
      </c>
      <c r="D96" s="354">
        <v>59236800</v>
      </c>
      <c r="E96" s="354">
        <v>45449700</v>
      </c>
      <c r="F96" s="353">
        <v>159651700</v>
      </c>
    </row>
    <row r="97" spans="1:6" ht="13.5" customHeight="1" thickBot="1" x14ac:dyDescent="0.2">
      <c r="A97" s="352" t="s">
        <v>211</v>
      </c>
      <c r="B97" s="351"/>
      <c r="C97" s="350">
        <v>78704800</v>
      </c>
      <c r="D97" s="350">
        <v>84866500</v>
      </c>
      <c r="E97" s="350">
        <v>72667100</v>
      </c>
      <c r="F97" s="349">
        <v>236238400</v>
      </c>
    </row>
    <row r="98" spans="1:6" ht="14.25" customHeight="1" thickBot="1" x14ac:dyDescent="0.2">
      <c r="A98" s="519" t="s">
        <v>212</v>
      </c>
      <c r="B98" s="520"/>
      <c r="C98" s="348">
        <v>596406200</v>
      </c>
      <c r="D98" s="348">
        <v>465550700</v>
      </c>
      <c r="E98" s="348">
        <v>480466900</v>
      </c>
      <c r="F98" s="347">
        <v>1542423800</v>
      </c>
    </row>
    <row r="99" spans="1:6" ht="12.75" customHeight="1" x14ac:dyDescent="0.15"/>
    <row r="100" spans="1:6" ht="12.75" customHeight="1" x14ac:dyDescent="0.15"/>
    <row r="101" spans="1:6" ht="12.75" customHeight="1" x14ac:dyDescent="0.15"/>
  </sheetData>
  <mergeCells count="2">
    <mergeCell ref="A98:B98"/>
    <mergeCell ref="A2:F2"/>
  </mergeCells>
  <phoneticPr fontId="2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300" verticalDpi="300" r:id="rId1"/>
  <headerFooter alignWithMargins="0">
    <oddHeader xml:space="preserve">&amp;C&amp;L&amp;RPAGE &amp;P / &amp;N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opLeftCell="A55" workbookViewId="0">
      <selection activeCell="B17" sqref="B17"/>
    </sheetView>
  </sheetViews>
  <sheetFormatPr defaultRowHeight="13.5" x14ac:dyDescent="0.15"/>
  <cols>
    <col min="1" max="1" width="4.375" style="381" customWidth="1"/>
    <col min="2" max="2" width="45.25" style="381" customWidth="1"/>
    <col min="3" max="6" width="15.75" style="381" customWidth="1"/>
    <col min="7" max="256" width="6.875" style="381" customWidth="1"/>
    <col min="257" max="16384" width="9" style="381"/>
  </cols>
  <sheetData>
    <row r="1" spans="1:6" ht="13.5" customHeight="1" x14ac:dyDescent="0.15">
      <c r="A1" s="413"/>
      <c r="B1" s="412"/>
      <c r="C1" s="412"/>
      <c r="D1" s="412"/>
      <c r="E1" s="412"/>
      <c r="F1" s="411" t="s">
        <v>349</v>
      </c>
    </row>
    <row r="2" spans="1:6" ht="18" customHeight="1" thickBot="1" x14ac:dyDescent="0.2">
      <c r="A2" s="525" t="s">
        <v>348</v>
      </c>
      <c r="B2" s="525"/>
      <c r="C2" s="526"/>
      <c r="D2" s="526"/>
      <c r="E2" s="526"/>
      <c r="F2" s="526"/>
    </row>
    <row r="3" spans="1:6" ht="13.5" customHeight="1" x14ac:dyDescent="0.15">
      <c r="A3" s="410" t="s">
        <v>80</v>
      </c>
      <c r="B3" s="409" t="s">
        <v>81</v>
      </c>
      <c r="C3" s="409" t="s">
        <v>82</v>
      </c>
      <c r="D3" s="409" t="s">
        <v>83</v>
      </c>
      <c r="E3" s="409" t="s">
        <v>84</v>
      </c>
      <c r="F3" s="408" t="s">
        <v>86</v>
      </c>
    </row>
    <row r="4" spans="1:6" ht="13.5" customHeight="1" x14ac:dyDescent="0.15">
      <c r="A4" s="407"/>
      <c r="B4" s="406" t="s">
        <v>87</v>
      </c>
      <c r="C4" s="405" t="s">
        <v>347</v>
      </c>
      <c r="D4" s="405" t="s">
        <v>346</v>
      </c>
      <c r="E4" s="405" t="s">
        <v>345</v>
      </c>
      <c r="F4" s="404"/>
    </row>
    <row r="5" spans="1:6" ht="14.25" customHeight="1" thickBot="1" x14ac:dyDescent="0.2">
      <c r="A5" s="403"/>
      <c r="B5" s="401" t="s">
        <v>92</v>
      </c>
      <c r="C5" s="402" t="s">
        <v>93</v>
      </c>
      <c r="D5" s="401" t="s">
        <v>93</v>
      </c>
      <c r="E5" s="401" t="s">
        <v>93</v>
      </c>
      <c r="F5" s="400" t="s">
        <v>93</v>
      </c>
    </row>
    <row r="6" spans="1:6" ht="13.5" customHeight="1" thickTop="1" x14ac:dyDescent="0.15">
      <c r="A6" s="399">
        <v>1</v>
      </c>
      <c r="B6" s="398" t="s">
        <v>94</v>
      </c>
      <c r="C6" s="397">
        <v>3481500</v>
      </c>
      <c r="D6" s="397">
        <v>2550100</v>
      </c>
      <c r="E6" s="397">
        <v>4474800</v>
      </c>
      <c r="F6" s="396">
        <v>10506400</v>
      </c>
    </row>
    <row r="7" spans="1:6" ht="13.5" customHeight="1" x14ac:dyDescent="0.15">
      <c r="A7" s="391">
        <v>2</v>
      </c>
      <c r="B7" s="390" t="s">
        <v>95</v>
      </c>
      <c r="C7" s="389">
        <v>81951600</v>
      </c>
      <c r="D7" s="389">
        <v>45610100</v>
      </c>
      <c r="E7" s="389">
        <v>38211900</v>
      </c>
      <c r="F7" s="388">
        <v>165773600</v>
      </c>
    </row>
    <row r="8" spans="1:6" ht="13.5" customHeight="1" x14ac:dyDescent="0.15">
      <c r="A8" s="391">
        <v>3</v>
      </c>
      <c r="B8" s="390" t="s">
        <v>96</v>
      </c>
      <c r="C8" s="389">
        <v>104479800</v>
      </c>
      <c r="D8" s="389">
        <v>36448400</v>
      </c>
      <c r="E8" s="389">
        <v>40481500</v>
      </c>
      <c r="F8" s="388">
        <v>181409700</v>
      </c>
    </row>
    <row r="9" spans="1:6" ht="13.5" customHeight="1" x14ac:dyDescent="0.15">
      <c r="A9" s="391">
        <v>4</v>
      </c>
      <c r="B9" s="390" t="s">
        <v>97</v>
      </c>
      <c r="C9" s="389">
        <f>74215600-C10</f>
        <v>73220100</v>
      </c>
      <c r="D9" s="389">
        <f>38596600-D10</f>
        <v>37899900</v>
      </c>
      <c r="E9" s="389">
        <f>33827100-E10</f>
        <v>33173600</v>
      </c>
      <c r="F9" s="388">
        <f>146639300-F10</f>
        <v>144293600</v>
      </c>
    </row>
    <row r="10" spans="1:6" ht="13.5" customHeight="1" x14ac:dyDescent="0.15">
      <c r="A10" s="391"/>
      <c r="B10" s="414" t="s">
        <v>344</v>
      </c>
      <c r="C10" s="389">
        <v>995500</v>
      </c>
      <c r="D10" s="389">
        <v>696700</v>
      </c>
      <c r="E10" s="389">
        <v>653500</v>
      </c>
      <c r="F10" s="388">
        <f>SUM(C10:E10)</f>
        <v>2345700</v>
      </c>
    </row>
    <row r="11" spans="1:6" ht="13.5" customHeight="1" x14ac:dyDescent="0.15">
      <c r="A11" s="391">
        <v>5</v>
      </c>
      <c r="B11" s="390" t="s">
        <v>99</v>
      </c>
      <c r="C11" s="389">
        <v>67285100</v>
      </c>
      <c r="D11" s="389">
        <v>40098700</v>
      </c>
      <c r="E11" s="389">
        <v>42031900</v>
      </c>
      <c r="F11" s="388">
        <v>149415700</v>
      </c>
    </row>
    <row r="12" spans="1:6" ht="13.5" customHeight="1" x14ac:dyDescent="0.15">
      <c r="A12" s="391">
        <v>6</v>
      </c>
      <c r="B12" s="390" t="s">
        <v>100</v>
      </c>
      <c r="C12" s="389">
        <v>295110100</v>
      </c>
      <c r="D12" s="389">
        <v>156867300</v>
      </c>
      <c r="E12" s="389">
        <v>157965100</v>
      </c>
      <c r="F12" s="388">
        <v>609942500</v>
      </c>
    </row>
    <row r="13" spans="1:6" ht="13.5" customHeight="1" x14ac:dyDescent="0.15">
      <c r="A13" s="391" t="s">
        <v>101</v>
      </c>
      <c r="B13" s="390"/>
      <c r="C13" s="389">
        <v>623042200</v>
      </c>
      <c r="D13" s="389">
        <v>317621100</v>
      </c>
      <c r="E13" s="389">
        <v>312517500</v>
      </c>
      <c r="F13" s="388">
        <v>1253180800</v>
      </c>
    </row>
    <row r="14" spans="1:6" ht="13.5" customHeight="1" thickBot="1" x14ac:dyDescent="0.2">
      <c r="A14" s="387" t="s">
        <v>102</v>
      </c>
      <c r="B14" s="386"/>
      <c r="C14" s="385">
        <v>626523700</v>
      </c>
      <c r="D14" s="385">
        <v>320171200</v>
      </c>
      <c r="E14" s="385">
        <v>316992300</v>
      </c>
      <c r="F14" s="384">
        <v>1263687200</v>
      </c>
    </row>
    <row r="15" spans="1:6" ht="13.5" customHeight="1" x14ac:dyDescent="0.15">
      <c r="A15" s="395">
        <v>7</v>
      </c>
      <c r="B15" s="394" t="s">
        <v>113</v>
      </c>
      <c r="C15" s="393">
        <v>547100</v>
      </c>
      <c r="D15" s="393">
        <v>913600</v>
      </c>
      <c r="E15" s="393">
        <v>1319100</v>
      </c>
      <c r="F15" s="392">
        <v>2779800</v>
      </c>
    </row>
    <row r="16" spans="1:6" ht="13.5" customHeight="1" x14ac:dyDescent="0.15">
      <c r="A16" s="391">
        <v>8</v>
      </c>
      <c r="B16" s="390" t="s">
        <v>121</v>
      </c>
      <c r="C16" s="389"/>
      <c r="D16" s="389">
        <v>505400</v>
      </c>
      <c r="E16" s="389">
        <v>628900</v>
      </c>
      <c r="F16" s="388">
        <v>1134300</v>
      </c>
    </row>
    <row r="17" spans="1:6" ht="13.5" customHeight="1" x14ac:dyDescent="0.15">
      <c r="A17" s="391">
        <v>9</v>
      </c>
      <c r="B17" s="390" t="s">
        <v>127</v>
      </c>
      <c r="C17" s="389">
        <v>187900</v>
      </c>
      <c r="D17" s="389">
        <v>80500</v>
      </c>
      <c r="E17" s="389">
        <v>177400</v>
      </c>
      <c r="F17" s="388">
        <v>445800</v>
      </c>
    </row>
    <row r="18" spans="1:6" ht="13.5" customHeight="1" thickBot="1" x14ac:dyDescent="0.2">
      <c r="A18" s="387" t="s">
        <v>140</v>
      </c>
      <c r="B18" s="386"/>
      <c r="C18" s="385">
        <v>735000</v>
      </c>
      <c r="D18" s="385">
        <v>1499500</v>
      </c>
      <c r="E18" s="385">
        <v>2125400</v>
      </c>
      <c r="F18" s="384">
        <v>4359900</v>
      </c>
    </row>
    <row r="19" spans="1:6" ht="13.5" customHeight="1" x14ac:dyDescent="0.15">
      <c r="A19" s="395">
        <v>10</v>
      </c>
      <c r="B19" s="394" t="s">
        <v>141</v>
      </c>
      <c r="C19" s="393">
        <v>255200</v>
      </c>
      <c r="D19" s="393">
        <v>98700</v>
      </c>
      <c r="E19" s="393">
        <v>134000</v>
      </c>
      <c r="F19" s="392">
        <v>487900</v>
      </c>
    </row>
    <row r="20" spans="1:6" ht="13.5" customHeight="1" x14ac:dyDescent="0.15">
      <c r="A20" s="391">
        <v>11</v>
      </c>
      <c r="B20" s="390" t="s">
        <v>142</v>
      </c>
      <c r="C20" s="389">
        <v>751900</v>
      </c>
      <c r="D20" s="389">
        <v>493600</v>
      </c>
      <c r="E20" s="389">
        <v>386800</v>
      </c>
      <c r="F20" s="388">
        <v>1632300</v>
      </c>
    </row>
    <row r="21" spans="1:6" ht="13.5" customHeight="1" x14ac:dyDescent="0.15">
      <c r="A21" s="391">
        <v>12</v>
      </c>
      <c r="B21" s="390" t="s">
        <v>146</v>
      </c>
      <c r="C21" s="389">
        <v>315500</v>
      </c>
      <c r="D21" s="389">
        <v>229600</v>
      </c>
      <c r="E21" s="389">
        <v>263300</v>
      </c>
      <c r="F21" s="388">
        <v>808400</v>
      </c>
    </row>
    <row r="22" spans="1:6" ht="13.5" customHeight="1" x14ac:dyDescent="0.15">
      <c r="A22" s="391">
        <v>13</v>
      </c>
      <c r="B22" s="390" t="s">
        <v>147</v>
      </c>
      <c r="C22" s="389">
        <v>1205800</v>
      </c>
      <c r="D22" s="389">
        <v>2461800</v>
      </c>
      <c r="E22" s="389">
        <v>1628100</v>
      </c>
      <c r="F22" s="388">
        <v>5295700</v>
      </c>
    </row>
    <row r="23" spans="1:6" ht="13.5" customHeight="1" x14ac:dyDescent="0.15">
      <c r="A23" s="391">
        <v>14</v>
      </c>
      <c r="B23" s="390" t="s">
        <v>148</v>
      </c>
      <c r="C23" s="389">
        <v>528900</v>
      </c>
      <c r="D23" s="389">
        <v>190500</v>
      </c>
      <c r="E23" s="389">
        <v>193200</v>
      </c>
      <c r="F23" s="388">
        <v>912600</v>
      </c>
    </row>
    <row r="24" spans="1:6" ht="13.5" customHeight="1" x14ac:dyDescent="0.15">
      <c r="A24" s="391">
        <v>15</v>
      </c>
      <c r="B24" s="390" t="s">
        <v>150</v>
      </c>
      <c r="C24" s="389">
        <v>470200</v>
      </c>
      <c r="D24" s="389">
        <v>269700</v>
      </c>
      <c r="E24" s="389">
        <v>144300</v>
      </c>
      <c r="F24" s="388">
        <v>884200</v>
      </c>
    </row>
    <row r="25" spans="1:6" ht="13.5" customHeight="1" x14ac:dyDescent="0.15">
      <c r="A25" s="391">
        <v>16</v>
      </c>
      <c r="B25" s="390" t="s">
        <v>151</v>
      </c>
      <c r="C25" s="389">
        <v>59200</v>
      </c>
      <c r="D25" s="389">
        <v>73000</v>
      </c>
      <c r="E25" s="389">
        <v>133000</v>
      </c>
      <c r="F25" s="388">
        <v>265200</v>
      </c>
    </row>
    <row r="26" spans="1:6" ht="13.5" customHeight="1" x14ac:dyDescent="0.15">
      <c r="A26" s="391">
        <v>17</v>
      </c>
      <c r="B26" s="390" t="s">
        <v>153</v>
      </c>
      <c r="C26" s="389">
        <v>500900</v>
      </c>
      <c r="D26" s="389">
        <v>138900</v>
      </c>
      <c r="E26" s="389">
        <v>199300</v>
      </c>
      <c r="F26" s="388">
        <v>839100</v>
      </c>
    </row>
    <row r="27" spans="1:6" ht="13.5" customHeight="1" x14ac:dyDescent="0.15">
      <c r="A27" s="391">
        <v>18</v>
      </c>
      <c r="B27" s="390" t="s">
        <v>155</v>
      </c>
      <c r="C27" s="389">
        <v>579300</v>
      </c>
      <c r="D27" s="389">
        <v>219100</v>
      </c>
      <c r="E27" s="389">
        <v>217300</v>
      </c>
      <c r="F27" s="388">
        <v>1015700</v>
      </c>
    </row>
    <row r="28" spans="1:6" ht="13.5" customHeight="1" x14ac:dyDescent="0.15">
      <c r="A28" s="391">
        <v>19</v>
      </c>
      <c r="B28" s="390" t="s">
        <v>156</v>
      </c>
      <c r="C28" s="389">
        <v>1963600</v>
      </c>
      <c r="D28" s="389">
        <v>857800</v>
      </c>
      <c r="E28" s="389">
        <v>982000</v>
      </c>
      <c r="F28" s="388">
        <v>3803400</v>
      </c>
    </row>
    <row r="29" spans="1:6" ht="13.5" customHeight="1" x14ac:dyDescent="0.15">
      <c r="A29" s="391">
        <v>20</v>
      </c>
      <c r="B29" s="390" t="s">
        <v>157</v>
      </c>
      <c r="C29" s="389">
        <v>1086900</v>
      </c>
      <c r="D29" s="389">
        <v>401700</v>
      </c>
      <c r="E29" s="389">
        <v>343900</v>
      </c>
      <c r="F29" s="388">
        <v>1832500</v>
      </c>
    </row>
    <row r="30" spans="1:6" ht="13.5" customHeight="1" x14ac:dyDescent="0.15">
      <c r="A30" s="391">
        <v>21</v>
      </c>
      <c r="B30" s="390" t="s">
        <v>160</v>
      </c>
      <c r="C30" s="389">
        <v>1223600</v>
      </c>
      <c r="D30" s="389">
        <v>847600</v>
      </c>
      <c r="E30" s="389">
        <v>822600</v>
      </c>
      <c r="F30" s="388">
        <v>2893800</v>
      </c>
    </row>
    <row r="31" spans="1:6" ht="13.5" customHeight="1" x14ac:dyDescent="0.15">
      <c r="A31" s="391">
        <v>22</v>
      </c>
      <c r="B31" s="390" t="s">
        <v>161</v>
      </c>
      <c r="C31" s="389">
        <v>443800</v>
      </c>
      <c r="D31" s="389">
        <v>217800</v>
      </c>
      <c r="E31" s="389">
        <v>233900</v>
      </c>
      <c r="F31" s="388">
        <v>895500</v>
      </c>
    </row>
    <row r="32" spans="1:6" ht="13.5" customHeight="1" x14ac:dyDescent="0.15">
      <c r="A32" s="391">
        <v>23</v>
      </c>
      <c r="B32" s="390" t="s">
        <v>162</v>
      </c>
      <c r="C32" s="389"/>
      <c r="D32" s="389">
        <v>3594700</v>
      </c>
      <c r="E32" s="389">
        <v>3513700</v>
      </c>
      <c r="F32" s="388">
        <v>7108400</v>
      </c>
    </row>
    <row r="33" spans="1:6" ht="13.5" customHeight="1" x14ac:dyDescent="0.15">
      <c r="A33" s="391">
        <v>24</v>
      </c>
      <c r="B33" s="390" t="s">
        <v>163</v>
      </c>
      <c r="C33" s="389"/>
      <c r="D33" s="389">
        <v>151100</v>
      </c>
      <c r="E33" s="389">
        <v>117900</v>
      </c>
      <c r="F33" s="388">
        <v>269000</v>
      </c>
    </row>
    <row r="34" spans="1:6" ht="13.5" customHeight="1" x14ac:dyDescent="0.15">
      <c r="A34" s="391">
        <v>25</v>
      </c>
      <c r="B34" s="390" t="s">
        <v>164</v>
      </c>
      <c r="C34" s="389">
        <v>211500</v>
      </c>
      <c r="D34" s="389">
        <v>244300</v>
      </c>
      <c r="E34" s="389">
        <v>99900</v>
      </c>
      <c r="F34" s="388">
        <v>555700</v>
      </c>
    </row>
    <row r="35" spans="1:6" ht="13.5" customHeight="1" x14ac:dyDescent="0.15">
      <c r="A35" s="391">
        <v>26</v>
      </c>
      <c r="B35" s="390" t="s">
        <v>307</v>
      </c>
      <c r="C35" s="389">
        <v>156300</v>
      </c>
      <c r="D35" s="389">
        <v>241400</v>
      </c>
      <c r="E35" s="389">
        <v>186300</v>
      </c>
      <c r="F35" s="388">
        <v>584000</v>
      </c>
    </row>
    <row r="36" spans="1:6" ht="13.5" customHeight="1" x14ac:dyDescent="0.15">
      <c r="A36" s="391">
        <v>27</v>
      </c>
      <c r="B36" s="390" t="s">
        <v>165</v>
      </c>
      <c r="C36" s="389">
        <v>730500</v>
      </c>
      <c r="D36" s="389">
        <v>373000</v>
      </c>
      <c r="E36" s="389">
        <v>458300</v>
      </c>
      <c r="F36" s="388">
        <v>1561800</v>
      </c>
    </row>
    <row r="37" spans="1:6" ht="13.5" customHeight="1" x14ac:dyDescent="0.15">
      <c r="A37" s="391">
        <v>28</v>
      </c>
      <c r="B37" s="390" t="s">
        <v>166</v>
      </c>
      <c r="C37" s="389">
        <v>1129600</v>
      </c>
      <c r="D37" s="389">
        <v>458900</v>
      </c>
      <c r="E37" s="389">
        <v>714300</v>
      </c>
      <c r="F37" s="388">
        <v>2302800</v>
      </c>
    </row>
    <row r="38" spans="1:6" ht="13.5" customHeight="1" x14ac:dyDescent="0.15">
      <c r="A38" s="391">
        <v>29</v>
      </c>
      <c r="B38" s="390" t="s">
        <v>167</v>
      </c>
      <c r="C38" s="389">
        <v>1262700</v>
      </c>
      <c r="D38" s="389">
        <v>679800</v>
      </c>
      <c r="E38" s="389">
        <v>982800</v>
      </c>
      <c r="F38" s="388">
        <v>2925300</v>
      </c>
    </row>
    <row r="39" spans="1:6" ht="13.5" customHeight="1" x14ac:dyDescent="0.15">
      <c r="A39" s="391">
        <v>30</v>
      </c>
      <c r="B39" s="390" t="s">
        <v>168</v>
      </c>
      <c r="C39" s="389">
        <v>995100</v>
      </c>
      <c r="D39" s="389">
        <v>337200</v>
      </c>
      <c r="E39" s="389">
        <v>398300</v>
      </c>
      <c r="F39" s="388">
        <v>1730600</v>
      </c>
    </row>
    <row r="40" spans="1:6" ht="13.5" customHeight="1" x14ac:dyDescent="0.15">
      <c r="A40" s="391">
        <v>31</v>
      </c>
      <c r="B40" s="390" t="s">
        <v>169</v>
      </c>
      <c r="C40" s="389">
        <v>1526800</v>
      </c>
      <c r="D40" s="389">
        <v>1359200</v>
      </c>
      <c r="E40" s="389">
        <v>1291700</v>
      </c>
      <c r="F40" s="388">
        <v>4177700</v>
      </c>
    </row>
    <row r="41" spans="1:6" ht="13.5" customHeight="1" x14ac:dyDescent="0.15">
      <c r="A41" s="391">
        <v>32</v>
      </c>
      <c r="B41" s="390" t="s">
        <v>171</v>
      </c>
      <c r="C41" s="389">
        <v>1061900</v>
      </c>
      <c r="D41" s="389">
        <v>824500</v>
      </c>
      <c r="E41" s="389">
        <v>1223300</v>
      </c>
      <c r="F41" s="388">
        <v>3109700</v>
      </c>
    </row>
    <row r="42" spans="1:6" ht="13.5" customHeight="1" x14ac:dyDescent="0.15">
      <c r="A42" s="391">
        <v>33</v>
      </c>
      <c r="B42" s="390" t="s">
        <v>173</v>
      </c>
      <c r="C42" s="389"/>
      <c r="D42" s="389">
        <v>146700</v>
      </c>
      <c r="E42" s="389">
        <v>305100</v>
      </c>
      <c r="F42" s="388">
        <v>451800</v>
      </c>
    </row>
    <row r="43" spans="1:6" ht="13.5" customHeight="1" x14ac:dyDescent="0.15">
      <c r="A43" s="391">
        <v>34</v>
      </c>
      <c r="B43" s="390" t="s">
        <v>174</v>
      </c>
      <c r="C43" s="389"/>
      <c r="D43" s="389">
        <v>1318500</v>
      </c>
      <c r="E43" s="389">
        <v>1474800</v>
      </c>
      <c r="F43" s="388">
        <v>2793300</v>
      </c>
    </row>
    <row r="44" spans="1:6" ht="13.5" customHeight="1" x14ac:dyDescent="0.15">
      <c r="A44" s="391">
        <v>35</v>
      </c>
      <c r="B44" s="390" t="s">
        <v>175</v>
      </c>
      <c r="C44" s="389"/>
      <c r="D44" s="389">
        <v>232300</v>
      </c>
      <c r="E44" s="389">
        <v>43700</v>
      </c>
      <c r="F44" s="388">
        <v>276000</v>
      </c>
    </row>
    <row r="45" spans="1:6" ht="13.5" customHeight="1" x14ac:dyDescent="0.15">
      <c r="A45" s="391">
        <v>36</v>
      </c>
      <c r="B45" s="390" t="s">
        <v>176</v>
      </c>
      <c r="C45" s="389">
        <v>517500</v>
      </c>
      <c r="D45" s="389">
        <v>198600</v>
      </c>
      <c r="E45" s="389">
        <v>155200</v>
      </c>
      <c r="F45" s="388">
        <v>871300</v>
      </c>
    </row>
    <row r="46" spans="1:6" ht="13.5" customHeight="1" x14ac:dyDescent="0.15">
      <c r="A46" s="391">
        <v>37</v>
      </c>
      <c r="B46" s="390" t="s">
        <v>178</v>
      </c>
      <c r="C46" s="389">
        <v>510800</v>
      </c>
      <c r="D46" s="389">
        <v>263700</v>
      </c>
      <c r="E46" s="389">
        <v>234200</v>
      </c>
      <c r="F46" s="388">
        <v>1008700</v>
      </c>
    </row>
    <row r="47" spans="1:6" ht="13.5" customHeight="1" x14ac:dyDescent="0.15">
      <c r="A47" s="391">
        <v>38</v>
      </c>
      <c r="B47" s="390" t="s">
        <v>182</v>
      </c>
      <c r="C47" s="389">
        <v>668000</v>
      </c>
      <c r="D47" s="389">
        <v>205700</v>
      </c>
      <c r="E47" s="389">
        <v>102400</v>
      </c>
      <c r="F47" s="388">
        <v>976100</v>
      </c>
    </row>
    <row r="48" spans="1:6" ht="13.5" customHeight="1" x14ac:dyDescent="0.15">
      <c r="A48" s="391">
        <v>39</v>
      </c>
      <c r="B48" s="390" t="s">
        <v>185</v>
      </c>
      <c r="C48" s="389">
        <v>594000</v>
      </c>
      <c r="D48" s="389">
        <v>480600</v>
      </c>
      <c r="E48" s="389">
        <v>357500</v>
      </c>
      <c r="F48" s="388">
        <v>1432100</v>
      </c>
    </row>
    <row r="49" spans="1:6" ht="13.5" customHeight="1" x14ac:dyDescent="0.15">
      <c r="A49" s="391">
        <v>40</v>
      </c>
      <c r="B49" s="390" t="s">
        <v>188</v>
      </c>
      <c r="C49" s="389">
        <v>620300</v>
      </c>
      <c r="D49" s="389">
        <v>249300</v>
      </c>
      <c r="E49" s="389">
        <v>357200</v>
      </c>
      <c r="F49" s="388">
        <v>1226800</v>
      </c>
    </row>
    <row r="50" spans="1:6" ht="13.5" customHeight="1" x14ac:dyDescent="0.15">
      <c r="A50" s="391">
        <v>41</v>
      </c>
      <c r="B50" s="390" t="s">
        <v>189</v>
      </c>
      <c r="C50" s="389">
        <v>697300</v>
      </c>
      <c r="D50" s="389">
        <v>328800</v>
      </c>
      <c r="E50" s="389">
        <v>501100</v>
      </c>
      <c r="F50" s="388">
        <v>1527200</v>
      </c>
    </row>
    <row r="51" spans="1:6" ht="13.5" customHeight="1" x14ac:dyDescent="0.15">
      <c r="A51" s="391">
        <v>42</v>
      </c>
      <c r="B51" s="390" t="s">
        <v>194</v>
      </c>
      <c r="C51" s="389">
        <v>207300</v>
      </c>
      <c r="D51" s="389">
        <v>73000</v>
      </c>
      <c r="E51" s="389">
        <v>357900</v>
      </c>
      <c r="F51" s="388">
        <v>638200</v>
      </c>
    </row>
    <row r="52" spans="1:6" ht="13.5" customHeight="1" x14ac:dyDescent="0.15">
      <c r="A52" s="391">
        <v>43</v>
      </c>
      <c r="B52" s="390" t="s">
        <v>198</v>
      </c>
      <c r="C52" s="389">
        <v>1501600</v>
      </c>
      <c r="D52" s="389">
        <v>745800</v>
      </c>
      <c r="E52" s="389">
        <v>765000</v>
      </c>
      <c r="F52" s="388">
        <v>3012400</v>
      </c>
    </row>
    <row r="53" spans="1:6" ht="13.5" customHeight="1" x14ac:dyDescent="0.15">
      <c r="A53" s="391">
        <v>44</v>
      </c>
      <c r="B53" s="390" t="s">
        <v>199</v>
      </c>
      <c r="C53" s="389">
        <v>444300</v>
      </c>
      <c r="D53" s="389">
        <v>301900</v>
      </c>
      <c r="E53" s="389">
        <v>375400</v>
      </c>
      <c r="F53" s="388">
        <v>1121600</v>
      </c>
    </row>
    <row r="54" spans="1:6" ht="13.5" customHeight="1" x14ac:dyDescent="0.15">
      <c r="A54" s="391">
        <v>45</v>
      </c>
      <c r="B54" s="390" t="s">
        <v>200</v>
      </c>
      <c r="C54" s="389">
        <v>459600</v>
      </c>
      <c r="D54" s="389">
        <v>301100</v>
      </c>
      <c r="E54" s="389">
        <v>167000</v>
      </c>
      <c r="F54" s="388">
        <v>927700</v>
      </c>
    </row>
    <row r="55" spans="1:6" ht="13.5" customHeight="1" x14ac:dyDescent="0.15">
      <c r="A55" s="391">
        <v>46</v>
      </c>
      <c r="B55" s="390" t="s">
        <v>201</v>
      </c>
      <c r="C55" s="389">
        <v>260300</v>
      </c>
      <c r="D55" s="389">
        <v>137000</v>
      </c>
      <c r="E55" s="389">
        <v>143300</v>
      </c>
      <c r="F55" s="388">
        <v>540600</v>
      </c>
    </row>
    <row r="56" spans="1:6" ht="13.5" customHeight="1" x14ac:dyDescent="0.15">
      <c r="A56" s="391">
        <v>47</v>
      </c>
      <c r="B56" s="390" t="s">
        <v>202</v>
      </c>
      <c r="C56" s="389">
        <v>777000</v>
      </c>
      <c r="D56" s="389">
        <v>452700</v>
      </c>
      <c r="E56" s="389">
        <v>433700</v>
      </c>
      <c r="F56" s="388">
        <v>1663400</v>
      </c>
    </row>
    <row r="57" spans="1:6" ht="13.5" customHeight="1" x14ac:dyDescent="0.15">
      <c r="A57" s="391">
        <v>48</v>
      </c>
      <c r="B57" s="390" t="s">
        <v>203</v>
      </c>
      <c r="C57" s="389">
        <v>549900</v>
      </c>
      <c r="D57" s="389">
        <v>200200</v>
      </c>
      <c r="E57" s="389">
        <v>269500</v>
      </c>
      <c r="F57" s="388">
        <v>1019600</v>
      </c>
    </row>
    <row r="58" spans="1:6" ht="13.5" customHeight="1" x14ac:dyDescent="0.15">
      <c r="A58" s="391">
        <v>49</v>
      </c>
      <c r="B58" s="390" t="s">
        <v>204</v>
      </c>
      <c r="C58" s="389">
        <v>543700</v>
      </c>
      <c r="D58" s="389">
        <v>299500</v>
      </c>
      <c r="E58" s="389">
        <v>295800</v>
      </c>
      <c r="F58" s="388">
        <v>1139000</v>
      </c>
    </row>
    <row r="59" spans="1:6" ht="13.5" customHeight="1" x14ac:dyDescent="0.15">
      <c r="A59" s="391">
        <v>50</v>
      </c>
      <c r="B59" s="390" t="s">
        <v>205</v>
      </c>
      <c r="C59" s="389">
        <v>570000</v>
      </c>
      <c r="D59" s="389">
        <v>214500</v>
      </c>
      <c r="E59" s="389">
        <v>205700</v>
      </c>
      <c r="F59" s="388">
        <v>990200</v>
      </c>
    </row>
    <row r="60" spans="1:6" ht="13.5" customHeight="1" x14ac:dyDescent="0.15">
      <c r="A60" s="391">
        <v>51</v>
      </c>
      <c r="B60" s="390" t="s">
        <v>207</v>
      </c>
      <c r="C60" s="389">
        <v>285500</v>
      </c>
      <c r="D60" s="389">
        <v>89300</v>
      </c>
      <c r="E60" s="389">
        <v>403000</v>
      </c>
      <c r="F60" s="388">
        <v>777800</v>
      </c>
    </row>
    <row r="61" spans="1:6" ht="13.5" customHeight="1" x14ac:dyDescent="0.15">
      <c r="A61" s="391">
        <v>52</v>
      </c>
      <c r="B61" s="390" t="s">
        <v>208</v>
      </c>
      <c r="C61" s="389">
        <v>631700</v>
      </c>
      <c r="D61" s="389">
        <v>232200</v>
      </c>
      <c r="E61" s="389">
        <v>289800</v>
      </c>
      <c r="F61" s="388">
        <v>1153700</v>
      </c>
    </row>
    <row r="62" spans="1:6" ht="13.5" customHeight="1" x14ac:dyDescent="0.15">
      <c r="A62" s="391">
        <v>53</v>
      </c>
      <c r="B62" s="390" t="s">
        <v>209</v>
      </c>
      <c r="C62" s="389">
        <v>276100</v>
      </c>
      <c r="D62" s="389">
        <v>194200</v>
      </c>
      <c r="E62" s="389">
        <v>148100</v>
      </c>
      <c r="F62" s="388">
        <v>618400</v>
      </c>
    </row>
    <row r="63" spans="1:6" ht="13.5" customHeight="1" x14ac:dyDescent="0.15">
      <c r="A63" s="391" t="s">
        <v>210</v>
      </c>
      <c r="B63" s="390"/>
      <c r="C63" s="389">
        <v>26574100</v>
      </c>
      <c r="D63" s="389">
        <v>21429500</v>
      </c>
      <c r="E63" s="389">
        <v>22053600</v>
      </c>
      <c r="F63" s="388">
        <v>70057200</v>
      </c>
    </row>
    <row r="64" spans="1:6" ht="13.5" customHeight="1" thickBot="1" x14ac:dyDescent="0.2">
      <c r="A64" s="387" t="s">
        <v>211</v>
      </c>
      <c r="B64" s="386"/>
      <c r="C64" s="385">
        <v>27309100</v>
      </c>
      <c r="D64" s="385">
        <v>22929000</v>
      </c>
      <c r="E64" s="385">
        <v>24179000</v>
      </c>
      <c r="F64" s="384">
        <v>74417100</v>
      </c>
    </row>
    <row r="65" spans="1:6" ht="14.25" customHeight="1" thickBot="1" x14ac:dyDescent="0.2">
      <c r="A65" s="523" t="s">
        <v>212</v>
      </c>
      <c r="B65" s="524"/>
      <c r="C65" s="383">
        <v>653832800</v>
      </c>
      <c r="D65" s="383">
        <v>343100200</v>
      </c>
      <c r="E65" s="383">
        <v>341171300</v>
      </c>
      <c r="F65" s="382">
        <v>1338104300</v>
      </c>
    </row>
    <row r="66" spans="1:6" ht="12.75" customHeight="1" x14ac:dyDescent="0.15"/>
    <row r="67" spans="1:6" ht="12.75" customHeight="1" x14ac:dyDescent="0.15"/>
    <row r="68" spans="1:6" ht="12.75" customHeight="1" x14ac:dyDescent="0.15"/>
  </sheetData>
  <mergeCells count="2">
    <mergeCell ref="A65:B65"/>
    <mergeCell ref="A2:F2"/>
  </mergeCells>
  <phoneticPr fontId="2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300" verticalDpi="300" r:id="rId1"/>
  <headerFooter alignWithMargins="0">
    <oddHeader xml:space="preserve">&amp;C&amp;L&amp;RPAGE &amp;P / &amp;N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7"/>
  <sheetViews>
    <sheetView workbookViewId="0"/>
  </sheetViews>
  <sheetFormatPr defaultColWidth="6.875" defaultRowHeight="13.5" x14ac:dyDescent="0.15"/>
  <cols>
    <col min="1" max="1" width="4.375" style="211" customWidth="1"/>
    <col min="2" max="2" width="28.375" style="211" bestFit="1" customWidth="1"/>
    <col min="3" max="7" width="15.75" style="211" customWidth="1"/>
    <col min="8" max="256" width="6.875" style="211"/>
    <col min="257" max="257" width="4.375" style="211" customWidth="1"/>
    <col min="258" max="258" width="28.375" style="211" bestFit="1" customWidth="1"/>
    <col min="259" max="263" width="15.75" style="211" customWidth="1"/>
    <col min="264" max="512" width="6.875" style="211"/>
    <col min="513" max="513" width="4.375" style="211" customWidth="1"/>
    <col min="514" max="514" width="28.375" style="211" bestFit="1" customWidth="1"/>
    <col min="515" max="519" width="15.75" style="211" customWidth="1"/>
    <col min="520" max="768" width="6.875" style="211"/>
    <col min="769" max="769" width="4.375" style="211" customWidth="1"/>
    <col min="770" max="770" width="28.375" style="211" bestFit="1" customWidth="1"/>
    <col min="771" max="775" width="15.75" style="211" customWidth="1"/>
    <col min="776" max="1024" width="6.875" style="211"/>
    <col min="1025" max="1025" width="4.375" style="211" customWidth="1"/>
    <col min="1026" max="1026" width="28.375" style="211" bestFit="1" customWidth="1"/>
    <col min="1027" max="1031" width="15.75" style="211" customWidth="1"/>
    <col min="1032" max="1280" width="6.875" style="211"/>
    <col min="1281" max="1281" width="4.375" style="211" customWidth="1"/>
    <col min="1282" max="1282" width="28.375" style="211" bestFit="1" customWidth="1"/>
    <col min="1283" max="1287" width="15.75" style="211" customWidth="1"/>
    <col min="1288" max="1536" width="6.875" style="211"/>
    <col min="1537" max="1537" width="4.375" style="211" customWidth="1"/>
    <col min="1538" max="1538" width="28.375" style="211" bestFit="1" customWidth="1"/>
    <col min="1539" max="1543" width="15.75" style="211" customWidth="1"/>
    <col min="1544" max="1792" width="6.875" style="211"/>
    <col min="1793" max="1793" width="4.375" style="211" customWidth="1"/>
    <col min="1794" max="1794" width="28.375" style="211" bestFit="1" customWidth="1"/>
    <col min="1795" max="1799" width="15.75" style="211" customWidth="1"/>
    <col min="1800" max="2048" width="6.875" style="211"/>
    <col min="2049" max="2049" width="4.375" style="211" customWidth="1"/>
    <col min="2050" max="2050" width="28.375" style="211" bestFit="1" customWidth="1"/>
    <col min="2051" max="2055" width="15.75" style="211" customWidth="1"/>
    <col min="2056" max="2304" width="6.875" style="211"/>
    <col min="2305" max="2305" width="4.375" style="211" customWidth="1"/>
    <col min="2306" max="2306" width="28.375" style="211" bestFit="1" customWidth="1"/>
    <col min="2307" max="2311" width="15.75" style="211" customWidth="1"/>
    <col min="2312" max="2560" width="6.875" style="211"/>
    <col min="2561" max="2561" width="4.375" style="211" customWidth="1"/>
    <col min="2562" max="2562" width="28.375" style="211" bestFit="1" customWidth="1"/>
    <col min="2563" max="2567" width="15.75" style="211" customWidth="1"/>
    <col min="2568" max="2816" width="6.875" style="211"/>
    <col min="2817" max="2817" width="4.375" style="211" customWidth="1"/>
    <col min="2818" max="2818" width="28.375" style="211" bestFit="1" customWidth="1"/>
    <col min="2819" max="2823" width="15.75" style="211" customWidth="1"/>
    <col min="2824" max="3072" width="6.875" style="211"/>
    <col min="3073" max="3073" width="4.375" style="211" customWidth="1"/>
    <col min="3074" max="3074" width="28.375" style="211" bestFit="1" customWidth="1"/>
    <col min="3075" max="3079" width="15.75" style="211" customWidth="1"/>
    <col min="3080" max="3328" width="6.875" style="211"/>
    <col min="3329" max="3329" width="4.375" style="211" customWidth="1"/>
    <col min="3330" max="3330" width="28.375" style="211" bestFit="1" customWidth="1"/>
    <col min="3331" max="3335" width="15.75" style="211" customWidth="1"/>
    <col min="3336" max="3584" width="6.875" style="211"/>
    <col min="3585" max="3585" width="4.375" style="211" customWidth="1"/>
    <col min="3586" max="3586" width="28.375" style="211" bestFit="1" customWidth="1"/>
    <col min="3587" max="3591" width="15.75" style="211" customWidth="1"/>
    <col min="3592" max="3840" width="6.875" style="211"/>
    <col min="3841" max="3841" width="4.375" style="211" customWidth="1"/>
    <col min="3842" max="3842" width="28.375" style="211" bestFit="1" customWidth="1"/>
    <col min="3843" max="3847" width="15.75" style="211" customWidth="1"/>
    <col min="3848" max="4096" width="6.875" style="211"/>
    <col min="4097" max="4097" width="4.375" style="211" customWidth="1"/>
    <col min="4098" max="4098" width="28.375" style="211" bestFit="1" customWidth="1"/>
    <col min="4099" max="4103" width="15.75" style="211" customWidth="1"/>
    <col min="4104" max="4352" width="6.875" style="211"/>
    <col min="4353" max="4353" width="4.375" style="211" customWidth="1"/>
    <col min="4354" max="4354" width="28.375" style="211" bestFit="1" customWidth="1"/>
    <col min="4355" max="4359" width="15.75" style="211" customWidth="1"/>
    <col min="4360" max="4608" width="6.875" style="211"/>
    <col min="4609" max="4609" width="4.375" style="211" customWidth="1"/>
    <col min="4610" max="4610" width="28.375" style="211" bestFit="1" customWidth="1"/>
    <col min="4611" max="4615" width="15.75" style="211" customWidth="1"/>
    <col min="4616" max="4864" width="6.875" style="211"/>
    <col min="4865" max="4865" width="4.375" style="211" customWidth="1"/>
    <col min="4866" max="4866" width="28.375" style="211" bestFit="1" customWidth="1"/>
    <col min="4867" max="4871" width="15.75" style="211" customWidth="1"/>
    <col min="4872" max="5120" width="6.875" style="211"/>
    <col min="5121" max="5121" width="4.375" style="211" customWidth="1"/>
    <col min="5122" max="5122" width="28.375" style="211" bestFit="1" customWidth="1"/>
    <col min="5123" max="5127" width="15.75" style="211" customWidth="1"/>
    <col min="5128" max="5376" width="6.875" style="211"/>
    <col min="5377" max="5377" width="4.375" style="211" customWidth="1"/>
    <col min="5378" max="5378" width="28.375" style="211" bestFit="1" customWidth="1"/>
    <col min="5379" max="5383" width="15.75" style="211" customWidth="1"/>
    <col min="5384" max="5632" width="6.875" style="211"/>
    <col min="5633" max="5633" width="4.375" style="211" customWidth="1"/>
    <col min="5634" max="5634" width="28.375" style="211" bestFit="1" customWidth="1"/>
    <col min="5635" max="5639" width="15.75" style="211" customWidth="1"/>
    <col min="5640" max="5888" width="6.875" style="211"/>
    <col min="5889" max="5889" width="4.375" style="211" customWidth="1"/>
    <col min="5890" max="5890" width="28.375" style="211" bestFit="1" customWidth="1"/>
    <col min="5891" max="5895" width="15.75" style="211" customWidth="1"/>
    <col min="5896" max="6144" width="6.875" style="211"/>
    <col min="6145" max="6145" width="4.375" style="211" customWidth="1"/>
    <col min="6146" max="6146" width="28.375" style="211" bestFit="1" customWidth="1"/>
    <col min="6147" max="6151" width="15.75" style="211" customWidth="1"/>
    <col min="6152" max="6400" width="6.875" style="211"/>
    <col min="6401" max="6401" width="4.375" style="211" customWidth="1"/>
    <col min="6402" max="6402" width="28.375" style="211" bestFit="1" customWidth="1"/>
    <col min="6403" max="6407" width="15.75" style="211" customWidth="1"/>
    <col min="6408" max="6656" width="6.875" style="211"/>
    <col min="6657" max="6657" width="4.375" style="211" customWidth="1"/>
    <col min="6658" max="6658" width="28.375" style="211" bestFit="1" customWidth="1"/>
    <col min="6659" max="6663" width="15.75" style="211" customWidth="1"/>
    <col min="6664" max="6912" width="6.875" style="211"/>
    <col min="6913" max="6913" width="4.375" style="211" customWidth="1"/>
    <col min="6914" max="6914" width="28.375" style="211" bestFit="1" customWidth="1"/>
    <col min="6915" max="6919" width="15.75" style="211" customWidth="1"/>
    <col min="6920" max="7168" width="6.875" style="211"/>
    <col min="7169" max="7169" width="4.375" style="211" customWidth="1"/>
    <col min="7170" max="7170" width="28.375" style="211" bestFit="1" customWidth="1"/>
    <col min="7171" max="7175" width="15.75" style="211" customWidth="1"/>
    <col min="7176" max="7424" width="6.875" style="211"/>
    <col min="7425" max="7425" width="4.375" style="211" customWidth="1"/>
    <col min="7426" max="7426" width="28.375" style="211" bestFit="1" customWidth="1"/>
    <col min="7427" max="7431" width="15.75" style="211" customWidth="1"/>
    <col min="7432" max="7680" width="6.875" style="211"/>
    <col min="7681" max="7681" width="4.375" style="211" customWidth="1"/>
    <col min="7682" max="7682" width="28.375" style="211" bestFit="1" customWidth="1"/>
    <col min="7683" max="7687" width="15.75" style="211" customWidth="1"/>
    <col min="7688" max="7936" width="6.875" style="211"/>
    <col min="7937" max="7937" width="4.375" style="211" customWidth="1"/>
    <col min="7938" max="7938" width="28.375" style="211" bestFit="1" customWidth="1"/>
    <col min="7939" max="7943" width="15.75" style="211" customWidth="1"/>
    <col min="7944" max="8192" width="6.875" style="211"/>
    <col min="8193" max="8193" width="4.375" style="211" customWidth="1"/>
    <col min="8194" max="8194" width="28.375" style="211" bestFit="1" customWidth="1"/>
    <col min="8195" max="8199" width="15.75" style="211" customWidth="1"/>
    <col min="8200" max="8448" width="6.875" style="211"/>
    <col min="8449" max="8449" width="4.375" style="211" customWidth="1"/>
    <col min="8450" max="8450" width="28.375" style="211" bestFit="1" customWidth="1"/>
    <col min="8451" max="8455" width="15.75" style="211" customWidth="1"/>
    <col min="8456" max="8704" width="6.875" style="211"/>
    <col min="8705" max="8705" width="4.375" style="211" customWidth="1"/>
    <col min="8706" max="8706" width="28.375" style="211" bestFit="1" customWidth="1"/>
    <col min="8707" max="8711" width="15.75" style="211" customWidth="1"/>
    <col min="8712" max="8960" width="6.875" style="211"/>
    <col min="8961" max="8961" width="4.375" style="211" customWidth="1"/>
    <col min="8962" max="8962" width="28.375" style="211" bestFit="1" customWidth="1"/>
    <col min="8963" max="8967" width="15.75" style="211" customWidth="1"/>
    <col min="8968" max="9216" width="6.875" style="211"/>
    <col min="9217" max="9217" width="4.375" style="211" customWidth="1"/>
    <col min="9218" max="9218" width="28.375" style="211" bestFit="1" customWidth="1"/>
    <col min="9219" max="9223" width="15.75" style="211" customWidth="1"/>
    <col min="9224" max="9472" width="6.875" style="211"/>
    <col min="9473" max="9473" width="4.375" style="211" customWidth="1"/>
    <col min="9474" max="9474" width="28.375" style="211" bestFit="1" customWidth="1"/>
    <col min="9475" max="9479" width="15.75" style="211" customWidth="1"/>
    <col min="9480" max="9728" width="6.875" style="211"/>
    <col min="9729" max="9729" width="4.375" style="211" customWidth="1"/>
    <col min="9730" max="9730" width="28.375" style="211" bestFit="1" customWidth="1"/>
    <col min="9731" max="9735" width="15.75" style="211" customWidth="1"/>
    <col min="9736" max="9984" width="6.875" style="211"/>
    <col min="9985" max="9985" width="4.375" style="211" customWidth="1"/>
    <col min="9986" max="9986" width="28.375" style="211" bestFit="1" customWidth="1"/>
    <col min="9987" max="9991" width="15.75" style="211" customWidth="1"/>
    <col min="9992" max="10240" width="6.875" style="211"/>
    <col min="10241" max="10241" width="4.375" style="211" customWidth="1"/>
    <col min="10242" max="10242" width="28.375" style="211" bestFit="1" customWidth="1"/>
    <col min="10243" max="10247" width="15.75" style="211" customWidth="1"/>
    <col min="10248" max="10496" width="6.875" style="211"/>
    <col min="10497" max="10497" width="4.375" style="211" customWidth="1"/>
    <col min="10498" max="10498" width="28.375" style="211" bestFit="1" customWidth="1"/>
    <col min="10499" max="10503" width="15.75" style="211" customWidth="1"/>
    <col min="10504" max="10752" width="6.875" style="211"/>
    <col min="10753" max="10753" width="4.375" style="211" customWidth="1"/>
    <col min="10754" max="10754" width="28.375" style="211" bestFit="1" customWidth="1"/>
    <col min="10755" max="10759" width="15.75" style="211" customWidth="1"/>
    <col min="10760" max="11008" width="6.875" style="211"/>
    <col min="11009" max="11009" width="4.375" style="211" customWidth="1"/>
    <col min="11010" max="11010" width="28.375" style="211" bestFit="1" customWidth="1"/>
    <col min="11011" max="11015" width="15.75" style="211" customWidth="1"/>
    <col min="11016" max="11264" width="6.875" style="211"/>
    <col min="11265" max="11265" width="4.375" style="211" customWidth="1"/>
    <col min="11266" max="11266" width="28.375" style="211" bestFit="1" customWidth="1"/>
    <col min="11267" max="11271" width="15.75" style="211" customWidth="1"/>
    <col min="11272" max="11520" width="6.875" style="211"/>
    <col min="11521" max="11521" width="4.375" style="211" customWidth="1"/>
    <col min="11522" max="11522" width="28.375" style="211" bestFit="1" customWidth="1"/>
    <col min="11523" max="11527" width="15.75" style="211" customWidth="1"/>
    <col min="11528" max="11776" width="6.875" style="211"/>
    <col min="11777" max="11777" width="4.375" style="211" customWidth="1"/>
    <col min="11778" max="11778" width="28.375" style="211" bestFit="1" customWidth="1"/>
    <col min="11779" max="11783" width="15.75" style="211" customWidth="1"/>
    <col min="11784" max="12032" width="6.875" style="211"/>
    <col min="12033" max="12033" width="4.375" style="211" customWidth="1"/>
    <col min="12034" max="12034" width="28.375" style="211" bestFit="1" customWidth="1"/>
    <col min="12035" max="12039" width="15.75" style="211" customWidth="1"/>
    <col min="12040" max="12288" width="6.875" style="211"/>
    <col min="12289" max="12289" width="4.375" style="211" customWidth="1"/>
    <col min="12290" max="12290" width="28.375" style="211" bestFit="1" customWidth="1"/>
    <col min="12291" max="12295" width="15.75" style="211" customWidth="1"/>
    <col min="12296" max="12544" width="6.875" style="211"/>
    <col min="12545" max="12545" width="4.375" style="211" customWidth="1"/>
    <col min="12546" max="12546" width="28.375" style="211" bestFit="1" customWidth="1"/>
    <col min="12547" max="12551" width="15.75" style="211" customWidth="1"/>
    <col min="12552" max="12800" width="6.875" style="211"/>
    <col min="12801" max="12801" width="4.375" style="211" customWidth="1"/>
    <col min="12802" max="12802" width="28.375" style="211" bestFit="1" customWidth="1"/>
    <col min="12803" max="12807" width="15.75" style="211" customWidth="1"/>
    <col min="12808" max="13056" width="6.875" style="211"/>
    <col min="13057" max="13057" width="4.375" style="211" customWidth="1"/>
    <col min="13058" max="13058" width="28.375" style="211" bestFit="1" customWidth="1"/>
    <col min="13059" max="13063" width="15.75" style="211" customWidth="1"/>
    <col min="13064" max="13312" width="6.875" style="211"/>
    <col min="13313" max="13313" width="4.375" style="211" customWidth="1"/>
    <col min="13314" max="13314" width="28.375" style="211" bestFit="1" customWidth="1"/>
    <col min="13315" max="13319" width="15.75" style="211" customWidth="1"/>
    <col min="13320" max="13568" width="6.875" style="211"/>
    <col min="13569" max="13569" width="4.375" style="211" customWidth="1"/>
    <col min="13570" max="13570" width="28.375" style="211" bestFit="1" customWidth="1"/>
    <col min="13571" max="13575" width="15.75" style="211" customWidth="1"/>
    <col min="13576" max="13824" width="6.875" style="211"/>
    <col min="13825" max="13825" width="4.375" style="211" customWidth="1"/>
    <col min="13826" max="13826" width="28.375" style="211" bestFit="1" customWidth="1"/>
    <col min="13827" max="13831" width="15.75" style="211" customWidth="1"/>
    <col min="13832" max="14080" width="6.875" style="211"/>
    <col min="14081" max="14081" width="4.375" style="211" customWidth="1"/>
    <col min="14082" max="14082" width="28.375" style="211" bestFit="1" customWidth="1"/>
    <col min="14083" max="14087" width="15.75" style="211" customWidth="1"/>
    <col min="14088" max="14336" width="6.875" style="211"/>
    <col min="14337" max="14337" width="4.375" style="211" customWidth="1"/>
    <col min="14338" max="14338" width="28.375" style="211" bestFit="1" customWidth="1"/>
    <col min="14339" max="14343" width="15.75" style="211" customWidth="1"/>
    <col min="14344" max="14592" width="6.875" style="211"/>
    <col min="14593" max="14593" width="4.375" style="211" customWidth="1"/>
    <col min="14594" max="14594" width="28.375" style="211" bestFit="1" customWidth="1"/>
    <col min="14595" max="14599" width="15.75" style="211" customWidth="1"/>
    <col min="14600" max="14848" width="6.875" style="211"/>
    <col min="14849" max="14849" width="4.375" style="211" customWidth="1"/>
    <col min="14850" max="14850" width="28.375" style="211" bestFit="1" customWidth="1"/>
    <col min="14851" max="14855" width="15.75" style="211" customWidth="1"/>
    <col min="14856" max="15104" width="6.875" style="211"/>
    <col min="15105" max="15105" width="4.375" style="211" customWidth="1"/>
    <col min="15106" max="15106" width="28.375" style="211" bestFit="1" customWidth="1"/>
    <col min="15107" max="15111" width="15.75" style="211" customWidth="1"/>
    <col min="15112" max="15360" width="6.875" style="211"/>
    <col min="15361" max="15361" width="4.375" style="211" customWidth="1"/>
    <col min="15362" max="15362" width="28.375" style="211" bestFit="1" customWidth="1"/>
    <col min="15363" max="15367" width="15.75" style="211" customWidth="1"/>
    <col min="15368" max="15616" width="6.875" style="211"/>
    <col min="15617" max="15617" width="4.375" style="211" customWidth="1"/>
    <col min="15618" max="15618" width="28.375" style="211" bestFit="1" customWidth="1"/>
    <col min="15619" max="15623" width="15.75" style="211" customWidth="1"/>
    <col min="15624" max="15872" width="6.875" style="211"/>
    <col min="15873" max="15873" width="4.375" style="211" customWidth="1"/>
    <col min="15874" max="15874" width="28.375" style="211" bestFit="1" customWidth="1"/>
    <col min="15875" max="15879" width="15.75" style="211" customWidth="1"/>
    <col min="15880" max="16128" width="6.875" style="211"/>
    <col min="16129" max="16129" width="4.375" style="211" customWidth="1"/>
    <col min="16130" max="16130" width="28.375" style="211" bestFit="1" customWidth="1"/>
    <col min="16131" max="16135" width="15.75" style="211" customWidth="1"/>
    <col min="16136" max="16384" width="6.875" style="211"/>
  </cols>
  <sheetData>
    <row r="1" spans="1:7" ht="13.5" customHeight="1" x14ac:dyDescent="0.15">
      <c r="A1" s="208"/>
      <c r="B1" s="209"/>
      <c r="C1" s="209"/>
      <c r="D1" s="209"/>
      <c r="E1" s="209"/>
      <c r="F1" s="209"/>
      <c r="G1" s="210" t="s">
        <v>78</v>
      </c>
    </row>
    <row r="2" spans="1:7" ht="18" customHeight="1" thickBot="1" x14ac:dyDescent="0.2">
      <c r="A2" s="508" t="s">
        <v>79</v>
      </c>
      <c r="B2" s="508"/>
      <c r="C2" s="508"/>
      <c r="D2" s="508"/>
      <c r="E2" s="508"/>
      <c r="F2" s="508"/>
      <c r="G2" s="509"/>
    </row>
    <row r="3" spans="1:7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3" t="s">
        <v>85</v>
      </c>
      <c r="G3" s="214" t="s">
        <v>86</v>
      </c>
    </row>
    <row r="4" spans="1:7" ht="13.5" customHeight="1" x14ac:dyDescent="0.15">
      <c r="A4" s="215"/>
      <c r="B4" s="216" t="s">
        <v>87</v>
      </c>
      <c r="C4" s="217" t="s">
        <v>88</v>
      </c>
      <c r="D4" s="217" t="s">
        <v>89</v>
      </c>
      <c r="E4" s="217" t="s">
        <v>90</v>
      </c>
      <c r="F4" s="217" t="s">
        <v>91</v>
      </c>
      <c r="G4" s="218"/>
    </row>
    <row r="5" spans="1:7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0" t="s">
        <v>93</v>
      </c>
      <c r="G5" s="222" t="s">
        <v>93</v>
      </c>
    </row>
    <row r="6" spans="1:7" ht="13.5" customHeight="1" thickTop="1" x14ac:dyDescent="0.15">
      <c r="A6" s="223">
        <v>1</v>
      </c>
      <c r="B6" s="224" t="s">
        <v>94</v>
      </c>
      <c r="C6" s="225">
        <v>19348100</v>
      </c>
      <c r="D6" s="225">
        <v>18206100</v>
      </c>
      <c r="E6" s="225">
        <v>12663100</v>
      </c>
      <c r="F6" s="225">
        <v>24397300</v>
      </c>
      <c r="G6" s="226">
        <v>74614600</v>
      </c>
    </row>
    <row r="7" spans="1:7" ht="13.5" customHeight="1" x14ac:dyDescent="0.15">
      <c r="A7" s="227">
        <v>2</v>
      </c>
      <c r="B7" s="228" t="s">
        <v>95</v>
      </c>
      <c r="C7" s="229">
        <v>183747900</v>
      </c>
      <c r="D7" s="229">
        <v>196938500</v>
      </c>
      <c r="E7" s="229">
        <v>174847900</v>
      </c>
      <c r="F7" s="229">
        <v>266694000</v>
      </c>
      <c r="G7" s="230">
        <f t="shared" ref="G7:G12" si="0">SUM(C7:F7)</f>
        <v>822228300</v>
      </c>
    </row>
    <row r="8" spans="1:7" ht="13.5" customHeight="1" x14ac:dyDescent="0.15">
      <c r="A8" s="227">
        <v>3</v>
      </c>
      <c r="B8" s="228" t="s">
        <v>96</v>
      </c>
      <c r="C8" s="229">
        <v>125003900</v>
      </c>
      <c r="D8" s="229">
        <v>131409300</v>
      </c>
      <c r="E8" s="229">
        <v>124670600</v>
      </c>
      <c r="F8" s="229">
        <v>161723000</v>
      </c>
      <c r="G8" s="230">
        <f t="shared" si="0"/>
        <v>542806800</v>
      </c>
    </row>
    <row r="9" spans="1:7" ht="13.5" customHeight="1" x14ac:dyDescent="0.15">
      <c r="A9" s="227">
        <v>4</v>
      </c>
      <c r="B9" s="228" t="s">
        <v>97</v>
      </c>
      <c r="C9" s="229">
        <v>180269100</v>
      </c>
      <c r="D9" s="229">
        <v>149630800</v>
      </c>
      <c r="E9" s="229">
        <v>123148300</v>
      </c>
      <c r="F9" s="229">
        <v>149253500</v>
      </c>
      <c r="G9" s="230">
        <f t="shared" si="0"/>
        <v>602301700</v>
      </c>
    </row>
    <row r="10" spans="1:7" ht="13.5" customHeight="1" x14ac:dyDescent="0.15">
      <c r="A10" s="227"/>
      <c r="B10" s="228" t="s">
        <v>98</v>
      </c>
      <c r="C10" s="229">
        <v>1503900</v>
      </c>
      <c r="D10" s="229">
        <v>1216700</v>
      </c>
      <c r="E10" s="229">
        <v>1669800</v>
      </c>
      <c r="F10" s="229">
        <v>1488300</v>
      </c>
      <c r="G10" s="230">
        <f t="shared" si="0"/>
        <v>5878700</v>
      </c>
    </row>
    <row r="11" spans="1:7" ht="13.5" customHeight="1" x14ac:dyDescent="0.15">
      <c r="A11" s="227">
        <v>5</v>
      </c>
      <c r="B11" s="228" t="s">
        <v>99</v>
      </c>
      <c r="C11" s="229">
        <v>90941100</v>
      </c>
      <c r="D11" s="229">
        <v>97044200</v>
      </c>
      <c r="E11" s="229">
        <v>81338000</v>
      </c>
      <c r="F11" s="229">
        <v>94816400</v>
      </c>
      <c r="G11" s="230">
        <f t="shared" si="0"/>
        <v>364139700</v>
      </c>
    </row>
    <row r="12" spans="1:7" ht="13.5" customHeight="1" x14ac:dyDescent="0.15">
      <c r="A12" s="227">
        <v>6</v>
      </c>
      <c r="B12" s="228" t="s">
        <v>100</v>
      </c>
      <c r="C12" s="229">
        <v>450670800</v>
      </c>
      <c r="D12" s="229">
        <v>360541300</v>
      </c>
      <c r="E12" s="229">
        <v>306424800</v>
      </c>
      <c r="F12" s="229">
        <v>393769200</v>
      </c>
      <c r="G12" s="230">
        <f t="shared" si="0"/>
        <v>1511406100</v>
      </c>
    </row>
    <row r="13" spans="1:7" ht="13.5" customHeight="1" x14ac:dyDescent="0.15">
      <c r="A13" s="227" t="s">
        <v>101</v>
      </c>
      <c r="B13" s="228"/>
      <c r="C13" s="231">
        <f>SUM(C7:C12)</f>
        <v>1032136700</v>
      </c>
      <c r="D13" s="231">
        <f>SUM(D7:D12)</f>
        <v>936780800</v>
      </c>
      <c r="E13" s="231">
        <f>SUM(E7:E12)</f>
        <v>812099400</v>
      </c>
      <c r="F13" s="231">
        <f>SUM(F7:F12)</f>
        <v>1067744400</v>
      </c>
      <c r="G13" s="232">
        <f>SUM(G7:G12)</f>
        <v>3848761300</v>
      </c>
    </row>
    <row r="14" spans="1:7" ht="13.5" customHeight="1" thickBot="1" x14ac:dyDescent="0.2">
      <c r="A14" s="233" t="s">
        <v>102</v>
      </c>
      <c r="B14" s="234"/>
      <c r="C14" s="235">
        <f>SUM(C6,C13)</f>
        <v>1051484800</v>
      </c>
      <c r="D14" s="235">
        <f>SUM(D6,D13)</f>
        <v>954986900</v>
      </c>
      <c r="E14" s="235">
        <f>SUM(E6,E13)</f>
        <v>824762500</v>
      </c>
      <c r="F14" s="235">
        <f>SUM(F6,F13)</f>
        <v>1092141700</v>
      </c>
      <c r="G14" s="236">
        <f>SUM(G6,G13)</f>
        <v>3923375900</v>
      </c>
    </row>
    <row r="15" spans="1:7" ht="13.5" customHeight="1" x14ac:dyDescent="0.15">
      <c r="A15" s="237">
        <v>7</v>
      </c>
      <c r="B15" s="238" t="s">
        <v>103</v>
      </c>
      <c r="C15" s="239">
        <v>1056400</v>
      </c>
      <c r="D15" s="239">
        <v>1337200</v>
      </c>
      <c r="E15" s="239">
        <v>1410800</v>
      </c>
      <c r="F15" s="239">
        <v>2016900</v>
      </c>
      <c r="G15" s="240">
        <v>5821300</v>
      </c>
    </row>
    <row r="16" spans="1:7" ht="13.5" customHeight="1" x14ac:dyDescent="0.15">
      <c r="A16" s="227">
        <v>8</v>
      </c>
      <c r="B16" s="228" t="s">
        <v>104</v>
      </c>
      <c r="C16" s="241">
        <v>2086000</v>
      </c>
      <c r="D16" s="241">
        <v>2293700</v>
      </c>
      <c r="E16" s="241">
        <v>1787500</v>
      </c>
      <c r="F16" s="241">
        <v>3263900</v>
      </c>
      <c r="G16" s="242">
        <v>9431100</v>
      </c>
    </row>
    <row r="17" spans="1:7" ht="13.5" customHeight="1" x14ac:dyDescent="0.15">
      <c r="A17" s="227">
        <v>9</v>
      </c>
      <c r="B17" s="228" t="s">
        <v>105</v>
      </c>
      <c r="C17" s="241">
        <v>7014900</v>
      </c>
      <c r="D17" s="241">
        <v>8342500</v>
      </c>
      <c r="E17" s="241">
        <v>6130100</v>
      </c>
      <c r="F17" s="241">
        <v>10162100</v>
      </c>
      <c r="G17" s="242">
        <v>31649600</v>
      </c>
    </row>
    <row r="18" spans="1:7" ht="13.5" customHeight="1" x14ac:dyDescent="0.15">
      <c r="A18" s="227">
        <v>10</v>
      </c>
      <c r="B18" s="228" t="s">
        <v>106</v>
      </c>
      <c r="C18" s="241">
        <v>2084800</v>
      </c>
      <c r="D18" s="241">
        <v>2700400</v>
      </c>
      <c r="E18" s="241">
        <v>2212500</v>
      </c>
      <c r="F18" s="241">
        <v>3397500</v>
      </c>
      <c r="G18" s="242">
        <v>10395200</v>
      </c>
    </row>
    <row r="19" spans="1:7" ht="13.5" customHeight="1" x14ac:dyDescent="0.15">
      <c r="A19" s="227">
        <v>11</v>
      </c>
      <c r="B19" s="228" t="s">
        <v>107</v>
      </c>
      <c r="C19" s="241">
        <v>2430000</v>
      </c>
      <c r="D19" s="241">
        <v>3620600</v>
      </c>
      <c r="E19" s="241">
        <v>2165300</v>
      </c>
      <c r="F19" s="241">
        <v>3836700</v>
      </c>
      <c r="G19" s="242">
        <v>12052600</v>
      </c>
    </row>
    <row r="20" spans="1:7" ht="13.5" customHeight="1" x14ac:dyDescent="0.15">
      <c r="A20" s="227">
        <v>12</v>
      </c>
      <c r="B20" s="228" t="s">
        <v>108</v>
      </c>
      <c r="C20" s="241">
        <v>9280500</v>
      </c>
      <c r="D20" s="241">
        <v>9760400</v>
      </c>
      <c r="E20" s="241">
        <v>7740300</v>
      </c>
      <c r="F20" s="241">
        <v>12615300</v>
      </c>
      <c r="G20" s="242">
        <v>39396500</v>
      </c>
    </row>
    <row r="21" spans="1:7" ht="13.5" customHeight="1" x14ac:dyDescent="0.15">
      <c r="A21" s="227">
        <v>13</v>
      </c>
      <c r="B21" s="228" t="s">
        <v>109</v>
      </c>
      <c r="C21" s="241">
        <v>3720300</v>
      </c>
      <c r="D21" s="241">
        <v>4275800</v>
      </c>
      <c r="E21" s="241">
        <v>3421700</v>
      </c>
      <c r="F21" s="241">
        <v>4882400</v>
      </c>
      <c r="G21" s="242">
        <v>16300200</v>
      </c>
    </row>
    <row r="22" spans="1:7" ht="13.5" customHeight="1" x14ac:dyDescent="0.15">
      <c r="A22" s="227">
        <v>14</v>
      </c>
      <c r="B22" s="228" t="s">
        <v>110</v>
      </c>
      <c r="C22" s="241">
        <v>3080300</v>
      </c>
      <c r="D22" s="241">
        <v>4022000</v>
      </c>
      <c r="E22" s="241">
        <v>3535500</v>
      </c>
      <c r="F22" s="241">
        <v>5666100</v>
      </c>
      <c r="G22" s="242">
        <v>16303900</v>
      </c>
    </row>
    <row r="23" spans="1:7" ht="13.5" customHeight="1" x14ac:dyDescent="0.15">
      <c r="A23" s="227">
        <v>15</v>
      </c>
      <c r="B23" s="228" t="s">
        <v>111</v>
      </c>
      <c r="C23" s="241">
        <v>5103600</v>
      </c>
      <c r="D23" s="241">
        <v>4531400</v>
      </c>
      <c r="E23" s="241">
        <v>4206800</v>
      </c>
      <c r="F23" s="241">
        <v>7019600</v>
      </c>
      <c r="G23" s="242">
        <v>20861400</v>
      </c>
    </row>
    <row r="24" spans="1:7" ht="13.5" customHeight="1" x14ac:dyDescent="0.15">
      <c r="A24" s="227">
        <v>16</v>
      </c>
      <c r="B24" s="228" t="s">
        <v>112</v>
      </c>
      <c r="C24" s="241">
        <v>8692600</v>
      </c>
      <c r="D24" s="241">
        <v>9301900</v>
      </c>
      <c r="E24" s="241">
        <v>8134900</v>
      </c>
      <c r="F24" s="241">
        <v>14118600</v>
      </c>
      <c r="G24" s="242">
        <v>40248000</v>
      </c>
    </row>
    <row r="25" spans="1:7" ht="13.5" customHeight="1" x14ac:dyDescent="0.15">
      <c r="A25" s="227">
        <v>17</v>
      </c>
      <c r="B25" s="228" t="s">
        <v>113</v>
      </c>
      <c r="C25" s="241">
        <v>7796800</v>
      </c>
      <c r="D25" s="241">
        <v>8649900</v>
      </c>
      <c r="E25" s="241">
        <v>6251800</v>
      </c>
      <c r="F25" s="241">
        <v>11286500</v>
      </c>
      <c r="G25" s="242">
        <v>33985000</v>
      </c>
    </row>
    <row r="26" spans="1:7" ht="13.5" customHeight="1" x14ac:dyDescent="0.15">
      <c r="A26" s="227">
        <v>18</v>
      </c>
      <c r="B26" s="228" t="s">
        <v>114</v>
      </c>
      <c r="C26" s="241">
        <v>7775600</v>
      </c>
      <c r="D26" s="241">
        <v>7819100</v>
      </c>
      <c r="E26" s="241">
        <v>6046600</v>
      </c>
      <c r="F26" s="241">
        <v>8918600</v>
      </c>
      <c r="G26" s="242">
        <v>30559900</v>
      </c>
    </row>
    <row r="27" spans="1:7" ht="13.5" customHeight="1" x14ac:dyDescent="0.15">
      <c r="A27" s="227">
        <v>19</v>
      </c>
      <c r="B27" s="228" t="s">
        <v>115</v>
      </c>
      <c r="C27" s="241">
        <v>4519700</v>
      </c>
      <c r="D27" s="241">
        <v>4657200</v>
      </c>
      <c r="E27" s="241">
        <v>3331900</v>
      </c>
      <c r="F27" s="241">
        <v>5430200</v>
      </c>
      <c r="G27" s="242">
        <v>17939000</v>
      </c>
    </row>
    <row r="28" spans="1:7" ht="13.5" customHeight="1" x14ac:dyDescent="0.15">
      <c r="A28" s="227">
        <v>20</v>
      </c>
      <c r="B28" s="228" t="s">
        <v>116</v>
      </c>
      <c r="C28" s="241">
        <v>5205600</v>
      </c>
      <c r="D28" s="241">
        <v>5887500</v>
      </c>
      <c r="E28" s="241">
        <v>4776000</v>
      </c>
      <c r="F28" s="241">
        <v>8146600</v>
      </c>
      <c r="G28" s="242">
        <v>24015700</v>
      </c>
    </row>
    <row r="29" spans="1:7" ht="13.5" customHeight="1" x14ac:dyDescent="0.15">
      <c r="A29" s="227">
        <v>21</v>
      </c>
      <c r="B29" s="228" t="s">
        <v>117</v>
      </c>
      <c r="C29" s="241">
        <v>8167400</v>
      </c>
      <c r="D29" s="241">
        <v>7115800</v>
      </c>
      <c r="E29" s="241">
        <v>6725800</v>
      </c>
      <c r="F29" s="241">
        <v>9067600</v>
      </c>
      <c r="G29" s="242">
        <v>31076600</v>
      </c>
    </row>
    <row r="30" spans="1:7" ht="13.5" customHeight="1" x14ac:dyDescent="0.15">
      <c r="A30" s="227">
        <v>22</v>
      </c>
      <c r="B30" s="228" t="s">
        <v>118</v>
      </c>
      <c r="C30" s="241">
        <v>2597500</v>
      </c>
      <c r="D30" s="241">
        <v>3104300</v>
      </c>
      <c r="E30" s="241">
        <v>1926300</v>
      </c>
      <c r="F30" s="241">
        <v>3201200</v>
      </c>
      <c r="G30" s="242">
        <v>10829300</v>
      </c>
    </row>
    <row r="31" spans="1:7" ht="13.5" customHeight="1" x14ac:dyDescent="0.15">
      <c r="A31" s="227">
        <v>23</v>
      </c>
      <c r="B31" s="228" t="s">
        <v>119</v>
      </c>
      <c r="C31" s="241">
        <v>6316600</v>
      </c>
      <c r="D31" s="241">
        <v>7171500</v>
      </c>
      <c r="E31" s="241">
        <v>4922700</v>
      </c>
      <c r="F31" s="241">
        <v>7252900</v>
      </c>
      <c r="G31" s="242">
        <v>25663700</v>
      </c>
    </row>
    <row r="32" spans="1:7" ht="13.5" customHeight="1" x14ac:dyDescent="0.15">
      <c r="A32" s="227">
        <v>24</v>
      </c>
      <c r="B32" s="228" t="s">
        <v>120</v>
      </c>
      <c r="C32" s="241"/>
      <c r="D32" s="241"/>
      <c r="E32" s="241">
        <v>3471400</v>
      </c>
      <c r="F32" s="241">
        <v>6434400</v>
      </c>
      <c r="G32" s="242">
        <v>9905800</v>
      </c>
    </row>
    <row r="33" spans="1:7" ht="13.5" customHeight="1" x14ac:dyDescent="0.15">
      <c r="A33" s="227">
        <v>25</v>
      </c>
      <c r="B33" s="228" t="s">
        <v>121</v>
      </c>
      <c r="C33" s="241">
        <v>3014100</v>
      </c>
      <c r="D33" s="241">
        <v>2884700</v>
      </c>
      <c r="E33" s="241">
        <v>2643200</v>
      </c>
      <c r="F33" s="241">
        <v>4002600</v>
      </c>
      <c r="G33" s="242">
        <v>12544600</v>
      </c>
    </row>
    <row r="34" spans="1:7" ht="13.5" customHeight="1" x14ac:dyDescent="0.15">
      <c r="A34" s="227">
        <v>26</v>
      </c>
      <c r="B34" s="228" t="s">
        <v>122</v>
      </c>
      <c r="C34" s="241">
        <v>3837900</v>
      </c>
      <c r="D34" s="241">
        <v>4300700</v>
      </c>
      <c r="E34" s="241">
        <v>3660200</v>
      </c>
      <c r="F34" s="241">
        <v>5867200</v>
      </c>
      <c r="G34" s="242">
        <v>17666000</v>
      </c>
    </row>
    <row r="35" spans="1:7" ht="13.5" customHeight="1" x14ac:dyDescent="0.15">
      <c r="A35" s="227">
        <v>27</v>
      </c>
      <c r="B35" s="228" t="s">
        <v>123</v>
      </c>
      <c r="C35" s="241">
        <v>2407000</v>
      </c>
      <c r="D35" s="241">
        <v>1949300</v>
      </c>
      <c r="E35" s="241">
        <v>1651500</v>
      </c>
      <c r="F35" s="241">
        <v>2932500</v>
      </c>
      <c r="G35" s="242">
        <v>8940300</v>
      </c>
    </row>
    <row r="36" spans="1:7" ht="13.5" customHeight="1" x14ac:dyDescent="0.15">
      <c r="A36" s="227">
        <v>28</v>
      </c>
      <c r="B36" s="228" t="s">
        <v>124</v>
      </c>
      <c r="C36" s="241">
        <v>3314600</v>
      </c>
      <c r="D36" s="241">
        <v>4362500</v>
      </c>
      <c r="E36" s="241">
        <v>3555500</v>
      </c>
      <c r="F36" s="241">
        <v>4910900</v>
      </c>
      <c r="G36" s="242">
        <v>16143500</v>
      </c>
    </row>
    <row r="37" spans="1:7" ht="13.5" customHeight="1" x14ac:dyDescent="0.15">
      <c r="A37" s="227">
        <v>29</v>
      </c>
      <c r="B37" s="228" t="s">
        <v>125</v>
      </c>
      <c r="C37" s="241">
        <v>5462500</v>
      </c>
      <c r="D37" s="241">
        <v>6275600</v>
      </c>
      <c r="E37" s="241">
        <v>4560500</v>
      </c>
      <c r="F37" s="241">
        <v>7115100</v>
      </c>
      <c r="G37" s="242">
        <v>23413700</v>
      </c>
    </row>
    <row r="38" spans="1:7" ht="13.5" customHeight="1" x14ac:dyDescent="0.15">
      <c r="A38" s="227">
        <v>30</v>
      </c>
      <c r="B38" s="228" t="s">
        <v>126</v>
      </c>
      <c r="C38" s="241">
        <v>2985400</v>
      </c>
      <c r="D38" s="241">
        <v>3303100</v>
      </c>
      <c r="E38" s="241">
        <v>1885000</v>
      </c>
      <c r="F38" s="241">
        <v>4998600</v>
      </c>
      <c r="G38" s="242">
        <v>13172100</v>
      </c>
    </row>
    <row r="39" spans="1:7" ht="13.5" customHeight="1" x14ac:dyDescent="0.15">
      <c r="A39" s="227">
        <v>31</v>
      </c>
      <c r="B39" s="228" t="s">
        <v>127</v>
      </c>
      <c r="C39" s="241">
        <v>2039600</v>
      </c>
      <c r="D39" s="241">
        <v>2346600</v>
      </c>
      <c r="E39" s="241">
        <v>1567600</v>
      </c>
      <c r="F39" s="241">
        <v>2527800</v>
      </c>
      <c r="G39" s="242">
        <v>8481600</v>
      </c>
    </row>
    <row r="40" spans="1:7" ht="13.5" customHeight="1" x14ac:dyDescent="0.15">
      <c r="A40" s="227">
        <v>32</v>
      </c>
      <c r="B40" s="228" t="s">
        <v>128</v>
      </c>
      <c r="C40" s="241">
        <v>3708700</v>
      </c>
      <c r="D40" s="241">
        <v>4020600</v>
      </c>
      <c r="E40" s="241">
        <v>3805500</v>
      </c>
      <c r="F40" s="241">
        <v>4502400</v>
      </c>
      <c r="G40" s="242">
        <v>16037200</v>
      </c>
    </row>
    <row r="41" spans="1:7" ht="13.5" customHeight="1" x14ac:dyDescent="0.15">
      <c r="A41" s="227">
        <v>33</v>
      </c>
      <c r="B41" s="228" t="s">
        <v>129</v>
      </c>
      <c r="C41" s="241">
        <v>1645500</v>
      </c>
      <c r="D41" s="241">
        <v>983600</v>
      </c>
      <c r="E41" s="241">
        <v>1131900</v>
      </c>
      <c r="F41" s="241">
        <v>1278800</v>
      </c>
      <c r="G41" s="242">
        <v>5039800</v>
      </c>
    </row>
    <row r="42" spans="1:7" ht="13.5" customHeight="1" x14ac:dyDescent="0.15">
      <c r="A42" s="227">
        <v>34</v>
      </c>
      <c r="B42" s="228" t="s">
        <v>130</v>
      </c>
      <c r="C42" s="241">
        <v>3425800</v>
      </c>
      <c r="D42" s="241">
        <v>4240400</v>
      </c>
      <c r="E42" s="241">
        <v>3385300</v>
      </c>
      <c r="F42" s="241">
        <v>4595800</v>
      </c>
      <c r="G42" s="242">
        <v>15647300</v>
      </c>
    </row>
    <row r="43" spans="1:7" ht="13.5" customHeight="1" x14ac:dyDescent="0.15">
      <c r="A43" s="227">
        <v>35</v>
      </c>
      <c r="B43" s="228" t="s">
        <v>131</v>
      </c>
      <c r="C43" s="241">
        <v>1490700</v>
      </c>
      <c r="D43" s="241">
        <v>1578500</v>
      </c>
      <c r="E43" s="241">
        <v>1238800</v>
      </c>
      <c r="F43" s="241">
        <v>1671700</v>
      </c>
      <c r="G43" s="242">
        <v>5979700</v>
      </c>
    </row>
    <row r="44" spans="1:7" ht="13.5" customHeight="1" x14ac:dyDescent="0.15">
      <c r="A44" s="227">
        <v>36</v>
      </c>
      <c r="B44" s="228" t="s">
        <v>132</v>
      </c>
      <c r="C44" s="241">
        <v>3185700</v>
      </c>
      <c r="D44" s="241">
        <v>4311300</v>
      </c>
      <c r="E44" s="241">
        <v>3544100</v>
      </c>
      <c r="F44" s="241">
        <v>5053500</v>
      </c>
      <c r="G44" s="242">
        <v>16094600</v>
      </c>
    </row>
    <row r="45" spans="1:7" ht="13.5" customHeight="1" x14ac:dyDescent="0.15">
      <c r="A45" s="227">
        <v>37</v>
      </c>
      <c r="B45" s="228" t="s">
        <v>133</v>
      </c>
      <c r="C45" s="241">
        <v>6533200</v>
      </c>
      <c r="D45" s="241">
        <v>7075800</v>
      </c>
      <c r="E45" s="241">
        <v>6278700</v>
      </c>
      <c r="F45" s="241">
        <v>8359700</v>
      </c>
      <c r="G45" s="242">
        <v>28247400</v>
      </c>
    </row>
    <row r="46" spans="1:7" ht="13.5" customHeight="1" x14ac:dyDescent="0.15">
      <c r="A46" s="227">
        <v>38</v>
      </c>
      <c r="B46" s="228" t="s">
        <v>134</v>
      </c>
      <c r="C46" s="241">
        <v>3696000</v>
      </c>
      <c r="D46" s="241">
        <v>3750000</v>
      </c>
      <c r="E46" s="241">
        <v>3174700</v>
      </c>
      <c r="F46" s="241">
        <v>4921000</v>
      </c>
      <c r="G46" s="242">
        <v>15541700</v>
      </c>
    </row>
    <row r="47" spans="1:7" ht="13.5" customHeight="1" x14ac:dyDescent="0.15">
      <c r="A47" s="227">
        <v>39</v>
      </c>
      <c r="B47" s="228" t="s">
        <v>135</v>
      </c>
      <c r="C47" s="241">
        <v>3612700</v>
      </c>
      <c r="D47" s="241">
        <v>4685500</v>
      </c>
      <c r="E47" s="241">
        <v>3875800</v>
      </c>
      <c r="F47" s="241">
        <v>5360400</v>
      </c>
      <c r="G47" s="242">
        <v>17534400</v>
      </c>
    </row>
    <row r="48" spans="1:7" ht="13.5" customHeight="1" x14ac:dyDescent="0.15">
      <c r="A48" s="227">
        <v>40</v>
      </c>
      <c r="B48" s="228" t="s">
        <v>136</v>
      </c>
      <c r="C48" s="241">
        <v>725200</v>
      </c>
      <c r="D48" s="241">
        <v>1287300</v>
      </c>
      <c r="E48" s="241">
        <v>1450600</v>
      </c>
      <c r="F48" s="241">
        <v>1071300</v>
      </c>
      <c r="G48" s="242">
        <v>4534400</v>
      </c>
    </row>
    <row r="49" spans="1:7" ht="13.5" customHeight="1" x14ac:dyDescent="0.15">
      <c r="A49" s="227">
        <v>41</v>
      </c>
      <c r="B49" s="228" t="s">
        <v>137</v>
      </c>
      <c r="C49" s="241">
        <v>4124900</v>
      </c>
      <c r="D49" s="241">
        <v>3632900</v>
      </c>
      <c r="E49" s="241">
        <v>3341200</v>
      </c>
      <c r="F49" s="241">
        <v>4823000</v>
      </c>
      <c r="G49" s="242">
        <v>15922000</v>
      </c>
    </row>
    <row r="50" spans="1:7" ht="13.5" customHeight="1" x14ac:dyDescent="0.15">
      <c r="A50" s="227">
        <v>42</v>
      </c>
      <c r="B50" s="228" t="s">
        <v>138</v>
      </c>
      <c r="C50" s="241">
        <v>5517400</v>
      </c>
      <c r="D50" s="241">
        <v>5794800</v>
      </c>
      <c r="E50" s="241">
        <v>4463800</v>
      </c>
      <c r="F50" s="241">
        <v>6444700</v>
      </c>
      <c r="G50" s="242">
        <v>22220700</v>
      </c>
    </row>
    <row r="51" spans="1:7" ht="13.5" customHeight="1" x14ac:dyDescent="0.15">
      <c r="A51" s="227">
        <v>43</v>
      </c>
      <c r="B51" s="228" t="s">
        <v>139</v>
      </c>
      <c r="C51" s="241">
        <v>3775000</v>
      </c>
      <c r="D51" s="241">
        <v>4768500</v>
      </c>
      <c r="E51" s="241">
        <v>3991500</v>
      </c>
      <c r="F51" s="241">
        <v>5081100</v>
      </c>
      <c r="G51" s="242">
        <v>17616100</v>
      </c>
    </row>
    <row r="52" spans="1:7" ht="13.5" customHeight="1" thickBot="1" x14ac:dyDescent="0.2">
      <c r="A52" s="233" t="s">
        <v>140</v>
      </c>
      <c r="B52" s="234"/>
      <c r="C52" s="243">
        <v>151430500</v>
      </c>
      <c r="D52" s="243">
        <v>166142900</v>
      </c>
      <c r="E52" s="243">
        <v>137403300</v>
      </c>
      <c r="F52" s="243">
        <v>212235200</v>
      </c>
      <c r="G52" s="244">
        <v>667211900</v>
      </c>
    </row>
    <row r="53" spans="1:7" ht="13.5" customHeight="1" x14ac:dyDescent="0.15">
      <c r="A53" s="237">
        <v>44</v>
      </c>
      <c r="B53" s="238" t="s">
        <v>141</v>
      </c>
      <c r="C53" s="239">
        <v>421300</v>
      </c>
      <c r="D53" s="239">
        <v>836400</v>
      </c>
      <c r="E53" s="239">
        <v>416700</v>
      </c>
      <c r="F53" s="239">
        <v>565300</v>
      </c>
      <c r="G53" s="240">
        <v>2239700</v>
      </c>
    </row>
    <row r="54" spans="1:7" ht="13.5" customHeight="1" x14ac:dyDescent="0.15">
      <c r="A54" s="227">
        <v>45</v>
      </c>
      <c r="B54" s="228" t="s">
        <v>142</v>
      </c>
      <c r="C54" s="241">
        <v>921700</v>
      </c>
      <c r="D54" s="241">
        <v>1282300</v>
      </c>
      <c r="E54" s="241">
        <v>1502300</v>
      </c>
      <c r="F54" s="241">
        <v>1802000</v>
      </c>
      <c r="G54" s="242">
        <v>5508300</v>
      </c>
    </row>
    <row r="55" spans="1:7" ht="13.5" customHeight="1" x14ac:dyDescent="0.15">
      <c r="A55" s="227">
        <v>46</v>
      </c>
      <c r="B55" s="228" t="s">
        <v>143</v>
      </c>
      <c r="C55" s="241">
        <v>575200</v>
      </c>
      <c r="D55" s="241">
        <v>569700</v>
      </c>
      <c r="E55" s="241">
        <v>644500</v>
      </c>
      <c r="F55" s="241">
        <v>970100</v>
      </c>
      <c r="G55" s="242">
        <v>2759500</v>
      </c>
    </row>
    <row r="56" spans="1:7" ht="13.5" customHeight="1" x14ac:dyDescent="0.15">
      <c r="A56" s="227">
        <v>47</v>
      </c>
      <c r="B56" s="228" t="s">
        <v>144</v>
      </c>
      <c r="C56" s="241">
        <v>2549400</v>
      </c>
      <c r="D56" s="241">
        <v>3076300</v>
      </c>
      <c r="E56" s="241">
        <v>2353600</v>
      </c>
      <c r="F56" s="241">
        <v>4491600</v>
      </c>
      <c r="G56" s="242">
        <v>12470900</v>
      </c>
    </row>
    <row r="57" spans="1:7" ht="13.5" customHeight="1" x14ac:dyDescent="0.15">
      <c r="A57" s="227">
        <v>48</v>
      </c>
      <c r="B57" s="228" t="s">
        <v>145</v>
      </c>
      <c r="C57" s="241">
        <v>1522900</v>
      </c>
      <c r="D57" s="241">
        <v>1593300</v>
      </c>
      <c r="E57" s="241">
        <v>1150200</v>
      </c>
      <c r="F57" s="241">
        <v>1906500</v>
      </c>
      <c r="G57" s="242">
        <v>6172900</v>
      </c>
    </row>
    <row r="58" spans="1:7" ht="13.5" customHeight="1" x14ac:dyDescent="0.15">
      <c r="A58" s="227">
        <v>49</v>
      </c>
      <c r="B58" s="228" t="s">
        <v>146</v>
      </c>
      <c r="C58" s="241">
        <v>1778500</v>
      </c>
      <c r="D58" s="241">
        <v>1483000</v>
      </c>
      <c r="E58" s="241">
        <v>989300</v>
      </c>
      <c r="F58" s="241">
        <v>1641800</v>
      </c>
      <c r="G58" s="242">
        <v>5892600</v>
      </c>
    </row>
    <row r="59" spans="1:7" ht="13.5" customHeight="1" x14ac:dyDescent="0.15">
      <c r="A59" s="227">
        <v>50</v>
      </c>
      <c r="B59" s="228" t="s">
        <v>147</v>
      </c>
      <c r="C59" s="241">
        <v>357500</v>
      </c>
      <c r="D59" s="241">
        <v>429300</v>
      </c>
      <c r="E59" s="241">
        <v>581100</v>
      </c>
      <c r="F59" s="241">
        <v>510700</v>
      </c>
      <c r="G59" s="242">
        <v>1878600</v>
      </c>
    </row>
    <row r="60" spans="1:7" ht="13.5" customHeight="1" x14ac:dyDescent="0.15">
      <c r="A60" s="227">
        <v>51</v>
      </c>
      <c r="B60" s="228" t="s">
        <v>148</v>
      </c>
      <c r="C60" s="241">
        <v>1450200</v>
      </c>
      <c r="D60" s="241">
        <v>1417700</v>
      </c>
      <c r="E60" s="241">
        <v>1055300</v>
      </c>
      <c r="F60" s="241">
        <v>1414500</v>
      </c>
      <c r="G60" s="242">
        <v>5337700</v>
      </c>
    </row>
    <row r="61" spans="1:7" ht="13.5" customHeight="1" x14ac:dyDescent="0.15">
      <c r="A61" s="227">
        <v>52</v>
      </c>
      <c r="B61" s="228" t="s">
        <v>149</v>
      </c>
      <c r="C61" s="241">
        <v>1555400</v>
      </c>
      <c r="D61" s="241">
        <v>2126900</v>
      </c>
      <c r="E61" s="241">
        <v>1501400</v>
      </c>
      <c r="F61" s="241">
        <v>1819300</v>
      </c>
      <c r="G61" s="242">
        <v>7003000</v>
      </c>
    </row>
    <row r="62" spans="1:7" ht="13.5" customHeight="1" x14ac:dyDescent="0.15">
      <c r="A62" s="227">
        <v>53</v>
      </c>
      <c r="B62" s="228" t="s">
        <v>150</v>
      </c>
      <c r="C62" s="241">
        <v>568900</v>
      </c>
      <c r="D62" s="241">
        <v>630000</v>
      </c>
      <c r="E62" s="241">
        <v>765500</v>
      </c>
      <c r="F62" s="241">
        <v>1165400</v>
      </c>
      <c r="G62" s="242">
        <v>3129800</v>
      </c>
    </row>
    <row r="63" spans="1:7" ht="13.5" customHeight="1" x14ac:dyDescent="0.15">
      <c r="A63" s="227">
        <v>54</v>
      </c>
      <c r="B63" s="228" t="s">
        <v>151</v>
      </c>
      <c r="C63" s="241">
        <v>380700</v>
      </c>
      <c r="D63" s="241">
        <v>499200</v>
      </c>
      <c r="E63" s="241">
        <v>201100</v>
      </c>
      <c r="F63" s="241">
        <v>555600</v>
      </c>
      <c r="G63" s="242">
        <v>1636600</v>
      </c>
    </row>
    <row r="64" spans="1:7" ht="13.5" customHeight="1" x14ac:dyDescent="0.15">
      <c r="A64" s="227">
        <v>55</v>
      </c>
      <c r="B64" s="228" t="s">
        <v>152</v>
      </c>
      <c r="C64" s="241">
        <v>1008700</v>
      </c>
      <c r="D64" s="241">
        <v>912100</v>
      </c>
      <c r="E64" s="241">
        <v>669300</v>
      </c>
      <c r="F64" s="241">
        <v>756900</v>
      </c>
      <c r="G64" s="242">
        <v>3347000</v>
      </c>
    </row>
    <row r="65" spans="1:7" ht="13.5" customHeight="1" x14ac:dyDescent="0.15">
      <c r="A65" s="227">
        <v>56</v>
      </c>
      <c r="B65" s="228" t="s">
        <v>153</v>
      </c>
      <c r="C65" s="241">
        <v>1062900</v>
      </c>
      <c r="D65" s="241">
        <v>1313400</v>
      </c>
      <c r="E65" s="241">
        <v>861900</v>
      </c>
      <c r="F65" s="241">
        <v>995500</v>
      </c>
      <c r="G65" s="242">
        <v>4233700</v>
      </c>
    </row>
    <row r="66" spans="1:7" ht="13.5" customHeight="1" x14ac:dyDescent="0.15">
      <c r="A66" s="227">
        <v>57</v>
      </c>
      <c r="B66" s="228" t="s">
        <v>154</v>
      </c>
      <c r="C66" s="241">
        <v>2592600</v>
      </c>
      <c r="D66" s="241">
        <v>3213500</v>
      </c>
      <c r="E66" s="241">
        <v>2076300</v>
      </c>
      <c r="F66" s="241">
        <v>3604300</v>
      </c>
      <c r="G66" s="242">
        <v>11486700</v>
      </c>
    </row>
    <row r="67" spans="1:7" ht="13.5" customHeight="1" x14ac:dyDescent="0.15">
      <c r="A67" s="227">
        <v>58</v>
      </c>
      <c r="B67" s="228" t="s">
        <v>155</v>
      </c>
      <c r="C67" s="241">
        <v>826000</v>
      </c>
      <c r="D67" s="241">
        <v>1239200</v>
      </c>
      <c r="E67" s="241">
        <v>712700</v>
      </c>
      <c r="F67" s="241">
        <v>1058700</v>
      </c>
      <c r="G67" s="242">
        <v>3836600</v>
      </c>
    </row>
    <row r="68" spans="1:7" ht="13.5" customHeight="1" x14ac:dyDescent="0.15">
      <c r="A68" s="227">
        <v>59</v>
      </c>
      <c r="B68" s="228" t="s">
        <v>156</v>
      </c>
      <c r="C68" s="241">
        <v>6800800</v>
      </c>
      <c r="D68" s="241">
        <v>7197900</v>
      </c>
      <c r="E68" s="241">
        <v>5878200</v>
      </c>
      <c r="F68" s="241">
        <v>7753700</v>
      </c>
      <c r="G68" s="242">
        <v>27630600</v>
      </c>
    </row>
    <row r="69" spans="1:7" ht="13.5" customHeight="1" x14ac:dyDescent="0.15">
      <c r="A69" s="227">
        <v>60</v>
      </c>
      <c r="B69" s="228" t="s">
        <v>157</v>
      </c>
      <c r="C69" s="241">
        <v>2871300</v>
      </c>
      <c r="D69" s="241">
        <v>2833200</v>
      </c>
      <c r="E69" s="241">
        <v>2251900</v>
      </c>
      <c r="F69" s="241">
        <v>3185400</v>
      </c>
      <c r="G69" s="242">
        <v>11141800</v>
      </c>
    </row>
    <row r="70" spans="1:7" ht="13.5" customHeight="1" x14ac:dyDescent="0.15">
      <c r="A70" s="227">
        <v>61</v>
      </c>
      <c r="B70" s="228" t="s">
        <v>158</v>
      </c>
      <c r="C70" s="241">
        <v>5323700</v>
      </c>
      <c r="D70" s="241">
        <v>7770600</v>
      </c>
      <c r="E70" s="241">
        <v>4663600</v>
      </c>
      <c r="F70" s="241">
        <v>6655900</v>
      </c>
      <c r="G70" s="242">
        <v>24413800</v>
      </c>
    </row>
    <row r="71" spans="1:7" ht="13.5" customHeight="1" x14ac:dyDescent="0.15">
      <c r="A71" s="227">
        <v>62</v>
      </c>
      <c r="B71" s="228" t="s">
        <v>159</v>
      </c>
      <c r="C71" s="241">
        <v>1707100</v>
      </c>
      <c r="D71" s="241">
        <v>1988600</v>
      </c>
      <c r="E71" s="241">
        <v>1286800</v>
      </c>
      <c r="F71" s="241">
        <v>1993700</v>
      </c>
      <c r="G71" s="242">
        <v>6976200</v>
      </c>
    </row>
    <row r="72" spans="1:7" ht="13.5" customHeight="1" x14ac:dyDescent="0.15">
      <c r="A72" s="227">
        <v>63</v>
      </c>
      <c r="B72" s="228" t="s">
        <v>160</v>
      </c>
      <c r="C72" s="241">
        <v>2397600</v>
      </c>
      <c r="D72" s="241">
        <v>2558100</v>
      </c>
      <c r="E72" s="241">
        <v>2053200</v>
      </c>
      <c r="F72" s="241">
        <v>3001300</v>
      </c>
      <c r="G72" s="242">
        <v>10010200</v>
      </c>
    </row>
    <row r="73" spans="1:7" ht="13.5" customHeight="1" x14ac:dyDescent="0.15">
      <c r="A73" s="227">
        <v>64</v>
      </c>
      <c r="B73" s="228" t="s">
        <v>161</v>
      </c>
      <c r="C73" s="241">
        <v>1350100</v>
      </c>
      <c r="D73" s="241">
        <v>1530400</v>
      </c>
      <c r="E73" s="241">
        <v>1039800</v>
      </c>
      <c r="F73" s="241">
        <v>1511000</v>
      </c>
      <c r="G73" s="242">
        <v>5431300</v>
      </c>
    </row>
    <row r="74" spans="1:7" ht="13.5" customHeight="1" x14ac:dyDescent="0.15">
      <c r="A74" s="227">
        <v>65</v>
      </c>
      <c r="B74" s="228" t="s">
        <v>162</v>
      </c>
      <c r="C74" s="241">
        <v>8269100</v>
      </c>
      <c r="D74" s="241">
        <v>10688700</v>
      </c>
      <c r="E74" s="241">
        <v>7984100</v>
      </c>
      <c r="F74" s="241">
        <v>11078300</v>
      </c>
      <c r="G74" s="242">
        <v>38020200</v>
      </c>
    </row>
    <row r="75" spans="1:7" ht="13.5" customHeight="1" x14ac:dyDescent="0.15">
      <c r="A75" s="227">
        <v>66</v>
      </c>
      <c r="B75" s="228" t="s">
        <v>163</v>
      </c>
      <c r="C75" s="241">
        <v>1185600</v>
      </c>
      <c r="D75" s="241">
        <v>1809600</v>
      </c>
      <c r="E75" s="241">
        <v>1455000</v>
      </c>
      <c r="F75" s="241">
        <v>2148200</v>
      </c>
      <c r="G75" s="242">
        <v>6598400</v>
      </c>
    </row>
    <row r="76" spans="1:7" ht="13.5" customHeight="1" x14ac:dyDescent="0.15">
      <c r="A76" s="227">
        <v>67</v>
      </c>
      <c r="B76" s="228" t="s">
        <v>164</v>
      </c>
      <c r="C76" s="241">
        <v>1358500</v>
      </c>
      <c r="D76" s="241">
        <v>1257000</v>
      </c>
      <c r="E76" s="241">
        <v>556100</v>
      </c>
      <c r="F76" s="241">
        <v>1303600</v>
      </c>
      <c r="G76" s="242">
        <v>4475200</v>
      </c>
    </row>
    <row r="77" spans="1:7" ht="13.5" customHeight="1" x14ac:dyDescent="0.15">
      <c r="A77" s="227">
        <v>68</v>
      </c>
      <c r="B77" s="228" t="s">
        <v>165</v>
      </c>
      <c r="C77" s="241">
        <v>1570600</v>
      </c>
      <c r="D77" s="241">
        <v>2104200</v>
      </c>
      <c r="E77" s="241">
        <v>1820800</v>
      </c>
      <c r="F77" s="241">
        <v>2465700</v>
      </c>
      <c r="G77" s="242">
        <v>7961300</v>
      </c>
    </row>
    <row r="78" spans="1:7" ht="13.5" customHeight="1" x14ac:dyDescent="0.15">
      <c r="A78" s="227">
        <v>69</v>
      </c>
      <c r="B78" s="228" t="s">
        <v>166</v>
      </c>
      <c r="C78" s="241">
        <v>2908200</v>
      </c>
      <c r="D78" s="241">
        <v>3686700</v>
      </c>
      <c r="E78" s="241">
        <v>3283600</v>
      </c>
      <c r="F78" s="241">
        <v>4348300</v>
      </c>
      <c r="G78" s="242">
        <v>14226800</v>
      </c>
    </row>
    <row r="79" spans="1:7" ht="13.5" customHeight="1" x14ac:dyDescent="0.15">
      <c r="A79" s="227">
        <v>70</v>
      </c>
      <c r="B79" s="228" t="s">
        <v>167</v>
      </c>
      <c r="C79" s="241">
        <v>2209600</v>
      </c>
      <c r="D79" s="241">
        <v>3047300</v>
      </c>
      <c r="E79" s="241">
        <v>3195600</v>
      </c>
      <c r="F79" s="241">
        <v>4150400</v>
      </c>
      <c r="G79" s="242">
        <v>12602900</v>
      </c>
    </row>
    <row r="80" spans="1:7" ht="13.5" customHeight="1" x14ac:dyDescent="0.15">
      <c r="A80" s="227">
        <v>71</v>
      </c>
      <c r="B80" s="228" t="s">
        <v>168</v>
      </c>
      <c r="C80" s="241">
        <v>2412900</v>
      </c>
      <c r="D80" s="241">
        <v>3458100</v>
      </c>
      <c r="E80" s="241">
        <v>2319400</v>
      </c>
      <c r="F80" s="241">
        <v>3409500</v>
      </c>
      <c r="G80" s="242">
        <v>11599900</v>
      </c>
    </row>
    <row r="81" spans="1:7" ht="13.5" customHeight="1" x14ac:dyDescent="0.15">
      <c r="A81" s="227">
        <v>72</v>
      </c>
      <c r="B81" s="228" t="s">
        <v>169</v>
      </c>
      <c r="C81" s="241">
        <v>2882600</v>
      </c>
      <c r="D81" s="241">
        <v>3479400</v>
      </c>
      <c r="E81" s="241">
        <v>2804700</v>
      </c>
      <c r="F81" s="241">
        <v>3431400</v>
      </c>
      <c r="G81" s="242">
        <v>12598100</v>
      </c>
    </row>
    <row r="82" spans="1:7" ht="13.5" customHeight="1" x14ac:dyDescent="0.15">
      <c r="A82" s="227">
        <v>73</v>
      </c>
      <c r="B82" s="228" t="s">
        <v>170</v>
      </c>
      <c r="C82" s="241">
        <v>2316100</v>
      </c>
      <c r="D82" s="241">
        <v>2542500</v>
      </c>
      <c r="E82" s="241">
        <v>1823700</v>
      </c>
      <c r="F82" s="241">
        <v>2844400</v>
      </c>
      <c r="G82" s="242">
        <v>9526700</v>
      </c>
    </row>
    <row r="83" spans="1:7" ht="13.5" customHeight="1" x14ac:dyDescent="0.15">
      <c r="A83" s="227">
        <v>74</v>
      </c>
      <c r="B83" s="228" t="s">
        <v>171</v>
      </c>
      <c r="C83" s="241">
        <v>4978200</v>
      </c>
      <c r="D83" s="241">
        <v>5153200</v>
      </c>
      <c r="E83" s="241">
        <v>4338600</v>
      </c>
      <c r="F83" s="241">
        <v>7891100</v>
      </c>
      <c r="G83" s="242">
        <v>22361100</v>
      </c>
    </row>
    <row r="84" spans="1:7" ht="13.5" customHeight="1" x14ac:dyDescent="0.15">
      <c r="A84" s="227">
        <v>75</v>
      </c>
      <c r="B84" s="228" t="s">
        <v>172</v>
      </c>
      <c r="C84" s="241">
        <v>1594300</v>
      </c>
      <c r="D84" s="241">
        <v>1979600</v>
      </c>
      <c r="E84" s="241">
        <v>1056800</v>
      </c>
      <c r="F84" s="241">
        <v>2101300</v>
      </c>
      <c r="G84" s="242">
        <v>6732000</v>
      </c>
    </row>
    <row r="85" spans="1:7" ht="13.5" customHeight="1" x14ac:dyDescent="0.15">
      <c r="A85" s="227">
        <v>76</v>
      </c>
      <c r="B85" s="228" t="s">
        <v>173</v>
      </c>
      <c r="C85" s="241">
        <v>1327900</v>
      </c>
      <c r="D85" s="241">
        <v>1233400</v>
      </c>
      <c r="E85" s="241">
        <v>1254200</v>
      </c>
      <c r="F85" s="241">
        <v>1960400</v>
      </c>
      <c r="G85" s="242">
        <v>5775900</v>
      </c>
    </row>
    <row r="86" spans="1:7" ht="13.5" customHeight="1" x14ac:dyDescent="0.15">
      <c r="A86" s="227">
        <v>77</v>
      </c>
      <c r="B86" s="228" t="s">
        <v>174</v>
      </c>
      <c r="C86" s="241">
        <v>4880200</v>
      </c>
      <c r="D86" s="241">
        <v>5496200</v>
      </c>
      <c r="E86" s="241">
        <v>5210900</v>
      </c>
      <c r="F86" s="241">
        <v>7037600</v>
      </c>
      <c r="G86" s="242">
        <v>22624900</v>
      </c>
    </row>
    <row r="87" spans="1:7" ht="13.5" customHeight="1" x14ac:dyDescent="0.15">
      <c r="A87" s="227">
        <v>78</v>
      </c>
      <c r="B87" s="228" t="s">
        <v>175</v>
      </c>
      <c r="C87" s="241">
        <v>580200</v>
      </c>
      <c r="D87" s="241">
        <v>650800</v>
      </c>
      <c r="E87" s="241">
        <v>503500</v>
      </c>
      <c r="F87" s="241">
        <v>1712400</v>
      </c>
      <c r="G87" s="242">
        <v>3446900</v>
      </c>
    </row>
    <row r="88" spans="1:7" ht="13.5" customHeight="1" x14ac:dyDescent="0.15">
      <c r="A88" s="227">
        <v>79</v>
      </c>
      <c r="B88" s="228" t="s">
        <v>176</v>
      </c>
      <c r="C88" s="241">
        <v>629800</v>
      </c>
      <c r="D88" s="241">
        <v>2024200</v>
      </c>
      <c r="E88" s="241">
        <v>2359300</v>
      </c>
      <c r="F88" s="241">
        <v>1292600</v>
      </c>
      <c r="G88" s="242">
        <v>6305900</v>
      </c>
    </row>
    <row r="89" spans="1:7" ht="13.5" customHeight="1" x14ac:dyDescent="0.15">
      <c r="A89" s="227">
        <v>80</v>
      </c>
      <c r="B89" s="228" t="s">
        <v>177</v>
      </c>
      <c r="C89" s="241">
        <v>1699000</v>
      </c>
      <c r="D89" s="241">
        <v>1149400</v>
      </c>
      <c r="E89" s="241">
        <v>1040200</v>
      </c>
      <c r="F89" s="241">
        <v>1207100</v>
      </c>
      <c r="G89" s="242">
        <v>5095700</v>
      </c>
    </row>
    <row r="90" spans="1:7" ht="13.5" customHeight="1" x14ac:dyDescent="0.15">
      <c r="A90" s="227">
        <v>81</v>
      </c>
      <c r="B90" s="228" t="s">
        <v>178</v>
      </c>
      <c r="C90" s="241">
        <v>1632500</v>
      </c>
      <c r="D90" s="241">
        <v>1803300</v>
      </c>
      <c r="E90" s="241">
        <v>1316800</v>
      </c>
      <c r="F90" s="241">
        <v>1677000</v>
      </c>
      <c r="G90" s="242">
        <v>6429600</v>
      </c>
    </row>
    <row r="91" spans="1:7" ht="13.5" customHeight="1" x14ac:dyDescent="0.15">
      <c r="A91" s="227">
        <v>82</v>
      </c>
      <c r="B91" s="228" t="s">
        <v>179</v>
      </c>
      <c r="C91" s="241">
        <v>949400</v>
      </c>
      <c r="D91" s="241">
        <v>995200</v>
      </c>
      <c r="E91" s="241">
        <v>775900</v>
      </c>
      <c r="F91" s="241">
        <v>954100</v>
      </c>
      <c r="G91" s="242">
        <v>3674600</v>
      </c>
    </row>
    <row r="92" spans="1:7" ht="13.5" customHeight="1" x14ac:dyDescent="0.15">
      <c r="A92" s="227">
        <v>83</v>
      </c>
      <c r="B92" s="228" t="s">
        <v>180</v>
      </c>
      <c r="C92" s="241">
        <v>896400</v>
      </c>
      <c r="D92" s="241">
        <v>1248100</v>
      </c>
      <c r="E92" s="241">
        <v>646800</v>
      </c>
      <c r="F92" s="241">
        <v>1067900</v>
      </c>
      <c r="G92" s="242">
        <v>3859200</v>
      </c>
    </row>
    <row r="93" spans="1:7" ht="13.5" customHeight="1" x14ac:dyDescent="0.15">
      <c r="A93" s="227">
        <v>84</v>
      </c>
      <c r="B93" s="228" t="s">
        <v>181</v>
      </c>
      <c r="C93" s="241">
        <v>2020100</v>
      </c>
      <c r="D93" s="241">
        <v>1699700</v>
      </c>
      <c r="E93" s="241">
        <v>1512800</v>
      </c>
      <c r="F93" s="241">
        <v>2272500</v>
      </c>
      <c r="G93" s="242">
        <v>7505100</v>
      </c>
    </row>
    <row r="94" spans="1:7" ht="13.5" customHeight="1" x14ac:dyDescent="0.15">
      <c r="A94" s="227">
        <v>85</v>
      </c>
      <c r="B94" s="228" t="s">
        <v>182</v>
      </c>
      <c r="C94" s="241">
        <v>530300</v>
      </c>
      <c r="D94" s="241">
        <v>740400</v>
      </c>
      <c r="E94" s="241">
        <v>380000</v>
      </c>
      <c r="F94" s="241">
        <v>632900</v>
      </c>
      <c r="G94" s="242">
        <v>2283600</v>
      </c>
    </row>
    <row r="95" spans="1:7" ht="13.5" customHeight="1" x14ac:dyDescent="0.15">
      <c r="A95" s="227">
        <v>86</v>
      </c>
      <c r="B95" s="228" t="s">
        <v>183</v>
      </c>
      <c r="C95" s="241">
        <v>1929300</v>
      </c>
      <c r="D95" s="241">
        <v>2436600</v>
      </c>
      <c r="E95" s="241">
        <v>1869200</v>
      </c>
      <c r="F95" s="241">
        <v>2498700</v>
      </c>
      <c r="G95" s="242">
        <v>8733800</v>
      </c>
    </row>
    <row r="96" spans="1:7" ht="13.5" customHeight="1" x14ac:dyDescent="0.15">
      <c r="A96" s="227">
        <v>87</v>
      </c>
      <c r="B96" s="228" t="s">
        <v>184</v>
      </c>
      <c r="C96" s="241">
        <v>863900</v>
      </c>
      <c r="D96" s="241">
        <v>806100</v>
      </c>
      <c r="E96" s="241">
        <v>466200</v>
      </c>
      <c r="F96" s="241">
        <v>766100</v>
      </c>
      <c r="G96" s="242">
        <v>2902300</v>
      </c>
    </row>
    <row r="97" spans="1:7" ht="13.5" customHeight="1" x14ac:dyDescent="0.15">
      <c r="A97" s="227">
        <v>88</v>
      </c>
      <c r="B97" s="228" t="s">
        <v>185</v>
      </c>
      <c r="C97" s="241">
        <v>4255700</v>
      </c>
      <c r="D97" s="241">
        <v>5800700</v>
      </c>
      <c r="E97" s="241">
        <v>3147700</v>
      </c>
      <c r="F97" s="241">
        <v>5135100</v>
      </c>
      <c r="G97" s="242">
        <v>18339200</v>
      </c>
    </row>
    <row r="98" spans="1:7" ht="13.5" customHeight="1" x14ac:dyDescent="0.15">
      <c r="A98" s="227">
        <v>89</v>
      </c>
      <c r="B98" s="228" t="s">
        <v>186</v>
      </c>
      <c r="C98" s="241">
        <v>2492300</v>
      </c>
      <c r="D98" s="241">
        <v>2447100</v>
      </c>
      <c r="E98" s="241">
        <v>2216600</v>
      </c>
      <c r="F98" s="241">
        <v>3659300</v>
      </c>
      <c r="G98" s="242">
        <v>10815300</v>
      </c>
    </row>
    <row r="99" spans="1:7" ht="13.5" customHeight="1" x14ac:dyDescent="0.15">
      <c r="A99" s="227">
        <v>90</v>
      </c>
      <c r="B99" s="228" t="s">
        <v>187</v>
      </c>
      <c r="C99" s="241">
        <v>984300</v>
      </c>
      <c r="D99" s="241">
        <v>779800</v>
      </c>
      <c r="E99" s="241">
        <v>833000</v>
      </c>
      <c r="F99" s="241">
        <v>1125400</v>
      </c>
      <c r="G99" s="242">
        <v>3722500</v>
      </c>
    </row>
    <row r="100" spans="1:7" ht="13.5" customHeight="1" x14ac:dyDescent="0.15">
      <c r="A100" s="227">
        <v>91</v>
      </c>
      <c r="B100" s="228" t="s">
        <v>188</v>
      </c>
      <c r="C100" s="241">
        <v>2095600</v>
      </c>
      <c r="D100" s="241">
        <v>2325000</v>
      </c>
      <c r="E100" s="241">
        <v>1849800</v>
      </c>
      <c r="F100" s="241">
        <v>2493300</v>
      </c>
      <c r="G100" s="242">
        <v>8763700</v>
      </c>
    </row>
    <row r="101" spans="1:7" ht="13.5" customHeight="1" x14ac:dyDescent="0.15">
      <c r="A101" s="227">
        <v>92</v>
      </c>
      <c r="B101" s="228" t="s">
        <v>189</v>
      </c>
      <c r="C101" s="241">
        <v>2135400</v>
      </c>
      <c r="D101" s="241">
        <v>2121800</v>
      </c>
      <c r="E101" s="241">
        <v>1510700</v>
      </c>
      <c r="F101" s="241">
        <v>2933500</v>
      </c>
      <c r="G101" s="242">
        <v>8701400</v>
      </c>
    </row>
    <row r="102" spans="1:7" ht="13.5" customHeight="1" x14ac:dyDescent="0.15">
      <c r="A102" s="227">
        <v>93</v>
      </c>
      <c r="B102" s="228" t="s">
        <v>190</v>
      </c>
      <c r="C102" s="241">
        <v>1577100</v>
      </c>
      <c r="D102" s="241">
        <v>1391200</v>
      </c>
      <c r="E102" s="241">
        <v>1396800</v>
      </c>
      <c r="F102" s="241">
        <v>1942400</v>
      </c>
      <c r="G102" s="242">
        <v>6307500</v>
      </c>
    </row>
    <row r="103" spans="1:7" ht="13.5" customHeight="1" x14ac:dyDescent="0.15">
      <c r="A103" s="227">
        <v>94</v>
      </c>
      <c r="B103" s="228" t="s">
        <v>191</v>
      </c>
      <c r="C103" s="241">
        <v>1167500</v>
      </c>
      <c r="D103" s="241">
        <v>1671100</v>
      </c>
      <c r="E103" s="241">
        <v>975600</v>
      </c>
      <c r="F103" s="241">
        <v>1543600</v>
      </c>
      <c r="G103" s="242">
        <v>5357800</v>
      </c>
    </row>
    <row r="104" spans="1:7" ht="13.5" customHeight="1" x14ac:dyDescent="0.15">
      <c r="A104" s="227">
        <v>95</v>
      </c>
      <c r="B104" s="228" t="s">
        <v>192</v>
      </c>
      <c r="C104" s="241">
        <v>343700</v>
      </c>
      <c r="D104" s="241">
        <v>490100</v>
      </c>
      <c r="E104" s="241">
        <v>244700</v>
      </c>
      <c r="F104" s="241">
        <v>325400</v>
      </c>
      <c r="G104" s="242">
        <v>1403900</v>
      </c>
    </row>
    <row r="105" spans="1:7" ht="13.5" customHeight="1" x14ac:dyDescent="0.15">
      <c r="A105" s="227">
        <v>96</v>
      </c>
      <c r="B105" s="228" t="s">
        <v>193</v>
      </c>
      <c r="C105" s="241">
        <v>1385200</v>
      </c>
      <c r="D105" s="241">
        <v>1505100</v>
      </c>
      <c r="E105" s="241">
        <v>1293500</v>
      </c>
      <c r="F105" s="241">
        <v>1907200</v>
      </c>
      <c r="G105" s="242">
        <v>6091000</v>
      </c>
    </row>
    <row r="106" spans="1:7" ht="13.5" customHeight="1" x14ac:dyDescent="0.15">
      <c r="A106" s="227">
        <v>97</v>
      </c>
      <c r="B106" s="228" t="s">
        <v>194</v>
      </c>
      <c r="C106" s="241">
        <v>551300</v>
      </c>
      <c r="D106" s="241">
        <v>799900</v>
      </c>
      <c r="E106" s="241">
        <v>731000</v>
      </c>
      <c r="F106" s="241">
        <v>1230600</v>
      </c>
      <c r="G106" s="242">
        <v>3312800</v>
      </c>
    </row>
    <row r="107" spans="1:7" ht="13.5" customHeight="1" x14ac:dyDescent="0.15">
      <c r="A107" s="227">
        <v>98</v>
      </c>
      <c r="B107" s="228" t="s">
        <v>195</v>
      </c>
      <c r="C107" s="241">
        <v>687600</v>
      </c>
      <c r="D107" s="241">
        <v>746300</v>
      </c>
      <c r="E107" s="241">
        <v>558300</v>
      </c>
      <c r="F107" s="241">
        <v>862500</v>
      </c>
      <c r="G107" s="242">
        <v>2854700</v>
      </c>
    </row>
    <row r="108" spans="1:7" ht="13.5" customHeight="1" x14ac:dyDescent="0.15">
      <c r="A108" s="227">
        <v>99</v>
      </c>
      <c r="B108" s="228" t="s">
        <v>196</v>
      </c>
      <c r="C108" s="241">
        <v>2070100</v>
      </c>
      <c r="D108" s="241">
        <v>2425600</v>
      </c>
      <c r="E108" s="241">
        <v>1792700</v>
      </c>
      <c r="F108" s="241">
        <v>2646300</v>
      </c>
      <c r="G108" s="242">
        <v>8934700</v>
      </c>
    </row>
    <row r="109" spans="1:7" ht="13.5" customHeight="1" x14ac:dyDescent="0.15">
      <c r="A109" s="227">
        <v>100</v>
      </c>
      <c r="B109" s="228" t="s">
        <v>197</v>
      </c>
      <c r="C109" s="241">
        <v>3312000</v>
      </c>
      <c r="D109" s="241">
        <v>2581200</v>
      </c>
      <c r="E109" s="241">
        <v>4268300</v>
      </c>
      <c r="F109" s="241">
        <v>3417400</v>
      </c>
      <c r="G109" s="242">
        <v>13578900</v>
      </c>
    </row>
    <row r="110" spans="1:7" ht="13.5" customHeight="1" x14ac:dyDescent="0.15">
      <c r="A110" s="227">
        <v>101</v>
      </c>
      <c r="B110" s="228" t="s">
        <v>198</v>
      </c>
      <c r="C110" s="241">
        <v>3201100</v>
      </c>
      <c r="D110" s="241">
        <v>3776600</v>
      </c>
      <c r="E110" s="241">
        <v>5096800</v>
      </c>
      <c r="F110" s="241">
        <v>4087000</v>
      </c>
      <c r="G110" s="242">
        <v>16161500</v>
      </c>
    </row>
    <row r="111" spans="1:7" ht="13.5" customHeight="1" x14ac:dyDescent="0.15">
      <c r="A111" s="227">
        <v>102</v>
      </c>
      <c r="B111" s="228" t="s">
        <v>199</v>
      </c>
      <c r="C111" s="241">
        <v>1491100</v>
      </c>
      <c r="D111" s="241">
        <v>1173100</v>
      </c>
      <c r="E111" s="241">
        <v>1119300</v>
      </c>
      <c r="F111" s="241">
        <v>1795200</v>
      </c>
      <c r="G111" s="242">
        <v>5578700</v>
      </c>
    </row>
    <row r="112" spans="1:7" ht="13.5" customHeight="1" x14ac:dyDescent="0.15">
      <c r="A112" s="227">
        <v>103</v>
      </c>
      <c r="B112" s="228" t="s">
        <v>200</v>
      </c>
      <c r="C112" s="241">
        <v>1040400</v>
      </c>
      <c r="D112" s="241">
        <v>1195300</v>
      </c>
      <c r="E112" s="241">
        <v>1068200</v>
      </c>
      <c r="F112" s="241">
        <v>1801000</v>
      </c>
      <c r="G112" s="242">
        <v>5104900</v>
      </c>
    </row>
    <row r="113" spans="1:7" ht="13.5" customHeight="1" x14ac:dyDescent="0.15">
      <c r="A113" s="227">
        <v>104</v>
      </c>
      <c r="B113" s="228" t="s">
        <v>201</v>
      </c>
      <c r="C113" s="241">
        <v>671400</v>
      </c>
      <c r="D113" s="241">
        <v>598300</v>
      </c>
      <c r="E113" s="241">
        <v>425600</v>
      </c>
      <c r="F113" s="241">
        <v>787600</v>
      </c>
      <c r="G113" s="242">
        <v>2482900</v>
      </c>
    </row>
    <row r="114" spans="1:7" ht="13.5" customHeight="1" x14ac:dyDescent="0.15">
      <c r="A114" s="227">
        <v>105</v>
      </c>
      <c r="B114" s="228" t="s">
        <v>202</v>
      </c>
      <c r="C114" s="241">
        <v>2071300</v>
      </c>
      <c r="D114" s="241">
        <v>2044300</v>
      </c>
      <c r="E114" s="241">
        <v>1770600</v>
      </c>
      <c r="F114" s="241">
        <v>2514400</v>
      </c>
      <c r="G114" s="242">
        <v>8400600</v>
      </c>
    </row>
    <row r="115" spans="1:7" ht="13.5" customHeight="1" x14ac:dyDescent="0.15">
      <c r="A115" s="227">
        <v>106</v>
      </c>
      <c r="B115" s="228" t="s">
        <v>203</v>
      </c>
      <c r="C115" s="241">
        <v>930600</v>
      </c>
      <c r="D115" s="241">
        <v>1205200</v>
      </c>
      <c r="E115" s="241">
        <v>820400</v>
      </c>
      <c r="F115" s="241">
        <v>1160100</v>
      </c>
      <c r="G115" s="242">
        <v>4116300</v>
      </c>
    </row>
    <row r="116" spans="1:7" ht="13.5" customHeight="1" x14ac:dyDescent="0.15">
      <c r="A116" s="227">
        <v>107</v>
      </c>
      <c r="B116" s="228" t="s">
        <v>204</v>
      </c>
      <c r="C116" s="241">
        <v>1434300</v>
      </c>
      <c r="D116" s="241">
        <v>1275300</v>
      </c>
      <c r="E116" s="241">
        <v>1128300</v>
      </c>
      <c r="F116" s="241">
        <v>1276400</v>
      </c>
      <c r="G116" s="242">
        <v>5114300</v>
      </c>
    </row>
    <row r="117" spans="1:7" ht="13.5" customHeight="1" x14ac:dyDescent="0.15">
      <c r="A117" s="227">
        <v>108</v>
      </c>
      <c r="B117" s="228" t="s">
        <v>205</v>
      </c>
      <c r="C117" s="241">
        <v>1039200</v>
      </c>
      <c r="D117" s="241">
        <v>1098900</v>
      </c>
      <c r="E117" s="241">
        <v>1070900</v>
      </c>
      <c r="F117" s="241">
        <v>1765100</v>
      </c>
      <c r="G117" s="242">
        <v>4974100</v>
      </c>
    </row>
    <row r="118" spans="1:7" ht="13.5" customHeight="1" x14ac:dyDescent="0.15">
      <c r="A118" s="227">
        <v>109</v>
      </c>
      <c r="B118" s="228" t="s">
        <v>206</v>
      </c>
      <c r="C118" s="241">
        <v>1133600</v>
      </c>
      <c r="D118" s="241">
        <v>1682700</v>
      </c>
      <c r="E118" s="241">
        <v>1263400</v>
      </c>
      <c r="F118" s="241">
        <v>1783000</v>
      </c>
      <c r="G118" s="242">
        <v>5862700</v>
      </c>
    </row>
    <row r="119" spans="1:7" ht="13.5" customHeight="1" x14ac:dyDescent="0.15">
      <c r="A119" s="227">
        <v>110</v>
      </c>
      <c r="B119" s="228" t="s">
        <v>207</v>
      </c>
      <c r="C119" s="241">
        <v>630600</v>
      </c>
      <c r="D119" s="241">
        <v>775600</v>
      </c>
      <c r="E119" s="241">
        <v>578600</v>
      </c>
      <c r="F119" s="241">
        <v>1041000</v>
      </c>
      <c r="G119" s="242">
        <v>3025800</v>
      </c>
    </row>
    <row r="120" spans="1:7" ht="13.5" customHeight="1" x14ac:dyDescent="0.15">
      <c r="A120" s="227">
        <v>111</v>
      </c>
      <c r="B120" s="228" t="s">
        <v>208</v>
      </c>
      <c r="C120" s="241">
        <v>984200</v>
      </c>
      <c r="D120" s="241">
        <v>1067000</v>
      </c>
      <c r="E120" s="241">
        <v>769700</v>
      </c>
      <c r="F120" s="241">
        <v>1050200</v>
      </c>
      <c r="G120" s="242">
        <v>3871100</v>
      </c>
    </row>
    <row r="121" spans="1:7" ht="13.5" customHeight="1" x14ac:dyDescent="0.15">
      <c r="A121" s="227">
        <v>112</v>
      </c>
      <c r="B121" s="228" t="s">
        <v>209</v>
      </c>
      <c r="C121" s="241">
        <v>724800</v>
      </c>
      <c r="D121" s="241">
        <v>716900</v>
      </c>
      <c r="E121" s="241">
        <v>792200</v>
      </c>
      <c r="F121" s="241">
        <v>907800</v>
      </c>
      <c r="G121" s="242">
        <v>3141700</v>
      </c>
    </row>
    <row r="122" spans="1:7" ht="13.5" customHeight="1" x14ac:dyDescent="0.15">
      <c r="A122" s="227" t="s">
        <v>210</v>
      </c>
      <c r="B122" s="228"/>
      <c r="C122" s="241">
        <v>126057600</v>
      </c>
      <c r="D122" s="241">
        <v>145684900</v>
      </c>
      <c r="E122" s="241">
        <v>117351600</v>
      </c>
      <c r="F122" s="241">
        <v>164801500</v>
      </c>
      <c r="G122" s="242">
        <v>553895600</v>
      </c>
    </row>
    <row r="123" spans="1:7" ht="13.5" customHeight="1" thickBot="1" x14ac:dyDescent="0.2">
      <c r="A123" s="233" t="s">
        <v>211</v>
      </c>
      <c r="B123" s="234"/>
      <c r="C123" s="243">
        <v>277488100</v>
      </c>
      <c r="D123" s="243">
        <v>311827800</v>
      </c>
      <c r="E123" s="243">
        <v>254754900</v>
      </c>
      <c r="F123" s="243">
        <v>377036700</v>
      </c>
      <c r="G123" s="244">
        <v>1221107500</v>
      </c>
    </row>
    <row r="124" spans="1:7" ht="14.25" customHeight="1" thickBot="1" x14ac:dyDescent="0.2">
      <c r="A124" s="510" t="s">
        <v>212</v>
      </c>
      <c r="B124" s="511"/>
      <c r="C124" s="245">
        <f>SUM(C14,C123)</f>
        <v>1328972900</v>
      </c>
      <c r="D124" s="245">
        <f>SUM(D14,D123)</f>
        <v>1266814700</v>
      </c>
      <c r="E124" s="245">
        <f>SUM(E14,E123)</f>
        <v>1079517400</v>
      </c>
      <c r="F124" s="245">
        <f>SUM(F14,F123)</f>
        <v>1469178400</v>
      </c>
      <c r="G124" s="246">
        <f>SUM(G14,G123)</f>
        <v>5144483400</v>
      </c>
    </row>
    <row r="125" spans="1:7" ht="14.25" customHeight="1" thickBot="1" x14ac:dyDescent="0.2">
      <c r="A125" s="510" t="s">
        <v>213</v>
      </c>
      <c r="B125" s="511"/>
      <c r="C125" s="247">
        <v>1066</v>
      </c>
      <c r="D125" s="247">
        <v>837</v>
      </c>
      <c r="E125" s="247">
        <v>576</v>
      </c>
      <c r="F125" s="247">
        <v>1036</v>
      </c>
      <c r="G125" s="248">
        <f>SUM(C125:F125)</f>
        <v>3515</v>
      </c>
    </row>
    <row r="126" spans="1:7" ht="12.75" customHeight="1" x14ac:dyDescent="0.15"/>
    <row r="127" spans="1:7" ht="12.75" customHeight="1" x14ac:dyDescent="0.15"/>
  </sheetData>
  <mergeCells count="3">
    <mergeCell ref="A2:G2"/>
    <mergeCell ref="A124:B124"/>
    <mergeCell ref="A125:B125"/>
  </mergeCells>
  <phoneticPr fontId="2"/>
  <pageMargins left="0.78740157480314965" right="0.78740157480314965" top="0.98425196850393704" bottom="0.98425196850393704" header="0.51181102362204722" footer="0.51181102362204722"/>
  <pageSetup paperSize="9" scale="78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opLeftCell="A85" workbookViewId="0">
      <selection activeCell="G1" sqref="G1"/>
    </sheetView>
  </sheetViews>
  <sheetFormatPr defaultColWidth="6.875" defaultRowHeight="13.5" x14ac:dyDescent="0.15"/>
  <cols>
    <col min="1" max="1" width="4.375" style="211" customWidth="1"/>
    <col min="2" max="2" width="28.375" style="211" bestFit="1" customWidth="1"/>
    <col min="3" max="5" width="14.5" style="211" bestFit="1" customWidth="1"/>
    <col min="6" max="6" width="15.375" style="211" bestFit="1" customWidth="1"/>
    <col min="7" max="256" width="6.875" style="211"/>
    <col min="257" max="257" width="4.375" style="211" customWidth="1"/>
    <col min="258" max="258" width="28.375" style="211" bestFit="1" customWidth="1"/>
    <col min="259" max="261" width="14.5" style="211" bestFit="1" customWidth="1"/>
    <col min="262" max="262" width="15.375" style="211" bestFit="1" customWidth="1"/>
    <col min="263" max="512" width="6.875" style="211"/>
    <col min="513" max="513" width="4.375" style="211" customWidth="1"/>
    <col min="514" max="514" width="28.375" style="211" bestFit="1" customWidth="1"/>
    <col min="515" max="517" width="14.5" style="211" bestFit="1" customWidth="1"/>
    <col min="518" max="518" width="15.375" style="211" bestFit="1" customWidth="1"/>
    <col min="519" max="768" width="6.875" style="211"/>
    <col min="769" max="769" width="4.375" style="211" customWidth="1"/>
    <col min="770" max="770" width="28.375" style="211" bestFit="1" customWidth="1"/>
    <col min="771" max="773" width="14.5" style="211" bestFit="1" customWidth="1"/>
    <col min="774" max="774" width="15.375" style="211" bestFit="1" customWidth="1"/>
    <col min="775" max="1024" width="6.875" style="211"/>
    <col min="1025" max="1025" width="4.375" style="211" customWidth="1"/>
    <col min="1026" max="1026" width="28.375" style="211" bestFit="1" customWidth="1"/>
    <col min="1027" max="1029" width="14.5" style="211" bestFit="1" customWidth="1"/>
    <col min="1030" max="1030" width="15.375" style="211" bestFit="1" customWidth="1"/>
    <col min="1031" max="1280" width="6.875" style="211"/>
    <col min="1281" max="1281" width="4.375" style="211" customWidth="1"/>
    <col min="1282" max="1282" width="28.375" style="211" bestFit="1" customWidth="1"/>
    <col min="1283" max="1285" width="14.5" style="211" bestFit="1" customWidth="1"/>
    <col min="1286" max="1286" width="15.375" style="211" bestFit="1" customWidth="1"/>
    <col min="1287" max="1536" width="6.875" style="211"/>
    <col min="1537" max="1537" width="4.375" style="211" customWidth="1"/>
    <col min="1538" max="1538" width="28.375" style="211" bestFit="1" customWidth="1"/>
    <col min="1539" max="1541" width="14.5" style="211" bestFit="1" customWidth="1"/>
    <col min="1542" max="1542" width="15.375" style="211" bestFit="1" customWidth="1"/>
    <col min="1543" max="1792" width="6.875" style="211"/>
    <col min="1793" max="1793" width="4.375" style="211" customWidth="1"/>
    <col min="1794" max="1794" width="28.375" style="211" bestFit="1" customWidth="1"/>
    <col min="1795" max="1797" width="14.5" style="211" bestFit="1" customWidth="1"/>
    <col min="1798" max="1798" width="15.375" style="211" bestFit="1" customWidth="1"/>
    <col min="1799" max="2048" width="6.875" style="211"/>
    <col min="2049" max="2049" width="4.375" style="211" customWidth="1"/>
    <col min="2050" max="2050" width="28.375" style="211" bestFit="1" customWidth="1"/>
    <col min="2051" max="2053" width="14.5" style="211" bestFit="1" customWidth="1"/>
    <col min="2054" max="2054" width="15.375" style="211" bestFit="1" customWidth="1"/>
    <col min="2055" max="2304" width="6.875" style="211"/>
    <col min="2305" max="2305" width="4.375" style="211" customWidth="1"/>
    <col min="2306" max="2306" width="28.375" style="211" bestFit="1" customWidth="1"/>
    <col min="2307" max="2309" width="14.5" style="211" bestFit="1" customWidth="1"/>
    <col min="2310" max="2310" width="15.375" style="211" bestFit="1" customWidth="1"/>
    <col min="2311" max="2560" width="6.875" style="211"/>
    <col min="2561" max="2561" width="4.375" style="211" customWidth="1"/>
    <col min="2562" max="2562" width="28.375" style="211" bestFit="1" customWidth="1"/>
    <col min="2563" max="2565" width="14.5" style="211" bestFit="1" customWidth="1"/>
    <col min="2566" max="2566" width="15.375" style="211" bestFit="1" customWidth="1"/>
    <col min="2567" max="2816" width="6.875" style="211"/>
    <col min="2817" max="2817" width="4.375" style="211" customWidth="1"/>
    <col min="2818" max="2818" width="28.375" style="211" bestFit="1" customWidth="1"/>
    <col min="2819" max="2821" width="14.5" style="211" bestFit="1" customWidth="1"/>
    <col min="2822" max="2822" width="15.375" style="211" bestFit="1" customWidth="1"/>
    <col min="2823" max="3072" width="6.875" style="211"/>
    <col min="3073" max="3073" width="4.375" style="211" customWidth="1"/>
    <col min="3074" max="3074" width="28.375" style="211" bestFit="1" customWidth="1"/>
    <col min="3075" max="3077" width="14.5" style="211" bestFit="1" customWidth="1"/>
    <col min="3078" max="3078" width="15.375" style="211" bestFit="1" customWidth="1"/>
    <col min="3079" max="3328" width="6.875" style="211"/>
    <col min="3329" max="3329" width="4.375" style="211" customWidth="1"/>
    <col min="3330" max="3330" width="28.375" style="211" bestFit="1" customWidth="1"/>
    <col min="3331" max="3333" width="14.5" style="211" bestFit="1" customWidth="1"/>
    <col min="3334" max="3334" width="15.375" style="211" bestFit="1" customWidth="1"/>
    <col min="3335" max="3584" width="6.875" style="211"/>
    <col min="3585" max="3585" width="4.375" style="211" customWidth="1"/>
    <col min="3586" max="3586" width="28.375" style="211" bestFit="1" customWidth="1"/>
    <col min="3587" max="3589" width="14.5" style="211" bestFit="1" customWidth="1"/>
    <col min="3590" max="3590" width="15.375" style="211" bestFit="1" customWidth="1"/>
    <col min="3591" max="3840" width="6.875" style="211"/>
    <col min="3841" max="3841" width="4.375" style="211" customWidth="1"/>
    <col min="3842" max="3842" width="28.375" style="211" bestFit="1" customWidth="1"/>
    <col min="3843" max="3845" width="14.5" style="211" bestFit="1" customWidth="1"/>
    <col min="3846" max="3846" width="15.375" style="211" bestFit="1" customWidth="1"/>
    <col min="3847" max="4096" width="6.875" style="211"/>
    <col min="4097" max="4097" width="4.375" style="211" customWidth="1"/>
    <col min="4098" max="4098" width="28.375" style="211" bestFit="1" customWidth="1"/>
    <col min="4099" max="4101" width="14.5" style="211" bestFit="1" customWidth="1"/>
    <col min="4102" max="4102" width="15.375" style="211" bestFit="1" customWidth="1"/>
    <col min="4103" max="4352" width="6.875" style="211"/>
    <col min="4353" max="4353" width="4.375" style="211" customWidth="1"/>
    <col min="4354" max="4354" width="28.375" style="211" bestFit="1" customWidth="1"/>
    <col min="4355" max="4357" width="14.5" style="211" bestFit="1" customWidth="1"/>
    <col min="4358" max="4358" width="15.375" style="211" bestFit="1" customWidth="1"/>
    <col min="4359" max="4608" width="6.875" style="211"/>
    <col min="4609" max="4609" width="4.375" style="211" customWidth="1"/>
    <col min="4610" max="4610" width="28.375" style="211" bestFit="1" customWidth="1"/>
    <col min="4611" max="4613" width="14.5" style="211" bestFit="1" customWidth="1"/>
    <col min="4614" max="4614" width="15.375" style="211" bestFit="1" customWidth="1"/>
    <col min="4615" max="4864" width="6.875" style="211"/>
    <col min="4865" max="4865" width="4.375" style="211" customWidth="1"/>
    <col min="4866" max="4866" width="28.375" style="211" bestFit="1" customWidth="1"/>
    <col min="4867" max="4869" width="14.5" style="211" bestFit="1" customWidth="1"/>
    <col min="4870" max="4870" width="15.375" style="211" bestFit="1" customWidth="1"/>
    <col min="4871" max="5120" width="6.875" style="211"/>
    <col min="5121" max="5121" width="4.375" style="211" customWidth="1"/>
    <col min="5122" max="5122" width="28.375" style="211" bestFit="1" customWidth="1"/>
    <col min="5123" max="5125" width="14.5" style="211" bestFit="1" customWidth="1"/>
    <col min="5126" max="5126" width="15.375" style="211" bestFit="1" customWidth="1"/>
    <col min="5127" max="5376" width="6.875" style="211"/>
    <col min="5377" max="5377" width="4.375" style="211" customWidth="1"/>
    <col min="5378" max="5378" width="28.375" style="211" bestFit="1" customWidth="1"/>
    <col min="5379" max="5381" width="14.5" style="211" bestFit="1" customWidth="1"/>
    <col min="5382" max="5382" width="15.375" style="211" bestFit="1" customWidth="1"/>
    <col min="5383" max="5632" width="6.875" style="211"/>
    <col min="5633" max="5633" width="4.375" style="211" customWidth="1"/>
    <col min="5634" max="5634" width="28.375" style="211" bestFit="1" customWidth="1"/>
    <col min="5635" max="5637" width="14.5" style="211" bestFit="1" customWidth="1"/>
    <col min="5638" max="5638" width="15.375" style="211" bestFit="1" customWidth="1"/>
    <col min="5639" max="5888" width="6.875" style="211"/>
    <col min="5889" max="5889" width="4.375" style="211" customWidth="1"/>
    <col min="5890" max="5890" width="28.375" style="211" bestFit="1" customWidth="1"/>
    <col min="5891" max="5893" width="14.5" style="211" bestFit="1" customWidth="1"/>
    <col min="5894" max="5894" width="15.375" style="211" bestFit="1" customWidth="1"/>
    <col min="5895" max="6144" width="6.875" style="211"/>
    <col min="6145" max="6145" width="4.375" style="211" customWidth="1"/>
    <col min="6146" max="6146" width="28.375" style="211" bestFit="1" customWidth="1"/>
    <col min="6147" max="6149" width="14.5" style="211" bestFit="1" customWidth="1"/>
    <col min="6150" max="6150" width="15.375" style="211" bestFit="1" customWidth="1"/>
    <col min="6151" max="6400" width="6.875" style="211"/>
    <col min="6401" max="6401" width="4.375" style="211" customWidth="1"/>
    <col min="6402" max="6402" width="28.375" style="211" bestFit="1" customWidth="1"/>
    <col min="6403" max="6405" width="14.5" style="211" bestFit="1" customWidth="1"/>
    <col min="6406" max="6406" width="15.375" style="211" bestFit="1" customWidth="1"/>
    <col min="6407" max="6656" width="6.875" style="211"/>
    <col min="6657" max="6657" width="4.375" style="211" customWidth="1"/>
    <col min="6658" max="6658" width="28.375" style="211" bestFit="1" customWidth="1"/>
    <col min="6659" max="6661" width="14.5" style="211" bestFit="1" customWidth="1"/>
    <col min="6662" max="6662" width="15.375" style="211" bestFit="1" customWidth="1"/>
    <col min="6663" max="6912" width="6.875" style="211"/>
    <col min="6913" max="6913" width="4.375" style="211" customWidth="1"/>
    <col min="6914" max="6914" width="28.375" style="211" bestFit="1" customWidth="1"/>
    <col min="6915" max="6917" width="14.5" style="211" bestFit="1" customWidth="1"/>
    <col min="6918" max="6918" width="15.375" style="211" bestFit="1" customWidth="1"/>
    <col min="6919" max="7168" width="6.875" style="211"/>
    <col min="7169" max="7169" width="4.375" style="211" customWidth="1"/>
    <col min="7170" max="7170" width="28.375" style="211" bestFit="1" customWidth="1"/>
    <col min="7171" max="7173" width="14.5" style="211" bestFit="1" customWidth="1"/>
    <col min="7174" max="7174" width="15.375" style="211" bestFit="1" customWidth="1"/>
    <col min="7175" max="7424" width="6.875" style="211"/>
    <col min="7425" max="7425" width="4.375" style="211" customWidth="1"/>
    <col min="7426" max="7426" width="28.375" style="211" bestFit="1" customWidth="1"/>
    <col min="7427" max="7429" width="14.5" style="211" bestFit="1" customWidth="1"/>
    <col min="7430" max="7430" width="15.375" style="211" bestFit="1" customWidth="1"/>
    <col min="7431" max="7680" width="6.875" style="211"/>
    <col min="7681" max="7681" width="4.375" style="211" customWidth="1"/>
    <col min="7682" max="7682" width="28.375" style="211" bestFit="1" customWidth="1"/>
    <col min="7683" max="7685" width="14.5" style="211" bestFit="1" customWidth="1"/>
    <col min="7686" max="7686" width="15.375" style="211" bestFit="1" customWidth="1"/>
    <col min="7687" max="7936" width="6.875" style="211"/>
    <col min="7937" max="7937" width="4.375" style="211" customWidth="1"/>
    <col min="7938" max="7938" width="28.375" style="211" bestFit="1" customWidth="1"/>
    <col min="7939" max="7941" width="14.5" style="211" bestFit="1" customWidth="1"/>
    <col min="7942" max="7942" width="15.375" style="211" bestFit="1" customWidth="1"/>
    <col min="7943" max="8192" width="6.875" style="211"/>
    <col min="8193" max="8193" width="4.375" style="211" customWidth="1"/>
    <col min="8194" max="8194" width="28.375" style="211" bestFit="1" customWidth="1"/>
    <col min="8195" max="8197" width="14.5" style="211" bestFit="1" customWidth="1"/>
    <col min="8198" max="8198" width="15.375" style="211" bestFit="1" customWidth="1"/>
    <col min="8199" max="8448" width="6.875" style="211"/>
    <col min="8449" max="8449" width="4.375" style="211" customWidth="1"/>
    <col min="8450" max="8450" width="28.375" style="211" bestFit="1" customWidth="1"/>
    <col min="8451" max="8453" width="14.5" style="211" bestFit="1" customWidth="1"/>
    <col min="8454" max="8454" width="15.375" style="211" bestFit="1" customWidth="1"/>
    <col min="8455" max="8704" width="6.875" style="211"/>
    <col min="8705" max="8705" width="4.375" style="211" customWidth="1"/>
    <col min="8706" max="8706" width="28.375" style="211" bestFit="1" customWidth="1"/>
    <col min="8707" max="8709" width="14.5" style="211" bestFit="1" customWidth="1"/>
    <col min="8710" max="8710" width="15.375" style="211" bestFit="1" customWidth="1"/>
    <col min="8711" max="8960" width="6.875" style="211"/>
    <col min="8961" max="8961" width="4.375" style="211" customWidth="1"/>
    <col min="8962" max="8962" width="28.375" style="211" bestFit="1" customWidth="1"/>
    <col min="8963" max="8965" width="14.5" style="211" bestFit="1" customWidth="1"/>
    <col min="8966" max="8966" width="15.375" style="211" bestFit="1" customWidth="1"/>
    <col min="8967" max="9216" width="6.875" style="211"/>
    <col min="9217" max="9217" width="4.375" style="211" customWidth="1"/>
    <col min="9218" max="9218" width="28.375" style="211" bestFit="1" customWidth="1"/>
    <col min="9219" max="9221" width="14.5" style="211" bestFit="1" customWidth="1"/>
    <col min="9222" max="9222" width="15.375" style="211" bestFit="1" customWidth="1"/>
    <col min="9223" max="9472" width="6.875" style="211"/>
    <col min="9473" max="9473" width="4.375" style="211" customWidth="1"/>
    <col min="9474" max="9474" width="28.375" style="211" bestFit="1" customWidth="1"/>
    <col min="9475" max="9477" width="14.5" style="211" bestFit="1" customWidth="1"/>
    <col min="9478" max="9478" width="15.375" style="211" bestFit="1" customWidth="1"/>
    <col min="9479" max="9728" width="6.875" style="211"/>
    <col min="9729" max="9729" width="4.375" style="211" customWidth="1"/>
    <col min="9730" max="9730" width="28.375" style="211" bestFit="1" customWidth="1"/>
    <col min="9731" max="9733" width="14.5" style="211" bestFit="1" customWidth="1"/>
    <col min="9734" max="9734" width="15.375" style="211" bestFit="1" customWidth="1"/>
    <col min="9735" max="9984" width="6.875" style="211"/>
    <col min="9985" max="9985" width="4.375" style="211" customWidth="1"/>
    <col min="9986" max="9986" width="28.375" style="211" bestFit="1" customWidth="1"/>
    <col min="9987" max="9989" width="14.5" style="211" bestFit="1" customWidth="1"/>
    <col min="9990" max="9990" width="15.375" style="211" bestFit="1" customWidth="1"/>
    <col min="9991" max="10240" width="6.875" style="211"/>
    <col min="10241" max="10241" width="4.375" style="211" customWidth="1"/>
    <col min="10242" max="10242" width="28.375" style="211" bestFit="1" customWidth="1"/>
    <col min="10243" max="10245" width="14.5" style="211" bestFit="1" customWidth="1"/>
    <col min="10246" max="10246" width="15.375" style="211" bestFit="1" customWidth="1"/>
    <col min="10247" max="10496" width="6.875" style="211"/>
    <col min="10497" max="10497" width="4.375" style="211" customWidth="1"/>
    <col min="10498" max="10498" width="28.375" style="211" bestFit="1" customWidth="1"/>
    <col min="10499" max="10501" width="14.5" style="211" bestFit="1" customWidth="1"/>
    <col min="10502" max="10502" width="15.375" style="211" bestFit="1" customWidth="1"/>
    <col min="10503" max="10752" width="6.875" style="211"/>
    <col min="10753" max="10753" width="4.375" style="211" customWidth="1"/>
    <col min="10754" max="10754" width="28.375" style="211" bestFit="1" customWidth="1"/>
    <col min="10755" max="10757" width="14.5" style="211" bestFit="1" customWidth="1"/>
    <col min="10758" max="10758" width="15.375" style="211" bestFit="1" customWidth="1"/>
    <col min="10759" max="11008" width="6.875" style="211"/>
    <col min="11009" max="11009" width="4.375" style="211" customWidth="1"/>
    <col min="11010" max="11010" width="28.375" style="211" bestFit="1" customWidth="1"/>
    <col min="11011" max="11013" width="14.5" style="211" bestFit="1" customWidth="1"/>
    <col min="11014" max="11014" width="15.375" style="211" bestFit="1" customWidth="1"/>
    <col min="11015" max="11264" width="6.875" style="211"/>
    <col min="11265" max="11265" width="4.375" style="211" customWidth="1"/>
    <col min="11266" max="11266" width="28.375" style="211" bestFit="1" customWidth="1"/>
    <col min="11267" max="11269" width="14.5" style="211" bestFit="1" customWidth="1"/>
    <col min="11270" max="11270" width="15.375" style="211" bestFit="1" customWidth="1"/>
    <col min="11271" max="11520" width="6.875" style="211"/>
    <col min="11521" max="11521" width="4.375" style="211" customWidth="1"/>
    <col min="11522" max="11522" width="28.375" style="211" bestFit="1" customWidth="1"/>
    <col min="11523" max="11525" width="14.5" style="211" bestFit="1" customWidth="1"/>
    <col min="11526" max="11526" width="15.375" style="211" bestFit="1" customWidth="1"/>
    <col min="11527" max="11776" width="6.875" style="211"/>
    <col min="11777" max="11777" width="4.375" style="211" customWidth="1"/>
    <col min="11778" max="11778" width="28.375" style="211" bestFit="1" customWidth="1"/>
    <col min="11779" max="11781" width="14.5" style="211" bestFit="1" customWidth="1"/>
    <col min="11782" max="11782" width="15.375" style="211" bestFit="1" customWidth="1"/>
    <col min="11783" max="12032" width="6.875" style="211"/>
    <col min="12033" max="12033" width="4.375" style="211" customWidth="1"/>
    <col min="12034" max="12034" width="28.375" style="211" bestFit="1" customWidth="1"/>
    <col min="12035" max="12037" width="14.5" style="211" bestFit="1" customWidth="1"/>
    <col min="12038" max="12038" width="15.375" style="211" bestFit="1" customWidth="1"/>
    <col min="12039" max="12288" width="6.875" style="211"/>
    <col min="12289" max="12289" width="4.375" style="211" customWidth="1"/>
    <col min="12290" max="12290" width="28.375" style="211" bestFit="1" customWidth="1"/>
    <col min="12291" max="12293" width="14.5" style="211" bestFit="1" customWidth="1"/>
    <col min="12294" max="12294" width="15.375" style="211" bestFit="1" customWidth="1"/>
    <col min="12295" max="12544" width="6.875" style="211"/>
    <col min="12545" max="12545" width="4.375" style="211" customWidth="1"/>
    <col min="12546" max="12546" width="28.375" style="211" bestFit="1" customWidth="1"/>
    <col min="12547" max="12549" width="14.5" style="211" bestFit="1" customWidth="1"/>
    <col min="12550" max="12550" width="15.375" style="211" bestFit="1" customWidth="1"/>
    <col min="12551" max="12800" width="6.875" style="211"/>
    <col min="12801" max="12801" width="4.375" style="211" customWidth="1"/>
    <col min="12802" max="12802" width="28.375" style="211" bestFit="1" customWidth="1"/>
    <col min="12803" max="12805" width="14.5" style="211" bestFit="1" customWidth="1"/>
    <col min="12806" max="12806" width="15.375" style="211" bestFit="1" customWidth="1"/>
    <col min="12807" max="13056" width="6.875" style="211"/>
    <col min="13057" max="13057" width="4.375" style="211" customWidth="1"/>
    <col min="13058" max="13058" width="28.375" style="211" bestFit="1" customWidth="1"/>
    <col min="13059" max="13061" width="14.5" style="211" bestFit="1" customWidth="1"/>
    <col min="13062" max="13062" width="15.375" style="211" bestFit="1" customWidth="1"/>
    <col min="13063" max="13312" width="6.875" style="211"/>
    <col min="13313" max="13313" width="4.375" style="211" customWidth="1"/>
    <col min="13314" max="13314" width="28.375" style="211" bestFit="1" customWidth="1"/>
    <col min="13315" max="13317" width="14.5" style="211" bestFit="1" customWidth="1"/>
    <col min="13318" max="13318" width="15.375" style="211" bestFit="1" customWidth="1"/>
    <col min="13319" max="13568" width="6.875" style="211"/>
    <col min="13569" max="13569" width="4.375" style="211" customWidth="1"/>
    <col min="13570" max="13570" width="28.375" style="211" bestFit="1" customWidth="1"/>
    <col min="13571" max="13573" width="14.5" style="211" bestFit="1" customWidth="1"/>
    <col min="13574" max="13574" width="15.375" style="211" bestFit="1" customWidth="1"/>
    <col min="13575" max="13824" width="6.875" style="211"/>
    <col min="13825" max="13825" width="4.375" style="211" customWidth="1"/>
    <col min="13826" max="13826" width="28.375" style="211" bestFit="1" customWidth="1"/>
    <col min="13827" max="13829" width="14.5" style="211" bestFit="1" customWidth="1"/>
    <col min="13830" max="13830" width="15.375" style="211" bestFit="1" customWidth="1"/>
    <col min="13831" max="14080" width="6.875" style="211"/>
    <col min="14081" max="14081" width="4.375" style="211" customWidth="1"/>
    <col min="14082" max="14082" width="28.375" style="211" bestFit="1" customWidth="1"/>
    <col min="14083" max="14085" width="14.5" style="211" bestFit="1" customWidth="1"/>
    <col min="14086" max="14086" width="15.375" style="211" bestFit="1" customWidth="1"/>
    <col min="14087" max="14336" width="6.875" style="211"/>
    <col min="14337" max="14337" width="4.375" style="211" customWidth="1"/>
    <col min="14338" max="14338" width="28.375" style="211" bestFit="1" customWidth="1"/>
    <col min="14339" max="14341" width="14.5" style="211" bestFit="1" customWidth="1"/>
    <col min="14342" max="14342" width="15.375" style="211" bestFit="1" customWidth="1"/>
    <col min="14343" max="14592" width="6.875" style="211"/>
    <col min="14593" max="14593" width="4.375" style="211" customWidth="1"/>
    <col min="14594" max="14594" width="28.375" style="211" bestFit="1" customWidth="1"/>
    <col min="14595" max="14597" width="14.5" style="211" bestFit="1" customWidth="1"/>
    <col min="14598" max="14598" width="15.375" style="211" bestFit="1" customWidth="1"/>
    <col min="14599" max="14848" width="6.875" style="211"/>
    <col min="14849" max="14849" width="4.375" style="211" customWidth="1"/>
    <col min="14850" max="14850" width="28.375" style="211" bestFit="1" customWidth="1"/>
    <col min="14851" max="14853" width="14.5" style="211" bestFit="1" customWidth="1"/>
    <col min="14854" max="14854" width="15.375" style="211" bestFit="1" customWidth="1"/>
    <col min="14855" max="15104" width="6.875" style="211"/>
    <col min="15105" max="15105" width="4.375" style="211" customWidth="1"/>
    <col min="15106" max="15106" width="28.375" style="211" bestFit="1" customWidth="1"/>
    <col min="15107" max="15109" width="14.5" style="211" bestFit="1" customWidth="1"/>
    <col min="15110" max="15110" width="15.375" style="211" bestFit="1" customWidth="1"/>
    <col min="15111" max="15360" width="6.875" style="211"/>
    <col min="15361" max="15361" width="4.375" style="211" customWidth="1"/>
    <col min="15362" max="15362" width="28.375" style="211" bestFit="1" customWidth="1"/>
    <col min="15363" max="15365" width="14.5" style="211" bestFit="1" customWidth="1"/>
    <col min="15366" max="15366" width="15.375" style="211" bestFit="1" customWidth="1"/>
    <col min="15367" max="15616" width="6.875" style="211"/>
    <col min="15617" max="15617" width="4.375" style="211" customWidth="1"/>
    <col min="15618" max="15618" width="28.375" style="211" bestFit="1" customWidth="1"/>
    <col min="15619" max="15621" width="14.5" style="211" bestFit="1" customWidth="1"/>
    <col min="15622" max="15622" width="15.375" style="211" bestFit="1" customWidth="1"/>
    <col min="15623" max="15872" width="6.875" style="211"/>
    <col min="15873" max="15873" width="4.375" style="211" customWidth="1"/>
    <col min="15874" max="15874" width="28.375" style="211" bestFit="1" customWidth="1"/>
    <col min="15875" max="15877" width="14.5" style="211" bestFit="1" customWidth="1"/>
    <col min="15878" max="15878" width="15.375" style="211" bestFit="1" customWidth="1"/>
    <col min="15879" max="16128" width="6.875" style="211"/>
    <col min="16129" max="16129" width="4.375" style="211" customWidth="1"/>
    <col min="16130" max="16130" width="28.375" style="211" bestFit="1" customWidth="1"/>
    <col min="16131" max="16133" width="14.5" style="211" bestFit="1" customWidth="1"/>
    <col min="16134" max="16134" width="15.375" style="211" bestFit="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214</v>
      </c>
    </row>
    <row r="2" spans="1:6" ht="18" customHeight="1" thickBot="1" x14ac:dyDescent="0.2">
      <c r="A2" s="508" t="s">
        <v>215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216</v>
      </c>
      <c r="D4" s="217" t="s">
        <v>217</v>
      </c>
      <c r="E4" s="217" t="s">
        <v>218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4233900</v>
      </c>
      <c r="D6" s="225">
        <v>4253400</v>
      </c>
      <c r="E6" s="225">
        <v>7098100</v>
      </c>
      <c r="F6" s="226">
        <v>15585400</v>
      </c>
    </row>
    <row r="7" spans="1:6" ht="13.5" customHeight="1" x14ac:dyDescent="0.15">
      <c r="A7" s="227">
        <v>2</v>
      </c>
      <c r="B7" s="228" t="s">
        <v>95</v>
      </c>
      <c r="C7" s="241">
        <v>41624100</v>
      </c>
      <c r="D7" s="241">
        <v>66579400</v>
      </c>
      <c r="E7" s="241">
        <v>87884700</v>
      </c>
      <c r="F7" s="242">
        <v>196088200</v>
      </c>
    </row>
    <row r="8" spans="1:6" ht="13.5" customHeight="1" x14ac:dyDescent="0.15">
      <c r="A8" s="227">
        <v>3</v>
      </c>
      <c r="B8" s="228" t="s">
        <v>96</v>
      </c>
      <c r="C8" s="241">
        <v>42311700</v>
      </c>
      <c r="D8" s="241">
        <v>59138200</v>
      </c>
      <c r="E8" s="241">
        <v>81954200</v>
      </c>
      <c r="F8" s="242">
        <v>183404100</v>
      </c>
    </row>
    <row r="9" spans="1:6" ht="13.5" customHeight="1" x14ac:dyDescent="0.15">
      <c r="A9" s="227">
        <v>4</v>
      </c>
      <c r="B9" s="228" t="s">
        <v>97</v>
      </c>
      <c r="C9" s="241">
        <v>33385000</v>
      </c>
      <c r="D9" s="241">
        <v>46667700</v>
      </c>
      <c r="E9" s="241">
        <v>56588200</v>
      </c>
      <c r="F9" s="242">
        <f>SUM(C9:E9)</f>
        <v>136640900</v>
      </c>
    </row>
    <row r="10" spans="1:6" ht="13.5" customHeight="1" x14ac:dyDescent="0.15">
      <c r="A10" s="227"/>
      <c r="B10" s="228" t="s">
        <v>219</v>
      </c>
      <c r="C10" s="241">
        <v>594800</v>
      </c>
      <c r="D10" s="241">
        <v>718100</v>
      </c>
      <c r="E10" s="241">
        <v>899100</v>
      </c>
      <c r="F10" s="242">
        <f>SUM(C10:E10)</f>
        <v>2212000</v>
      </c>
    </row>
    <row r="11" spans="1:6" ht="13.5" customHeight="1" x14ac:dyDescent="0.15">
      <c r="A11" s="227">
        <v>5</v>
      </c>
      <c r="B11" s="228" t="s">
        <v>99</v>
      </c>
      <c r="C11" s="241">
        <v>35728600</v>
      </c>
      <c r="D11" s="241">
        <v>34914400</v>
      </c>
      <c r="E11" s="241">
        <v>45257700</v>
      </c>
      <c r="F11" s="242">
        <v>115900700</v>
      </c>
    </row>
    <row r="12" spans="1:6" ht="13.5" customHeight="1" x14ac:dyDescent="0.15">
      <c r="A12" s="227">
        <v>6</v>
      </c>
      <c r="B12" s="228" t="s">
        <v>100</v>
      </c>
      <c r="C12" s="241">
        <v>102134900</v>
      </c>
      <c r="D12" s="241">
        <v>131273400</v>
      </c>
      <c r="E12" s="241">
        <v>154840600</v>
      </c>
      <c r="F12" s="242">
        <v>388248900</v>
      </c>
    </row>
    <row r="13" spans="1:6" ht="13.5" customHeight="1" x14ac:dyDescent="0.15">
      <c r="A13" s="227" t="s">
        <v>101</v>
      </c>
      <c r="B13" s="228"/>
      <c r="C13" s="241">
        <f>SUM(C7:C12)</f>
        <v>255779100</v>
      </c>
      <c r="D13" s="241">
        <f>SUM(D7:D12)</f>
        <v>339291200</v>
      </c>
      <c r="E13" s="241">
        <f>SUM(E7:E12)</f>
        <v>427424500</v>
      </c>
      <c r="F13" s="242">
        <f>SUM(F7:F12)</f>
        <v>1022494800</v>
      </c>
    </row>
    <row r="14" spans="1:6" ht="13.5" customHeight="1" thickBot="1" x14ac:dyDescent="0.2">
      <c r="A14" s="233" t="s">
        <v>102</v>
      </c>
      <c r="B14" s="234"/>
      <c r="C14" s="243">
        <f>SUM(C6:C12)</f>
        <v>260013000</v>
      </c>
      <c r="D14" s="243">
        <f>SUM(D6:D12)</f>
        <v>343544600</v>
      </c>
      <c r="E14" s="243">
        <f>SUM(E6:E12)</f>
        <v>434522600</v>
      </c>
      <c r="F14" s="244">
        <f>SUM(F6:F12)</f>
        <v>1038080200</v>
      </c>
    </row>
    <row r="15" spans="1:6" ht="13.5" customHeight="1" x14ac:dyDescent="0.15">
      <c r="A15" s="237">
        <v>7</v>
      </c>
      <c r="B15" s="238" t="s">
        <v>116</v>
      </c>
      <c r="C15" s="239">
        <v>1246200</v>
      </c>
      <c r="D15" s="239">
        <v>1740500</v>
      </c>
      <c r="E15" s="239">
        <v>2952300</v>
      </c>
      <c r="F15" s="240">
        <v>5939000</v>
      </c>
    </row>
    <row r="16" spans="1:6" ht="13.5" customHeight="1" x14ac:dyDescent="0.15">
      <c r="A16" s="227">
        <v>8</v>
      </c>
      <c r="B16" s="228" t="s">
        <v>117</v>
      </c>
      <c r="C16" s="241">
        <v>3181700</v>
      </c>
      <c r="D16" s="241">
        <v>3094800</v>
      </c>
      <c r="E16" s="241">
        <v>4887500</v>
      </c>
      <c r="F16" s="242">
        <v>11164000</v>
      </c>
    </row>
    <row r="17" spans="1:6" ht="13.5" customHeight="1" x14ac:dyDescent="0.15">
      <c r="A17" s="227">
        <v>9</v>
      </c>
      <c r="B17" s="228" t="s">
        <v>118</v>
      </c>
      <c r="C17" s="241">
        <v>995500</v>
      </c>
      <c r="D17" s="241">
        <v>623600</v>
      </c>
      <c r="E17" s="241">
        <v>953100</v>
      </c>
      <c r="F17" s="242">
        <v>2572200</v>
      </c>
    </row>
    <row r="18" spans="1:6" ht="13.5" customHeight="1" x14ac:dyDescent="0.15">
      <c r="A18" s="227">
        <v>10</v>
      </c>
      <c r="B18" s="228" t="s">
        <v>119</v>
      </c>
      <c r="C18" s="241">
        <v>1375900</v>
      </c>
      <c r="D18" s="241">
        <v>2224600</v>
      </c>
      <c r="E18" s="241">
        <v>3402600</v>
      </c>
      <c r="F18" s="242">
        <v>7003100</v>
      </c>
    </row>
    <row r="19" spans="1:6" ht="13.5" customHeight="1" x14ac:dyDescent="0.15">
      <c r="A19" s="227">
        <v>11</v>
      </c>
      <c r="B19" s="228" t="s">
        <v>120</v>
      </c>
      <c r="C19" s="241"/>
      <c r="D19" s="241">
        <v>1043400</v>
      </c>
      <c r="E19" s="241">
        <v>1298400</v>
      </c>
      <c r="F19" s="242">
        <v>2341800</v>
      </c>
    </row>
    <row r="20" spans="1:6" ht="13.5" customHeight="1" x14ac:dyDescent="0.15">
      <c r="A20" s="227">
        <v>12</v>
      </c>
      <c r="B20" s="228" t="s">
        <v>121</v>
      </c>
      <c r="C20" s="241">
        <v>1577600</v>
      </c>
      <c r="D20" s="241">
        <v>1284200</v>
      </c>
      <c r="E20" s="241">
        <v>1689300</v>
      </c>
      <c r="F20" s="242">
        <v>4551100</v>
      </c>
    </row>
    <row r="21" spans="1:6" ht="13.5" customHeight="1" x14ac:dyDescent="0.15">
      <c r="A21" s="227">
        <v>13</v>
      </c>
      <c r="B21" s="228" t="s">
        <v>123</v>
      </c>
      <c r="C21" s="241">
        <v>428000</v>
      </c>
      <c r="D21" s="241">
        <v>1060100</v>
      </c>
      <c r="E21" s="241">
        <v>1072300</v>
      </c>
      <c r="F21" s="242">
        <v>2560400</v>
      </c>
    </row>
    <row r="22" spans="1:6" ht="13.5" customHeight="1" x14ac:dyDescent="0.15">
      <c r="A22" s="227">
        <v>14</v>
      </c>
      <c r="B22" s="228" t="s">
        <v>124</v>
      </c>
      <c r="C22" s="241"/>
      <c r="D22" s="241">
        <v>573700</v>
      </c>
      <c r="E22" s="241">
        <v>638100</v>
      </c>
      <c r="F22" s="242">
        <v>1211800</v>
      </c>
    </row>
    <row r="23" spans="1:6" ht="13.5" customHeight="1" x14ac:dyDescent="0.15">
      <c r="A23" s="227">
        <v>15</v>
      </c>
      <c r="B23" s="228" t="s">
        <v>127</v>
      </c>
      <c r="C23" s="241">
        <v>667000</v>
      </c>
      <c r="D23" s="241">
        <v>573800</v>
      </c>
      <c r="E23" s="241">
        <v>219700</v>
      </c>
      <c r="F23" s="242">
        <v>1460500</v>
      </c>
    </row>
    <row r="24" spans="1:6" ht="13.5" customHeight="1" x14ac:dyDescent="0.15">
      <c r="A24" s="227">
        <v>16</v>
      </c>
      <c r="B24" s="228" t="s">
        <v>128</v>
      </c>
      <c r="C24" s="241">
        <v>1182800</v>
      </c>
      <c r="D24" s="241">
        <v>1374900</v>
      </c>
      <c r="E24" s="241">
        <v>1711800</v>
      </c>
      <c r="F24" s="242">
        <v>4269500</v>
      </c>
    </row>
    <row r="25" spans="1:6" ht="13.5" customHeight="1" x14ac:dyDescent="0.15">
      <c r="A25" s="227">
        <v>17</v>
      </c>
      <c r="B25" s="228" t="s">
        <v>129</v>
      </c>
      <c r="C25" s="241">
        <v>332000</v>
      </c>
      <c r="D25" s="241">
        <v>474900</v>
      </c>
      <c r="E25" s="241">
        <v>802200</v>
      </c>
      <c r="F25" s="242">
        <v>1609100</v>
      </c>
    </row>
    <row r="26" spans="1:6" ht="13.5" customHeight="1" x14ac:dyDescent="0.15">
      <c r="A26" s="227">
        <v>18</v>
      </c>
      <c r="B26" s="228" t="s">
        <v>130</v>
      </c>
      <c r="C26" s="241"/>
      <c r="D26" s="241">
        <v>1821900</v>
      </c>
      <c r="E26" s="241">
        <v>2288400</v>
      </c>
      <c r="F26" s="242">
        <v>4110300</v>
      </c>
    </row>
    <row r="27" spans="1:6" ht="13.5" customHeight="1" x14ac:dyDescent="0.15">
      <c r="A27" s="227">
        <v>19</v>
      </c>
      <c r="B27" s="228" t="s">
        <v>131</v>
      </c>
      <c r="C27" s="241"/>
      <c r="D27" s="241">
        <v>276500</v>
      </c>
      <c r="E27" s="241">
        <v>311200</v>
      </c>
      <c r="F27" s="242">
        <v>587700</v>
      </c>
    </row>
    <row r="28" spans="1:6" ht="13.5" customHeight="1" x14ac:dyDescent="0.15">
      <c r="A28" s="227">
        <v>20</v>
      </c>
      <c r="B28" s="228" t="s">
        <v>132</v>
      </c>
      <c r="C28" s="241">
        <v>191300</v>
      </c>
      <c r="D28" s="241">
        <v>418200</v>
      </c>
      <c r="E28" s="241">
        <v>382500</v>
      </c>
      <c r="F28" s="242">
        <v>992000</v>
      </c>
    </row>
    <row r="29" spans="1:6" ht="13.5" customHeight="1" x14ac:dyDescent="0.15">
      <c r="A29" s="227">
        <v>21</v>
      </c>
      <c r="B29" s="228" t="s">
        <v>134</v>
      </c>
      <c r="C29" s="241">
        <v>1318800</v>
      </c>
      <c r="D29" s="241">
        <v>1466500</v>
      </c>
      <c r="E29" s="241">
        <v>1779600</v>
      </c>
      <c r="F29" s="242">
        <v>4564900</v>
      </c>
    </row>
    <row r="30" spans="1:6" ht="13.5" customHeight="1" x14ac:dyDescent="0.15">
      <c r="A30" s="227">
        <v>22</v>
      </c>
      <c r="B30" s="228" t="s">
        <v>135</v>
      </c>
      <c r="C30" s="241"/>
      <c r="D30" s="241">
        <v>1622700</v>
      </c>
      <c r="E30" s="241">
        <v>2140400</v>
      </c>
      <c r="F30" s="242">
        <v>3763100</v>
      </c>
    </row>
    <row r="31" spans="1:6" ht="13.5" customHeight="1" x14ac:dyDescent="0.15">
      <c r="A31" s="227">
        <v>23</v>
      </c>
      <c r="B31" s="228" t="s">
        <v>138</v>
      </c>
      <c r="C31" s="241">
        <v>1214000</v>
      </c>
      <c r="D31" s="241">
        <v>2099700</v>
      </c>
      <c r="E31" s="241">
        <v>3041600</v>
      </c>
      <c r="F31" s="242">
        <v>6355300</v>
      </c>
    </row>
    <row r="32" spans="1:6" ht="13.5" customHeight="1" thickBot="1" x14ac:dyDescent="0.2">
      <c r="A32" s="233" t="s">
        <v>140</v>
      </c>
      <c r="B32" s="234"/>
      <c r="C32" s="243">
        <v>13710800</v>
      </c>
      <c r="D32" s="243">
        <v>21774000</v>
      </c>
      <c r="E32" s="243">
        <v>29571000</v>
      </c>
      <c r="F32" s="244">
        <v>65055800</v>
      </c>
    </row>
    <row r="33" spans="1:6" ht="13.5" customHeight="1" x14ac:dyDescent="0.15">
      <c r="A33" s="237">
        <v>24</v>
      </c>
      <c r="B33" s="238" t="s">
        <v>141</v>
      </c>
      <c r="C33" s="239">
        <v>256200</v>
      </c>
      <c r="D33" s="239">
        <v>207400</v>
      </c>
      <c r="E33" s="239">
        <v>225000</v>
      </c>
      <c r="F33" s="240">
        <v>688600</v>
      </c>
    </row>
    <row r="34" spans="1:6" ht="13.5" customHeight="1" x14ac:dyDescent="0.15">
      <c r="A34" s="227">
        <v>25</v>
      </c>
      <c r="B34" s="228" t="s">
        <v>142</v>
      </c>
      <c r="C34" s="241">
        <v>424600</v>
      </c>
      <c r="D34" s="241">
        <v>388300</v>
      </c>
      <c r="E34" s="241">
        <v>685400</v>
      </c>
      <c r="F34" s="242">
        <v>1498300</v>
      </c>
    </row>
    <row r="35" spans="1:6" ht="13.5" customHeight="1" x14ac:dyDescent="0.15">
      <c r="A35" s="227">
        <v>26</v>
      </c>
      <c r="B35" s="228" t="s">
        <v>146</v>
      </c>
      <c r="C35" s="241"/>
      <c r="D35" s="241">
        <v>525500</v>
      </c>
      <c r="E35" s="241">
        <v>838100</v>
      </c>
      <c r="F35" s="242">
        <v>1363600</v>
      </c>
    </row>
    <row r="36" spans="1:6" ht="13.5" customHeight="1" x14ac:dyDescent="0.15">
      <c r="A36" s="227">
        <v>27</v>
      </c>
      <c r="B36" s="228" t="s">
        <v>147</v>
      </c>
      <c r="C36" s="241">
        <v>72000</v>
      </c>
      <c r="D36" s="241">
        <v>103200</v>
      </c>
      <c r="E36" s="241">
        <v>1222200</v>
      </c>
      <c r="F36" s="242">
        <v>1397400</v>
      </c>
    </row>
    <row r="37" spans="1:6" ht="13.5" customHeight="1" x14ac:dyDescent="0.15">
      <c r="A37" s="227">
        <v>28</v>
      </c>
      <c r="B37" s="228" t="s">
        <v>148</v>
      </c>
      <c r="C37" s="241">
        <v>119400</v>
      </c>
      <c r="D37" s="241">
        <v>578300</v>
      </c>
      <c r="E37" s="241">
        <v>843100</v>
      </c>
      <c r="F37" s="242">
        <v>1540800</v>
      </c>
    </row>
    <row r="38" spans="1:6" ht="13.5" customHeight="1" x14ac:dyDescent="0.15">
      <c r="A38" s="227">
        <v>29</v>
      </c>
      <c r="B38" s="228" t="s">
        <v>149</v>
      </c>
      <c r="C38" s="241">
        <v>595900</v>
      </c>
      <c r="D38" s="241">
        <v>617300</v>
      </c>
      <c r="E38" s="241">
        <v>888300</v>
      </c>
      <c r="F38" s="242">
        <v>2101500</v>
      </c>
    </row>
    <row r="39" spans="1:6" ht="13.5" customHeight="1" x14ac:dyDescent="0.15">
      <c r="A39" s="227">
        <v>30</v>
      </c>
      <c r="B39" s="228" t="s">
        <v>150</v>
      </c>
      <c r="C39" s="241">
        <v>133800</v>
      </c>
      <c r="D39" s="241">
        <v>346100</v>
      </c>
      <c r="E39" s="241">
        <v>532500</v>
      </c>
      <c r="F39" s="242">
        <v>1012400</v>
      </c>
    </row>
    <row r="40" spans="1:6" ht="13.5" customHeight="1" x14ac:dyDescent="0.15">
      <c r="A40" s="227">
        <v>31</v>
      </c>
      <c r="B40" s="228" t="s">
        <v>152</v>
      </c>
      <c r="C40" s="241"/>
      <c r="D40" s="241">
        <v>278900</v>
      </c>
      <c r="E40" s="241">
        <v>526900</v>
      </c>
      <c r="F40" s="242">
        <v>805800</v>
      </c>
    </row>
    <row r="41" spans="1:6" ht="13.5" customHeight="1" x14ac:dyDescent="0.15">
      <c r="A41" s="227">
        <v>32</v>
      </c>
      <c r="B41" s="228" t="s">
        <v>153</v>
      </c>
      <c r="C41" s="241">
        <v>298500</v>
      </c>
      <c r="D41" s="241">
        <v>472900</v>
      </c>
      <c r="E41" s="241">
        <v>1042300</v>
      </c>
      <c r="F41" s="242">
        <v>1813700</v>
      </c>
    </row>
    <row r="42" spans="1:6" ht="13.5" customHeight="1" x14ac:dyDescent="0.15">
      <c r="A42" s="227">
        <v>33</v>
      </c>
      <c r="B42" s="228" t="s">
        <v>155</v>
      </c>
      <c r="C42" s="241">
        <v>192400</v>
      </c>
      <c r="D42" s="241">
        <v>376400</v>
      </c>
      <c r="E42" s="241">
        <v>399400</v>
      </c>
      <c r="F42" s="242">
        <v>968200</v>
      </c>
    </row>
    <row r="43" spans="1:6" ht="13.5" customHeight="1" x14ac:dyDescent="0.15">
      <c r="A43" s="227">
        <v>34</v>
      </c>
      <c r="B43" s="228" t="s">
        <v>156</v>
      </c>
      <c r="C43" s="241">
        <v>1346100</v>
      </c>
      <c r="D43" s="241">
        <v>1885200</v>
      </c>
      <c r="E43" s="241">
        <v>2485900</v>
      </c>
      <c r="F43" s="242">
        <v>5717200</v>
      </c>
    </row>
    <row r="44" spans="1:6" ht="13.5" customHeight="1" x14ac:dyDescent="0.15">
      <c r="A44" s="227">
        <v>35</v>
      </c>
      <c r="B44" s="228" t="s">
        <v>157</v>
      </c>
      <c r="C44" s="241">
        <v>352200</v>
      </c>
      <c r="D44" s="241">
        <v>789600</v>
      </c>
      <c r="E44" s="241">
        <v>1398900</v>
      </c>
      <c r="F44" s="242">
        <v>2540700</v>
      </c>
    </row>
    <row r="45" spans="1:6" ht="13.5" customHeight="1" x14ac:dyDescent="0.15">
      <c r="A45" s="227">
        <v>36</v>
      </c>
      <c r="B45" s="228" t="s">
        <v>158</v>
      </c>
      <c r="C45" s="241">
        <v>904500</v>
      </c>
      <c r="D45" s="241">
        <v>1213800</v>
      </c>
      <c r="E45" s="241">
        <v>2018300</v>
      </c>
      <c r="F45" s="242">
        <v>4136600</v>
      </c>
    </row>
    <row r="46" spans="1:6" ht="13.5" customHeight="1" x14ac:dyDescent="0.15">
      <c r="A46" s="227">
        <v>37</v>
      </c>
      <c r="B46" s="228" t="s">
        <v>159</v>
      </c>
      <c r="C46" s="241">
        <v>248100</v>
      </c>
      <c r="D46" s="241">
        <v>383000</v>
      </c>
      <c r="E46" s="241">
        <v>378600</v>
      </c>
      <c r="F46" s="242">
        <v>1009700</v>
      </c>
    </row>
    <row r="47" spans="1:6" ht="13.5" customHeight="1" x14ac:dyDescent="0.15">
      <c r="A47" s="227">
        <v>38</v>
      </c>
      <c r="B47" s="228" t="s">
        <v>160</v>
      </c>
      <c r="C47" s="241">
        <v>738600</v>
      </c>
      <c r="D47" s="241">
        <v>979300</v>
      </c>
      <c r="E47" s="241">
        <v>1280500</v>
      </c>
      <c r="F47" s="242">
        <v>2998400</v>
      </c>
    </row>
    <row r="48" spans="1:6" ht="13.5" customHeight="1" x14ac:dyDescent="0.15">
      <c r="A48" s="227">
        <v>39</v>
      </c>
      <c r="B48" s="228" t="s">
        <v>161</v>
      </c>
      <c r="C48" s="241">
        <v>196200</v>
      </c>
      <c r="D48" s="241">
        <v>350700</v>
      </c>
      <c r="E48" s="241">
        <v>630000</v>
      </c>
      <c r="F48" s="242">
        <v>1176900</v>
      </c>
    </row>
    <row r="49" spans="1:6" ht="13.5" customHeight="1" x14ac:dyDescent="0.15">
      <c r="A49" s="227">
        <v>40</v>
      </c>
      <c r="B49" s="228" t="s">
        <v>162</v>
      </c>
      <c r="C49" s="241">
        <v>2406200</v>
      </c>
      <c r="D49" s="241">
        <v>3647100</v>
      </c>
      <c r="E49" s="241">
        <v>5132300</v>
      </c>
      <c r="F49" s="242">
        <v>11185600</v>
      </c>
    </row>
    <row r="50" spans="1:6" ht="13.5" customHeight="1" x14ac:dyDescent="0.15">
      <c r="A50" s="227">
        <v>41</v>
      </c>
      <c r="B50" s="228" t="s">
        <v>163</v>
      </c>
      <c r="C50" s="241">
        <v>111100</v>
      </c>
      <c r="D50" s="241">
        <v>435700</v>
      </c>
      <c r="E50" s="241">
        <v>596400</v>
      </c>
      <c r="F50" s="242">
        <v>1143200</v>
      </c>
    </row>
    <row r="51" spans="1:6" ht="13.5" customHeight="1" x14ac:dyDescent="0.15">
      <c r="A51" s="227">
        <v>42</v>
      </c>
      <c r="B51" s="228" t="s">
        <v>164</v>
      </c>
      <c r="C51" s="241">
        <v>148100</v>
      </c>
      <c r="D51" s="241">
        <v>216000</v>
      </c>
      <c r="E51" s="241">
        <v>256400</v>
      </c>
      <c r="F51" s="242">
        <v>620500</v>
      </c>
    </row>
    <row r="52" spans="1:6" ht="13.5" customHeight="1" x14ac:dyDescent="0.15">
      <c r="A52" s="227">
        <v>43</v>
      </c>
      <c r="B52" s="228" t="s">
        <v>165</v>
      </c>
      <c r="C52" s="241">
        <v>464500</v>
      </c>
      <c r="D52" s="241">
        <v>667000</v>
      </c>
      <c r="E52" s="241">
        <v>1380800</v>
      </c>
      <c r="F52" s="242">
        <v>2512300</v>
      </c>
    </row>
    <row r="53" spans="1:6" ht="13.5" customHeight="1" x14ac:dyDescent="0.15">
      <c r="A53" s="227">
        <v>44</v>
      </c>
      <c r="B53" s="228" t="s">
        <v>166</v>
      </c>
      <c r="C53" s="241">
        <v>447000</v>
      </c>
      <c r="D53" s="241">
        <v>922900</v>
      </c>
      <c r="E53" s="241">
        <v>1385100</v>
      </c>
      <c r="F53" s="242">
        <v>2755000</v>
      </c>
    </row>
    <row r="54" spans="1:6" ht="13.5" customHeight="1" x14ac:dyDescent="0.15">
      <c r="A54" s="227">
        <v>45</v>
      </c>
      <c r="B54" s="228" t="s">
        <v>167</v>
      </c>
      <c r="C54" s="241">
        <v>674200</v>
      </c>
      <c r="D54" s="241">
        <v>941800</v>
      </c>
      <c r="E54" s="241">
        <v>1636600</v>
      </c>
      <c r="F54" s="242">
        <v>3252600</v>
      </c>
    </row>
    <row r="55" spans="1:6" ht="13.5" customHeight="1" x14ac:dyDescent="0.15">
      <c r="A55" s="227">
        <v>46</v>
      </c>
      <c r="B55" s="228" t="s">
        <v>168</v>
      </c>
      <c r="C55" s="241">
        <v>534900</v>
      </c>
      <c r="D55" s="241">
        <v>772300</v>
      </c>
      <c r="E55" s="241">
        <v>1182200</v>
      </c>
      <c r="F55" s="242">
        <v>2489400</v>
      </c>
    </row>
    <row r="56" spans="1:6" ht="13.5" customHeight="1" x14ac:dyDescent="0.15">
      <c r="A56" s="227">
        <v>47</v>
      </c>
      <c r="B56" s="228" t="s">
        <v>169</v>
      </c>
      <c r="C56" s="241">
        <v>698100</v>
      </c>
      <c r="D56" s="241">
        <v>1630000</v>
      </c>
      <c r="E56" s="241">
        <v>2524500</v>
      </c>
      <c r="F56" s="242">
        <v>4852600</v>
      </c>
    </row>
    <row r="57" spans="1:6" ht="13.5" customHeight="1" x14ac:dyDescent="0.15">
      <c r="A57" s="227">
        <v>48</v>
      </c>
      <c r="B57" s="228" t="s">
        <v>170</v>
      </c>
      <c r="C57" s="241">
        <v>1214300</v>
      </c>
      <c r="D57" s="241">
        <v>1231300</v>
      </c>
      <c r="E57" s="241">
        <v>1312100</v>
      </c>
      <c r="F57" s="242">
        <v>3757700</v>
      </c>
    </row>
    <row r="58" spans="1:6" ht="13.5" customHeight="1" x14ac:dyDescent="0.15">
      <c r="A58" s="227">
        <v>49</v>
      </c>
      <c r="B58" s="228" t="s">
        <v>171</v>
      </c>
      <c r="C58" s="241">
        <v>1378800</v>
      </c>
      <c r="D58" s="241">
        <v>1502900</v>
      </c>
      <c r="E58" s="241">
        <v>2451100</v>
      </c>
      <c r="F58" s="242">
        <v>5332800</v>
      </c>
    </row>
    <row r="59" spans="1:6" ht="13.5" customHeight="1" x14ac:dyDescent="0.15">
      <c r="A59" s="227">
        <v>50</v>
      </c>
      <c r="B59" s="228" t="s">
        <v>173</v>
      </c>
      <c r="C59" s="241">
        <v>386000</v>
      </c>
      <c r="D59" s="241">
        <v>378700</v>
      </c>
      <c r="E59" s="241">
        <v>557800</v>
      </c>
      <c r="F59" s="242">
        <v>1322500</v>
      </c>
    </row>
    <row r="60" spans="1:6" ht="13.5" customHeight="1" x14ac:dyDescent="0.15">
      <c r="A60" s="227">
        <v>51</v>
      </c>
      <c r="B60" s="228" t="s">
        <v>174</v>
      </c>
      <c r="C60" s="241">
        <v>1175800</v>
      </c>
      <c r="D60" s="241">
        <v>1615400</v>
      </c>
      <c r="E60" s="241">
        <v>2318100</v>
      </c>
      <c r="F60" s="242">
        <v>5109300</v>
      </c>
    </row>
    <row r="61" spans="1:6" ht="13.5" customHeight="1" x14ac:dyDescent="0.15">
      <c r="A61" s="227">
        <v>52</v>
      </c>
      <c r="B61" s="228" t="s">
        <v>175</v>
      </c>
      <c r="C61" s="241">
        <v>254200</v>
      </c>
      <c r="D61" s="241">
        <v>296500</v>
      </c>
      <c r="E61" s="241">
        <v>196500</v>
      </c>
      <c r="F61" s="242">
        <v>747200</v>
      </c>
    </row>
    <row r="62" spans="1:6" ht="13.5" customHeight="1" x14ac:dyDescent="0.15">
      <c r="A62" s="227">
        <v>53</v>
      </c>
      <c r="B62" s="228" t="s">
        <v>176</v>
      </c>
      <c r="C62" s="241">
        <v>605800</v>
      </c>
      <c r="D62" s="241">
        <v>234100</v>
      </c>
      <c r="E62" s="241">
        <v>601900</v>
      </c>
      <c r="F62" s="242">
        <v>1441800</v>
      </c>
    </row>
    <row r="63" spans="1:6" ht="13.5" customHeight="1" x14ac:dyDescent="0.15">
      <c r="A63" s="227">
        <v>54</v>
      </c>
      <c r="B63" s="228" t="s">
        <v>177</v>
      </c>
      <c r="C63" s="241"/>
      <c r="D63" s="241">
        <v>434300</v>
      </c>
      <c r="E63" s="241">
        <v>976700</v>
      </c>
      <c r="F63" s="242">
        <v>1411000</v>
      </c>
    </row>
    <row r="64" spans="1:6" ht="13.5" customHeight="1" x14ac:dyDescent="0.15">
      <c r="A64" s="227">
        <v>55</v>
      </c>
      <c r="B64" s="228" t="s">
        <v>178</v>
      </c>
      <c r="C64" s="241">
        <v>306700</v>
      </c>
      <c r="D64" s="241">
        <v>561900</v>
      </c>
      <c r="E64" s="241">
        <v>901600</v>
      </c>
      <c r="F64" s="242">
        <v>1770200</v>
      </c>
    </row>
    <row r="65" spans="1:6" ht="13.5" customHeight="1" x14ac:dyDescent="0.15">
      <c r="A65" s="227">
        <v>56</v>
      </c>
      <c r="B65" s="228" t="s">
        <v>179</v>
      </c>
      <c r="C65" s="241"/>
      <c r="D65" s="241">
        <v>541500</v>
      </c>
      <c r="E65" s="241">
        <v>1249300</v>
      </c>
      <c r="F65" s="242">
        <v>1790800</v>
      </c>
    </row>
    <row r="66" spans="1:6" ht="13.5" customHeight="1" x14ac:dyDescent="0.15">
      <c r="A66" s="227">
        <v>57</v>
      </c>
      <c r="B66" s="228" t="s">
        <v>180</v>
      </c>
      <c r="C66" s="241"/>
      <c r="D66" s="241">
        <v>322200</v>
      </c>
      <c r="E66" s="241">
        <v>462100</v>
      </c>
      <c r="F66" s="242">
        <v>784300</v>
      </c>
    </row>
    <row r="67" spans="1:6" ht="13.5" customHeight="1" x14ac:dyDescent="0.15">
      <c r="A67" s="227">
        <v>58</v>
      </c>
      <c r="B67" s="228" t="s">
        <v>181</v>
      </c>
      <c r="C67" s="241">
        <v>399600</v>
      </c>
      <c r="D67" s="241">
        <v>491900</v>
      </c>
      <c r="E67" s="241">
        <v>834500</v>
      </c>
      <c r="F67" s="242">
        <v>1726000</v>
      </c>
    </row>
    <row r="68" spans="1:6" ht="13.5" customHeight="1" x14ac:dyDescent="0.15">
      <c r="A68" s="227">
        <v>59</v>
      </c>
      <c r="B68" s="228" t="s">
        <v>182</v>
      </c>
      <c r="C68" s="241">
        <v>292100</v>
      </c>
      <c r="D68" s="241">
        <v>398000</v>
      </c>
      <c r="E68" s="241">
        <v>710900</v>
      </c>
      <c r="F68" s="242">
        <v>1401000</v>
      </c>
    </row>
    <row r="69" spans="1:6" ht="13.5" customHeight="1" x14ac:dyDescent="0.15">
      <c r="A69" s="227">
        <v>60</v>
      </c>
      <c r="B69" s="228" t="s">
        <v>183</v>
      </c>
      <c r="C69" s="241">
        <v>427700</v>
      </c>
      <c r="D69" s="241">
        <v>551000</v>
      </c>
      <c r="E69" s="241">
        <v>779200</v>
      </c>
      <c r="F69" s="242">
        <v>1757900</v>
      </c>
    </row>
    <row r="70" spans="1:6" ht="13.5" customHeight="1" x14ac:dyDescent="0.15">
      <c r="A70" s="227">
        <v>61</v>
      </c>
      <c r="B70" s="228" t="s">
        <v>184</v>
      </c>
      <c r="C70" s="241"/>
      <c r="D70" s="241">
        <v>151400</v>
      </c>
      <c r="E70" s="241">
        <v>171400</v>
      </c>
      <c r="F70" s="242">
        <v>322800</v>
      </c>
    </row>
    <row r="71" spans="1:6" ht="13.5" customHeight="1" x14ac:dyDescent="0.15">
      <c r="A71" s="227">
        <v>62</v>
      </c>
      <c r="B71" s="228" t="s">
        <v>185</v>
      </c>
      <c r="C71" s="241">
        <v>519600</v>
      </c>
      <c r="D71" s="241">
        <v>1119200</v>
      </c>
      <c r="E71" s="241">
        <v>803000</v>
      </c>
      <c r="F71" s="242">
        <v>2441800</v>
      </c>
    </row>
    <row r="72" spans="1:6" ht="13.5" customHeight="1" x14ac:dyDescent="0.15">
      <c r="A72" s="227">
        <v>63</v>
      </c>
      <c r="B72" s="228" t="s">
        <v>186</v>
      </c>
      <c r="C72" s="241">
        <v>636300</v>
      </c>
      <c r="D72" s="241">
        <v>1217400</v>
      </c>
      <c r="E72" s="241">
        <v>1649900</v>
      </c>
      <c r="F72" s="242">
        <v>3503600</v>
      </c>
    </row>
    <row r="73" spans="1:6" ht="13.5" customHeight="1" x14ac:dyDescent="0.15">
      <c r="A73" s="227">
        <v>64</v>
      </c>
      <c r="B73" s="228" t="s">
        <v>188</v>
      </c>
      <c r="C73" s="241">
        <v>517100</v>
      </c>
      <c r="D73" s="241">
        <v>866200</v>
      </c>
      <c r="E73" s="241">
        <v>600300</v>
      </c>
      <c r="F73" s="242">
        <v>1983600</v>
      </c>
    </row>
    <row r="74" spans="1:6" ht="13.5" customHeight="1" x14ac:dyDescent="0.15">
      <c r="A74" s="227">
        <v>65</v>
      </c>
      <c r="B74" s="228" t="s">
        <v>189</v>
      </c>
      <c r="C74" s="241">
        <v>315500</v>
      </c>
      <c r="D74" s="241">
        <v>257400</v>
      </c>
      <c r="E74" s="241">
        <v>560700</v>
      </c>
      <c r="F74" s="242">
        <v>1133600</v>
      </c>
    </row>
    <row r="75" spans="1:6" ht="13.5" customHeight="1" x14ac:dyDescent="0.15">
      <c r="A75" s="227">
        <v>66</v>
      </c>
      <c r="B75" s="228" t="s">
        <v>191</v>
      </c>
      <c r="C75" s="241">
        <v>378600</v>
      </c>
      <c r="D75" s="241">
        <v>695600</v>
      </c>
      <c r="E75" s="241">
        <v>761000</v>
      </c>
      <c r="F75" s="242">
        <v>1835200</v>
      </c>
    </row>
    <row r="76" spans="1:6" ht="13.5" customHeight="1" x14ac:dyDescent="0.15">
      <c r="A76" s="227">
        <v>67</v>
      </c>
      <c r="B76" s="228" t="s">
        <v>192</v>
      </c>
      <c r="C76" s="241">
        <v>112400</v>
      </c>
      <c r="D76" s="241">
        <v>156100</v>
      </c>
      <c r="E76" s="241">
        <v>156900</v>
      </c>
      <c r="F76" s="242">
        <v>425400</v>
      </c>
    </row>
    <row r="77" spans="1:6" ht="13.5" customHeight="1" x14ac:dyDescent="0.15">
      <c r="A77" s="227">
        <v>68</v>
      </c>
      <c r="B77" s="228" t="s">
        <v>193</v>
      </c>
      <c r="C77" s="241"/>
      <c r="D77" s="241">
        <v>256200</v>
      </c>
      <c r="E77" s="241">
        <v>403900</v>
      </c>
      <c r="F77" s="242">
        <v>660100</v>
      </c>
    </row>
    <row r="78" spans="1:6" ht="13.5" customHeight="1" x14ac:dyDescent="0.15">
      <c r="A78" s="227">
        <v>69</v>
      </c>
      <c r="B78" s="228" t="s">
        <v>194</v>
      </c>
      <c r="C78" s="241"/>
      <c r="D78" s="241">
        <v>206000</v>
      </c>
      <c r="E78" s="241">
        <v>428100</v>
      </c>
      <c r="F78" s="242">
        <v>634100</v>
      </c>
    </row>
    <row r="79" spans="1:6" ht="13.5" customHeight="1" x14ac:dyDescent="0.15">
      <c r="A79" s="227">
        <v>70</v>
      </c>
      <c r="B79" s="228" t="s">
        <v>196</v>
      </c>
      <c r="C79" s="241">
        <v>469000</v>
      </c>
      <c r="D79" s="241">
        <v>962800</v>
      </c>
      <c r="E79" s="241">
        <v>1346100</v>
      </c>
      <c r="F79" s="242">
        <v>2777900</v>
      </c>
    </row>
    <row r="80" spans="1:6" ht="13.5" customHeight="1" x14ac:dyDescent="0.15">
      <c r="A80" s="227">
        <v>71</v>
      </c>
      <c r="B80" s="228" t="s">
        <v>197</v>
      </c>
      <c r="C80" s="241">
        <v>573000</v>
      </c>
      <c r="D80" s="241">
        <v>599100</v>
      </c>
      <c r="E80" s="241">
        <v>1658800</v>
      </c>
      <c r="F80" s="242">
        <v>2830900</v>
      </c>
    </row>
    <row r="81" spans="1:6" ht="13.5" customHeight="1" x14ac:dyDescent="0.15">
      <c r="A81" s="227">
        <v>72</v>
      </c>
      <c r="B81" s="228" t="s">
        <v>198</v>
      </c>
      <c r="C81" s="241">
        <v>763500</v>
      </c>
      <c r="D81" s="241">
        <v>1703600</v>
      </c>
      <c r="E81" s="241">
        <v>1658400</v>
      </c>
      <c r="F81" s="242">
        <v>4125500</v>
      </c>
    </row>
    <row r="82" spans="1:6" ht="13.5" customHeight="1" x14ac:dyDescent="0.15">
      <c r="A82" s="227">
        <v>73</v>
      </c>
      <c r="B82" s="228" t="s">
        <v>199</v>
      </c>
      <c r="C82" s="241">
        <v>219100</v>
      </c>
      <c r="D82" s="241">
        <v>424900</v>
      </c>
      <c r="E82" s="241">
        <v>1022800</v>
      </c>
      <c r="F82" s="242">
        <v>1666800</v>
      </c>
    </row>
    <row r="83" spans="1:6" ht="13.5" customHeight="1" x14ac:dyDescent="0.15">
      <c r="A83" s="227">
        <v>74</v>
      </c>
      <c r="B83" s="228" t="s">
        <v>200</v>
      </c>
      <c r="C83" s="241">
        <v>105500</v>
      </c>
      <c r="D83" s="241">
        <v>331400</v>
      </c>
      <c r="E83" s="241">
        <v>563300</v>
      </c>
      <c r="F83" s="242">
        <v>1000200</v>
      </c>
    </row>
    <row r="84" spans="1:6" ht="13.5" customHeight="1" x14ac:dyDescent="0.15">
      <c r="A84" s="227">
        <v>75</v>
      </c>
      <c r="B84" s="228" t="s">
        <v>201</v>
      </c>
      <c r="C84" s="241">
        <v>264700</v>
      </c>
      <c r="D84" s="241">
        <v>245200</v>
      </c>
      <c r="E84" s="241">
        <v>257200</v>
      </c>
      <c r="F84" s="242">
        <v>767100</v>
      </c>
    </row>
    <row r="85" spans="1:6" ht="13.5" customHeight="1" x14ac:dyDescent="0.15">
      <c r="A85" s="227">
        <v>76</v>
      </c>
      <c r="B85" s="228" t="s">
        <v>202</v>
      </c>
      <c r="C85" s="241">
        <v>589700</v>
      </c>
      <c r="D85" s="241">
        <v>780000</v>
      </c>
      <c r="E85" s="241">
        <v>905500</v>
      </c>
      <c r="F85" s="242">
        <v>2275200</v>
      </c>
    </row>
    <row r="86" spans="1:6" ht="13.5" customHeight="1" x14ac:dyDescent="0.15">
      <c r="A86" s="227">
        <v>77</v>
      </c>
      <c r="B86" s="228" t="s">
        <v>203</v>
      </c>
      <c r="C86" s="241">
        <v>175600</v>
      </c>
      <c r="D86" s="241">
        <v>575100</v>
      </c>
      <c r="E86" s="241">
        <v>1113600</v>
      </c>
      <c r="F86" s="242">
        <v>1864300</v>
      </c>
    </row>
    <row r="87" spans="1:6" ht="13.5" customHeight="1" x14ac:dyDescent="0.15">
      <c r="A87" s="227">
        <v>78</v>
      </c>
      <c r="B87" s="228" t="s">
        <v>204</v>
      </c>
      <c r="C87" s="241">
        <v>146300</v>
      </c>
      <c r="D87" s="241">
        <v>362500</v>
      </c>
      <c r="E87" s="241">
        <v>897500</v>
      </c>
      <c r="F87" s="242">
        <v>1406300</v>
      </c>
    </row>
    <row r="88" spans="1:6" ht="13.5" customHeight="1" x14ac:dyDescent="0.15">
      <c r="A88" s="227">
        <v>79</v>
      </c>
      <c r="B88" s="228" t="s">
        <v>205</v>
      </c>
      <c r="C88" s="241">
        <v>161900</v>
      </c>
      <c r="D88" s="241">
        <v>203800</v>
      </c>
      <c r="E88" s="241">
        <v>642000</v>
      </c>
      <c r="F88" s="242">
        <v>1007700</v>
      </c>
    </row>
    <row r="89" spans="1:6" ht="13.5" customHeight="1" x14ac:dyDescent="0.15">
      <c r="A89" s="227">
        <v>80</v>
      </c>
      <c r="B89" s="228" t="s">
        <v>207</v>
      </c>
      <c r="C89" s="241">
        <v>162900</v>
      </c>
      <c r="D89" s="241">
        <v>287800</v>
      </c>
      <c r="E89" s="241">
        <v>397700</v>
      </c>
      <c r="F89" s="242">
        <v>848400</v>
      </c>
    </row>
    <row r="90" spans="1:6" ht="13.5" customHeight="1" x14ac:dyDescent="0.15">
      <c r="A90" s="227">
        <v>81</v>
      </c>
      <c r="B90" s="228" t="s">
        <v>208</v>
      </c>
      <c r="C90" s="241">
        <v>370200</v>
      </c>
      <c r="D90" s="241">
        <v>355500</v>
      </c>
      <c r="E90" s="241">
        <v>843900</v>
      </c>
      <c r="F90" s="242">
        <v>1569600</v>
      </c>
    </row>
    <row r="91" spans="1:6" ht="13.5" customHeight="1" x14ac:dyDescent="0.15">
      <c r="A91" s="227">
        <v>82</v>
      </c>
      <c r="B91" s="228" t="s">
        <v>209</v>
      </c>
      <c r="C91" s="241">
        <v>195500</v>
      </c>
      <c r="D91" s="241">
        <v>301400</v>
      </c>
      <c r="E91" s="241">
        <v>524600</v>
      </c>
      <c r="F91" s="242">
        <v>1021500</v>
      </c>
    </row>
    <row r="92" spans="1:6" ht="13.5" customHeight="1" x14ac:dyDescent="0.15">
      <c r="A92" s="227" t="s">
        <v>210</v>
      </c>
      <c r="B92" s="228"/>
      <c r="C92" s="241">
        <v>24480000</v>
      </c>
      <c r="D92" s="241">
        <v>39347000</v>
      </c>
      <c r="E92" s="241">
        <v>60208100</v>
      </c>
      <c r="F92" s="242">
        <v>124035100</v>
      </c>
    </row>
    <row r="93" spans="1:6" ht="13.5" customHeight="1" thickBot="1" x14ac:dyDescent="0.2">
      <c r="A93" s="233" t="s">
        <v>211</v>
      </c>
      <c r="B93" s="234"/>
      <c r="C93" s="243">
        <v>38190800</v>
      </c>
      <c r="D93" s="243">
        <v>61121000</v>
      </c>
      <c r="E93" s="243">
        <v>89779100</v>
      </c>
      <c r="F93" s="244">
        <v>189090900</v>
      </c>
    </row>
    <row r="94" spans="1:6" ht="14.25" customHeight="1" thickBot="1" x14ac:dyDescent="0.2">
      <c r="A94" s="510" t="s">
        <v>212</v>
      </c>
      <c r="B94" s="511"/>
      <c r="C94" s="247">
        <f>SUM(C14,C93)</f>
        <v>298203800</v>
      </c>
      <c r="D94" s="247">
        <f>SUM(D14,D93)</f>
        <v>404665600</v>
      </c>
      <c r="E94" s="247">
        <f>SUM(E14,E93)</f>
        <v>524301700</v>
      </c>
      <c r="F94" s="248">
        <f>SUM(F14,F93)</f>
        <v>1227171100</v>
      </c>
    </row>
    <row r="95" spans="1:6" ht="14.25" customHeight="1" thickBot="1" x14ac:dyDescent="0.2">
      <c r="A95" s="510" t="s">
        <v>213</v>
      </c>
      <c r="B95" s="511"/>
      <c r="C95" s="247">
        <v>184</v>
      </c>
      <c r="D95" s="247">
        <v>196</v>
      </c>
      <c r="E95" s="247">
        <v>319</v>
      </c>
      <c r="F95" s="248">
        <f>SUM(C95:E95)</f>
        <v>699</v>
      </c>
    </row>
    <row r="96" spans="1:6" ht="12.75" customHeight="1" x14ac:dyDescent="0.15"/>
    <row r="97" ht="12.75" customHeight="1" x14ac:dyDescent="0.15"/>
  </sheetData>
  <mergeCells count="3">
    <mergeCell ref="A2:F2"/>
    <mergeCell ref="A94:B94"/>
    <mergeCell ref="A95:B95"/>
  </mergeCells>
  <phoneticPr fontId="2"/>
  <pageMargins left="0.78740157480314965" right="0.78740157480314965" top="0.98425196850393704" bottom="0.98425196850393704" header="0.51181102362204722" footer="0.51181102362204722"/>
  <pageSetup paperSize="9" scale="95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opLeftCell="A46" workbookViewId="0">
      <selection activeCell="F63" sqref="F63"/>
    </sheetView>
  </sheetViews>
  <sheetFormatPr defaultColWidth="6.875" defaultRowHeight="13.5" x14ac:dyDescent="0.15"/>
  <cols>
    <col min="1" max="1" width="4.375" style="211" customWidth="1"/>
    <col min="2" max="2" width="45.25" style="211" customWidth="1"/>
    <col min="3" max="6" width="15.75" style="211" customWidth="1"/>
    <col min="7" max="256" width="6.875" style="211"/>
    <col min="257" max="257" width="4.375" style="211" customWidth="1"/>
    <col min="258" max="258" width="45.25" style="211" customWidth="1"/>
    <col min="259" max="262" width="15.75" style="211" customWidth="1"/>
    <col min="263" max="512" width="6.875" style="211"/>
    <col min="513" max="513" width="4.375" style="211" customWidth="1"/>
    <col min="514" max="514" width="45.25" style="211" customWidth="1"/>
    <col min="515" max="518" width="15.75" style="211" customWidth="1"/>
    <col min="519" max="768" width="6.875" style="211"/>
    <col min="769" max="769" width="4.375" style="211" customWidth="1"/>
    <col min="770" max="770" width="45.25" style="211" customWidth="1"/>
    <col min="771" max="774" width="15.75" style="211" customWidth="1"/>
    <col min="775" max="1024" width="6.875" style="211"/>
    <col min="1025" max="1025" width="4.375" style="211" customWidth="1"/>
    <col min="1026" max="1026" width="45.25" style="211" customWidth="1"/>
    <col min="1027" max="1030" width="15.75" style="211" customWidth="1"/>
    <col min="1031" max="1280" width="6.875" style="211"/>
    <col min="1281" max="1281" width="4.375" style="211" customWidth="1"/>
    <col min="1282" max="1282" width="45.25" style="211" customWidth="1"/>
    <col min="1283" max="1286" width="15.75" style="211" customWidth="1"/>
    <col min="1287" max="1536" width="6.875" style="211"/>
    <col min="1537" max="1537" width="4.375" style="211" customWidth="1"/>
    <col min="1538" max="1538" width="45.25" style="211" customWidth="1"/>
    <col min="1539" max="1542" width="15.75" style="211" customWidth="1"/>
    <col min="1543" max="1792" width="6.875" style="211"/>
    <col min="1793" max="1793" width="4.375" style="211" customWidth="1"/>
    <col min="1794" max="1794" width="45.25" style="211" customWidth="1"/>
    <col min="1795" max="1798" width="15.75" style="211" customWidth="1"/>
    <col min="1799" max="2048" width="6.875" style="211"/>
    <col min="2049" max="2049" width="4.375" style="211" customWidth="1"/>
    <col min="2050" max="2050" width="45.25" style="211" customWidth="1"/>
    <col min="2051" max="2054" width="15.75" style="211" customWidth="1"/>
    <col min="2055" max="2304" width="6.875" style="211"/>
    <col min="2305" max="2305" width="4.375" style="211" customWidth="1"/>
    <col min="2306" max="2306" width="45.25" style="211" customWidth="1"/>
    <col min="2307" max="2310" width="15.75" style="211" customWidth="1"/>
    <col min="2311" max="2560" width="6.875" style="211"/>
    <col min="2561" max="2561" width="4.375" style="211" customWidth="1"/>
    <col min="2562" max="2562" width="45.25" style="211" customWidth="1"/>
    <col min="2563" max="2566" width="15.75" style="211" customWidth="1"/>
    <col min="2567" max="2816" width="6.875" style="211"/>
    <col min="2817" max="2817" width="4.375" style="211" customWidth="1"/>
    <col min="2818" max="2818" width="45.25" style="211" customWidth="1"/>
    <col min="2819" max="2822" width="15.75" style="211" customWidth="1"/>
    <col min="2823" max="3072" width="6.875" style="211"/>
    <col min="3073" max="3073" width="4.375" style="211" customWidth="1"/>
    <col min="3074" max="3074" width="45.25" style="211" customWidth="1"/>
    <col min="3075" max="3078" width="15.75" style="211" customWidth="1"/>
    <col min="3079" max="3328" width="6.875" style="211"/>
    <col min="3329" max="3329" width="4.375" style="211" customWidth="1"/>
    <col min="3330" max="3330" width="45.25" style="211" customWidth="1"/>
    <col min="3331" max="3334" width="15.75" style="211" customWidth="1"/>
    <col min="3335" max="3584" width="6.875" style="211"/>
    <col min="3585" max="3585" width="4.375" style="211" customWidth="1"/>
    <col min="3586" max="3586" width="45.25" style="211" customWidth="1"/>
    <col min="3587" max="3590" width="15.75" style="211" customWidth="1"/>
    <col min="3591" max="3840" width="6.875" style="211"/>
    <col min="3841" max="3841" width="4.375" style="211" customWidth="1"/>
    <col min="3842" max="3842" width="45.25" style="211" customWidth="1"/>
    <col min="3843" max="3846" width="15.75" style="211" customWidth="1"/>
    <col min="3847" max="4096" width="6.875" style="211"/>
    <col min="4097" max="4097" width="4.375" style="211" customWidth="1"/>
    <col min="4098" max="4098" width="45.25" style="211" customWidth="1"/>
    <col min="4099" max="4102" width="15.75" style="211" customWidth="1"/>
    <col min="4103" max="4352" width="6.875" style="211"/>
    <col min="4353" max="4353" width="4.375" style="211" customWidth="1"/>
    <col min="4354" max="4354" width="45.25" style="211" customWidth="1"/>
    <col min="4355" max="4358" width="15.75" style="211" customWidth="1"/>
    <col min="4359" max="4608" width="6.875" style="211"/>
    <col min="4609" max="4609" width="4.375" style="211" customWidth="1"/>
    <col min="4610" max="4610" width="45.25" style="211" customWidth="1"/>
    <col min="4611" max="4614" width="15.75" style="211" customWidth="1"/>
    <col min="4615" max="4864" width="6.875" style="211"/>
    <col min="4865" max="4865" width="4.375" style="211" customWidth="1"/>
    <col min="4866" max="4866" width="45.25" style="211" customWidth="1"/>
    <col min="4867" max="4870" width="15.75" style="211" customWidth="1"/>
    <col min="4871" max="5120" width="6.875" style="211"/>
    <col min="5121" max="5121" width="4.375" style="211" customWidth="1"/>
    <col min="5122" max="5122" width="45.25" style="211" customWidth="1"/>
    <col min="5123" max="5126" width="15.75" style="211" customWidth="1"/>
    <col min="5127" max="5376" width="6.875" style="211"/>
    <col min="5377" max="5377" width="4.375" style="211" customWidth="1"/>
    <col min="5378" max="5378" width="45.25" style="211" customWidth="1"/>
    <col min="5379" max="5382" width="15.75" style="211" customWidth="1"/>
    <col min="5383" max="5632" width="6.875" style="211"/>
    <col min="5633" max="5633" width="4.375" style="211" customWidth="1"/>
    <col min="5634" max="5634" width="45.25" style="211" customWidth="1"/>
    <col min="5635" max="5638" width="15.75" style="211" customWidth="1"/>
    <col min="5639" max="5888" width="6.875" style="211"/>
    <col min="5889" max="5889" width="4.375" style="211" customWidth="1"/>
    <col min="5890" max="5890" width="45.25" style="211" customWidth="1"/>
    <col min="5891" max="5894" width="15.75" style="211" customWidth="1"/>
    <col min="5895" max="6144" width="6.875" style="211"/>
    <col min="6145" max="6145" width="4.375" style="211" customWidth="1"/>
    <col min="6146" max="6146" width="45.25" style="211" customWidth="1"/>
    <col min="6147" max="6150" width="15.75" style="211" customWidth="1"/>
    <col min="6151" max="6400" width="6.875" style="211"/>
    <col min="6401" max="6401" width="4.375" style="211" customWidth="1"/>
    <col min="6402" max="6402" width="45.25" style="211" customWidth="1"/>
    <col min="6403" max="6406" width="15.75" style="211" customWidth="1"/>
    <col min="6407" max="6656" width="6.875" style="211"/>
    <col min="6657" max="6657" width="4.375" style="211" customWidth="1"/>
    <col min="6658" max="6658" width="45.25" style="211" customWidth="1"/>
    <col min="6659" max="6662" width="15.75" style="211" customWidth="1"/>
    <col min="6663" max="6912" width="6.875" style="211"/>
    <col min="6913" max="6913" width="4.375" style="211" customWidth="1"/>
    <col min="6914" max="6914" width="45.25" style="211" customWidth="1"/>
    <col min="6915" max="6918" width="15.75" style="211" customWidth="1"/>
    <col min="6919" max="7168" width="6.875" style="211"/>
    <col min="7169" max="7169" width="4.375" style="211" customWidth="1"/>
    <col min="7170" max="7170" width="45.25" style="211" customWidth="1"/>
    <col min="7171" max="7174" width="15.75" style="211" customWidth="1"/>
    <col min="7175" max="7424" width="6.875" style="211"/>
    <col min="7425" max="7425" width="4.375" style="211" customWidth="1"/>
    <col min="7426" max="7426" width="45.25" style="211" customWidth="1"/>
    <col min="7427" max="7430" width="15.75" style="211" customWidth="1"/>
    <col min="7431" max="7680" width="6.875" style="211"/>
    <col min="7681" max="7681" width="4.375" style="211" customWidth="1"/>
    <col min="7682" max="7682" width="45.25" style="211" customWidth="1"/>
    <col min="7683" max="7686" width="15.75" style="211" customWidth="1"/>
    <col min="7687" max="7936" width="6.875" style="211"/>
    <col min="7937" max="7937" width="4.375" style="211" customWidth="1"/>
    <col min="7938" max="7938" width="45.25" style="211" customWidth="1"/>
    <col min="7939" max="7942" width="15.75" style="211" customWidth="1"/>
    <col min="7943" max="8192" width="6.875" style="211"/>
    <col min="8193" max="8193" width="4.375" style="211" customWidth="1"/>
    <col min="8194" max="8194" width="45.25" style="211" customWidth="1"/>
    <col min="8195" max="8198" width="15.75" style="211" customWidth="1"/>
    <col min="8199" max="8448" width="6.875" style="211"/>
    <col min="8449" max="8449" width="4.375" style="211" customWidth="1"/>
    <col min="8450" max="8450" width="45.25" style="211" customWidth="1"/>
    <col min="8451" max="8454" width="15.75" style="211" customWidth="1"/>
    <col min="8455" max="8704" width="6.875" style="211"/>
    <col min="8705" max="8705" width="4.375" style="211" customWidth="1"/>
    <col min="8706" max="8706" width="45.25" style="211" customWidth="1"/>
    <col min="8707" max="8710" width="15.75" style="211" customWidth="1"/>
    <col min="8711" max="8960" width="6.875" style="211"/>
    <col min="8961" max="8961" width="4.375" style="211" customWidth="1"/>
    <col min="8962" max="8962" width="45.25" style="211" customWidth="1"/>
    <col min="8963" max="8966" width="15.75" style="211" customWidth="1"/>
    <col min="8967" max="9216" width="6.875" style="211"/>
    <col min="9217" max="9217" width="4.375" style="211" customWidth="1"/>
    <col min="9218" max="9218" width="45.25" style="211" customWidth="1"/>
    <col min="9219" max="9222" width="15.75" style="211" customWidth="1"/>
    <col min="9223" max="9472" width="6.875" style="211"/>
    <col min="9473" max="9473" width="4.375" style="211" customWidth="1"/>
    <col min="9474" max="9474" width="45.25" style="211" customWidth="1"/>
    <col min="9475" max="9478" width="15.75" style="211" customWidth="1"/>
    <col min="9479" max="9728" width="6.875" style="211"/>
    <col min="9729" max="9729" width="4.375" style="211" customWidth="1"/>
    <col min="9730" max="9730" width="45.25" style="211" customWidth="1"/>
    <col min="9731" max="9734" width="15.75" style="211" customWidth="1"/>
    <col min="9735" max="9984" width="6.875" style="211"/>
    <col min="9985" max="9985" width="4.375" style="211" customWidth="1"/>
    <col min="9986" max="9986" width="45.25" style="211" customWidth="1"/>
    <col min="9987" max="9990" width="15.75" style="211" customWidth="1"/>
    <col min="9991" max="10240" width="6.875" style="211"/>
    <col min="10241" max="10241" width="4.375" style="211" customWidth="1"/>
    <col min="10242" max="10242" width="45.25" style="211" customWidth="1"/>
    <col min="10243" max="10246" width="15.75" style="211" customWidth="1"/>
    <col min="10247" max="10496" width="6.875" style="211"/>
    <col min="10497" max="10497" width="4.375" style="211" customWidth="1"/>
    <col min="10498" max="10498" width="45.25" style="211" customWidth="1"/>
    <col min="10499" max="10502" width="15.75" style="211" customWidth="1"/>
    <col min="10503" max="10752" width="6.875" style="211"/>
    <col min="10753" max="10753" width="4.375" style="211" customWidth="1"/>
    <col min="10754" max="10754" width="45.25" style="211" customWidth="1"/>
    <col min="10755" max="10758" width="15.75" style="211" customWidth="1"/>
    <col min="10759" max="11008" width="6.875" style="211"/>
    <col min="11009" max="11009" width="4.375" style="211" customWidth="1"/>
    <col min="11010" max="11010" width="45.25" style="211" customWidth="1"/>
    <col min="11011" max="11014" width="15.75" style="211" customWidth="1"/>
    <col min="11015" max="11264" width="6.875" style="211"/>
    <col min="11265" max="11265" width="4.375" style="211" customWidth="1"/>
    <col min="11266" max="11266" width="45.25" style="211" customWidth="1"/>
    <col min="11267" max="11270" width="15.75" style="211" customWidth="1"/>
    <col min="11271" max="11520" width="6.875" style="211"/>
    <col min="11521" max="11521" width="4.375" style="211" customWidth="1"/>
    <col min="11522" max="11522" width="45.25" style="211" customWidth="1"/>
    <col min="11523" max="11526" width="15.75" style="211" customWidth="1"/>
    <col min="11527" max="11776" width="6.875" style="211"/>
    <col min="11777" max="11777" width="4.375" style="211" customWidth="1"/>
    <col min="11778" max="11778" width="45.25" style="211" customWidth="1"/>
    <col min="11779" max="11782" width="15.75" style="211" customWidth="1"/>
    <col min="11783" max="12032" width="6.875" style="211"/>
    <col min="12033" max="12033" width="4.375" style="211" customWidth="1"/>
    <col min="12034" max="12034" width="45.25" style="211" customWidth="1"/>
    <col min="12035" max="12038" width="15.75" style="211" customWidth="1"/>
    <col min="12039" max="12288" width="6.875" style="211"/>
    <col min="12289" max="12289" width="4.375" style="211" customWidth="1"/>
    <col min="12290" max="12290" width="45.25" style="211" customWidth="1"/>
    <col min="12291" max="12294" width="15.75" style="211" customWidth="1"/>
    <col min="12295" max="12544" width="6.875" style="211"/>
    <col min="12545" max="12545" width="4.375" style="211" customWidth="1"/>
    <col min="12546" max="12546" width="45.25" style="211" customWidth="1"/>
    <col min="12547" max="12550" width="15.75" style="211" customWidth="1"/>
    <col min="12551" max="12800" width="6.875" style="211"/>
    <col min="12801" max="12801" width="4.375" style="211" customWidth="1"/>
    <col min="12802" max="12802" width="45.25" style="211" customWidth="1"/>
    <col min="12803" max="12806" width="15.75" style="211" customWidth="1"/>
    <col min="12807" max="13056" width="6.875" style="211"/>
    <col min="13057" max="13057" width="4.375" style="211" customWidth="1"/>
    <col min="13058" max="13058" width="45.25" style="211" customWidth="1"/>
    <col min="13059" max="13062" width="15.75" style="211" customWidth="1"/>
    <col min="13063" max="13312" width="6.875" style="211"/>
    <col min="13313" max="13313" width="4.375" style="211" customWidth="1"/>
    <col min="13314" max="13314" width="45.25" style="211" customWidth="1"/>
    <col min="13315" max="13318" width="15.75" style="211" customWidth="1"/>
    <col min="13319" max="13568" width="6.875" style="211"/>
    <col min="13569" max="13569" width="4.375" style="211" customWidth="1"/>
    <col min="13570" max="13570" width="45.25" style="211" customWidth="1"/>
    <col min="13571" max="13574" width="15.75" style="211" customWidth="1"/>
    <col min="13575" max="13824" width="6.875" style="211"/>
    <col min="13825" max="13825" width="4.375" style="211" customWidth="1"/>
    <col min="13826" max="13826" width="45.25" style="211" customWidth="1"/>
    <col min="13827" max="13830" width="15.75" style="211" customWidth="1"/>
    <col min="13831" max="14080" width="6.875" style="211"/>
    <col min="14081" max="14081" width="4.375" style="211" customWidth="1"/>
    <col min="14082" max="14082" width="45.25" style="211" customWidth="1"/>
    <col min="14083" max="14086" width="15.75" style="211" customWidth="1"/>
    <col min="14087" max="14336" width="6.875" style="211"/>
    <col min="14337" max="14337" width="4.375" style="211" customWidth="1"/>
    <col min="14338" max="14338" width="45.25" style="211" customWidth="1"/>
    <col min="14339" max="14342" width="15.75" style="211" customWidth="1"/>
    <col min="14343" max="14592" width="6.875" style="211"/>
    <col min="14593" max="14593" width="4.375" style="211" customWidth="1"/>
    <col min="14594" max="14594" width="45.25" style="211" customWidth="1"/>
    <col min="14595" max="14598" width="15.75" style="211" customWidth="1"/>
    <col min="14599" max="14848" width="6.875" style="211"/>
    <col min="14849" max="14849" width="4.375" style="211" customWidth="1"/>
    <col min="14850" max="14850" width="45.25" style="211" customWidth="1"/>
    <col min="14851" max="14854" width="15.75" style="211" customWidth="1"/>
    <col min="14855" max="15104" width="6.875" style="211"/>
    <col min="15105" max="15105" width="4.375" style="211" customWidth="1"/>
    <col min="15106" max="15106" width="45.25" style="211" customWidth="1"/>
    <col min="15107" max="15110" width="15.75" style="211" customWidth="1"/>
    <col min="15111" max="15360" width="6.875" style="211"/>
    <col min="15361" max="15361" width="4.375" style="211" customWidth="1"/>
    <col min="15362" max="15362" width="45.25" style="211" customWidth="1"/>
    <col min="15363" max="15366" width="15.75" style="211" customWidth="1"/>
    <col min="15367" max="15616" width="6.875" style="211"/>
    <col min="15617" max="15617" width="4.375" style="211" customWidth="1"/>
    <col min="15618" max="15618" width="45.25" style="211" customWidth="1"/>
    <col min="15619" max="15622" width="15.75" style="211" customWidth="1"/>
    <col min="15623" max="15872" width="6.875" style="211"/>
    <col min="15873" max="15873" width="4.375" style="211" customWidth="1"/>
    <col min="15874" max="15874" width="45.25" style="211" customWidth="1"/>
    <col min="15875" max="15878" width="15.75" style="211" customWidth="1"/>
    <col min="15879" max="16128" width="6.875" style="211"/>
    <col min="16129" max="16129" width="4.375" style="211" customWidth="1"/>
    <col min="16130" max="16130" width="45.25" style="21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220</v>
      </c>
    </row>
    <row r="2" spans="1:6" ht="18" customHeight="1" thickBot="1" x14ac:dyDescent="0.2">
      <c r="A2" s="508" t="s">
        <v>221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222</v>
      </c>
      <c r="D4" s="217" t="s">
        <v>223</v>
      </c>
      <c r="E4" s="217" t="s">
        <v>224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3362100</v>
      </c>
      <c r="D6" s="225">
        <v>4045200</v>
      </c>
      <c r="E6" s="225">
        <v>5775300</v>
      </c>
      <c r="F6" s="226">
        <v>13182600</v>
      </c>
    </row>
    <row r="7" spans="1:6" ht="13.5" customHeight="1" x14ac:dyDescent="0.15">
      <c r="A7" s="227">
        <v>2</v>
      </c>
      <c r="B7" s="228" t="s">
        <v>95</v>
      </c>
      <c r="C7" s="241">
        <v>28297200</v>
      </c>
      <c r="D7" s="241">
        <v>35064900</v>
      </c>
      <c r="E7" s="241">
        <v>37495700</v>
      </c>
      <c r="F7" s="242">
        <v>100857800</v>
      </c>
    </row>
    <row r="8" spans="1:6" ht="13.5" customHeight="1" x14ac:dyDescent="0.15">
      <c r="A8" s="227">
        <v>3</v>
      </c>
      <c r="B8" s="228" t="s">
        <v>96</v>
      </c>
      <c r="C8" s="241">
        <v>31312500</v>
      </c>
      <c r="D8" s="241">
        <v>35683800</v>
      </c>
      <c r="E8" s="241">
        <v>31825900</v>
      </c>
      <c r="F8" s="242">
        <v>98822200</v>
      </c>
    </row>
    <row r="9" spans="1:6" ht="13.5" customHeight="1" x14ac:dyDescent="0.15">
      <c r="A9" s="227">
        <v>4</v>
      </c>
      <c r="B9" s="228" t="s">
        <v>97</v>
      </c>
      <c r="C9" s="241">
        <f>29469200-C10</f>
        <v>28997300</v>
      </c>
      <c r="D9" s="241">
        <f>28320100-D10</f>
        <v>27939400</v>
      </c>
      <c r="E9" s="241">
        <f>26142900-E10</f>
        <v>25582800</v>
      </c>
      <c r="F9" s="242">
        <f>SUM(C9:E9)</f>
        <v>82519500</v>
      </c>
    </row>
    <row r="10" spans="1:6" ht="13.5" customHeight="1" x14ac:dyDescent="0.15">
      <c r="A10" s="227"/>
      <c r="B10" s="228" t="s">
        <v>219</v>
      </c>
      <c r="C10" s="241">
        <v>471900</v>
      </c>
      <c r="D10" s="241">
        <v>380700</v>
      </c>
      <c r="E10" s="241">
        <v>560100</v>
      </c>
      <c r="F10" s="242">
        <f>SUM(C10:E10)</f>
        <v>1412700</v>
      </c>
    </row>
    <row r="11" spans="1:6" ht="13.5" customHeight="1" x14ac:dyDescent="0.15">
      <c r="A11" s="227">
        <v>5</v>
      </c>
      <c r="B11" s="228" t="s">
        <v>99</v>
      </c>
      <c r="C11" s="241">
        <v>29202900</v>
      </c>
      <c r="D11" s="241">
        <v>31415400</v>
      </c>
      <c r="E11" s="241">
        <v>21055900</v>
      </c>
      <c r="F11" s="242">
        <v>81674200</v>
      </c>
    </row>
    <row r="12" spans="1:6" ht="13.5" customHeight="1" x14ac:dyDescent="0.15">
      <c r="A12" s="227">
        <v>6</v>
      </c>
      <c r="B12" s="228" t="s">
        <v>100</v>
      </c>
      <c r="C12" s="241">
        <v>71039800</v>
      </c>
      <c r="D12" s="241">
        <v>104318000</v>
      </c>
      <c r="E12" s="241">
        <v>88405000</v>
      </c>
      <c r="F12" s="242">
        <v>263762800</v>
      </c>
    </row>
    <row r="13" spans="1:6" ht="13.5" customHeight="1" x14ac:dyDescent="0.15">
      <c r="A13" s="227" t="s">
        <v>101</v>
      </c>
      <c r="B13" s="228"/>
      <c r="C13" s="241">
        <v>189321600</v>
      </c>
      <c r="D13" s="241">
        <v>234802200</v>
      </c>
      <c r="E13" s="241">
        <v>204925400</v>
      </c>
      <c r="F13" s="242">
        <v>629049200</v>
      </c>
    </row>
    <row r="14" spans="1:6" ht="13.5" customHeight="1" thickBot="1" x14ac:dyDescent="0.2">
      <c r="A14" s="233" t="s">
        <v>102</v>
      </c>
      <c r="B14" s="234"/>
      <c r="C14" s="243">
        <v>192683700</v>
      </c>
      <c r="D14" s="243">
        <v>238847400</v>
      </c>
      <c r="E14" s="243">
        <v>210700700</v>
      </c>
      <c r="F14" s="244">
        <v>642231800</v>
      </c>
    </row>
    <row r="15" spans="1:6" ht="13.5" customHeight="1" x14ac:dyDescent="0.15">
      <c r="A15" s="237">
        <v>7</v>
      </c>
      <c r="B15" s="238" t="s">
        <v>114</v>
      </c>
      <c r="C15" s="239"/>
      <c r="D15" s="239">
        <v>180900</v>
      </c>
      <c r="E15" s="239">
        <v>365700</v>
      </c>
      <c r="F15" s="240">
        <v>546600</v>
      </c>
    </row>
    <row r="16" spans="1:6" ht="13.5" customHeight="1" x14ac:dyDescent="0.15">
      <c r="A16" s="227">
        <v>8</v>
      </c>
      <c r="B16" s="228" t="s">
        <v>127</v>
      </c>
      <c r="C16" s="241">
        <v>66600</v>
      </c>
      <c r="D16" s="241">
        <v>91700</v>
      </c>
      <c r="E16" s="241">
        <v>75100</v>
      </c>
      <c r="F16" s="242">
        <v>233400</v>
      </c>
    </row>
    <row r="17" spans="1:6" ht="13.5" customHeight="1" thickBot="1" x14ac:dyDescent="0.2">
      <c r="A17" s="233" t="s">
        <v>140</v>
      </c>
      <c r="B17" s="234"/>
      <c r="C17" s="243">
        <v>66600</v>
      </c>
      <c r="D17" s="243">
        <v>272600</v>
      </c>
      <c r="E17" s="243">
        <v>440800</v>
      </c>
      <c r="F17" s="244">
        <v>780000</v>
      </c>
    </row>
    <row r="18" spans="1:6" ht="13.5" customHeight="1" x14ac:dyDescent="0.15">
      <c r="A18" s="237">
        <v>9</v>
      </c>
      <c r="B18" s="238" t="s">
        <v>141</v>
      </c>
      <c r="C18" s="239">
        <v>48100</v>
      </c>
      <c r="D18" s="239">
        <v>77600</v>
      </c>
      <c r="E18" s="239">
        <v>109900</v>
      </c>
      <c r="F18" s="240">
        <v>235600</v>
      </c>
    </row>
    <row r="19" spans="1:6" ht="13.5" customHeight="1" x14ac:dyDescent="0.15">
      <c r="A19" s="227">
        <v>10</v>
      </c>
      <c r="B19" s="228" t="s">
        <v>142</v>
      </c>
      <c r="C19" s="241">
        <v>196200</v>
      </c>
      <c r="D19" s="241">
        <v>192500</v>
      </c>
      <c r="E19" s="241">
        <v>205500</v>
      </c>
      <c r="F19" s="242">
        <v>594200</v>
      </c>
    </row>
    <row r="20" spans="1:6" ht="13.5" customHeight="1" x14ac:dyDescent="0.15">
      <c r="A20" s="227">
        <v>11</v>
      </c>
      <c r="B20" s="228" t="s">
        <v>147</v>
      </c>
      <c r="C20" s="241">
        <v>164000</v>
      </c>
      <c r="D20" s="241">
        <v>99000</v>
      </c>
      <c r="E20" s="241">
        <v>228100</v>
      </c>
      <c r="F20" s="242">
        <v>491100</v>
      </c>
    </row>
    <row r="21" spans="1:6" ht="13.5" customHeight="1" x14ac:dyDescent="0.15">
      <c r="A21" s="227">
        <v>12</v>
      </c>
      <c r="B21" s="228" t="s">
        <v>150</v>
      </c>
      <c r="C21" s="241">
        <v>141600</v>
      </c>
      <c r="D21" s="241">
        <v>61400</v>
      </c>
      <c r="E21" s="241">
        <v>145900</v>
      </c>
      <c r="F21" s="242">
        <v>348900</v>
      </c>
    </row>
    <row r="22" spans="1:6" ht="13.5" customHeight="1" x14ac:dyDescent="0.15">
      <c r="A22" s="227">
        <v>13</v>
      </c>
      <c r="B22" s="228" t="s">
        <v>155</v>
      </c>
      <c r="C22" s="241">
        <v>97700</v>
      </c>
      <c r="D22" s="241">
        <v>137400</v>
      </c>
      <c r="E22" s="241">
        <v>95200</v>
      </c>
      <c r="F22" s="242">
        <v>330300</v>
      </c>
    </row>
    <row r="23" spans="1:6" ht="13.5" customHeight="1" x14ac:dyDescent="0.15">
      <c r="A23" s="227">
        <v>14</v>
      </c>
      <c r="B23" s="228" t="s">
        <v>156</v>
      </c>
      <c r="C23" s="241">
        <v>689700</v>
      </c>
      <c r="D23" s="241">
        <v>1153200</v>
      </c>
      <c r="E23" s="241"/>
      <c r="F23" s="242">
        <v>1842900</v>
      </c>
    </row>
    <row r="24" spans="1:6" ht="13.5" customHeight="1" x14ac:dyDescent="0.15">
      <c r="A24" s="227">
        <v>15</v>
      </c>
      <c r="B24" s="228" t="s">
        <v>157</v>
      </c>
      <c r="C24" s="241"/>
      <c r="D24" s="241">
        <v>414300</v>
      </c>
      <c r="E24" s="241">
        <v>679100</v>
      </c>
      <c r="F24" s="242">
        <v>1093400</v>
      </c>
    </row>
    <row r="25" spans="1:6" ht="13.5" customHeight="1" x14ac:dyDescent="0.15">
      <c r="A25" s="227">
        <v>16</v>
      </c>
      <c r="B25" s="228" t="s">
        <v>158</v>
      </c>
      <c r="C25" s="241">
        <v>920300</v>
      </c>
      <c r="D25" s="241">
        <v>1051600</v>
      </c>
      <c r="E25" s="241">
        <v>781300</v>
      </c>
      <c r="F25" s="242">
        <v>2753200</v>
      </c>
    </row>
    <row r="26" spans="1:6" ht="13.5" customHeight="1" x14ac:dyDescent="0.15">
      <c r="A26" s="227">
        <v>17</v>
      </c>
      <c r="B26" s="228" t="s">
        <v>159</v>
      </c>
      <c r="C26" s="241">
        <v>123300</v>
      </c>
      <c r="D26" s="241">
        <v>112100</v>
      </c>
      <c r="E26" s="241">
        <v>149400</v>
      </c>
      <c r="F26" s="242">
        <v>384800</v>
      </c>
    </row>
    <row r="27" spans="1:6" ht="13.5" customHeight="1" x14ac:dyDescent="0.15">
      <c r="A27" s="227">
        <v>18</v>
      </c>
      <c r="B27" s="228" t="s">
        <v>160</v>
      </c>
      <c r="C27" s="241">
        <v>369700</v>
      </c>
      <c r="D27" s="241">
        <v>872200</v>
      </c>
      <c r="E27" s="241">
        <v>813100</v>
      </c>
      <c r="F27" s="242">
        <v>2055000</v>
      </c>
    </row>
    <row r="28" spans="1:6" ht="13.5" customHeight="1" x14ac:dyDescent="0.15">
      <c r="A28" s="227">
        <v>19</v>
      </c>
      <c r="B28" s="228" t="s">
        <v>161</v>
      </c>
      <c r="C28" s="241"/>
      <c r="D28" s="241">
        <v>172200</v>
      </c>
      <c r="E28" s="241"/>
      <c r="F28" s="242">
        <v>172200</v>
      </c>
    </row>
    <row r="29" spans="1:6" ht="13.5" customHeight="1" x14ac:dyDescent="0.15">
      <c r="A29" s="227">
        <v>20</v>
      </c>
      <c r="B29" s="228" t="s">
        <v>162</v>
      </c>
      <c r="C29" s="241">
        <v>2589200</v>
      </c>
      <c r="D29" s="241">
        <v>3682300</v>
      </c>
      <c r="E29" s="241">
        <v>3292600</v>
      </c>
      <c r="F29" s="242">
        <v>9564100</v>
      </c>
    </row>
    <row r="30" spans="1:6" ht="13.5" customHeight="1" x14ac:dyDescent="0.15">
      <c r="A30" s="227">
        <v>21</v>
      </c>
      <c r="B30" s="228" t="s">
        <v>163</v>
      </c>
      <c r="C30" s="241">
        <v>141000</v>
      </c>
      <c r="D30" s="241">
        <v>198500</v>
      </c>
      <c r="E30" s="241"/>
      <c r="F30" s="242">
        <v>339500</v>
      </c>
    </row>
    <row r="31" spans="1:6" ht="13.5" customHeight="1" x14ac:dyDescent="0.15">
      <c r="A31" s="227">
        <v>22</v>
      </c>
      <c r="B31" s="228" t="s">
        <v>164</v>
      </c>
      <c r="C31" s="241">
        <v>75000</v>
      </c>
      <c r="D31" s="241">
        <v>497800</v>
      </c>
      <c r="E31" s="241">
        <v>156900</v>
      </c>
      <c r="F31" s="242">
        <v>729700</v>
      </c>
    </row>
    <row r="32" spans="1:6" ht="13.5" customHeight="1" x14ac:dyDescent="0.15">
      <c r="A32" s="227">
        <v>23</v>
      </c>
      <c r="B32" s="228" t="s">
        <v>165</v>
      </c>
      <c r="C32" s="241">
        <v>200400</v>
      </c>
      <c r="D32" s="241">
        <v>250800</v>
      </c>
      <c r="E32" s="241">
        <v>368800</v>
      </c>
      <c r="F32" s="242">
        <v>820000</v>
      </c>
    </row>
    <row r="33" spans="1:6" ht="13.5" customHeight="1" x14ac:dyDescent="0.15">
      <c r="A33" s="227">
        <v>24</v>
      </c>
      <c r="B33" s="228" t="s">
        <v>167</v>
      </c>
      <c r="C33" s="241">
        <v>749800</v>
      </c>
      <c r="D33" s="241">
        <v>744800</v>
      </c>
      <c r="E33" s="241">
        <v>1097700</v>
      </c>
      <c r="F33" s="242">
        <v>2592300</v>
      </c>
    </row>
    <row r="34" spans="1:6" ht="13.5" customHeight="1" x14ac:dyDescent="0.15">
      <c r="A34" s="227">
        <v>25</v>
      </c>
      <c r="B34" s="228" t="s">
        <v>168</v>
      </c>
      <c r="C34" s="241">
        <v>246700</v>
      </c>
      <c r="D34" s="241">
        <v>444500</v>
      </c>
      <c r="E34" s="241">
        <v>609100</v>
      </c>
      <c r="F34" s="242">
        <v>1300300</v>
      </c>
    </row>
    <row r="35" spans="1:6" ht="13.5" customHeight="1" x14ac:dyDescent="0.15">
      <c r="A35" s="227">
        <v>26</v>
      </c>
      <c r="B35" s="228" t="s">
        <v>169</v>
      </c>
      <c r="C35" s="241">
        <v>565900</v>
      </c>
      <c r="D35" s="241">
        <v>529000</v>
      </c>
      <c r="E35" s="241">
        <v>632700</v>
      </c>
      <c r="F35" s="242">
        <v>1727600</v>
      </c>
    </row>
    <row r="36" spans="1:6" ht="13.5" customHeight="1" x14ac:dyDescent="0.15">
      <c r="A36" s="227">
        <v>27</v>
      </c>
      <c r="B36" s="228" t="s">
        <v>170</v>
      </c>
      <c r="C36" s="241">
        <v>296900</v>
      </c>
      <c r="D36" s="241">
        <v>874800</v>
      </c>
      <c r="E36" s="241">
        <v>616300</v>
      </c>
      <c r="F36" s="242">
        <v>1788000</v>
      </c>
    </row>
    <row r="37" spans="1:6" ht="13.5" customHeight="1" x14ac:dyDescent="0.15">
      <c r="A37" s="227">
        <v>28</v>
      </c>
      <c r="B37" s="228" t="s">
        <v>173</v>
      </c>
      <c r="C37" s="241">
        <v>290500</v>
      </c>
      <c r="D37" s="241">
        <v>269300</v>
      </c>
      <c r="E37" s="241">
        <v>326500</v>
      </c>
      <c r="F37" s="242">
        <v>886300</v>
      </c>
    </row>
    <row r="38" spans="1:6" ht="13.5" customHeight="1" x14ac:dyDescent="0.15">
      <c r="A38" s="227">
        <v>29</v>
      </c>
      <c r="B38" s="228" t="s">
        <v>174</v>
      </c>
      <c r="C38" s="241">
        <v>2254700</v>
      </c>
      <c r="D38" s="241">
        <v>992100</v>
      </c>
      <c r="E38" s="241">
        <v>2001900</v>
      </c>
      <c r="F38" s="242">
        <v>5248700</v>
      </c>
    </row>
    <row r="39" spans="1:6" ht="13.5" customHeight="1" x14ac:dyDescent="0.15">
      <c r="A39" s="227">
        <v>30</v>
      </c>
      <c r="B39" s="228" t="s">
        <v>175</v>
      </c>
      <c r="C39" s="241"/>
      <c r="D39" s="241">
        <v>97900</v>
      </c>
      <c r="E39" s="241">
        <v>127700</v>
      </c>
      <c r="F39" s="242">
        <v>225600</v>
      </c>
    </row>
    <row r="40" spans="1:6" ht="13.5" customHeight="1" x14ac:dyDescent="0.15">
      <c r="A40" s="227">
        <v>31</v>
      </c>
      <c r="B40" s="228" t="s">
        <v>176</v>
      </c>
      <c r="C40" s="241">
        <v>96400</v>
      </c>
      <c r="D40" s="241">
        <v>99200</v>
      </c>
      <c r="E40" s="241">
        <v>167400</v>
      </c>
      <c r="F40" s="242">
        <v>363000</v>
      </c>
    </row>
    <row r="41" spans="1:6" ht="13.5" customHeight="1" x14ac:dyDescent="0.15">
      <c r="A41" s="227">
        <v>32</v>
      </c>
      <c r="B41" s="228" t="s">
        <v>178</v>
      </c>
      <c r="C41" s="241">
        <v>342100</v>
      </c>
      <c r="D41" s="241">
        <v>299900</v>
      </c>
      <c r="E41" s="241">
        <v>467300</v>
      </c>
      <c r="F41" s="242">
        <v>1109300</v>
      </c>
    </row>
    <row r="42" spans="1:6" ht="13.5" customHeight="1" x14ac:dyDescent="0.15">
      <c r="A42" s="227">
        <v>33</v>
      </c>
      <c r="B42" s="228" t="s">
        <v>182</v>
      </c>
      <c r="C42" s="241">
        <v>97400</v>
      </c>
      <c r="D42" s="241">
        <v>68600</v>
      </c>
      <c r="E42" s="241">
        <v>130300</v>
      </c>
      <c r="F42" s="242">
        <v>296300</v>
      </c>
    </row>
    <row r="43" spans="1:6" ht="13.5" customHeight="1" x14ac:dyDescent="0.15">
      <c r="A43" s="227">
        <v>34</v>
      </c>
      <c r="B43" s="228" t="s">
        <v>183</v>
      </c>
      <c r="C43" s="241">
        <v>444700</v>
      </c>
      <c r="D43" s="241">
        <v>345400</v>
      </c>
      <c r="E43" s="241">
        <v>362400</v>
      </c>
      <c r="F43" s="242">
        <v>1152500</v>
      </c>
    </row>
    <row r="44" spans="1:6" ht="13.5" customHeight="1" x14ac:dyDescent="0.15">
      <c r="A44" s="227">
        <v>35</v>
      </c>
      <c r="B44" s="228" t="s">
        <v>185</v>
      </c>
      <c r="C44" s="241">
        <v>305600</v>
      </c>
      <c r="D44" s="241">
        <v>592900</v>
      </c>
      <c r="E44" s="241">
        <v>460900</v>
      </c>
      <c r="F44" s="242">
        <v>1359400</v>
      </c>
    </row>
    <row r="45" spans="1:6" ht="13.5" customHeight="1" x14ac:dyDescent="0.15">
      <c r="A45" s="227">
        <v>36</v>
      </c>
      <c r="B45" s="228" t="s">
        <v>188</v>
      </c>
      <c r="C45" s="241">
        <v>312600</v>
      </c>
      <c r="D45" s="241">
        <v>235100</v>
      </c>
      <c r="E45" s="241">
        <v>301200</v>
      </c>
      <c r="F45" s="242">
        <v>848900</v>
      </c>
    </row>
    <row r="46" spans="1:6" ht="13.5" customHeight="1" x14ac:dyDescent="0.15">
      <c r="A46" s="227">
        <v>37</v>
      </c>
      <c r="B46" s="228" t="s">
        <v>189</v>
      </c>
      <c r="C46" s="241">
        <v>163600</v>
      </c>
      <c r="D46" s="241">
        <v>244900</v>
      </c>
      <c r="E46" s="241">
        <v>499400</v>
      </c>
      <c r="F46" s="242">
        <v>907900</v>
      </c>
    </row>
    <row r="47" spans="1:6" ht="13.5" customHeight="1" x14ac:dyDescent="0.15">
      <c r="A47" s="227">
        <v>38</v>
      </c>
      <c r="B47" s="228" t="s">
        <v>197</v>
      </c>
      <c r="C47" s="241">
        <v>316400</v>
      </c>
      <c r="D47" s="241">
        <v>360300</v>
      </c>
      <c r="E47" s="241">
        <v>512400</v>
      </c>
      <c r="F47" s="242">
        <v>1189100</v>
      </c>
    </row>
    <row r="48" spans="1:6" ht="13.5" customHeight="1" x14ac:dyDescent="0.15">
      <c r="A48" s="227">
        <v>39</v>
      </c>
      <c r="B48" s="228" t="s">
        <v>198</v>
      </c>
      <c r="C48" s="241">
        <v>452400</v>
      </c>
      <c r="D48" s="241">
        <v>490100</v>
      </c>
      <c r="E48" s="241">
        <v>443800</v>
      </c>
      <c r="F48" s="242">
        <v>1386300</v>
      </c>
    </row>
    <row r="49" spans="1:6" ht="13.5" customHeight="1" x14ac:dyDescent="0.15">
      <c r="A49" s="227">
        <v>40</v>
      </c>
      <c r="B49" s="228" t="s">
        <v>199</v>
      </c>
      <c r="C49" s="241">
        <v>313600</v>
      </c>
      <c r="D49" s="241">
        <v>220900</v>
      </c>
      <c r="E49" s="241">
        <v>285900</v>
      </c>
      <c r="F49" s="242">
        <v>820400</v>
      </c>
    </row>
    <row r="50" spans="1:6" ht="13.5" customHeight="1" x14ac:dyDescent="0.15">
      <c r="A50" s="227">
        <v>41</v>
      </c>
      <c r="B50" s="228" t="s">
        <v>200</v>
      </c>
      <c r="C50" s="241">
        <v>111100</v>
      </c>
      <c r="D50" s="241">
        <v>215900</v>
      </c>
      <c r="E50" s="241">
        <v>336800</v>
      </c>
      <c r="F50" s="242">
        <v>663800</v>
      </c>
    </row>
    <row r="51" spans="1:6" ht="13.5" customHeight="1" x14ac:dyDescent="0.15">
      <c r="A51" s="227">
        <v>42</v>
      </c>
      <c r="B51" s="228" t="s">
        <v>201</v>
      </c>
      <c r="C51" s="241">
        <v>101800</v>
      </c>
      <c r="D51" s="241">
        <v>84000</v>
      </c>
      <c r="E51" s="241">
        <v>185400</v>
      </c>
      <c r="F51" s="242">
        <v>371200</v>
      </c>
    </row>
    <row r="52" spans="1:6" ht="13.5" customHeight="1" x14ac:dyDescent="0.15">
      <c r="A52" s="227">
        <v>43</v>
      </c>
      <c r="B52" s="228" t="s">
        <v>202</v>
      </c>
      <c r="C52" s="241">
        <v>404600</v>
      </c>
      <c r="D52" s="241">
        <v>432600</v>
      </c>
      <c r="E52" s="241">
        <v>666400</v>
      </c>
      <c r="F52" s="242">
        <v>1503600</v>
      </c>
    </row>
    <row r="53" spans="1:6" ht="13.5" customHeight="1" x14ac:dyDescent="0.15">
      <c r="A53" s="227">
        <v>44</v>
      </c>
      <c r="B53" s="228" t="s">
        <v>203</v>
      </c>
      <c r="C53" s="241">
        <v>218400</v>
      </c>
      <c r="D53" s="241">
        <v>265200</v>
      </c>
      <c r="E53" s="241">
        <v>254400</v>
      </c>
      <c r="F53" s="242">
        <v>738000</v>
      </c>
    </row>
    <row r="54" spans="1:6" ht="13.5" customHeight="1" x14ac:dyDescent="0.15">
      <c r="A54" s="227">
        <v>45</v>
      </c>
      <c r="B54" s="228" t="s">
        <v>204</v>
      </c>
      <c r="C54" s="241">
        <v>151100</v>
      </c>
      <c r="D54" s="241">
        <v>166500</v>
      </c>
      <c r="E54" s="241">
        <v>229500</v>
      </c>
      <c r="F54" s="242">
        <v>547100</v>
      </c>
    </row>
    <row r="55" spans="1:6" ht="13.5" customHeight="1" x14ac:dyDescent="0.15">
      <c r="A55" s="227">
        <v>46</v>
      </c>
      <c r="B55" s="228" t="s">
        <v>205</v>
      </c>
      <c r="C55" s="241">
        <v>145500</v>
      </c>
      <c r="D55" s="241">
        <v>182000</v>
      </c>
      <c r="E55" s="241">
        <v>226400</v>
      </c>
      <c r="F55" s="242">
        <v>553900</v>
      </c>
    </row>
    <row r="56" spans="1:6" ht="13.5" customHeight="1" x14ac:dyDescent="0.15">
      <c r="A56" s="227">
        <v>47</v>
      </c>
      <c r="B56" s="228" t="s">
        <v>207</v>
      </c>
      <c r="C56" s="241">
        <v>102600</v>
      </c>
      <c r="D56" s="241">
        <v>58600</v>
      </c>
      <c r="E56" s="241">
        <v>138800</v>
      </c>
      <c r="F56" s="242">
        <v>300000</v>
      </c>
    </row>
    <row r="57" spans="1:6" ht="13.5" customHeight="1" x14ac:dyDescent="0.15">
      <c r="A57" s="227">
        <v>48</v>
      </c>
      <c r="B57" s="228" t="s">
        <v>208</v>
      </c>
      <c r="C57" s="241">
        <v>225500</v>
      </c>
      <c r="D57" s="241">
        <v>290000</v>
      </c>
      <c r="E57" s="241">
        <v>293100</v>
      </c>
      <c r="F57" s="242">
        <v>808600</v>
      </c>
    </row>
    <row r="58" spans="1:6" ht="13.5" customHeight="1" x14ac:dyDescent="0.15">
      <c r="A58" s="227">
        <v>49</v>
      </c>
      <c r="B58" s="228" t="s">
        <v>209</v>
      </c>
      <c r="C58" s="241">
        <v>89700</v>
      </c>
      <c r="D58" s="241">
        <v>149900</v>
      </c>
      <c r="E58" s="241">
        <v>165800</v>
      </c>
      <c r="F58" s="242">
        <v>405400</v>
      </c>
    </row>
    <row r="59" spans="1:6" ht="13.5" customHeight="1" x14ac:dyDescent="0.15">
      <c r="A59" s="227" t="s">
        <v>210</v>
      </c>
      <c r="B59" s="228"/>
      <c r="C59" s="241">
        <v>14555800</v>
      </c>
      <c r="D59" s="241">
        <v>17727300</v>
      </c>
      <c r="E59" s="241">
        <v>18565300</v>
      </c>
      <c r="F59" s="242">
        <v>50848400</v>
      </c>
    </row>
    <row r="60" spans="1:6" ht="13.5" customHeight="1" thickBot="1" x14ac:dyDescent="0.2">
      <c r="A60" s="233" t="s">
        <v>211</v>
      </c>
      <c r="B60" s="234"/>
      <c r="C60" s="243">
        <v>14622400</v>
      </c>
      <c r="D60" s="243">
        <v>17999900</v>
      </c>
      <c r="E60" s="243">
        <v>19006100</v>
      </c>
      <c r="F60" s="244">
        <v>51628400</v>
      </c>
    </row>
    <row r="61" spans="1:6" ht="14.25" customHeight="1" thickBot="1" x14ac:dyDescent="0.2">
      <c r="A61" s="510" t="s">
        <v>212</v>
      </c>
      <c r="B61" s="511"/>
      <c r="C61" s="247">
        <v>207306100</v>
      </c>
      <c r="D61" s="247">
        <v>256847300</v>
      </c>
      <c r="E61" s="247">
        <v>229706800</v>
      </c>
      <c r="F61" s="248">
        <v>693860200</v>
      </c>
    </row>
    <row r="62" spans="1:6" ht="14.25" customHeight="1" thickBot="1" x14ac:dyDescent="0.2">
      <c r="A62" s="510" t="s">
        <v>213</v>
      </c>
      <c r="B62" s="511"/>
      <c r="C62" s="247">
        <v>177</v>
      </c>
      <c r="D62" s="247">
        <v>215</v>
      </c>
      <c r="E62" s="247">
        <v>245</v>
      </c>
      <c r="F62" s="248">
        <f>SUM(C62:E62)</f>
        <v>637</v>
      </c>
    </row>
    <row r="63" spans="1:6" ht="12.75" customHeight="1" x14ac:dyDescent="0.15"/>
    <row r="64" spans="1:6" ht="12.75" customHeight="1" x14ac:dyDescent="0.15"/>
  </sheetData>
  <mergeCells count="3">
    <mergeCell ref="A2:F2"/>
    <mergeCell ref="A61:B61"/>
    <mergeCell ref="A62:B62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topLeftCell="A55" workbookViewId="0"/>
  </sheetViews>
  <sheetFormatPr defaultColWidth="6.875" defaultRowHeight="13.5" x14ac:dyDescent="0.15"/>
  <cols>
    <col min="1" max="1" width="4.375" style="211" customWidth="1"/>
    <col min="2" max="2" width="29.5" style="211" bestFit="1" customWidth="1"/>
    <col min="3" max="6" width="15.75" style="211" customWidth="1"/>
    <col min="7" max="256" width="6.875" style="211"/>
    <col min="257" max="257" width="4.375" style="211" customWidth="1"/>
    <col min="258" max="258" width="29.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9.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9.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9.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9.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9.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9.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9.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9.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9.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9.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9.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9.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9.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9.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9.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9.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9.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9.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9.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9.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9.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9.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9.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9.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9.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9.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9.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9.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9.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9.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9.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9.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9.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9.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9.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9.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9.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9.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9.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9.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9.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9.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9.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9.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9.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9.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9.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9.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9.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9.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9.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9.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9.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9.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9.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9.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9.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9.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9.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9.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9.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9.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225</v>
      </c>
    </row>
    <row r="2" spans="1:6" ht="18" customHeight="1" thickBot="1" x14ac:dyDescent="0.2">
      <c r="A2" s="508" t="s">
        <v>226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227</v>
      </c>
      <c r="D4" s="217" t="s">
        <v>228</v>
      </c>
      <c r="E4" s="217" t="s">
        <v>229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5251200</v>
      </c>
      <c r="D6" s="225">
        <v>4366800</v>
      </c>
      <c r="E6" s="225">
        <v>4004200</v>
      </c>
      <c r="F6" s="226">
        <v>13622200</v>
      </c>
    </row>
    <row r="7" spans="1:6" ht="13.5" customHeight="1" x14ac:dyDescent="0.15">
      <c r="A7" s="227">
        <v>2</v>
      </c>
      <c r="B7" s="228" t="s">
        <v>95</v>
      </c>
      <c r="C7" s="241">
        <v>25720300</v>
      </c>
      <c r="D7" s="241">
        <v>32970200</v>
      </c>
      <c r="E7" s="241">
        <v>43214700</v>
      </c>
      <c r="F7" s="242">
        <v>101905200</v>
      </c>
    </row>
    <row r="8" spans="1:6" ht="13.5" customHeight="1" x14ac:dyDescent="0.15">
      <c r="A8" s="227">
        <v>3</v>
      </c>
      <c r="B8" s="228" t="s">
        <v>96</v>
      </c>
      <c r="C8" s="241">
        <v>23399100</v>
      </c>
      <c r="D8" s="241">
        <v>25651200</v>
      </c>
      <c r="E8" s="241">
        <v>34683900</v>
      </c>
      <c r="F8" s="242">
        <v>83734200</v>
      </c>
    </row>
    <row r="9" spans="1:6" ht="13.5" customHeight="1" x14ac:dyDescent="0.15">
      <c r="A9" s="227">
        <v>4</v>
      </c>
      <c r="B9" s="228" t="s">
        <v>97</v>
      </c>
      <c r="C9" s="241">
        <v>21934000</v>
      </c>
      <c r="D9" s="241">
        <v>25780900</v>
      </c>
      <c r="E9" s="241">
        <v>31918200</v>
      </c>
      <c r="F9" s="242">
        <v>79633100</v>
      </c>
    </row>
    <row r="10" spans="1:6" ht="13.5" customHeight="1" x14ac:dyDescent="0.15">
      <c r="A10" s="227"/>
      <c r="B10" s="228" t="s">
        <v>230</v>
      </c>
      <c r="C10" s="241">
        <v>296300</v>
      </c>
      <c r="D10" s="241">
        <v>409800</v>
      </c>
      <c r="E10" s="241">
        <v>537300</v>
      </c>
      <c r="F10" s="242">
        <f>C10+D10+E10</f>
        <v>1243400</v>
      </c>
    </row>
    <row r="11" spans="1:6" ht="13.5" customHeight="1" x14ac:dyDescent="0.15">
      <c r="A11" s="227">
        <v>5</v>
      </c>
      <c r="B11" s="228" t="s">
        <v>99</v>
      </c>
      <c r="C11" s="241">
        <v>14950800</v>
      </c>
      <c r="D11" s="241">
        <v>20509600</v>
      </c>
      <c r="E11" s="241">
        <v>23899900</v>
      </c>
      <c r="F11" s="242">
        <v>59360300</v>
      </c>
    </row>
    <row r="12" spans="1:6" ht="13.5" customHeight="1" x14ac:dyDescent="0.15">
      <c r="A12" s="227">
        <v>6</v>
      </c>
      <c r="B12" s="228" t="s">
        <v>100</v>
      </c>
      <c r="C12" s="241">
        <v>75781200</v>
      </c>
      <c r="D12" s="241">
        <v>79253700</v>
      </c>
      <c r="E12" s="241">
        <v>121251100</v>
      </c>
      <c r="F12" s="242">
        <v>276286000</v>
      </c>
    </row>
    <row r="13" spans="1:6" ht="13.5" customHeight="1" x14ac:dyDescent="0.15">
      <c r="A13" s="227" t="s">
        <v>101</v>
      </c>
      <c r="B13" s="228"/>
      <c r="C13" s="241">
        <f>SUM(C7:C12)</f>
        <v>162081700</v>
      </c>
      <c r="D13" s="241">
        <f>SUM(D7:D12)</f>
        <v>184575400</v>
      </c>
      <c r="E13" s="241">
        <f>SUM(E7:E12)</f>
        <v>255505100</v>
      </c>
      <c r="F13" s="242">
        <f>SUM(F7:F12)</f>
        <v>602162200</v>
      </c>
    </row>
    <row r="14" spans="1:6" ht="13.5" customHeight="1" thickBot="1" x14ac:dyDescent="0.2">
      <c r="A14" s="233" t="s">
        <v>102</v>
      </c>
      <c r="B14" s="234"/>
      <c r="C14" s="243">
        <f>SUM(C6:C12)</f>
        <v>167332900</v>
      </c>
      <c r="D14" s="243">
        <f>SUM(D6:D12)</f>
        <v>188942200</v>
      </c>
      <c r="E14" s="243">
        <f>SUM(E6:E12)</f>
        <v>259509300</v>
      </c>
      <c r="F14" s="244">
        <f>SUM(F6:F12)</f>
        <v>615784400</v>
      </c>
    </row>
    <row r="15" spans="1:6" ht="13.5" customHeight="1" x14ac:dyDescent="0.15">
      <c r="A15" s="237">
        <v>7</v>
      </c>
      <c r="B15" s="238" t="s">
        <v>108</v>
      </c>
      <c r="C15" s="239">
        <v>527100</v>
      </c>
      <c r="D15" s="239">
        <v>464900</v>
      </c>
      <c r="E15" s="239">
        <v>605000</v>
      </c>
      <c r="F15" s="240">
        <v>1597000</v>
      </c>
    </row>
    <row r="16" spans="1:6" ht="13.5" customHeight="1" x14ac:dyDescent="0.15">
      <c r="A16" s="227">
        <v>8</v>
      </c>
      <c r="B16" s="228" t="s">
        <v>115</v>
      </c>
      <c r="C16" s="241">
        <v>211700</v>
      </c>
      <c r="D16" s="241">
        <v>240700</v>
      </c>
      <c r="E16" s="241">
        <v>289800</v>
      </c>
      <c r="F16" s="242">
        <v>742200</v>
      </c>
    </row>
    <row r="17" spans="1:6" ht="13.5" customHeight="1" x14ac:dyDescent="0.15">
      <c r="A17" s="227">
        <v>9</v>
      </c>
      <c r="B17" s="228" t="s">
        <v>116</v>
      </c>
      <c r="C17" s="241">
        <v>1155900</v>
      </c>
      <c r="D17" s="241">
        <v>1286500</v>
      </c>
      <c r="E17" s="241">
        <v>1337800</v>
      </c>
      <c r="F17" s="242">
        <v>3780200</v>
      </c>
    </row>
    <row r="18" spans="1:6" ht="13.5" customHeight="1" x14ac:dyDescent="0.15">
      <c r="A18" s="227">
        <v>10</v>
      </c>
      <c r="B18" s="228" t="s">
        <v>120</v>
      </c>
      <c r="C18" s="241">
        <v>708900</v>
      </c>
      <c r="D18" s="241">
        <v>622000</v>
      </c>
      <c r="E18" s="241">
        <v>897200</v>
      </c>
      <c r="F18" s="242">
        <v>2228100</v>
      </c>
    </row>
    <row r="19" spans="1:6" ht="13.5" customHeight="1" x14ac:dyDescent="0.15">
      <c r="A19" s="227">
        <v>11</v>
      </c>
      <c r="B19" s="228" t="s">
        <v>121</v>
      </c>
      <c r="C19" s="241">
        <v>846700</v>
      </c>
      <c r="D19" s="241">
        <v>700900</v>
      </c>
      <c r="E19" s="241">
        <v>1071400</v>
      </c>
      <c r="F19" s="242">
        <v>2619000</v>
      </c>
    </row>
    <row r="20" spans="1:6" ht="13.5" customHeight="1" x14ac:dyDescent="0.15">
      <c r="A20" s="227">
        <v>12</v>
      </c>
      <c r="B20" s="228" t="s">
        <v>126</v>
      </c>
      <c r="C20" s="241">
        <v>832700</v>
      </c>
      <c r="D20" s="241">
        <v>672300</v>
      </c>
      <c r="E20" s="241">
        <v>783100</v>
      </c>
      <c r="F20" s="242">
        <v>2288100</v>
      </c>
    </row>
    <row r="21" spans="1:6" ht="13.5" customHeight="1" x14ac:dyDescent="0.15">
      <c r="A21" s="227">
        <v>13</v>
      </c>
      <c r="B21" s="228" t="s">
        <v>127</v>
      </c>
      <c r="C21" s="241">
        <v>32900</v>
      </c>
      <c r="D21" s="241">
        <v>45300</v>
      </c>
      <c r="E21" s="241">
        <v>62300</v>
      </c>
      <c r="F21" s="242">
        <v>140500</v>
      </c>
    </row>
    <row r="22" spans="1:6" ht="13.5" customHeight="1" x14ac:dyDescent="0.15">
      <c r="A22" s="227">
        <v>14</v>
      </c>
      <c r="B22" s="228" t="s">
        <v>129</v>
      </c>
      <c r="C22" s="241">
        <v>371900</v>
      </c>
      <c r="D22" s="241">
        <v>500500</v>
      </c>
      <c r="E22" s="241">
        <v>669900</v>
      </c>
      <c r="F22" s="242">
        <v>1542300</v>
      </c>
    </row>
    <row r="23" spans="1:6" ht="13.5" customHeight="1" thickBot="1" x14ac:dyDescent="0.2">
      <c r="A23" s="233" t="s">
        <v>140</v>
      </c>
      <c r="B23" s="234"/>
      <c r="C23" s="243">
        <v>4687800</v>
      </c>
      <c r="D23" s="243">
        <v>4533100</v>
      </c>
      <c r="E23" s="243">
        <v>5716500</v>
      </c>
      <c r="F23" s="244">
        <v>14937400</v>
      </c>
    </row>
    <row r="24" spans="1:6" ht="13.5" customHeight="1" x14ac:dyDescent="0.15">
      <c r="A24" s="237">
        <v>15</v>
      </c>
      <c r="B24" s="238" t="s">
        <v>141</v>
      </c>
      <c r="C24" s="239">
        <v>62900</v>
      </c>
      <c r="D24" s="239">
        <v>112300</v>
      </c>
      <c r="E24" s="239">
        <v>152600</v>
      </c>
      <c r="F24" s="240">
        <v>327800</v>
      </c>
    </row>
    <row r="25" spans="1:6" ht="13.5" customHeight="1" x14ac:dyDescent="0.15">
      <c r="A25" s="227">
        <v>16</v>
      </c>
      <c r="B25" s="228" t="s">
        <v>147</v>
      </c>
      <c r="C25" s="241">
        <v>652200</v>
      </c>
      <c r="D25" s="241">
        <v>337900</v>
      </c>
      <c r="E25" s="241">
        <v>52100</v>
      </c>
      <c r="F25" s="242">
        <v>1042200</v>
      </c>
    </row>
    <row r="26" spans="1:6" ht="13.5" customHeight="1" x14ac:dyDescent="0.15">
      <c r="A26" s="227">
        <v>17</v>
      </c>
      <c r="B26" s="228" t="s">
        <v>155</v>
      </c>
      <c r="C26" s="241">
        <v>78500</v>
      </c>
      <c r="D26" s="241">
        <v>119900</v>
      </c>
      <c r="E26" s="241">
        <v>174200</v>
      </c>
      <c r="F26" s="242">
        <v>372600</v>
      </c>
    </row>
    <row r="27" spans="1:6" ht="13.5" customHeight="1" x14ac:dyDescent="0.15">
      <c r="A27" s="227">
        <v>18</v>
      </c>
      <c r="B27" s="228" t="s">
        <v>156</v>
      </c>
      <c r="C27" s="241">
        <v>1006200</v>
      </c>
      <c r="D27" s="241">
        <v>1067700</v>
      </c>
      <c r="E27" s="241">
        <v>1246800</v>
      </c>
      <c r="F27" s="242">
        <v>3320700</v>
      </c>
    </row>
    <row r="28" spans="1:6" ht="13.5" customHeight="1" x14ac:dyDescent="0.15">
      <c r="A28" s="227">
        <v>19</v>
      </c>
      <c r="B28" s="228" t="s">
        <v>158</v>
      </c>
      <c r="C28" s="241">
        <v>809500</v>
      </c>
      <c r="D28" s="241">
        <v>854000</v>
      </c>
      <c r="E28" s="241">
        <v>1068100</v>
      </c>
      <c r="F28" s="242">
        <v>2731600</v>
      </c>
    </row>
    <row r="29" spans="1:6" ht="13.5" customHeight="1" x14ac:dyDescent="0.15">
      <c r="A29" s="227">
        <v>20</v>
      </c>
      <c r="B29" s="228" t="s">
        <v>159</v>
      </c>
      <c r="C29" s="241">
        <v>68200</v>
      </c>
      <c r="D29" s="241">
        <v>82200</v>
      </c>
      <c r="E29" s="241">
        <v>140000</v>
      </c>
      <c r="F29" s="242">
        <v>290400</v>
      </c>
    </row>
    <row r="30" spans="1:6" ht="13.5" customHeight="1" x14ac:dyDescent="0.15">
      <c r="A30" s="227">
        <v>21</v>
      </c>
      <c r="B30" s="228" t="s">
        <v>160</v>
      </c>
      <c r="C30" s="241"/>
      <c r="D30" s="241"/>
      <c r="E30" s="241">
        <v>570900</v>
      </c>
      <c r="F30" s="242">
        <v>570900</v>
      </c>
    </row>
    <row r="31" spans="1:6" ht="13.5" customHeight="1" x14ac:dyDescent="0.15">
      <c r="A31" s="227">
        <v>22</v>
      </c>
      <c r="B31" s="228" t="s">
        <v>161</v>
      </c>
      <c r="C31" s="241"/>
      <c r="D31" s="241"/>
      <c r="E31" s="241">
        <v>205300</v>
      </c>
      <c r="F31" s="242">
        <v>205300</v>
      </c>
    </row>
    <row r="32" spans="1:6" ht="13.5" customHeight="1" x14ac:dyDescent="0.15">
      <c r="A32" s="227">
        <v>23</v>
      </c>
      <c r="B32" s="228" t="s">
        <v>162</v>
      </c>
      <c r="C32" s="241">
        <v>1496200</v>
      </c>
      <c r="D32" s="241">
        <v>1464100</v>
      </c>
      <c r="E32" s="241">
        <v>2223800</v>
      </c>
      <c r="F32" s="242">
        <v>5184100</v>
      </c>
    </row>
    <row r="33" spans="1:6" ht="13.5" customHeight="1" x14ac:dyDescent="0.15">
      <c r="A33" s="227">
        <v>24</v>
      </c>
      <c r="B33" s="228" t="s">
        <v>166</v>
      </c>
      <c r="C33" s="241">
        <v>445800</v>
      </c>
      <c r="D33" s="241">
        <v>447900</v>
      </c>
      <c r="E33" s="241">
        <v>513400</v>
      </c>
      <c r="F33" s="242">
        <v>1407100</v>
      </c>
    </row>
    <row r="34" spans="1:6" ht="13.5" customHeight="1" x14ac:dyDescent="0.15">
      <c r="A34" s="227">
        <v>25</v>
      </c>
      <c r="B34" s="228" t="s">
        <v>168</v>
      </c>
      <c r="C34" s="241">
        <v>360400</v>
      </c>
      <c r="D34" s="241">
        <v>370200</v>
      </c>
      <c r="E34" s="241">
        <v>317900</v>
      </c>
      <c r="F34" s="242">
        <v>1048500</v>
      </c>
    </row>
    <row r="35" spans="1:6" ht="13.5" customHeight="1" x14ac:dyDescent="0.15">
      <c r="A35" s="227">
        <v>26</v>
      </c>
      <c r="B35" s="228" t="s">
        <v>169</v>
      </c>
      <c r="C35" s="241">
        <v>701700</v>
      </c>
      <c r="D35" s="241">
        <v>756600</v>
      </c>
      <c r="E35" s="241">
        <v>421700</v>
      </c>
      <c r="F35" s="242">
        <v>1880000</v>
      </c>
    </row>
    <row r="36" spans="1:6" ht="13.5" customHeight="1" x14ac:dyDescent="0.15">
      <c r="A36" s="227">
        <v>27</v>
      </c>
      <c r="B36" s="228" t="s">
        <v>170</v>
      </c>
      <c r="C36" s="241">
        <v>405200</v>
      </c>
      <c r="D36" s="241">
        <v>417100</v>
      </c>
      <c r="E36" s="241">
        <v>295800</v>
      </c>
      <c r="F36" s="242">
        <v>1118100</v>
      </c>
    </row>
    <row r="37" spans="1:6" ht="13.5" customHeight="1" x14ac:dyDescent="0.15">
      <c r="A37" s="227">
        <v>28</v>
      </c>
      <c r="B37" s="228" t="s">
        <v>171</v>
      </c>
      <c r="C37" s="241">
        <v>1317800</v>
      </c>
      <c r="D37" s="241">
        <v>5946400</v>
      </c>
      <c r="E37" s="241">
        <v>1131700</v>
      </c>
      <c r="F37" s="242">
        <v>8395900</v>
      </c>
    </row>
    <row r="38" spans="1:6" ht="13.5" customHeight="1" x14ac:dyDescent="0.15">
      <c r="A38" s="227">
        <v>29</v>
      </c>
      <c r="B38" s="228" t="s">
        <v>172</v>
      </c>
      <c r="C38" s="241">
        <v>186800</v>
      </c>
      <c r="D38" s="241">
        <v>214500</v>
      </c>
      <c r="E38" s="241">
        <v>311000</v>
      </c>
      <c r="F38" s="242">
        <v>712300</v>
      </c>
    </row>
    <row r="39" spans="1:6" ht="13.5" customHeight="1" x14ac:dyDescent="0.15">
      <c r="A39" s="227">
        <v>30</v>
      </c>
      <c r="B39" s="228" t="s">
        <v>173</v>
      </c>
      <c r="C39" s="241">
        <v>316500</v>
      </c>
      <c r="D39" s="241">
        <v>424000</v>
      </c>
      <c r="E39" s="241">
        <v>413200</v>
      </c>
      <c r="F39" s="242">
        <v>1153700</v>
      </c>
    </row>
    <row r="40" spans="1:6" ht="13.5" customHeight="1" x14ac:dyDescent="0.15">
      <c r="A40" s="227">
        <v>31</v>
      </c>
      <c r="B40" s="228" t="s">
        <v>174</v>
      </c>
      <c r="C40" s="241">
        <v>1287900</v>
      </c>
      <c r="D40" s="241">
        <v>888500</v>
      </c>
      <c r="E40" s="241">
        <v>943700</v>
      </c>
      <c r="F40" s="242">
        <v>3120100</v>
      </c>
    </row>
    <row r="41" spans="1:6" ht="13.5" customHeight="1" x14ac:dyDescent="0.15">
      <c r="A41" s="227">
        <v>32</v>
      </c>
      <c r="B41" s="228" t="s">
        <v>175</v>
      </c>
      <c r="C41" s="241">
        <v>177000</v>
      </c>
      <c r="D41" s="241">
        <v>186800</v>
      </c>
      <c r="E41" s="241">
        <v>158600</v>
      </c>
      <c r="F41" s="242">
        <v>522400</v>
      </c>
    </row>
    <row r="42" spans="1:6" ht="13.5" customHeight="1" x14ac:dyDescent="0.15">
      <c r="A42" s="227">
        <v>33</v>
      </c>
      <c r="B42" s="228" t="s">
        <v>176</v>
      </c>
      <c r="C42" s="241">
        <v>222400</v>
      </c>
      <c r="D42" s="241">
        <v>378200</v>
      </c>
      <c r="E42" s="241">
        <v>245900</v>
      </c>
      <c r="F42" s="242">
        <v>846500</v>
      </c>
    </row>
    <row r="43" spans="1:6" ht="13.5" customHeight="1" x14ac:dyDescent="0.15">
      <c r="A43" s="227">
        <v>34</v>
      </c>
      <c r="B43" s="228" t="s">
        <v>177</v>
      </c>
      <c r="C43" s="241">
        <v>365700</v>
      </c>
      <c r="D43" s="241">
        <v>296300</v>
      </c>
      <c r="E43" s="241">
        <v>444000</v>
      </c>
      <c r="F43" s="242">
        <v>1106000</v>
      </c>
    </row>
    <row r="44" spans="1:6" ht="13.5" customHeight="1" x14ac:dyDescent="0.15">
      <c r="A44" s="227">
        <v>35</v>
      </c>
      <c r="B44" s="228" t="s">
        <v>178</v>
      </c>
      <c r="C44" s="241">
        <v>319200</v>
      </c>
      <c r="D44" s="241">
        <v>369500</v>
      </c>
      <c r="E44" s="241">
        <v>427200</v>
      </c>
      <c r="F44" s="242">
        <v>1115900</v>
      </c>
    </row>
    <row r="45" spans="1:6" ht="13.5" customHeight="1" x14ac:dyDescent="0.15">
      <c r="A45" s="227">
        <v>36</v>
      </c>
      <c r="B45" s="228" t="s">
        <v>180</v>
      </c>
      <c r="C45" s="241">
        <v>324000</v>
      </c>
      <c r="D45" s="241">
        <v>305800</v>
      </c>
      <c r="E45" s="241">
        <v>289600</v>
      </c>
      <c r="F45" s="242">
        <v>919400</v>
      </c>
    </row>
    <row r="46" spans="1:6" ht="13.5" customHeight="1" x14ac:dyDescent="0.15">
      <c r="A46" s="227">
        <v>37</v>
      </c>
      <c r="B46" s="228" t="s">
        <v>181</v>
      </c>
      <c r="C46" s="241">
        <v>259600</v>
      </c>
      <c r="D46" s="241">
        <v>239500</v>
      </c>
      <c r="E46" s="241">
        <v>367600</v>
      </c>
      <c r="F46" s="242">
        <v>866700</v>
      </c>
    </row>
    <row r="47" spans="1:6" ht="13.5" customHeight="1" x14ac:dyDescent="0.15">
      <c r="A47" s="227">
        <v>38</v>
      </c>
      <c r="B47" s="228" t="s">
        <v>182</v>
      </c>
      <c r="C47" s="241">
        <v>102400</v>
      </c>
      <c r="D47" s="241">
        <v>79400</v>
      </c>
      <c r="E47" s="241">
        <v>118800</v>
      </c>
      <c r="F47" s="242">
        <v>300600</v>
      </c>
    </row>
    <row r="48" spans="1:6" ht="13.5" customHeight="1" x14ac:dyDescent="0.15">
      <c r="A48" s="227">
        <v>39</v>
      </c>
      <c r="B48" s="228" t="s">
        <v>183</v>
      </c>
      <c r="C48" s="241">
        <v>289400</v>
      </c>
      <c r="D48" s="241">
        <v>310900</v>
      </c>
      <c r="E48" s="241">
        <v>349600</v>
      </c>
      <c r="F48" s="242">
        <v>949900</v>
      </c>
    </row>
    <row r="49" spans="1:6" ht="13.5" customHeight="1" x14ac:dyDescent="0.15">
      <c r="A49" s="227">
        <v>40</v>
      </c>
      <c r="B49" s="228" t="s">
        <v>185</v>
      </c>
      <c r="C49" s="241"/>
      <c r="D49" s="241">
        <v>495300</v>
      </c>
      <c r="E49" s="241">
        <v>894300</v>
      </c>
      <c r="F49" s="242">
        <v>1389600</v>
      </c>
    </row>
    <row r="50" spans="1:6" ht="13.5" customHeight="1" x14ac:dyDescent="0.15">
      <c r="A50" s="227">
        <v>41</v>
      </c>
      <c r="B50" s="228" t="s">
        <v>186</v>
      </c>
      <c r="C50" s="241">
        <v>510100</v>
      </c>
      <c r="D50" s="241">
        <v>226500</v>
      </c>
      <c r="E50" s="241">
        <v>408500</v>
      </c>
      <c r="F50" s="242">
        <v>1145100</v>
      </c>
    </row>
    <row r="51" spans="1:6" ht="13.5" customHeight="1" x14ac:dyDescent="0.15">
      <c r="A51" s="227">
        <v>42</v>
      </c>
      <c r="B51" s="228" t="s">
        <v>188</v>
      </c>
      <c r="C51" s="241">
        <v>311500</v>
      </c>
      <c r="D51" s="241">
        <v>264300</v>
      </c>
      <c r="E51" s="241">
        <v>293200</v>
      </c>
      <c r="F51" s="242">
        <v>869000</v>
      </c>
    </row>
    <row r="52" spans="1:6" ht="13.5" customHeight="1" x14ac:dyDescent="0.15">
      <c r="A52" s="227">
        <v>43</v>
      </c>
      <c r="B52" s="228" t="s">
        <v>189</v>
      </c>
      <c r="C52" s="241">
        <v>261200</v>
      </c>
      <c r="D52" s="241">
        <v>225900</v>
      </c>
      <c r="E52" s="241">
        <v>251200</v>
      </c>
      <c r="F52" s="242">
        <v>738300</v>
      </c>
    </row>
    <row r="53" spans="1:6" ht="13.5" customHeight="1" x14ac:dyDescent="0.15">
      <c r="A53" s="227">
        <v>44</v>
      </c>
      <c r="B53" s="228" t="s">
        <v>191</v>
      </c>
      <c r="C53" s="241">
        <v>516700</v>
      </c>
      <c r="D53" s="241">
        <v>515800</v>
      </c>
      <c r="E53" s="241">
        <v>931400</v>
      </c>
      <c r="F53" s="242">
        <v>1963900</v>
      </c>
    </row>
    <row r="54" spans="1:6" ht="13.5" customHeight="1" x14ac:dyDescent="0.15">
      <c r="A54" s="227">
        <v>45</v>
      </c>
      <c r="B54" s="228" t="s">
        <v>194</v>
      </c>
      <c r="C54" s="241">
        <v>378200</v>
      </c>
      <c r="D54" s="241">
        <v>217800</v>
      </c>
      <c r="E54" s="241">
        <v>612600</v>
      </c>
      <c r="F54" s="242">
        <v>1208600</v>
      </c>
    </row>
    <row r="55" spans="1:6" ht="13.5" customHeight="1" x14ac:dyDescent="0.15">
      <c r="A55" s="227">
        <v>46</v>
      </c>
      <c r="B55" s="228" t="s">
        <v>197</v>
      </c>
      <c r="C55" s="241">
        <v>315700</v>
      </c>
      <c r="D55" s="241">
        <v>638800</v>
      </c>
      <c r="E55" s="241">
        <v>369600</v>
      </c>
      <c r="F55" s="242">
        <v>1324100</v>
      </c>
    </row>
    <row r="56" spans="1:6" ht="13.5" customHeight="1" x14ac:dyDescent="0.15">
      <c r="A56" s="227">
        <v>47</v>
      </c>
      <c r="B56" s="228" t="s">
        <v>198</v>
      </c>
      <c r="C56" s="241">
        <v>476600</v>
      </c>
      <c r="D56" s="241">
        <v>947800</v>
      </c>
      <c r="E56" s="241">
        <v>1031500</v>
      </c>
      <c r="F56" s="242">
        <v>2455900</v>
      </c>
    </row>
    <row r="57" spans="1:6" ht="13.5" customHeight="1" x14ac:dyDescent="0.15">
      <c r="A57" s="227">
        <v>48</v>
      </c>
      <c r="B57" s="228" t="s">
        <v>199</v>
      </c>
      <c r="C57" s="241">
        <v>299900</v>
      </c>
      <c r="D57" s="241">
        <v>223700</v>
      </c>
      <c r="E57" s="241">
        <v>301800</v>
      </c>
      <c r="F57" s="242">
        <v>825400</v>
      </c>
    </row>
    <row r="58" spans="1:6" ht="13.5" customHeight="1" x14ac:dyDescent="0.15">
      <c r="A58" s="227">
        <v>49</v>
      </c>
      <c r="B58" s="228" t="s">
        <v>200</v>
      </c>
      <c r="C58" s="241">
        <v>111400</v>
      </c>
      <c r="D58" s="241">
        <v>152700</v>
      </c>
      <c r="E58" s="241">
        <v>545400</v>
      </c>
      <c r="F58" s="242">
        <v>809500</v>
      </c>
    </row>
    <row r="59" spans="1:6" ht="13.5" customHeight="1" x14ac:dyDescent="0.15">
      <c r="A59" s="227">
        <v>50</v>
      </c>
      <c r="B59" s="228" t="s">
        <v>201</v>
      </c>
      <c r="C59" s="241">
        <v>130300</v>
      </c>
      <c r="D59" s="241">
        <v>171600</v>
      </c>
      <c r="E59" s="241">
        <v>134000</v>
      </c>
      <c r="F59" s="242">
        <v>435900</v>
      </c>
    </row>
    <row r="60" spans="1:6" ht="13.5" customHeight="1" x14ac:dyDescent="0.15">
      <c r="A60" s="227">
        <v>51</v>
      </c>
      <c r="B60" s="228" t="s">
        <v>202</v>
      </c>
      <c r="C60" s="241">
        <v>232000</v>
      </c>
      <c r="D60" s="241">
        <v>512100</v>
      </c>
      <c r="E60" s="241">
        <v>934400</v>
      </c>
      <c r="F60" s="242">
        <v>1678500</v>
      </c>
    </row>
    <row r="61" spans="1:6" ht="13.5" customHeight="1" x14ac:dyDescent="0.15">
      <c r="A61" s="227">
        <v>52</v>
      </c>
      <c r="B61" s="228" t="s">
        <v>203</v>
      </c>
      <c r="C61" s="241">
        <v>199700</v>
      </c>
      <c r="D61" s="241">
        <v>159800</v>
      </c>
      <c r="E61" s="241">
        <v>377900</v>
      </c>
      <c r="F61" s="242">
        <v>737400</v>
      </c>
    </row>
    <row r="62" spans="1:6" ht="13.5" customHeight="1" x14ac:dyDescent="0.15">
      <c r="A62" s="227">
        <v>53</v>
      </c>
      <c r="B62" s="228" t="s">
        <v>204</v>
      </c>
      <c r="C62" s="241">
        <v>192900</v>
      </c>
      <c r="D62" s="241">
        <v>214200</v>
      </c>
      <c r="E62" s="241">
        <v>440100</v>
      </c>
      <c r="F62" s="242">
        <v>847200</v>
      </c>
    </row>
    <row r="63" spans="1:6" ht="13.5" customHeight="1" x14ac:dyDescent="0.15">
      <c r="A63" s="227">
        <v>54</v>
      </c>
      <c r="B63" s="228" t="s">
        <v>205</v>
      </c>
      <c r="C63" s="241">
        <v>192400</v>
      </c>
      <c r="D63" s="241">
        <v>161000</v>
      </c>
      <c r="E63" s="241">
        <v>341600</v>
      </c>
      <c r="F63" s="242">
        <v>695000</v>
      </c>
    </row>
    <row r="64" spans="1:6" ht="13.5" customHeight="1" x14ac:dyDescent="0.15">
      <c r="A64" s="227">
        <v>55</v>
      </c>
      <c r="B64" s="228" t="s">
        <v>207</v>
      </c>
      <c r="C64" s="241">
        <v>120700</v>
      </c>
      <c r="D64" s="241">
        <v>78000</v>
      </c>
      <c r="E64" s="241">
        <v>136000</v>
      </c>
      <c r="F64" s="242">
        <v>334700</v>
      </c>
    </row>
    <row r="65" spans="1:6" ht="13.5" customHeight="1" x14ac:dyDescent="0.15">
      <c r="A65" s="227">
        <v>56</v>
      </c>
      <c r="B65" s="228" t="s">
        <v>208</v>
      </c>
      <c r="C65" s="241">
        <v>262500</v>
      </c>
      <c r="D65" s="241">
        <v>283900</v>
      </c>
      <c r="E65" s="241">
        <v>240300</v>
      </c>
      <c r="F65" s="242">
        <v>786700</v>
      </c>
    </row>
    <row r="66" spans="1:6" ht="13.5" customHeight="1" x14ac:dyDescent="0.15">
      <c r="A66" s="227">
        <v>57</v>
      </c>
      <c r="B66" s="228" t="s">
        <v>209</v>
      </c>
      <c r="C66" s="241">
        <v>212800</v>
      </c>
      <c r="D66" s="241">
        <v>135900</v>
      </c>
      <c r="E66" s="241">
        <v>237500</v>
      </c>
      <c r="F66" s="242">
        <v>586200</v>
      </c>
    </row>
    <row r="67" spans="1:6" ht="13.5" customHeight="1" x14ac:dyDescent="0.15">
      <c r="A67" s="227" t="s">
        <v>210</v>
      </c>
      <c r="B67" s="228"/>
      <c r="C67" s="241">
        <v>15980100</v>
      </c>
      <c r="D67" s="241">
        <v>21294800</v>
      </c>
      <c r="E67" s="241">
        <v>21064800</v>
      </c>
      <c r="F67" s="242">
        <v>58339700</v>
      </c>
    </row>
    <row r="68" spans="1:6" ht="13.5" customHeight="1" thickBot="1" x14ac:dyDescent="0.2">
      <c r="A68" s="233" t="s">
        <v>211</v>
      </c>
      <c r="B68" s="234"/>
      <c r="C68" s="243">
        <v>20667900</v>
      </c>
      <c r="D68" s="243">
        <v>25827900</v>
      </c>
      <c r="E68" s="243">
        <v>26781300</v>
      </c>
      <c r="F68" s="244">
        <v>73277100</v>
      </c>
    </row>
    <row r="69" spans="1:6" ht="14.25" customHeight="1" thickBot="1" x14ac:dyDescent="0.2">
      <c r="A69" s="510" t="s">
        <v>212</v>
      </c>
      <c r="B69" s="511"/>
      <c r="C69" s="247">
        <f>SUM(C14,C68)</f>
        <v>188000800</v>
      </c>
      <c r="D69" s="247">
        <f>SUM(D14,D68)</f>
        <v>214770100</v>
      </c>
      <c r="E69" s="247">
        <f>SUM(E14,E68)</f>
        <v>286290600</v>
      </c>
      <c r="F69" s="248">
        <f>SUM(F14,F68)</f>
        <v>689061500</v>
      </c>
    </row>
    <row r="70" spans="1:6" ht="12.75" customHeight="1" x14ac:dyDescent="0.15"/>
    <row r="71" spans="1:6" ht="12.75" customHeight="1" x14ac:dyDescent="0.15"/>
    <row r="72" spans="1:6" ht="12.75" customHeight="1" x14ac:dyDescent="0.15"/>
  </sheetData>
  <mergeCells count="2">
    <mergeCell ref="A2:F2"/>
    <mergeCell ref="A69:B69"/>
  </mergeCells>
  <phoneticPr fontId="2"/>
  <pageMargins left="0.78740157480314965" right="0.78740157480314965" top="0.39370078740157483" bottom="0" header="0.51181102362204722" footer="0.51181102362204722"/>
  <pageSetup paperSize="9" scale="89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opLeftCell="A79" workbookViewId="0"/>
  </sheetViews>
  <sheetFormatPr defaultColWidth="6.875" defaultRowHeight="13.5" x14ac:dyDescent="0.15"/>
  <cols>
    <col min="1" max="1" width="4.375" style="211" customWidth="1"/>
    <col min="2" max="2" width="28.375" style="211" bestFit="1" customWidth="1"/>
    <col min="3" max="6" width="15.75" style="211" customWidth="1"/>
    <col min="7" max="256" width="6.875" style="211"/>
    <col min="257" max="257" width="4.375" style="211" customWidth="1"/>
    <col min="258" max="258" width="28.375" style="211" bestFit="1" customWidth="1"/>
    <col min="259" max="262" width="15.75" style="211" customWidth="1"/>
    <col min="263" max="512" width="6.875" style="211"/>
    <col min="513" max="513" width="4.375" style="211" customWidth="1"/>
    <col min="514" max="514" width="28.375" style="211" bestFit="1" customWidth="1"/>
    <col min="515" max="518" width="15.75" style="211" customWidth="1"/>
    <col min="519" max="768" width="6.875" style="211"/>
    <col min="769" max="769" width="4.375" style="211" customWidth="1"/>
    <col min="770" max="770" width="28.375" style="211" bestFit="1" customWidth="1"/>
    <col min="771" max="774" width="15.75" style="211" customWidth="1"/>
    <col min="775" max="1024" width="6.875" style="211"/>
    <col min="1025" max="1025" width="4.375" style="211" customWidth="1"/>
    <col min="1026" max="1026" width="28.375" style="211" bestFit="1" customWidth="1"/>
    <col min="1027" max="1030" width="15.75" style="211" customWidth="1"/>
    <col min="1031" max="1280" width="6.875" style="211"/>
    <col min="1281" max="1281" width="4.375" style="211" customWidth="1"/>
    <col min="1282" max="1282" width="28.375" style="211" bestFit="1" customWidth="1"/>
    <col min="1283" max="1286" width="15.75" style="211" customWidth="1"/>
    <col min="1287" max="1536" width="6.875" style="211"/>
    <col min="1537" max="1537" width="4.375" style="211" customWidth="1"/>
    <col min="1538" max="1538" width="28.375" style="211" bestFit="1" customWidth="1"/>
    <col min="1539" max="1542" width="15.75" style="211" customWidth="1"/>
    <col min="1543" max="1792" width="6.875" style="211"/>
    <col min="1793" max="1793" width="4.375" style="211" customWidth="1"/>
    <col min="1794" max="1794" width="28.375" style="211" bestFit="1" customWidth="1"/>
    <col min="1795" max="1798" width="15.75" style="211" customWidth="1"/>
    <col min="1799" max="2048" width="6.875" style="211"/>
    <col min="2049" max="2049" width="4.375" style="211" customWidth="1"/>
    <col min="2050" max="2050" width="28.375" style="211" bestFit="1" customWidth="1"/>
    <col min="2051" max="2054" width="15.75" style="211" customWidth="1"/>
    <col min="2055" max="2304" width="6.875" style="211"/>
    <col min="2305" max="2305" width="4.375" style="211" customWidth="1"/>
    <col min="2306" max="2306" width="28.375" style="211" bestFit="1" customWidth="1"/>
    <col min="2307" max="2310" width="15.75" style="211" customWidth="1"/>
    <col min="2311" max="2560" width="6.875" style="211"/>
    <col min="2561" max="2561" width="4.375" style="211" customWidth="1"/>
    <col min="2562" max="2562" width="28.375" style="211" bestFit="1" customWidth="1"/>
    <col min="2563" max="2566" width="15.75" style="211" customWidth="1"/>
    <col min="2567" max="2816" width="6.875" style="211"/>
    <col min="2817" max="2817" width="4.375" style="211" customWidth="1"/>
    <col min="2818" max="2818" width="28.375" style="211" bestFit="1" customWidth="1"/>
    <col min="2819" max="2822" width="15.75" style="211" customWidth="1"/>
    <col min="2823" max="3072" width="6.875" style="211"/>
    <col min="3073" max="3073" width="4.375" style="211" customWidth="1"/>
    <col min="3074" max="3074" width="28.375" style="211" bestFit="1" customWidth="1"/>
    <col min="3075" max="3078" width="15.75" style="211" customWidth="1"/>
    <col min="3079" max="3328" width="6.875" style="211"/>
    <col min="3329" max="3329" width="4.375" style="211" customWidth="1"/>
    <col min="3330" max="3330" width="28.375" style="211" bestFit="1" customWidth="1"/>
    <col min="3331" max="3334" width="15.75" style="211" customWidth="1"/>
    <col min="3335" max="3584" width="6.875" style="211"/>
    <col min="3585" max="3585" width="4.375" style="211" customWidth="1"/>
    <col min="3586" max="3586" width="28.375" style="211" bestFit="1" customWidth="1"/>
    <col min="3587" max="3590" width="15.75" style="211" customWidth="1"/>
    <col min="3591" max="3840" width="6.875" style="211"/>
    <col min="3841" max="3841" width="4.375" style="211" customWidth="1"/>
    <col min="3842" max="3842" width="28.375" style="211" bestFit="1" customWidth="1"/>
    <col min="3843" max="3846" width="15.75" style="211" customWidth="1"/>
    <col min="3847" max="4096" width="6.875" style="211"/>
    <col min="4097" max="4097" width="4.375" style="211" customWidth="1"/>
    <col min="4098" max="4098" width="28.375" style="211" bestFit="1" customWidth="1"/>
    <col min="4099" max="4102" width="15.75" style="211" customWidth="1"/>
    <col min="4103" max="4352" width="6.875" style="211"/>
    <col min="4353" max="4353" width="4.375" style="211" customWidth="1"/>
    <col min="4354" max="4354" width="28.375" style="211" bestFit="1" customWidth="1"/>
    <col min="4355" max="4358" width="15.75" style="211" customWidth="1"/>
    <col min="4359" max="4608" width="6.875" style="211"/>
    <col min="4609" max="4609" width="4.375" style="211" customWidth="1"/>
    <col min="4610" max="4610" width="28.375" style="211" bestFit="1" customWidth="1"/>
    <col min="4611" max="4614" width="15.75" style="211" customWidth="1"/>
    <col min="4615" max="4864" width="6.875" style="211"/>
    <col min="4865" max="4865" width="4.375" style="211" customWidth="1"/>
    <col min="4866" max="4866" width="28.375" style="211" bestFit="1" customWidth="1"/>
    <col min="4867" max="4870" width="15.75" style="211" customWidth="1"/>
    <col min="4871" max="5120" width="6.875" style="211"/>
    <col min="5121" max="5121" width="4.375" style="211" customWidth="1"/>
    <col min="5122" max="5122" width="28.375" style="211" bestFit="1" customWidth="1"/>
    <col min="5123" max="5126" width="15.75" style="211" customWidth="1"/>
    <col min="5127" max="5376" width="6.875" style="211"/>
    <col min="5377" max="5377" width="4.375" style="211" customWidth="1"/>
    <col min="5378" max="5378" width="28.375" style="211" bestFit="1" customWidth="1"/>
    <col min="5379" max="5382" width="15.75" style="211" customWidth="1"/>
    <col min="5383" max="5632" width="6.875" style="211"/>
    <col min="5633" max="5633" width="4.375" style="211" customWidth="1"/>
    <col min="5634" max="5634" width="28.375" style="211" bestFit="1" customWidth="1"/>
    <col min="5635" max="5638" width="15.75" style="211" customWidth="1"/>
    <col min="5639" max="5888" width="6.875" style="211"/>
    <col min="5889" max="5889" width="4.375" style="211" customWidth="1"/>
    <col min="5890" max="5890" width="28.375" style="211" bestFit="1" customWidth="1"/>
    <col min="5891" max="5894" width="15.75" style="211" customWidth="1"/>
    <col min="5895" max="6144" width="6.875" style="211"/>
    <col min="6145" max="6145" width="4.375" style="211" customWidth="1"/>
    <col min="6146" max="6146" width="28.375" style="211" bestFit="1" customWidth="1"/>
    <col min="6147" max="6150" width="15.75" style="211" customWidth="1"/>
    <col min="6151" max="6400" width="6.875" style="211"/>
    <col min="6401" max="6401" width="4.375" style="211" customWidth="1"/>
    <col min="6402" max="6402" width="28.375" style="211" bestFit="1" customWidth="1"/>
    <col min="6403" max="6406" width="15.75" style="211" customWidth="1"/>
    <col min="6407" max="6656" width="6.875" style="211"/>
    <col min="6657" max="6657" width="4.375" style="211" customWidth="1"/>
    <col min="6658" max="6658" width="28.375" style="211" bestFit="1" customWidth="1"/>
    <col min="6659" max="6662" width="15.75" style="211" customWidth="1"/>
    <col min="6663" max="6912" width="6.875" style="211"/>
    <col min="6913" max="6913" width="4.375" style="211" customWidth="1"/>
    <col min="6914" max="6914" width="28.375" style="211" bestFit="1" customWidth="1"/>
    <col min="6915" max="6918" width="15.75" style="211" customWidth="1"/>
    <col min="6919" max="7168" width="6.875" style="211"/>
    <col min="7169" max="7169" width="4.375" style="211" customWidth="1"/>
    <col min="7170" max="7170" width="28.375" style="211" bestFit="1" customWidth="1"/>
    <col min="7171" max="7174" width="15.75" style="211" customWidth="1"/>
    <col min="7175" max="7424" width="6.875" style="211"/>
    <col min="7425" max="7425" width="4.375" style="211" customWidth="1"/>
    <col min="7426" max="7426" width="28.375" style="211" bestFit="1" customWidth="1"/>
    <col min="7427" max="7430" width="15.75" style="211" customWidth="1"/>
    <col min="7431" max="7680" width="6.875" style="211"/>
    <col min="7681" max="7681" width="4.375" style="211" customWidth="1"/>
    <col min="7682" max="7682" width="28.375" style="211" bestFit="1" customWidth="1"/>
    <col min="7683" max="7686" width="15.75" style="211" customWidth="1"/>
    <col min="7687" max="7936" width="6.875" style="211"/>
    <col min="7937" max="7937" width="4.375" style="211" customWidth="1"/>
    <col min="7938" max="7938" width="28.375" style="211" bestFit="1" customWidth="1"/>
    <col min="7939" max="7942" width="15.75" style="211" customWidth="1"/>
    <col min="7943" max="8192" width="6.875" style="211"/>
    <col min="8193" max="8193" width="4.375" style="211" customWidth="1"/>
    <col min="8194" max="8194" width="28.375" style="211" bestFit="1" customWidth="1"/>
    <col min="8195" max="8198" width="15.75" style="211" customWidth="1"/>
    <col min="8199" max="8448" width="6.875" style="211"/>
    <col min="8449" max="8449" width="4.375" style="211" customWidth="1"/>
    <col min="8450" max="8450" width="28.375" style="211" bestFit="1" customWidth="1"/>
    <col min="8451" max="8454" width="15.75" style="211" customWidth="1"/>
    <col min="8455" max="8704" width="6.875" style="211"/>
    <col min="8705" max="8705" width="4.375" style="211" customWidth="1"/>
    <col min="8706" max="8706" width="28.375" style="211" bestFit="1" customWidth="1"/>
    <col min="8707" max="8710" width="15.75" style="211" customWidth="1"/>
    <col min="8711" max="8960" width="6.875" style="211"/>
    <col min="8961" max="8961" width="4.375" style="211" customWidth="1"/>
    <col min="8962" max="8962" width="28.375" style="211" bestFit="1" customWidth="1"/>
    <col min="8963" max="8966" width="15.75" style="211" customWidth="1"/>
    <col min="8967" max="9216" width="6.875" style="211"/>
    <col min="9217" max="9217" width="4.375" style="211" customWidth="1"/>
    <col min="9218" max="9218" width="28.375" style="211" bestFit="1" customWidth="1"/>
    <col min="9219" max="9222" width="15.75" style="211" customWidth="1"/>
    <col min="9223" max="9472" width="6.875" style="211"/>
    <col min="9473" max="9473" width="4.375" style="211" customWidth="1"/>
    <col min="9474" max="9474" width="28.375" style="211" bestFit="1" customWidth="1"/>
    <col min="9475" max="9478" width="15.75" style="211" customWidth="1"/>
    <col min="9479" max="9728" width="6.875" style="211"/>
    <col min="9729" max="9729" width="4.375" style="211" customWidth="1"/>
    <col min="9730" max="9730" width="28.375" style="211" bestFit="1" customWidth="1"/>
    <col min="9731" max="9734" width="15.75" style="211" customWidth="1"/>
    <col min="9735" max="9984" width="6.875" style="211"/>
    <col min="9985" max="9985" width="4.375" style="211" customWidth="1"/>
    <col min="9986" max="9986" width="28.375" style="211" bestFit="1" customWidth="1"/>
    <col min="9987" max="9990" width="15.75" style="211" customWidth="1"/>
    <col min="9991" max="10240" width="6.875" style="211"/>
    <col min="10241" max="10241" width="4.375" style="211" customWidth="1"/>
    <col min="10242" max="10242" width="28.375" style="211" bestFit="1" customWidth="1"/>
    <col min="10243" max="10246" width="15.75" style="211" customWidth="1"/>
    <col min="10247" max="10496" width="6.875" style="211"/>
    <col min="10497" max="10497" width="4.375" style="211" customWidth="1"/>
    <col min="10498" max="10498" width="28.375" style="211" bestFit="1" customWidth="1"/>
    <col min="10499" max="10502" width="15.75" style="211" customWidth="1"/>
    <col min="10503" max="10752" width="6.875" style="211"/>
    <col min="10753" max="10753" width="4.375" style="211" customWidth="1"/>
    <col min="10754" max="10754" width="28.375" style="211" bestFit="1" customWidth="1"/>
    <col min="10755" max="10758" width="15.75" style="211" customWidth="1"/>
    <col min="10759" max="11008" width="6.875" style="211"/>
    <col min="11009" max="11009" width="4.375" style="211" customWidth="1"/>
    <col min="11010" max="11010" width="28.375" style="211" bestFit="1" customWidth="1"/>
    <col min="11011" max="11014" width="15.75" style="211" customWidth="1"/>
    <col min="11015" max="11264" width="6.875" style="211"/>
    <col min="11265" max="11265" width="4.375" style="211" customWidth="1"/>
    <col min="11266" max="11266" width="28.375" style="211" bestFit="1" customWidth="1"/>
    <col min="11267" max="11270" width="15.75" style="211" customWidth="1"/>
    <col min="11271" max="11520" width="6.875" style="211"/>
    <col min="11521" max="11521" width="4.375" style="211" customWidth="1"/>
    <col min="11522" max="11522" width="28.375" style="211" bestFit="1" customWidth="1"/>
    <col min="11523" max="11526" width="15.75" style="211" customWidth="1"/>
    <col min="11527" max="11776" width="6.875" style="211"/>
    <col min="11777" max="11777" width="4.375" style="211" customWidth="1"/>
    <col min="11778" max="11778" width="28.375" style="211" bestFit="1" customWidth="1"/>
    <col min="11779" max="11782" width="15.75" style="211" customWidth="1"/>
    <col min="11783" max="12032" width="6.875" style="211"/>
    <col min="12033" max="12033" width="4.375" style="211" customWidth="1"/>
    <col min="12034" max="12034" width="28.375" style="211" bestFit="1" customWidth="1"/>
    <col min="12035" max="12038" width="15.75" style="211" customWidth="1"/>
    <col min="12039" max="12288" width="6.875" style="211"/>
    <col min="12289" max="12289" width="4.375" style="211" customWidth="1"/>
    <col min="12290" max="12290" width="28.375" style="211" bestFit="1" customWidth="1"/>
    <col min="12291" max="12294" width="15.75" style="211" customWidth="1"/>
    <col min="12295" max="12544" width="6.875" style="211"/>
    <col min="12545" max="12545" width="4.375" style="211" customWidth="1"/>
    <col min="12546" max="12546" width="28.375" style="211" bestFit="1" customWidth="1"/>
    <col min="12547" max="12550" width="15.75" style="211" customWidth="1"/>
    <col min="12551" max="12800" width="6.875" style="211"/>
    <col min="12801" max="12801" width="4.375" style="211" customWidth="1"/>
    <col min="12802" max="12802" width="28.375" style="211" bestFit="1" customWidth="1"/>
    <col min="12803" max="12806" width="15.75" style="211" customWidth="1"/>
    <col min="12807" max="13056" width="6.875" style="211"/>
    <col min="13057" max="13057" width="4.375" style="211" customWidth="1"/>
    <col min="13058" max="13058" width="28.375" style="211" bestFit="1" customWidth="1"/>
    <col min="13059" max="13062" width="15.75" style="211" customWidth="1"/>
    <col min="13063" max="13312" width="6.875" style="211"/>
    <col min="13313" max="13313" width="4.375" style="211" customWidth="1"/>
    <col min="13314" max="13314" width="28.375" style="211" bestFit="1" customWidth="1"/>
    <col min="13315" max="13318" width="15.75" style="211" customWidth="1"/>
    <col min="13319" max="13568" width="6.875" style="211"/>
    <col min="13569" max="13569" width="4.375" style="211" customWidth="1"/>
    <col min="13570" max="13570" width="28.375" style="211" bestFit="1" customWidth="1"/>
    <col min="13571" max="13574" width="15.75" style="211" customWidth="1"/>
    <col min="13575" max="13824" width="6.875" style="211"/>
    <col min="13825" max="13825" width="4.375" style="211" customWidth="1"/>
    <col min="13826" max="13826" width="28.375" style="211" bestFit="1" customWidth="1"/>
    <col min="13827" max="13830" width="15.75" style="211" customWidth="1"/>
    <col min="13831" max="14080" width="6.875" style="211"/>
    <col min="14081" max="14081" width="4.375" style="211" customWidth="1"/>
    <col min="14082" max="14082" width="28.375" style="211" bestFit="1" customWidth="1"/>
    <col min="14083" max="14086" width="15.75" style="211" customWidth="1"/>
    <col min="14087" max="14336" width="6.875" style="211"/>
    <col min="14337" max="14337" width="4.375" style="211" customWidth="1"/>
    <col min="14338" max="14338" width="28.375" style="211" bestFit="1" customWidth="1"/>
    <col min="14339" max="14342" width="15.75" style="211" customWidth="1"/>
    <col min="14343" max="14592" width="6.875" style="211"/>
    <col min="14593" max="14593" width="4.375" style="211" customWidth="1"/>
    <col min="14594" max="14594" width="28.375" style="211" bestFit="1" customWidth="1"/>
    <col min="14595" max="14598" width="15.75" style="211" customWidth="1"/>
    <col min="14599" max="14848" width="6.875" style="211"/>
    <col min="14849" max="14849" width="4.375" style="211" customWidth="1"/>
    <col min="14850" max="14850" width="28.375" style="211" bestFit="1" customWidth="1"/>
    <col min="14851" max="14854" width="15.75" style="211" customWidth="1"/>
    <col min="14855" max="15104" width="6.875" style="211"/>
    <col min="15105" max="15105" width="4.375" style="211" customWidth="1"/>
    <col min="15106" max="15106" width="28.375" style="211" bestFit="1" customWidth="1"/>
    <col min="15107" max="15110" width="15.75" style="211" customWidth="1"/>
    <col min="15111" max="15360" width="6.875" style="211"/>
    <col min="15361" max="15361" width="4.375" style="211" customWidth="1"/>
    <col min="15362" max="15362" width="28.375" style="211" bestFit="1" customWidth="1"/>
    <col min="15363" max="15366" width="15.75" style="211" customWidth="1"/>
    <col min="15367" max="15616" width="6.875" style="211"/>
    <col min="15617" max="15617" width="4.375" style="211" customWidth="1"/>
    <col min="15618" max="15618" width="28.375" style="211" bestFit="1" customWidth="1"/>
    <col min="15619" max="15622" width="15.75" style="211" customWidth="1"/>
    <col min="15623" max="15872" width="6.875" style="211"/>
    <col min="15873" max="15873" width="4.375" style="211" customWidth="1"/>
    <col min="15874" max="15874" width="28.375" style="211" bestFit="1" customWidth="1"/>
    <col min="15875" max="15878" width="15.75" style="211" customWidth="1"/>
    <col min="15879" max="16128" width="6.875" style="211"/>
    <col min="16129" max="16129" width="4.375" style="211" customWidth="1"/>
    <col min="16130" max="16130" width="28.375" style="211" bestFit="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231</v>
      </c>
    </row>
    <row r="2" spans="1:6" ht="18" customHeight="1" thickBot="1" x14ac:dyDescent="0.2">
      <c r="A2" s="508" t="s">
        <v>232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233</v>
      </c>
      <c r="D4" s="217" t="s">
        <v>234</v>
      </c>
      <c r="E4" s="217" t="s">
        <v>235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3519800</v>
      </c>
      <c r="D6" s="225">
        <v>4058800</v>
      </c>
      <c r="E6" s="225">
        <v>5800700</v>
      </c>
      <c r="F6" s="226">
        <v>13379300</v>
      </c>
    </row>
    <row r="7" spans="1:6" ht="13.5" customHeight="1" x14ac:dyDescent="0.15">
      <c r="A7" s="227">
        <v>2</v>
      </c>
      <c r="B7" s="228" t="s">
        <v>95</v>
      </c>
      <c r="C7" s="241">
        <v>38382400</v>
      </c>
      <c r="D7" s="241">
        <v>64260500</v>
      </c>
      <c r="E7" s="241">
        <v>71108400</v>
      </c>
      <c r="F7" s="242">
        <v>173751300</v>
      </c>
    </row>
    <row r="8" spans="1:6" ht="13.5" customHeight="1" x14ac:dyDescent="0.15">
      <c r="A8" s="227">
        <v>3</v>
      </c>
      <c r="B8" s="228" t="s">
        <v>96</v>
      </c>
      <c r="C8" s="241">
        <v>41543900</v>
      </c>
      <c r="D8" s="241">
        <v>57746500</v>
      </c>
      <c r="E8" s="241">
        <v>58619600</v>
      </c>
      <c r="F8" s="242">
        <v>157910000</v>
      </c>
    </row>
    <row r="9" spans="1:6" ht="13.5" customHeight="1" x14ac:dyDescent="0.15">
      <c r="A9" s="227">
        <v>4</v>
      </c>
      <c r="B9" s="228" t="s">
        <v>97</v>
      </c>
      <c r="C9" s="241">
        <f>33255900-C10</f>
        <v>32680700</v>
      </c>
      <c r="D9" s="241">
        <f>39348300-D10</f>
        <v>38664900</v>
      </c>
      <c r="E9" s="241">
        <f>45645400-E10</f>
        <v>44763300</v>
      </c>
      <c r="F9" s="242">
        <f>118249600-F10</f>
        <v>116108900</v>
      </c>
    </row>
    <row r="10" spans="1:6" ht="13.5" customHeight="1" x14ac:dyDescent="0.15">
      <c r="A10" s="227"/>
      <c r="B10" s="228" t="s">
        <v>236</v>
      </c>
      <c r="C10" s="241">
        <v>575200</v>
      </c>
      <c r="D10" s="241">
        <v>683400</v>
      </c>
      <c r="E10" s="241">
        <v>882100</v>
      </c>
      <c r="F10" s="242">
        <f>SUM(C10:E10)</f>
        <v>2140700</v>
      </c>
    </row>
    <row r="11" spans="1:6" ht="13.5" customHeight="1" x14ac:dyDescent="0.15">
      <c r="A11" s="227">
        <v>5</v>
      </c>
      <c r="B11" s="228" t="s">
        <v>99</v>
      </c>
      <c r="C11" s="241">
        <v>24585900</v>
      </c>
      <c r="D11" s="241">
        <v>36314700</v>
      </c>
      <c r="E11" s="241">
        <v>36331000</v>
      </c>
      <c r="F11" s="242">
        <v>97231600</v>
      </c>
    </row>
    <row r="12" spans="1:6" ht="13.5" customHeight="1" x14ac:dyDescent="0.15">
      <c r="A12" s="227">
        <v>6</v>
      </c>
      <c r="B12" s="228" t="s">
        <v>100</v>
      </c>
      <c r="C12" s="241">
        <v>122224100</v>
      </c>
      <c r="D12" s="241">
        <v>126836200</v>
      </c>
      <c r="E12" s="241">
        <v>127614800</v>
      </c>
      <c r="F12" s="242">
        <v>376675100</v>
      </c>
    </row>
    <row r="13" spans="1:6" ht="13.5" customHeight="1" x14ac:dyDescent="0.15">
      <c r="A13" s="227" t="s">
        <v>101</v>
      </c>
      <c r="B13" s="228"/>
      <c r="C13" s="241">
        <v>259992200</v>
      </c>
      <c r="D13" s="241">
        <v>324506200</v>
      </c>
      <c r="E13" s="241">
        <v>339319200</v>
      </c>
      <c r="F13" s="242">
        <v>923817600</v>
      </c>
    </row>
    <row r="14" spans="1:6" ht="13.5" customHeight="1" thickBot="1" x14ac:dyDescent="0.2">
      <c r="A14" s="233" t="s">
        <v>102</v>
      </c>
      <c r="B14" s="234"/>
      <c r="C14" s="243">
        <v>263512000</v>
      </c>
      <c r="D14" s="243">
        <v>328565000</v>
      </c>
      <c r="E14" s="243">
        <v>345119900</v>
      </c>
      <c r="F14" s="244">
        <v>937196900</v>
      </c>
    </row>
    <row r="15" spans="1:6" ht="13.5" customHeight="1" x14ac:dyDescent="0.15">
      <c r="A15" s="237">
        <v>7</v>
      </c>
      <c r="B15" s="238" t="s">
        <v>110</v>
      </c>
      <c r="C15" s="239">
        <v>1009600</v>
      </c>
      <c r="D15" s="239">
        <v>9106000</v>
      </c>
      <c r="E15" s="239">
        <v>2307700</v>
      </c>
      <c r="F15" s="240">
        <v>12423300</v>
      </c>
    </row>
    <row r="16" spans="1:6" ht="13.5" customHeight="1" x14ac:dyDescent="0.15">
      <c r="A16" s="227">
        <v>8</v>
      </c>
      <c r="B16" s="228" t="s">
        <v>237</v>
      </c>
      <c r="C16" s="241">
        <v>359200</v>
      </c>
      <c r="D16" s="241">
        <v>439100</v>
      </c>
      <c r="E16" s="241">
        <v>777600</v>
      </c>
      <c r="F16" s="242">
        <v>1575900</v>
      </c>
    </row>
    <row r="17" spans="1:6" ht="13.5" customHeight="1" x14ac:dyDescent="0.15">
      <c r="A17" s="227">
        <v>9</v>
      </c>
      <c r="B17" s="228" t="s">
        <v>238</v>
      </c>
      <c r="C17" s="241">
        <v>662300</v>
      </c>
      <c r="D17" s="241">
        <v>699200</v>
      </c>
      <c r="E17" s="241">
        <v>1027100</v>
      </c>
      <c r="F17" s="242">
        <v>2388600</v>
      </c>
    </row>
    <row r="18" spans="1:6" ht="13.5" customHeight="1" x14ac:dyDescent="0.15">
      <c r="A18" s="227">
        <v>10</v>
      </c>
      <c r="B18" s="228" t="s">
        <v>116</v>
      </c>
      <c r="C18" s="241">
        <v>992500</v>
      </c>
      <c r="D18" s="241">
        <v>1910300</v>
      </c>
      <c r="E18" s="241">
        <v>2210300</v>
      </c>
      <c r="F18" s="242">
        <v>5113100</v>
      </c>
    </row>
    <row r="19" spans="1:6" ht="13.5" customHeight="1" x14ac:dyDescent="0.15">
      <c r="A19" s="227">
        <v>11</v>
      </c>
      <c r="B19" s="228" t="s">
        <v>117</v>
      </c>
      <c r="C19" s="241">
        <v>2132300</v>
      </c>
      <c r="D19" s="241">
        <v>2579600</v>
      </c>
      <c r="E19" s="241">
        <v>3502800</v>
      </c>
      <c r="F19" s="242">
        <v>8214700</v>
      </c>
    </row>
    <row r="20" spans="1:6" ht="13.5" customHeight="1" x14ac:dyDescent="0.15">
      <c r="A20" s="227">
        <v>12</v>
      </c>
      <c r="B20" s="228" t="s">
        <v>118</v>
      </c>
      <c r="C20" s="241">
        <v>348500</v>
      </c>
      <c r="D20" s="241">
        <v>286800</v>
      </c>
      <c r="E20" s="241">
        <v>696000</v>
      </c>
      <c r="F20" s="242">
        <v>1331300</v>
      </c>
    </row>
    <row r="21" spans="1:6" ht="13.5" customHeight="1" x14ac:dyDescent="0.15">
      <c r="A21" s="227">
        <v>13</v>
      </c>
      <c r="B21" s="228" t="s">
        <v>119</v>
      </c>
      <c r="C21" s="241">
        <v>1146200</v>
      </c>
      <c r="D21" s="241">
        <v>1556400</v>
      </c>
      <c r="E21" s="241">
        <v>2665900</v>
      </c>
      <c r="F21" s="242">
        <v>5368500</v>
      </c>
    </row>
    <row r="22" spans="1:6" ht="13.5" customHeight="1" x14ac:dyDescent="0.15">
      <c r="A22" s="227">
        <v>14</v>
      </c>
      <c r="B22" s="228" t="s">
        <v>120</v>
      </c>
      <c r="C22" s="241">
        <v>822200</v>
      </c>
      <c r="D22" s="241">
        <v>1103100</v>
      </c>
      <c r="E22" s="241"/>
      <c r="F22" s="242">
        <v>1925300</v>
      </c>
    </row>
    <row r="23" spans="1:6" ht="13.5" customHeight="1" x14ac:dyDescent="0.15">
      <c r="A23" s="227">
        <v>15</v>
      </c>
      <c r="B23" s="228" t="s">
        <v>121</v>
      </c>
      <c r="C23" s="241">
        <v>683500</v>
      </c>
      <c r="D23" s="241">
        <v>910100</v>
      </c>
      <c r="E23" s="241">
        <v>1270900</v>
      </c>
      <c r="F23" s="242">
        <v>2864500</v>
      </c>
    </row>
    <row r="24" spans="1:6" ht="13.5" customHeight="1" x14ac:dyDescent="0.15">
      <c r="A24" s="227">
        <v>16</v>
      </c>
      <c r="B24" s="228" t="s">
        <v>124</v>
      </c>
      <c r="C24" s="241"/>
      <c r="D24" s="241">
        <v>520700</v>
      </c>
      <c r="E24" s="241">
        <v>549300</v>
      </c>
      <c r="F24" s="242">
        <v>1070000</v>
      </c>
    </row>
    <row r="25" spans="1:6" ht="13.5" customHeight="1" x14ac:dyDescent="0.15">
      <c r="A25" s="227">
        <v>17</v>
      </c>
      <c r="B25" s="228" t="s">
        <v>127</v>
      </c>
      <c r="C25" s="241">
        <v>159100</v>
      </c>
      <c r="D25" s="241">
        <v>513300</v>
      </c>
      <c r="E25" s="241">
        <v>217100</v>
      </c>
      <c r="F25" s="242">
        <v>889500</v>
      </c>
    </row>
    <row r="26" spans="1:6" ht="13.5" customHeight="1" x14ac:dyDescent="0.15">
      <c r="A26" s="227">
        <v>18</v>
      </c>
      <c r="B26" s="228" t="s">
        <v>131</v>
      </c>
      <c r="C26" s="241"/>
      <c r="D26" s="241">
        <v>180500</v>
      </c>
      <c r="E26" s="241">
        <v>498700</v>
      </c>
      <c r="F26" s="242">
        <v>679200</v>
      </c>
    </row>
    <row r="27" spans="1:6" ht="13.5" customHeight="1" x14ac:dyDescent="0.15">
      <c r="A27" s="227">
        <v>19</v>
      </c>
      <c r="B27" s="228" t="s">
        <v>132</v>
      </c>
      <c r="C27" s="241"/>
      <c r="D27" s="241">
        <v>253300</v>
      </c>
      <c r="E27" s="241"/>
      <c r="F27" s="242">
        <v>253300</v>
      </c>
    </row>
    <row r="28" spans="1:6" ht="13.5" customHeight="1" x14ac:dyDescent="0.15">
      <c r="A28" s="227">
        <v>20</v>
      </c>
      <c r="B28" s="228" t="s">
        <v>134</v>
      </c>
      <c r="C28" s="241">
        <v>583100</v>
      </c>
      <c r="D28" s="241">
        <v>1450600</v>
      </c>
      <c r="E28" s="241">
        <v>1879400</v>
      </c>
      <c r="F28" s="242">
        <v>3913100</v>
      </c>
    </row>
    <row r="29" spans="1:6" ht="13.5" customHeight="1" x14ac:dyDescent="0.15">
      <c r="A29" s="227">
        <v>21</v>
      </c>
      <c r="B29" s="228" t="s">
        <v>137</v>
      </c>
      <c r="C29" s="241"/>
      <c r="D29" s="241">
        <v>1122200</v>
      </c>
      <c r="E29" s="241">
        <v>1294600</v>
      </c>
      <c r="F29" s="242">
        <v>2416800</v>
      </c>
    </row>
    <row r="30" spans="1:6" ht="13.5" customHeight="1" x14ac:dyDescent="0.15">
      <c r="A30" s="227">
        <v>22</v>
      </c>
      <c r="B30" s="228" t="s">
        <v>138</v>
      </c>
      <c r="C30" s="241">
        <v>884200</v>
      </c>
      <c r="D30" s="241">
        <v>2159600</v>
      </c>
      <c r="E30" s="241">
        <v>2510000</v>
      </c>
      <c r="F30" s="242">
        <v>5553800</v>
      </c>
    </row>
    <row r="31" spans="1:6" ht="13.5" customHeight="1" thickBot="1" x14ac:dyDescent="0.2">
      <c r="A31" s="233" t="s">
        <v>140</v>
      </c>
      <c r="B31" s="234"/>
      <c r="C31" s="243">
        <v>9782700</v>
      </c>
      <c r="D31" s="243">
        <v>24790800</v>
      </c>
      <c r="E31" s="243">
        <v>21407400</v>
      </c>
      <c r="F31" s="244">
        <v>55980900</v>
      </c>
    </row>
    <row r="32" spans="1:6" ht="13.5" customHeight="1" x14ac:dyDescent="0.15">
      <c r="A32" s="237">
        <v>23</v>
      </c>
      <c r="B32" s="238" t="s">
        <v>141</v>
      </c>
      <c r="C32" s="239">
        <v>162700</v>
      </c>
      <c r="D32" s="239">
        <v>154800</v>
      </c>
      <c r="E32" s="239">
        <v>57200</v>
      </c>
      <c r="F32" s="240">
        <v>374700</v>
      </c>
    </row>
    <row r="33" spans="1:6" ht="13.5" customHeight="1" x14ac:dyDescent="0.15">
      <c r="A33" s="227">
        <v>24</v>
      </c>
      <c r="B33" s="228" t="s">
        <v>142</v>
      </c>
      <c r="C33" s="241"/>
      <c r="D33" s="241">
        <v>372300</v>
      </c>
      <c r="E33" s="241">
        <v>461200</v>
      </c>
      <c r="F33" s="242">
        <v>833500</v>
      </c>
    </row>
    <row r="34" spans="1:6" ht="13.5" customHeight="1" x14ac:dyDescent="0.15">
      <c r="A34" s="227">
        <v>25</v>
      </c>
      <c r="B34" s="228" t="s">
        <v>146</v>
      </c>
      <c r="C34" s="241"/>
      <c r="D34" s="241">
        <v>547200</v>
      </c>
      <c r="E34" s="241">
        <v>510200</v>
      </c>
      <c r="F34" s="242">
        <v>1057400</v>
      </c>
    </row>
    <row r="35" spans="1:6" ht="13.5" customHeight="1" x14ac:dyDescent="0.15">
      <c r="A35" s="227">
        <v>26</v>
      </c>
      <c r="B35" s="228" t="s">
        <v>147</v>
      </c>
      <c r="C35" s="241">
        <v>76100</v>
      </c>
      <c r="D35" s="241">
        <v>144300</v>
      </c>
      <c r="E35" s="241">
        <v>183300</v>
      </c>
      <c r="F35" s="242">
        <v>403700</v>
      </c>
    </row>
    <row r="36" spans="1:6" ht="13.5" customHeight="1" x14ac:dyDescent="0.15">
      <c r="A36" s="227">
        <v>27</v>
      </c>
      <c r="B36" s="228" t="s">
        <v>148</v>
      </c>
      <c r="C36" s="241">
        <v>172900</v>
      </c>
      <c r="D36" s="241">
        <v>547000</v>
      </c>
      <c r="E36" s="241">
        <v>566100</v>
      </c>
      <c r="F36" s="242">
        <v>1286000</v>
      </c>
    </row>
    <row r="37" spans="1:6" ht="13.5" customHeight="1" x14ac:dyDescent="0.15">
      <c r="A37" s="227">
        <v>28</v>
      </c>
      <c r="B37" s="228" t="s">
        <v>150</v>
      </c>
      <c r="C37" s="241">
        <v>332300</v>
      </c>
      <c r="D37" s="241">
        <v>355600</v>
      </c>
      <c r="E37" s="241">
        <v>680700</v>
      </c>
      <c r="F37" s="242">
        <v>1368600</v>
      </c>
    </row>
    <row r="38" spans="1:6" ht="13.5" customHeight="1" x14ac:dyDescent="0.15">
      <c r="A38" s="227">
        <v>29</v>
      </c>
      <c r="B38" s="228" t="s">
        <v>152</v>
      </c>
      <c r="C38" s="241"/>
      <c r="D38" s="241">
        <v>387500</v>
      </c>
      <c r="E38" s="241">
        <v>363100</v>
      </c>
      <c r="F38" s="242">
        <v>750600</v>
      </c>
    </row>
    <row r="39" spans="1:6" ht="13.5" customHeight="1" x14ac:dyDescent="0.15">
      <c r="A39" s="227">
        <v>30</v>
      </c>
      <c r="B39" s="228" t="s">
        <v>153</v>
      </c>
      <c r="C39" s="241">
        <v>279000</v>
      </c>
      <c r="D39" s="241">
        <v>407800</v>
      </c>
      <c r="E39" s="241">
        <v>701800</v>
      </c>
      <c r="F39" s="242">
        <v>1388600</v>
      </c>
    </row>
    <row r="40" spans="1:6" ht="13.5" customHeight="1" x14ac:dyDescent="0.15">
      <c r="A40" s="227">
        <v>31</v>
      </c>
      <c r="B40" s="228" t="s">
        <v>155</v>
      </c>
      <c r="C40" s="241">
        <v>94500</v>
      </c>
      <c r="D40" s="241">
        <v>267800</v>
      </c>
      <c r="E40" s="241">
        <v>283600</v>
      </c>
      <c r="F40" s="242">
        <v>645900</v>
      </c>
    </row>
    <row r="41" spans="1:6" ht="13.5" customHeight="1" x14ac:dyDescent="0.15">
      <c r="A41" s="227">
        <v>32</v>
      </c>
      <c r="B41" s="228" t="s">
        <v>156</v>
      </c>
      <c r="C41" s="241"/>
      <c r="D41" s="241">
        <v>1329300</v>
      </c>
      <c r="E41" s="241">
        <v>1434400</v>
      </c>
      <c r="F41" s="242">
        <v>2763700</v>
      </c>
    </row>
    <row r="42" spans="1:6" ht="13.5" customHeight="1" x14ac:dyDescent="0.15">
      <c r="A42" s="227">
        <v>33</v>
      </c>
      <c r="B42" s="228" t="s">
        <v>157</v>
      </c>
      <c r="C42" s="241">
        <v>362300</v>
      </c>
      <c r="D42" s="241">
        <v>784600</v>
      </c>
      <c r="E42" s="241">
        <v>692400</v>
      </c>
      <c r="F42" s="242">
        <v>1839300</v>
      </c>
    </row>
    <row r="43" spans="1:6" ht="13.5" customHeight="1" x14ac:dyDescent="0.15">
      <c r="A43" s="227">
        <v>34</v>
      </c>
      <c r="B43" s="228" t="s">
        <v>158</v>
      </c>
      <c r="C43" s="241">
        <v>751300</v>
      </c>
      <c r="D43" s="241">
        <v>1098300</v>
      </c>
      <c r="E43" s="241">
        <v>1463200</v>
      </c>
      <c r="F43" s="242">
        <v>3312800</v>
      </c>
    </row>
    <row r="44" spans="1:6" ht="13.5" customHeight="1" x14ac:dyDescent="0.15">
      <c r="A44" s="227">
        <v>35</v>
      </c>
      <c r="B44" s="228" t="s">
        <v>159</v>
      </c>
      <c r="C44" s="241">
        <v>113800</v>
      </c>
      <c r="D44" s="241">
        <v>247700</v>
      </c>
      <c r="E44" s="241">
        <v>517500</v>
      </c>
      <c r="F44" s="242">
        <v>879000</v>
      </c>
    </row>
    <row r="45" spans="1:6" ht="13.5" customHeight="1" x14ac:dyDescent="0.15">
      <c r="A45" s="227">
        <v>36</v>
      </c>
      <c r="B45" s="228" t="s">
        <v>160</v>
      </c>
      <c r="C45" s="241"/>
      <c r="D45" s="241">
        <v>814800</v>
      </c>
      <c r="E45" s="241">
        <v>1019200</v>
      </c>
      <c r="F45" s="242">
        <v>1834000</v>
      </c>
    </row>
    <row r="46" spans="1:6" ht="13.5" customHeight="1" x14ac:dyDescent="0.15">
      <c r="A46" s="227">
        <v>37</v>
      </c>
      <c r="B46" s="228" t="s">
        <v>161</v>
      </c>
      <c r="C46" s="241"/>
      <c r="D46" s="241">
        <v>396600</v>
      </c>
      <c r="E46" s="241">
        <v>337800</v>
      </c>
      <c r="F46" s="242">
        <v>734400</v>
      </c>
    </row>
    <row r="47" spans="1:6" ht="13.5" customHeight="1" x14ac:dyDescent="0.15">
      <c r="A47" s="227">
        <v>38</v>
      </c>
      <c r="B47" s="228" t="s">
        <v>162</v>
      </c>
      <c r="C47" s="241">
        <v>2475700</v>
      </c>
      <c r="D47" s="241">
        <v>3784000</v>
      </c>
      <c r="E47" s="241">
        <v>3905700</v>
      </c>
      <c r="F47" s="242">
        <v>10165400</v>
      </c>
    </row>
    <row r="48" spans="1:6" ht="13.5" customHeight="1" x14ac:dyDescent="0.15">
      <c r="A48" s="227">
        <v>39</v>
      </c>
      <c r="B48" s="228" t="s">
        <v>163</v>
      </c>
      <c r="C48" s="241"/>
      <c r="D48" s="241">
        <v>379900</v>
      </c>
      <c r="E48" s="241">
        <v>472100</v>
      </c>
      <c r="F48" s="242">
        <v>852000</v>
      </c>
    </row>
    <row r="49" spans="1:6" ht="13.5" customHeight="1" x14ac:dyDescent="0.15">
      <c r="A49" s="227">
        <v>40</v>
      </c>
      <c r="B49" s="228" t="s">
        <v>164</v>
      </c>
      <c r="C49" s="241"/>
      <c r="D49" s="241">
        <v>291500</v>
      </c>
      <c r="E49" s="241">
        <v>167900</v>
      </c>
      <c r="F49" s="242">
        <v>459400</v>
      </c>
    </row>
    <row r="50" spans="1:6" ht="13.5" customHeight="1" x14ac:dyDescent="0.15">
      <c r="A50" s="227">
        <v>41</v>
      </c>
      <c r="B50" s="228" t="s">
        <v>165</v>
      </c>
      <c r="C50" s="241"/>
      <c r="D50" s="241">
        <v>697700</v>
      </c>
      <c r="E50" s="241">
        <v>670800</v>
      </c>
      <c r="F50" s="242">
        <v>1368500</v>
      </c>
    </row>
    <row r="51" spans="1:6" ht="13.5" customHeight="1" x14ac:dyDescent="0.15">
      <c r="A51" s="227">
        <v>42</v>
      </c>
      <c r="B51" s="228" t="s">
        <v>166</v>
      </c>
      <c r="C51" s="241"/>
      <c r="D51" s="241">
        <v>546400</v>
      </c>
      <c r="E51" s="241">
        <v>516800</v>
      </c>
      <c r="F51" s="242">
        <v>1063200</v>
      </c>
    </row>
    <row r="52" spans="1:6" ht="13.5" customHeight="1" x14ac:dyDescent="0.15">
      <c r="A52" s="227">
        <v>43</v>
      </c>
      <c r="B52" s="228" t="s">
        <v>167</v>
      </c>
      <c r="C52" s="241">
        <v>1034300</v>
      </c>
      <c r="D52" s="241">
        <v>686700</v>
      </c>
      <c r="E52" s="241">
        <v>1158400</v>
      </c>
      <c r="F52" s="242">
        <v>2879400</v>
      </c>
    </row>
    <row r="53" spans="1:6" ht="13.5" customHeight="1" x14ac:dyDescent="0.15">
      <c r="A53" s="227">
        <v>44</v>
      </c>
      <c r="B53" s="228" t="s">
        <v>168</v>
      </c>
      <c r="C53" s="241">
        <v>596100</v>
      </c>
      <c r="D53" s="241">
        <v>709200</v>
      </c>
      <c r="E53" s="241">
        <v>1049900</v>
      </c>
      <c r="F53" s="242">
        <v>2355200</v>
      </c>
    </row>
    <row r="54" spans="1:6" ht="13.5" customHeight="1" x14ac:dyDescent="0.15">
      <c r="A54" s="227">
        <v>45</v>
      </c>
      <c r="B54" s="228" t="s">
        <v>169</v>
      </c>
      <c r="C54" s="241">
        <v>379200</v>
      </c>
      <c r="D54" s="241">
        <v>529600</v>
      </c>
      <c r="E54" s="241">
        <v>552300</v>
      </c>
      <c r="F54" s="242">
        <v>1461100</v>
      </c>
    </row>
    <row r="55" spans="1:6" ht="13.5" customHeight="1" x14ac:dyDescent="0.15">
      <c r="A55" s="227">
        <v>46</v>
      </c>
      <c r="B55" s="228" t="s">
        <v>170</v>
      </c>
      <c r="C55" s="241">
        <v>604400</v>
      </c>
      <c r="D55" s="241">
        <v>724100</v>
      </c>
      <c r="E55" s="241">
        <v>497100</v>
      </c>
      <c r="F55" s="242">
        <v>1825600</v>
      </c>
    </row>
    <row r="56" spans="1:6" ht="13.5" customHeight="1" x14ac:dyDescent="0.15">
      <c r="A56" s="227">
        <v>47</v>
      </c>
      <c r="B56" s="228" t="s">
        <v>171</v>
      </c>
      <c r="C56" s="241">
        <v>1021900</v>
      </c>
      <c r="D56" s="241">
        <v>1362100</v>
      </c>
      <c r="E56" s="241">
        <v>1599000</v>
      </c>
      <c r="F56" s="242">
        <v>3983000</v>
      </c>
    </row>
    <row r="57" spans="1:6" ht="13.5" customHeight="1" x14ac:dyDescent="0.15">
      <c r="A57" s="227">
        <v>48</v>
      </c>
      <c r="B57" s="228" t="s">
        <v>173</v>
      </c>
      <c r="C57" s="241">
        <v>336900</v>
      </c>
      <c r="D57" s="241">
        <v>289400</v>
      </c>
      <c r="E57" s="241">
        <v>533500</v>
      </c>
      <c r="F57" s="242">
        <v>1159800</v>
      </c>
    </row>
    <row r="58" spans="1:6" ht="13.5" customHeight="1" x14ac:dyDescent="0.15">
      <c r="A58" s="227">
        <v>49</v>
      </c>
      <c r="B58" s="228" t="s">
        <v>174</v>
      </c>
      <c r="C58" s="241">
        <v>1195300</v>
      </c>
      <c r="D58" s="241">
        <v>1437800</v>
      </c>
      <c r="E58" s="241">
        <v>1438700</v>
      </c>
      <c r="F58" s="242">
        <v>4071800</v>
      </c>
    </row>
    <row r="59" spans="1:6" ht="13.5" customHeight="1" x14ac:dyDescent="0.15">
      <c r="A59" s="227">
        <v>50</v>
      </c>
      <c r="B59" s="228" t="s">
        <v>175</v>
      </c>
      <c r="C59" s="241">
        <v>192200</v>
      </c>
      <c r="D59" s="241">
        <v>261200</v>
      </c>
      <c r="E59" s="241">
        <v>180000</v>
      </c>
      <c r="F59" s="242">
        <v>633400</v>
      </c>
    </row>
    <row r="60" spans="1:6" ht="13.5" customHeight="1" x14ac:dyDescent="0.15">
      <c r="A60" s="227">
        <v>51</v>
      </c>
      <c r="B60" s="228" t="s">
        <v>176</v>
      </c>
      <c r="C60" s="241"/>
      <c r="D60" s="241">
        <v>300000</v>
      </c>
      <c r="E60" s="241">
        <v>209700</v>
      </c>
      <c r="F60" s="242">
        <v>509700</v>
      </c>
    </row>
    <row r="61" spans="1:6" ht="13.5" customHeight="1" x14ac:dyDescent="0.15">
      <c r="A61" s="227">
        <v>52</v>
      </c>
      <c r="B61" s="228" t="s">
        <v>177</v>
      </c>
      <c r="C61" s="241"/>
      <c r="D61" s="241">
        <v>406800</v>
      </c>
      <c r="E61" s="241">
        <v>393300</v>
      </c>
      <c r="F61" s="242">
        <v>800100</v>
      </c>
    </row>
    <row r="62" spans="1:6" ht="13.5" customHeight="1" x14ac:dyDescent="0.15">
      <c r="A62" s="227">
        <v>53</v>
      </c>
      <c r="B62" s="228" t="s">
        <v>178</v>
      </c>
      <c r="C62" s="241">
        <v>313700</v>
      </c>
      <c r="D62" s="241">
        <v>589100</v>
      </c>
      <c r="E62" s="241">
        <v>580400</v>
      </c>
      <c r="F62" s="242">
        <v>1483200</v>
      </c>
    </row>
    <row r="63" spans="1:6" ht="13.5" customHeight="1" x14ac:dyDescent="0.15">
      <c r="A63" s="227">
        <v>54</v>
      </c>
      <c r="B63" s="228" t="s">
        <v>179</v>
      </c>
      <c r="C63" s="241"/>
      <c r="D63" s="241">
        <v>267000</v>
      </c>
      <c r="E63" s="241">
        <v>522200</v>
      </c>
      <c r="F63" s="242">
        <v>789200</v>
      </c>
    </row>
    <row r="64" spans="1:6" ht="13.5" customHeight="1" x14ac:dyDescent="0.15">
      <c r="A64" s="227">
        <v>55</v>
      </c>
      <c r="B64" s="228" t="s">
        <v>180</v>
      </c>
      <c r="C64" s="241"/>
      <c r="D64" s="241">
        <v>238000</v>
      </c>
      <c r="E64" s="241">
        <v>690400</v>
      </c>
      <c r="F64" s="242">
        <v>928400</v>
      </c>
    </row>
    <row r="65" spans="1:6" ht="13.5" customHeight="1" x14ac:dyDescent="0.15">
      <c r="A65" s="227">
        <v>56</v>
      </c>
      <c r="B65" s="228" t="s">
        <v>182</v>
      </c>
      <c r="C65" s="241">
        <v>95600</v>
      </c>
      <c r="D65" s="241">
        <v>355000</v>
      </c>
      <c r="E65" s="241">
        <v>293400</v>
      </c>
      <c r="F65" s="242">
        <v>744000</v>
      </c>
    </row>
    <row r="66" spans="1:6" ht="13.5" customHeight="1" x14ac:dyDescent="0.15">
      <c r="A66" s="227">
        <v>57</v>
      </c>
      <c r="B66" s="228" t="s">
        <v>183</v>
      </c>
      <c r="C66" s="241">
        <v>358200</v>
      </c>
      <c r="D66" s="241">
        <v>673900</v>
      </c>
      <c r="E66" s="241">
        <v>868800</v>
      </c>
      <c r="F66" s="242">
        <v>1900900</v>
      </c>
    </row>
    <row r="67" spans="1:6" ht="13.5" customHeight="1" x14ac:dyDescent="0.15">
      <c r="A67" s="227">
        <v>58</v>
      </c>
      <c r="B67" s="228" t="s">
        <v>184</v>
      </c>
      <c r="C67" s="241"/>
      <c r="D67" s="241">
        <v>49400</v>
      </c>
      <c r="E67" s="241">
        <v>178900</v>
      </c>
      <c r="F67" s="242">
        <v>228300</v>
      </c>
    </row>
    <row r="68" spans="1:6" ht="13.5" customHeight="1" x14ac:dyDescent="0.15">
      <c r="A68" s="227">
        <v>59</v>
      </c>
      <c r="B68" s="228" t="s">
        <v>185</v>
      </c>
      <c r="C68" s="241">
        <v>414000</v>
      </c>
      <c r="D68" s="241">
        <v>872000</v>
      </c>
      <c r="E68" s="241">
        <v>819700</v>
      </c>
      <c r="F68" s="242">
        <v>2105700</v>
      </c>
    </row>
    <row r="69" spans="1:6" ht="13.5" customHeight="1" x14ac:dyDescent="0.15">
      <c r="A69" s="227">
        <v>60</v>
      </c>
      <c r="B69" s="228" t="s">
        <v>186</v>
      </c>
      <c r="C69" s="241">
        <v>493100</v>
      </c>
      <c r="D69" s="241">
        <v>917100</v>
      </c>
      <c r="E69" s="241">
        <v>1419500</v>
      </c>
      <c r="F69" s="242">
        <v>2829700</v>
      </c>
    </row>
    <row r="70" spans="1:6" ht="13.5" customHeight="1" x14ac:dyDescent="0.15">
      <c r="A70" s="227">
        <v>61</v>
      </c>
      <c r="B70" s="228" t="s">
        <v>188</v>
      </c>
      <c r="C70" s="241">
        <v>590200</v>
      </c>
      <c r="D70" s="241">
        <v>1377400</v>
      </c>
      <c r="E70" s="241">
        <v>817000</v>
      </c>
      <c r="F70" s="242">
        <v>2784600</v>
      </c>
    </row>
    <row r="71" spans="1:6" ht="13.5" customHeight="1" x14ac:dyDescent="0.15">
      <c r="A71" s="227">
        <v>62</v>
      </c>
      <c r="B71" s="228" t="s">
        <v>189</v>
      </c>
      <c r="C71" s="241">
        <v>226100</v>
      </c>
      <c r="D71" s="241">
        <v>364200</v>
      </c>
      <c r="E71" s="241">
        <v>525200</v>
      </c>
      <c r="F71" s="242">
        <v>1115500</v>
      </c>
    </row>
    <row r="72" spans="1:6" ht="13.5" customHeight="1" x14ac:dyDescent="0.15">
      <c r="A72" s="227">
        <v>63</v>
      </c>
      <c r="B72" s="228" t="s">
        <v>191</v>
      </c>
      <c r="C72" s="241">
        <v>588000</v>
      </c>
      <c r="D72" s="241">
        <v>1034500</v>
      </c>
      <c r="E72" s="241">
        <v>1191100</v>
      </c>
      <c r="F72" s="242">
        <v>2813600</v>
      </c>
    </row>
    <row r="73" spans="1:6" ht="13.5" customHeight="1" x14ac:dyDescent="0.15">
      <c r="A73" s="227">
        <v>64</v>
      </c>
      <c r="B73" s="228" t="s">
        <v>192</v>
      </c>
      <c r="C73" s="241"/>
      <c r="D73" s="241">
        <v>113400</v>
      </c>
      <c r="E73" s="241">
        <v>121100</v>
      </c>
      <c r="F73" s="242">
        <v>234500</v>
      </c>
    </row>
    <row r="74" spans="1:6" ht="13.5" customHeight="1" x14ac:dyDescent="0.15">
      <c r="A74" s="227">
        <v>65</v>
      </c>
      <c r="B74" s="228" t="s">
        <v>194</v>
      </c>
      <c r="C74" s="241"/>
      <c r="D74" s="241">
        <v>149200</v>
      </c>
      <c r="E74" s="241">
        <v>317000</v>
      </c>
      <c r="F74" s="242">
        <v>466200</v>
      </c>
    </row>
    <row r="75" spans="1:6" ht="13.5" customHeight="1" x14ac:dyDescent="0.15">
      <c r="A75" s="227">
        <v>66</v>
      </c>
      <c r="B75" s="228" t="s">
        <v>196</v>
      </c>
      <c r="C75" s="241">
        <v>484900</v>
      </c>
      <c r="D75" s="241">
        <v>753700</v>
      </c>
      <c r="E75" s="241">
        <v>835000</v>
      </c>
      <c r="F75" s="242">
        <v>2073600</v>
      </c>
    </row>
    <row r="76" spans="1:6" ht="13.5" customHeight="1" x14ac:dyDescent="0.15">
      <c r="A76" s="227">
        <v>67</v>
      </c>
      <c r="B76" s="228" t="s">
        <v>197</v>
      </c>
      <c r="C76" s="241">
        <v>641800</v>
      </c>
      <c r="D76" s="241">
        <v>823300</v>
      </c>
      <c r="E76" s="241">
        <v>1342200</v>
      </c>
      <c r="F76" s="242">
        <v>2807300</v>
      </c>
    </row>
    <row r="77" spans="1:6" ht="13.5" customHeight="1" x14ac:dyDescent="0.15">
      <c r="A77" s="227">
        <v>68</v>
      </c>
      <c r="B77" s="228" t="s">
        <v>198</v>
      </c>
      <c r="C77" s="241">
        <v>986500</v>
      </c>
      <c r="D77" s="241">
        <v>1185500</v>
      </c>
      <c r="E77" s="241">
        <v>1292300</v>
      </c>
      <c r="F77" s="242">
        <v>3464300</v>
      </c>
    </row>
    <row r="78" spans="1:6" ht="13.5" customHeight="1" x14ac:dyDescent="0.15">
      <c r="A78" s="227">
        <v>69</v>
      </c>
      <c r="B78" s="228" t="s">
        <v>199</v>
      </c>
      <c r="C78" s="241">
        <v>248000</v>
      </c>
      <c r="D78" s="241">
        <v>413200</v>
      </c>
      <c r="E78" s="241">
        <v>499600</v>
      </c>
      <c r="F78" s="242">
        <v>1160800</v>
      </c>
    </row>
    <row r="79" spans="1:6" ht="13.5" customHeight="1" x14ac:dyDescent="0.15">
      <c r="A79" s="227">
        <v>70</v>
      </c>
      <c r="B79" s="228" t="s">
        <v>200</v>
      </c>
      <c r="C79" s="241">
        <v>679700</v>
      </c>
      <c r="D79" s="241">
        <v>405000</v>
      </c>
      <c r="E79" s="241">
        <v>295400</v>
      </c>
      <c r="F79" s="242">
        <v>1380100</v>
      </c>
    </row>
    <row r="80" spans="1:6" ht="13.5" customHeight="1" x14ac:dyDescent="0.15">
      <c r="A80" s="227">
        <v>71</v>
      </c>
      <c r="B80" s="228" t="s">
        <v>201</v>
      </c>
      <c r="C80" s="241">
        <v>117200</v>
      </c>
      <c r="D80" s="241">
        <v>128600</v>
      </c>
      <c r="E80" s="241">
        <v>151100</v>
      </c>
      <c r="F80" s="242">
        <v>396900</v>
      </c>
    </row>
    <row r="81" spans="1:6" ht="13.5" customHeight="1" x14ac:dyDescent="0.15">
      <c r="A81" s="227">
        <v>72</v>
      </c>
      <c r="B81" s="228" t="s">
        <v>202</v>
      </c>
      <c r="C81" s="241"/>
      <c r="D81" s="241">
        <v>632500</v>
      </c>
      <c r="E81" s="241">
        <v>852900</v>
      </c>
      <c r="F81" s="242">
        <v>1485400</v>
      </c>
    </row>
    <row r="82" spans="1:6" ht="13.5" customHeight="1" x14ac:dyDescent="0.15">
      <c r="A82" s="227">
        <v>73</v>
      </c>
      <c r="B82" s="228" t="s">
        <v>203</v>
      </c>
      <c r="C82" s="241"/>
      <c r="D82" s="241">
        <v>447100</v>
      </c>
      <c r="E82" s="241">
        <v>359700</v>
      </c>
      <c r="F82" s="242">
        <v>806800</v>
      </c>
    </row>
    <row r="83" spans="1:6" ht="13.5" customHeight="1" x14ac:dyDescent="0.15">
      <c r="A83" s="227">
        <v>74</v>
      </c>
      <c r="B83" s="228" t="s">
        <v>204</v>
      </c>
      <c r="C83" s="241"/>
      <c r="D83" s="241">
        <v>705400</v>
      </c>
      <c r="E83" s="241">
        <v>411700</v>
      </c>
      <c r="F83" s="242">
        <v>1117100</v>
      </c>
    </row>
    <row r="84" spans="1:6" ht="13.5" customHeight="1" x14ac:dyDescent="0.15">
      <c r="A84" s="227">
        <v>75</v>
      </c>
      <c r="B84" s="228" t="s">
        <v>205</v>
      </c>
      <c r="C84" s="241"/>
      <c r="D84" s="241">
        <v>364800</v>
      </c>
      <c r="E84" s="241">
        <v>294100</v>
      </c>
      <c r="F84" s="242">
        <v>658900</v>
      </c>
    </row>
    <row r="85" spans="1:6" ht="13.5" customHeight="1" x14ac:dyDescent="0.15">
      <c r="A85" s="227">
        <v>76</v>
      </c>
      <c r="B85" s="228" t="s">
        <v>207</v>
      </c>
      <c r="C85" s="241"/>
      <c r="D85" s="241">
        <v>226500</v>
      </c>
      <c r="E85" s="241">
        <v>194800</v>
      </c>
      <c r="F85" s="242">
        <v>421300</v>
      </c>
    </row>
    <row r="86" spans="1:6" ht="13.5" customHeight="1" x14ac:dyDescent="0.15">
      <c r="A86" s="227">
        <v>77</v>
      </c>
      <c r="B86" s="228" t="s">
        <v>208</v>
      </c>
      <c r="C86" s="241"/>
      <c r="D86" s="241">
        <v>246300</v>
      </c>
      <c r="E86" s="241">
        <v>290100</v>
      </c>
      <c r="F86" s="242">
        <v>536400</v>
      </c>
    </row>
    <row r="87" spans="1:6" ht="13.5" customHeight="1" x14ac:dyDescent="0.15">
      <c r="A87" s="227">
        <v>78</v>
      </c>
      <c r="B87" s="228" t="s">
        <v>209</v>
      </c>
      <c r="C87" s="241"/>
      <c r="D87" s="241">
        <v>254900</v>
      </c>
      <c r="E87" s="241">
        <v>425900</v>
      </c>
      <c r="F87" s="242">
        <v>680800</v>
      </c>
    </row>
    <row r="88" spans="1:6" ht="13.5" customHeight="1" x14ac:dyDescent="0.15">
      <c r="A88" s="227" t="s">
        <v>210</v>
      </c>
      <c r="B88" s="228"/>
      <c r="C88" s="241">
        <v>16417900</v>
      </c>
      <c r="D88" s="241">
        <v>33849000</v>
      </c>
      <c r="E88" s="241">
        <v>38206400</v>
      </c>
      <c r="F88" s="242">
        <v>88473300</v>
      </c>
    </row>
    <row r="89" spans="1:6" ht="13.5" customHeight="1" thickBot="1" x14ac:dyDescent="0.2">
      <c r="A89" s="233" t="s">
        <v>211</v>
      </c>
      <c r="B89" s="234"/>
      <c r="C89" s="243">
        <v>26200600</v>
      </c>
      <c r="D89" s="243">
        <v>58639800</v>
      </c>
      <c r="E89" s="243">
        <v>59613800</v>
      </c>
      <c r="F89" s="244">
        <v>144454200</v>
      </c>
    </row>
    <row r="90" spans="1:6" ht="14.25" customHeight="1" thickBot="1" x14ac:dyDescent="0.2">
      <c r="A90" s="510" t="s">
        <v>212</v>
      </c>
      <c r="B90" s="511"/>
      <c r="C90" s="247">
        <v>289712600</v>
      </c>
      <c r="D90" s="247">
        <v>387204800</v>
      </c>
      <c r="E90" s="247">
        <v>404733700</v>
      </c>
      <c r="F90" s="248">
        <v>1081651100</v>
      </c>
    </row>
    <row r="91" spans="1:6" ht="12.75" customHeight="1" x14ac:dyDescent="0.15"/>
    <row r="92" spans="1:6" ht="12.75" customHeight="1" x14ac:dyDescent="0.15"/>
    <row r="93" spans="1:6" ht="12.75" customHeight="1" x14ac:dyDescent="0.15"/>
  </sheetData>
  <mergeCells count="2">
    <mergeCell ref="A2:F2"/>
    <mergeCell ref="A90:B90"/>
  </mergeCells>
  <phoneticPr fontId="2"/>
  <pageMargins left="0.78740157480314965" right="0.78740157480314965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B27" sqref="B27"/>
    </sheetView>
  </sheetViews>
  <sheetFormatPr defaultColWidth="6.875" defaultRowHeight="13.5" x14ac:dyDescent="0.15"/>
  <cols>
    <col min="1" max="1" width="4.375" style="211" customWidth="1"/>
    <col min="2" max="2" width="45.25" style="211" customWidth="1"/>
    <col min="3" max="6" width="15.75" style="211" customWidth="1"/>
    <col min="7" max="256" width="6.875" style="211"/>
    <col min="257" max="257" width="4.375" style="211" customWidth="1"/>
    <col min="258" max="258" width="45.25" style="211" customWidth="1"/>
    <col min="259" max="262" width="15.75" style="211" customWidth="1"/>
    <col min="263" max="512" width="6.875" style="211"/>
    <col min="513" max="513" width="4.375" style="211" customWidth="1"/>
    <col min="514" max="514" width="45.25" style="211" customWidth="1"/>
    <col min="515" max="518" width="15.75" style="211" customWidth="1"/>
    <col min="519" max="768" width="6.875" style="211"/>
    <col min="769" max="769" width="4.375" style="211" customWidth="1"/>
    <col min="770" max="770" width="45.25" style="211" customWidth="1"/>
    <col min="771" max="774" width="15.75" style="211" customWidth="1"/>
    <col min="775" max="1024" width="6.875" style="211"/>
    <col min="1025" max="1025" width="4.375" style="211" customWidth="1"/>
    <col min="1026" max="1026" width="45.25" style="211" customWidth="1"/>
    <col min="1027" max="1030" width="15.75" style="211" customWidth="1"/>
    <col min="1031" max="1280" width="6.875" style="211"/>
    <col min="1281" max="1281" width="4.375" style="211" customWidth="1"/>
    <col min="1282" max="1282" width="45.25" style="211" customWidth="1"/>
    <col min="1283" max="1286" width="15.75" style="211" customWidth="1"/>
    <col min="1287" max="1536" width="6.875" style="211"/>
    <col min="1537" max="1537" width="4.375" style="211" customWidth="1"/>
    <col min="1538" max="1538" width="45.25" style="211" customWidth="1"/>
    <col min="1539" max="1542" width="15.75" style="211" customWidth="1"/>
    <col min="1543" max="1792" width="6.875" style="211"/>
    <col min="1793" max="1793" width="4.375" style="211" customWidth="1"/>
    <col min="1794" max="1794" width="45.25" style="211" customWidth="1"/>
    <col min="1795" max="1798" width="15.75" style="211" customWidth="1"/>
    <col min="1799" max="2048" width="6.875" style="211"/>
    <col min="2049" max="2049" width="4.375" style="211" customWidth="1"/>
    <col min="2050" max="2050" width="45.25" style="211" customWidth="1"/>
    <col min="2051" max="2054" width="15.75" style="211" customWidth="1"/>
    <col min="2055" max="2304" width="6.875" style="211"/>
    <col min="2305" max="2305" width="4.375" style="211" customWidth="1"/>
    <col min="2306" max="2306" width="45.25" style="211" customWidth="1"/>
    <col min="2307" max="2310" width="15.75" style="211" customWidth="1"/>
    <col min="2311" max="2560" width="6.875" style="211"/>
    <col min="2561" max="2561" width="4.375" style="211" customWidth="1"/>
    <col min="2562" max="2562" width="45.25" style="211" customWidth="1"/>
    <col min="2563" max="2566" width="15.75" style="211" customWidth="1"/>
    <col min="2567" max="2816" width="6.875" style="211"/>
    <col min="2817" max="2817" width="4.375" style="211" customWidth="1"/>
    <col min="2818" max="2818" width="45.25" style="211" customWidth="1"/>
    <col min="2819" max="2822" width="15.75" style="211" customWidth="1"/>
    <col min="2823" max="3072" width="6.875" style="211"/>
    <col min="3073" max="3073" width="4.375" style="211" customWidth="1"/>
    <col min="3074" max="3074" width="45.25" style="211" customWidth="1"/>
    <col min="3075" max="3078" width="15.75" style="211" customWidth="1"/>
    <col min="3079" max="3328" width="6.875" style="211"/>
    <col min="3329" max="3329" width="4.375" style="211" customWidth="1"/>
    <col min="3330" max="3330" width="45.25" style="211" customWidth="1"/>
    <col min="3331" max="3334" width="15.75" style="211" customWidth="1"/>
    <col min="3335" max="3584" width="6.875" style="211"/>
    <col min="3585" max="3585" width="4.375" style="211" customWidth="1"/>
    <col min="3586" max="3586" width="45.25" style="211" customWidth="1"/>
    <col min="3587" max="3590" width="15.75" style="211" customWidth="1"/>
    <col min="3591" max="3840" width="6.875" style="211"/>
    <col min="3841" max="3841" width="4.375" style="211" customWidth="1"/>
    <col min="3842" max="3842" width="45.25" style="211" customWidth="1"/>
    <col min="3843" max="3846" width="15.75" style="211" customWidth="1"/>
    <col min="3847" max="4096" width="6.875" style="211"/>
    <col min="4097" max="4097" width="4.375" style="211" customWidth="1"/>
    <col min="4098" max="4098" width="45.25" style="211" customWidth="1"/>
    <col min="4099" max="4102" width="15.75" style="211" customWidth="1"/>
    <col min="4103" max="4352" width="6.875" style="211"/>
    <col min="4353" max="4353" width="4.375" style="211" customWidth="1"/>
    <col min="4354" max="4354" width="45.25" style="211" customWidth="1"/>
    <col min="4355" max="4358" width="15.75" style="211" customWidth="1"/>
    <col min="4359" max="4608" width="6.875" style="211"/>
    <col min="4609" max="4609" width="4.375" style="211" customWidth="1"/>
    <col min="4610" max="4610" width="45.25" style="211" customWidth="1"/>
    <col min="4611" max="4614" width="15.75" style="211" customWidth="1"/>
    <col min="4615" max="4864" width="6.875" style="211"/>
    <col min="4865" max="4865" width="4.375" style="211" customWidth="1"/>
    <col min="4866" max="4866" width="45.25" style="211" customWidth="1"/>
    <col min="4867" max="4870" width="15.75" style="211" customWidth="1"/>
    <col min="4871" max="5120" width="6.875" style="211"/>
    <col min="5121" max="5121" width="4.375" style="211" customWidth="1"/>
    <col min="5122" max="5122" width="45.25" style="211" customWidth="1"/>
    <col min="5123" max="5126" width="15.75" style="211" customWidth="1"/>
    <col min="5127" max="5376" width="6.875" style="211"/>
    <col min="5377" max="5377" width="4.375" style="211" customWidth="1"/>
    <col min="5378" max="5378" width="45.25" style="211" customWidth="1"/>
    <col min="5379" max="5382" width="15.75" style="211" customWidth="1"/>
    <col min="5383" max="5632" width="6.875" style="211"/>
    <col min="5633" max="5633" width="4.375" style="211" customWidth="1"/>
    <col min="5634" max="5634" width="45.25" style="211" customWidth="1"/>
    <col min="5635" max="5638" width="15.75" style="211" customWidth="1"/>
    <col min="5639" max="5888" width="6.875" style="211"/>
    <col min="5889" max="5889" width="4.375" style="211" customWidth="1"/>
    <col min="5890" max="5890" width="45.25" style="211" customWidth="1"/>
    <col min="5891" max="5894" width="15.75" style="211" customWidth="1"/>
    <col min="5895" max="6144" width="6.875" style="211"/>
    <col min="6145" max="6145" width="4.375" style="211" customWidth="1"/>
    <col min="6146" max="6146" width="45.25" style="211" customWidth="1"/>
    <col min="6147" max="6150" width="15.75" style="211" customWidth="1"/>
    <col min="6151" max="6400" width="6.875" style="211"/>
    <col min="6401" max="6401" width="4.375" style="211" customWidth="1"/>
    <col min="6402" max="6402" width="45.25" style="211" customWidth="1"/>
    <col min="6403" max="6406" width="15.75" style="211" customWidth="1"/>
    <col min="6407" max="6656" width="6.875" style="211"/>
    <col min="6657" max="6657" width="4.375" style="211" customWidth="1"/>
    <col min="6658" max="6658" width="45.25" style="211" customWidth="1"/>
    <col min="6659" max="6662" width="15.75" style="211" customWidth="1"/>
    <col min="6663" max="6912" width="6.875" style="211"/>
    <col min="6913" max="6913" width="4.375" style="211" customWidth="1"/>
    <col min="6914" max="6914" width="45.25" style="211" customWidth="1"/>
    <col min="6915" max="6918" width="15.75" style="211" customWidth="1"/>
    <col min="6919" max="7168" width="6.875" style="211"/>
    <col min="7169" max="7169" width="4.375" style="211" customWidth="1"/>
    <col min="7170" max="7170" width="45.25" style="211" customWidth="1"/>
    <col min="7171" max="7174" width="15.75" style="211" customWidth="1"/>
    <col min="7175" max="7424" width="6.875" style="211"/>
    <col min="7425" max="7425" width="4.375" style="211" customWidth="1"/>
    <col min="7426" max="7426" width="45.25" style="211" customWidth="1"/>
    <col min="7427" max="7430" width="15.75" style="211" customWidth="1"/>
    <col min="7431" max="7680" width="6.875" style="211"/>
    <col min="7681" max="7681" width="4.375" style="211" customWidth="1"/>
    <col min="7682" max="7682" width="45.25" style="211" customWidth="1"/>
    <col min="7683" max="7686" width="15.75" style="211" customWidth="1"/>
    <col min="7687" max="7936" width="6.875" style="211"/>
    <col min="7937" max="7937" width="4.375" style="211" customWidth="1"/>
    <col min="7938" max="7938" width="45.25" style="211" customWidth="1"/>
    <col min="7939" max="7942" width="15.75" style="211" customWidth="1"/>
    <col min="7943" max="8192" width="6.875" style="211"/>
    <col min="8193" max="8193" width="4.375" style="211" customWidth="1"/>
    <col min="8194" max="8194" width="45.25" style="211" customWidth="1"/>
    <col min="8195" max="8198" width="15.75" style="211" customWidth="1"/>
    <col min="8199" max="8448" width="6.875" style="211"/>
    <col min="8449" max="8449" width="4.375" style="211" customWidth="1"/>
    <col min="8450" max="8450" width="45.25" style="211" customWidth="1"/>
    <col min="8451" max="8454" width="15.75" style="211" customWidth="1"/>
    <col min="8455" max="8704" width="6.875" style="211"/>
    <col min="8705" max="8705" width="4.375" style="211" customWidth="1"/>
    <col min="8706" max="8706" width="45.25" style="211" customWidth="1"/>
    <col min="8707" max="8710" width="15.75" style="211" customWidth="1"/>
    <col min="8711" max="8960" width="6.875" style="211"/>
    <col min="8961" max="8961" width="4.375" style="211" customWidth="1"/>
    <col min="8962" max="8962" width="45.25" style="211" customWidth="1"/>
    <col min="8963" max="8966" width="15.75" style="211" customWidth="1"/>
    <col min="8967" max="9216" width="6.875" style="211"/>
    <col min="9217" max="9217" width="4.375" style="211" customWidth="1"/>
    <col min="9218" max="9218" width="45.25" style="211" customWidth="1"/>
    <col min="9219" max="9222" width="15.75" style="211" customWidth="1"/>
    <col min="9223" max="9472" width="6.875" style="211"/>
    <col min="9473" max="9473" width="4.375" style="211" customWidth="1"/>
    <col min="9474" max="9474" width="45.25" style="211" customWidth="1"/>
    <col min="9475" max="9478" width="15.75" style="211" customWidth="1"/>
    <col min="9479" max="9728" width="6.875" style="211"/>
    <col min="9729" max="9729" width="4.375" style="211" customWidth="1"/>
    <col min="9730" max="9730" width="45.25" style="211" customWidth="1"/>
    <col min="9731" max="9734" width="15.75" style="211" customWidth="1"/>
    <col min="9735" max="9984" width="6.875" style="211"/>
    <col min="9985" max="9985" width="4.375" style="211" customWidth="1"/>
    <col min="9986" max="9986" width="45.25" style="211" customWidth="1"/>
    <col min="9987" max="9990" width="15.75" style="211" customWidth="1"/>
    <col min="9991" max="10240" width="6.875" style="211"/>
    <col min="10241" max="10241" width="4.375" style="211" customWidth="1"/>
    <col min="10242" max="10242" width="45.25" style="211" customWidth="1"/>
    <col min="10243" max="10246" width="15.75" style="211" customWidth="1"/>
    <col min="10247" max="10496" width="6.875" style="211"/>
    <col min="10497" max="10497" width="4.375" style="211" customWidth="1"/>
    <col min="10498" max="10498" width="45.25" style="211" customWidth="1"/>
    <col min="10499" max="10502" width="15.75" style="211" customWidth="1"/>
    <col min="10503" max="10752" width="6.875" style="211"/>
    <col min="10753" max="10753" width="4.375" style="211" customWidth="1"/>
    <col min="10754" max="10754" width="45.25" style="211" customWidth="1"/>
    <col min="10755" max="10758" width="15.75" style="211" customWidth="1"/>
    <col min="10759" max="11008" width="6.875" style="211"/>
    <col min="11009" max="11009" width="4.375" style="211" customWidth="1"/>
    <col min="11010" max="11010" width="45.25" style="211" customWidth="1"/>
    <col min="11011" max="11014" width="15.75" style="211" customWidth="1"/>
    <col min="11015" max="11264" width="6.875" style="211"/>
    <col min="11265" max="11265" width="4.375" style="211" customWidth="1"/>
    <col min="11266" max="11266" width="45.25" style="211" customWidth="1"/>
    <col min="11267" max="11270" width="15.75" style="211" customWidth="1"/>
    <col min="11271" max="11520" width="6.875" style="211"/>
    <col min="11521" max="11521" width="4.375" style="211" customWidth="1"/>
    <col min="11522" max="11522" width="45.25" style="211" customWidth="1"/>
    <col min="11523" max="11526" width="15.75" style="211" customWidth="1"/>
    <col min="11527" max="11776" width="6.875" style="211"/>
    <col min="11777" max="11777" width="4.375" style="211" customWidth="1"/>
    <col min="11778" max="11778" width="45.25" style="211" customWidth="1"/>
    <col min="11779" max="11782" width="15.75" style="211" customWidth="1"/>
    <col min="11783" max="12032" width="6.875" style="211"/>
    <col min="12033" max="12033" width="4.375" style="211" customWidth="1"/>
    <col min="12034" max="12034" width="45.25" style="211" customWidth="1"/>
    <col min="12035" max="12038" width="15.75" style="211" customWidth="1"/>
    <col min="12039" max="12288" width="6.875" style="211"/>
    <col min="12289" max="12289" width="4.375" style="211" customWidth="1"/>
    <col min="12290" max="12290" width="45.25" style="211" customWidth="1"/>
    <col min="12291" max="12294" width="15.75" style="211" customWidth="1"/>
    <col min="12295" max="12544" width="6.875" style="211"/>
    <col min="12545" max="12545" width="4.375" style="211" customWidth="1"/>
    <col min="12546" max="12546" width="45.25" style="211" customWidth="1"/>
    <col min="12547" max="12550" width="15.75" style="211" customWidth="1"/>
    <col min="12551" max="12800" width="6.875" style="211"/>
    <col min="12801" max="12801" width="4.375" style="211" customWidth="1"/>
    <col min="12802" max="12802" width="45.25" style="211" customWidth="1"/>
    <col min="12803" max="12806" width="15.75" style="211" customWidth="1"/>
    <col min="12807" max="13056" width="6.875" style="211"/>
    <col min="13057" max="13057" width="4.375" style="211" customWidth="1"/>
    <col min="13058" max="13058" width="45.25" style="211" customWidth="1"/>
    <col min="13059" max="13062" width="15.75" style="211" customWidth="1"/>
    <col min="13063" max="13312" width="6.875" style="211"/>
    <col min="13313" max="13313" width="4.375" style="211" customWidth="1"/>
    <col min="13314" max="13314" width="45.25" style="211" customWidth="1"/>
    <col min="13315" max="13318" width="15.75" style="211" customWidth="1"/>
    <col min="13319" max="13568" width="6.875" style="211"/>
    <col min="13569" max="13569" width="4.375" style="211" customWidth="1"/>
    <col min="13570" max="13570" width="45.25" style="211" customWidth="1"/>
    <col min="13571" max="13574" width="15.75" style="211" customWidth="1"/>
    <col min="13575" max="13824" width="6.875" style="211"/>
    <col min="13825" max="13825" width="4.375" style="211" customWidth="1"/>
    <col min="13826" max="13826" width="45.25" style="211" customWidth="1"/>
    <col min="13827" max="13830" width="15.75" style="211" customWidth="1"/>
    <col min="13831" max="14080" width="6.875" style="211"/>
    <col min="14081" max="14081" width="4.375" style="211" customWidth="1"/>
    <col min="14082" max="14082" width="45.25" style="211" customWidth="1"/>
    <col min="14083" max="14086" width="15.75" style="211" customWidth="1"/>
    <col min="14087" max="14336" width="6.875" style="211"/>
    <col min="14337" max="14337" width="4.375" style="211" customWidth="1"/>
    <col min="14338" max="14338" width="45.25" style="211" customWidth="1"/>
    <col min="14339" max="14342" width="15.75" style="211" customWidth="1"/>
    <col min="14343" max="14592" width="6.875" style="211"/>
    <col min="14593" max="14593" width="4.375" style="211" customWidth="1"/>
    <col min="14594" max="14594" width="45.25" style="211" customWidth="1"/>
    <col min="14595" max="14598" width="15.75" style="211" customWidth="1"/>
    <col min="14599" max="14848" width="6.875" style="211"/>
    <col min="14849" max="14849" width="4.375" style="211" customWidth="1"/>
    <col min="14850" max="14850" width="45.25" style="211" customWidth="1"/>
    <col min="14851" max="14854" width="15.75" style="211" customWidth="1"/>
    <col min="14855" max="15104" width="6.875" style="211"/>
    <col min="15105" max="15105" width="4.375" style="211" customWidth="1"/>
    <col min="15106" max="15106" width="45.25" style="211" customWidth="1"/>
    <col min="15107" max="15110" width="15.75" style="211" customWidth="1"/>
    <col min="15111" max="15360" width="6.875" style="211"/>
    <col min="15361" max="15361" width="4.375" style="211" customWidth="1"/>
    <col min="15362" max="15362" width="45.25" style="211" customWidth="1"/>
    <col min="15363" max="15366" width="15.75" style="211" customWidth="1"/>
    <col min="15367" max="15616" width="6.875" style="211"/>
    <col min="15617" max="15617" width="4.375" style="211" customWidth="1"/>
    <col min="15618" max="15618" width="45.25" style="211" customWidth="1"/>
    <col min="15619" max="15622" width="15.75" style="211" customWidth="1"/>
    <col min="15623" max="15872" width="6.875" style="211"/>
    <col min="15873" max="15873" width="4.375" style="211" customWidth="1"/>
    <col min="15874" max="15874" width="45.25" style="211" customWidth="1"/>
    <col min="15875" max="15878" width="15.75" style="211" customWidth="1"/>
    <col min="15879" max="16128" width="6.875" style="211"/>
    <col min="16129" max="16129" width="4.375" style="211" customWidth="1"/>
    <col min="16130" max="16130" width="45.25" style="211" customWidth="1"/>
    <col min="16131" max="16134" width="15.75" style="211" customWidth="1"/>
    <col min="16135" max="16384" width="6.875" style="211"/>
  </cols>
  <sheetData>
    <row r="1" spans="1:6" ht="13.5" customHeight="1" x14ac:dyDescent="0.15">
      <c r="A1" s="208"/>
      <c r="B1" s="209"/>
      <c r="C1" s="209"/>
      <c r="D1" s="209"/>
      <c r="E1" s="209"/>
      <c r="F1" s="210" t="s">
        <v>239</v>
      </c>
    </row>
    <row r="2" spans="1:6" ht="18" customHeight="1" thickBot="1" x14ac:dyDescent="0.2">
      <c r="A2" s="508" t="s">
        <v>240</v>
      </c>
      <c r="B2" s="508"/>
      <c r="C2" s="508"/>
      <c r="D2" s="508"/>
      <c r="E2" s="508"/>
      <c r="F2" s="508"/>
    </row>
    <row r="3" spans="1:6" ht="13.5" customHeight="1" x14ac:dyDescent="0.15">
      <c r="A3" s="212" t="s">
        <v>80</v>
      </c>
      <c r="B3" s="213" t="s">
        <v>81</v>
      </c>
      <c r="C3" s="213" t="s">
        <v>82</v>
      </c>
      <c r="D3" s="213" t="s">
        <v>83</v>
      </c>
      <c r="E3" s="213" t="s">
        <v>84</v>
      </c>
      <c r="F3" s="214" t="s">
        <v>86</v>
      </c>
    </row>
    <row r="4" spans="1:6" ht="13.5" customHeight="1" x14ac:dyDescent="0.15">
      <c r="A4" s="215"/>
      <c r="B4" s="216" t="s">
        <v>87</v>
      </c>
      <c r="C4" s="217" t="s">
        <v>241</v>
      </c>
      <c r="D4" s="217" t="s">
        <v>242</v>
      </c>
      <c r="E4" s="217" t="s">
        <v>243</v>
      </c>
      <c r="F4" s="218"/>
    </row>
    <row r="5" spans="1:6" ht="14.25" customHeight="1" thickBot="1" x14ac:dyDescent="0.2">
      <c r="A5" s="219"/>
      <c r="B5" s="220" t="s">
        <v>92</v>
      </c>
      <c r="C5" s="221" t="s">
        <v>93</v>
      </c>
      <c r="D5" s="220" t="s">
        <v>93</v>
      </c>
      <c r="E5" s="220" t="s">
        <v>93</v>
      </c>
      <c r="F5" s="222" t="s">
        <v>93</v>
      </c>
    </row>
    <row r="6" spans="1:6" ht="13.5" customHeight="1" thickTop="1" x14ac:dyDescent="0.15">
      <c r="A6" s="223">
        <v>1</v>
      </c>
      <c r="B6" s="224" t="s">
        <v>94</v>
      </c>
      <c r="C6" s="225">
        <v>0</v>
      </c>
      <c r="D6" s="225">
        <v>0</v>
      </c>
      <c r="E6" s="225">
        <v>0</v>
      </c>
      <c r="F6" s="226">
        <v>0</v>
      </c>
    </row>
    <row r="7" spans="1:6" ht="13.5" customHeight="1" x14ac:dyDescent="0.15">
      <c r="A7" s="227">
        <v>2</v>
      </c>
      <c r="B7" s="228" t="s">
        <v>95</v>
      </c>
      <c r="C7" s="241">
        <v>43516000</v>
      </c>
      <c r="D7" s="241">
        <v>40897000</v>
      </c>
      <c r="E7" s="241">
        <v>45116300</v>
      </c>
      <c r="F7" s="242">
        <v>129529300</v>
      </c>
    </row>
    <row r="8" spans="1:6" ht="13.5" customHeight="1" x14ac:dyDescent="0.15">
      <c r="A8" s="227">
        <v>3</v>
      </c>
      <c r="B8" s="228" t="s">
        <v>244</v>
      </c>
      <c r="C8" s="241">
        <v>34725400</v>
      </c>
      <c r="D8" s="241">
        <v>38924400</v>
      </c>
      <c r="E8" s="241">
        <v>40483200</v>
      </c>
      <c r="F8" s="242">
        <v>114133000</v>
      </c>
    </row>
    <row r="9" spans="1:6" ht="13.5" customHeight="1" x14ac:dyDescent="0.15">
      <c r="A9" s="227">
        <v>4</v>
      </c>
      <c r="B9" s="228" t="s">
        <v>96</v>
      </c>
      <c r="C9" s="241">
        <v>72136800</v>
      </c>
      <c r="D9" s="241">
        <v>68313600</v>
      </c>
      <c r="E9" s="241">
        <v>80136700</v>
      </c>
      <c r="F9" s="242">
        <v>220587100</v>
      </c>
    </row>
    <row r="10" spans="1:6" ht="13.5" customHeight="1" x14ac:dyDescent="0.15">
      <c r="A10" s="227">
        <v>5</v>
      </c>
      <c r="B10" s="228" t="s">
        <v>245</v>
      </c>
      <c r="C10" s="241">
        <f>45583600-C11</f>
        <v>44541800</v>
      </c>
      <c r="D10" s="241">
        <f>42514200-D11</f>
        <v>41650300</v>
      </c>
      <c r="E10" s="241">
        <f>46630800-E11</f>
        <v>45546400</v>
      </c>
      <c r="F10" s="242">
        <f>SUM(C10:E10)</f>
        <v>131738500</v>
      </c>
    </row>
    <row r="11" spans="1:6" ht="13.5" customHeight="1" x14ac:dyDescent="0.15">
      <c r="A11" s="227"/>
      <c r="B11" s="228" t="s">
        <v>219</v>
      </c>
      <c r="C11" s="241">
        <v>1041800</v>
      </c>
      <c r="D11" s="241">
        <v>863900</v>
      </c>
      <c r="E11" s="241">
        <v>1084400</v>
      </c>
      <c r="F11" s="242">
        <f>SUM(C11:E11)</f>
        <v>2990100</v>
      </c>
    </row>
    <row r="12" spans="1:6" ht="13.5" customHeight="1" x14ac:dyDescent="0.15">
      <c r="A12" s="227">
        <v>6</v>
      </c>
      <c r="B12" s="228" t="s">
        <v>246</v>
      </c>
      <c r="C12" s="241">
        <v>163987200</v>
      </c>
      <c r="D12" s="241">
        <v>179176200</v>
      </c>
      <c r="E12" s="241">
        <v>192247800</v>
      </c>
      <c r="F12" s="242">
        <v>535411200</v>
      </c>
    </row>
    <row r="13" spans="1:6" ht="13.5" customHeight="1" x14ac:dyDescent="0.15">
      <c r="A13" s="227" t="s">
        <v>101</v>
      </c>
      <c r="B13" s="228"/>
      <c r="C13" s="241">
        <v>359949000</v>
      </c>
      <c r="D13" s="241">
        <v>369825400</v>
      </c>
      <c r="E13" s="241">
        <v>404614800</v>
      </c>
      <c r="F13" s="242">
        <v>1134389200</v>
      </c>
    </row>
    <row r="14" spans="1:6" ht="13.5" customHeight="1" thickBot="1" x14ac:dyDescent="0.2">
      <c r="A14" s="233" t="s">
        <v>102</v>
      </c>
      <c r="B14" s="234"/>
      <c r="C14" s="243">
        <v>359949000</v>
      </c>
      <c r="D14" s="243">
        <v>369825400</v>
      </c>
      <c r="E14" s="243">
        <v>404614800</v>
      </c>
      <c r="F14" s="244">
        <v>1134389200</v>
      </c>
    </row>
    <row r="15" spans="1:6" ht="13.5" customHeight="1" thickBot="1" x14ac:dyDescent="0.2">
      <c r="A15" s="252" t="s">
        <v>140</v>
      </c>
      <c r="B15" s="253"/>
      <c r="C15" s="254">
        <v>0</v>
      </c>
      <c r="D15" s="254">
        <v>0</v>
      </c>
      <c r="E15" s="254">
        <v>0</v>
      </c>
      <c r="F15" s="255">
        <v>0</v>
      </c>
    </row>
    <row r="16" spans="1:6" ht="13.5" customHeight="1" x14ac:dyDescent="0.15">
      <c r="A16" s="237" t="s">
        <v>210</v>
      </c>
      <c r="B16" s="238"/>
      <c r="C16" s="239">
        <v>0</v>
      </c>
      <c r="D16" s="239">
        <v>0</v>
      </c>
      <c r="E16" s="239">
        <v>0</v>
      </c>
      <c r="F16" s="240">
        <v>0</v>
      </c>
    </row>
    <row r="17" spans="1:6" ht="13.5" customHeight="1" thickBot="1" x14ac:dyDescent="0.2">
      <c r="A17" s="233" t="s">
        <v>211</v>
      </c>
      <c r="B17" s="234"/>
      <c r="C17" s="243">
        <v>0</v>
      </c>
      <c r="D17" s="243">
        <v>0</v>
      </c>
      <c r="E17" s="243">
        <v>0</v>
      </c>
      <c r="F17" s="244">
        <v>0</v>
      </c>
    </row>
    <row r="18" spans="1:6" ht="14.25" customHeight="1" thickBot="1" x14ac:dyDescent="0.2">
      <c r="A18" s="510" t="s">
        <v>212</v>
      </c>
      <c r="B18" s="511"/>
      <c r="C18" s="247">
        <v>359949000</v>
      </c>
      <c r="D18" s="247">
        <v>369825400</v>
      </c>
      <c r="E18" s="247">
        <v>404614800</v>
      </c>
      <c r="F18" s="248">
        <v>1134389200</v>
      </c>
    </row>
    <row r="19" spans="1:6" ht="12.75" customHeight="1" x14ac:dyDescent="0.15"/>
    <row r="20" spans="1:6" ht="12.75" customHeight="1" x14ac:dyDescent="0.15"/>
  </sheetData>
  <mergeCells count="2">
    <mergeCell ref="A2:F2"/>
    <mergeCell ref="A18:B18"/>
  </mergeCells>
  <phoneticPr fontId="2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300" verticalDpi="300" r:id="rId1"/>
  <headerFooter alignWithMargins="0">
    <oddHeader xml:space="preserve">&amp;C&amp;L&amp;RPAGE &amp;P / &amp;N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3"/>
  <sheetViews>
    <sheetView topLeftCell="A70" workbookViewId="0">
      <selection activeCell="G82" sqref="G82"/>
    </sheetView>
  </sheetViews>
  <sheetFormatPr defaultColWidth="6.875" defaultRowHeight="13.5" x14ac:dyDescent="0.15"/>
  <cols>
    <col min="1" max="1" width="6.875" style="211"/>
    <col min="2" max="2" width="4.375" style="211" customWidth="1"/>
    <col min="3" max="3" width="29.5" style="211" bestFit="1" customWidth="1"/>
    <col min="4" max="7" width="15.75" style="211" customWidth="1"/>
    <col min="8" max="257" width="6.875" style="211"/>
    <col min="258" max="258" width="4.375" style="211" customWidth="1"/>
    <col min="259" max="259" width="29.5" style="211" bestFit="1" customWidth="1"/>
    <col min="260" max="263" width="15.75" style="211" customWidth="1"/>
    <col min="264" max="513" width="6.875" style="211"/>
    <col min="514" max="514" width="4.375" style="211" customWidth="1"/>
    <col min="515" max="515" width="29.5" style="211" bestFit="1" customWidth="1"/>
    <col min="516" max="519" width="15.75" style="211" customWidth="1"/>
    <col min="520" max="769" width="6.875" style="211"/>
    <col min="770" max="770" width="4.375" style="211" customWidth="1"/>
    <col min="771" max="771" width="29.5" style="211" bestFit="1" customWidth="1"/>
    <col min="772" max="775" width="15.75" style="211" customWidth="1"/>
    <col min="776" max="1025" width="6.875" style="211"/>
    <col min="1026" max="1026" width="4.375" style="211" customWidth="1"/>
    <col min="1027" max="1027" width="29.5" style="211" bestFit="1" customWidth="1"/>
    <col min="1028" max="1031" width="15.75" style="211" customWidth="1"/>
    <col min="1032" max="1281" width="6.875" style="211"/>
    <col min="1282" max="1282" width="4.375" style="211" customWidth="1"/>
    <col min="1283" max="1283" width="29.5" style="211" bestFit="1" customWidth="1"/>
    <col min="1284" max="1287" width="15.75" style="211" customWidth="1"/>
    <col min="1288" max="1537" width="6.875" style="211"/>
    <col min="1538" max="1538" width="4.375" style="211" customWidth="1"/>
    <col min="1539" max="1539" width="29.5" style="211" bestFit="1" customWidth="1"/>
    <col min="1540" max="1543" width="15.75" style="211" customWidth="1"/>
    <col min="1544" max="1793" width="6.875" style="211"/>
    <col min="1794" max="1794" width="4.375" style="211" customWidth="1"/>
    <col min="1795" max="1795" width="29.5" style="211" bestFit="1" customWidth="1"/>
    <col min="1796" max="1799" width="15.75" style="211" customWidth="1"/>
    <col min="1800" max="2049" width="6.875" style="211"/>
    <col min="2050" max="2050" width="4.375" style="211" customWidth="1"/>
    <col min="2051" max="2051" width="29.5" style="211" bestFit="1" customWidth="1"/>
    <col min="2052" max="2055" width="15.75" style="211" customWidth="1"/>
    <col min="2056" max="2305" width="6.875" style="211"/>
    <col min="2306" max="2306" width="4.375" style="211" customWidth="1"/>
    <col min="2307" max="2307" width="29.5" style="211" bestFit="1" customWidth="1"/>
    <col min="2308" max="2311" width="15.75" style="211" customWidth="1"/>
    <col min="2312" max="2561" width="6.875" style="211"/>
    <col min="2562" max="2562" width="4.375" style="211" customWidth="1"/>
    <col min="2563" max="2563" width="29.5" style="211" bestFit="1" customWidth="1"/>
    <col min="2564" max="2567" width="15.75" style="211" customWidth="1"/>
    <col min="2568" max="2817" width="6.875" style="211"/>
    <col min="2818" max="2818" width="4.375" style="211" customWidth="1"/>
    <col min="2819" max="2819" width="29.5" style="211" bestFit="1" customWidth="1"/>
    <col min="2820" max="2823" width="15.75" style="211" customWidth="1"/>
    <col min="2824" max="3073" width="6.875" style="211"/>
    <col min="3074" max="3074" width="4.375" style="211" customWidth="1"/>
    <col min="3075" max="3075" width="29.5" style="211" bestFit="1" customWidth="1"/>
    <col min="3076" max="3079" width="15.75" style="211" customWidth="1"/>
    <col min="3080" max="3329" width="6.875" style="211"/>
    <col min="3330" max="3330" width="4.375" style="211" customWidth="1"/>
    <col min="3331" max="3331" width="29.5" style="211" bestFit="1" customWidth="1"/>
    <col min="3332" max="3335" width="15.75" style="211" customWidth="1"/>
    <col min="3336" max="3585" width="6.875" style="211"/>
    <col min="3586" max="3586" width="4.375" style="211" customWidth="1"/>
    <col min="3587" max="3587" width="29.5" style="211" bestFit="1" customWidth="1"/>
    <col min="3588" max="3591" width="15.75" style="211" customWidth="1"/>
    <col min="3592" max="3841" width="6.875" style="211"/>
    <col min="3842" max="3842" width="4.375" style="211" customWidth="1"/>
    <col min="3843" max="3843" width="29.5" style="211" bestFit="1" customWidth="1"/>
    <col min="3844" max="3847" width="15.75" style="211" customWidth="1"/>
    <col min="3848" max="4097" width="6.875" style="211"/>
    <col min="4098" max="4098" width="4.375" style="211" customWidth="1"/>
    <col min="4099" max="4099" width="29.5" style="211" bestFit="1" customWidth="1"/>
    <col min="4100" max="4103" width="15.75" style="211" customWidth="1"/>
    <col min="4104" max="4353" width="6.875" style="211"/>
    <col min="4354" max="4354" width="4.375" style="211" customWidth="1"/>
    <col min="4355" max="4355" width="29.5" style="211" bestFit="1" customWidth="1"/>
    <col min="4356" max="4359" width="15.75" style="211" customWidth="1"/>
    <col min="4360" max="4609" width="6.875" style="211"/>
    <col min="4610" max="4610" width="4.375" style="211" customWidth="1"/>
    <col min="4611" max="4611" width="29.5" style="211" bestFit="1" customWidth="1"/>
    <col min="4612" max="4615" width="15.75" style="211" customWidth="1"/>
    <col min="4616" max="4865" width="6.875" style="211"/>
    <col min="4866" max="4866" width="4.375" style="211" customWidth="1"/>
    <col min="4867" max="4867" width="29.5" style="211" bestFit="1" customWidth="1"/>
    <col min="4868" max="4871" width="15.75" style="211" customWidth="1"/>
    <col min="4872" max="5121" width="6.875" style="211"/>
    <col min="5122" max="5122" width="4.375" style="211" customWidth="1"/>
    <col min="5123" max="5123" width="29.5" style="211" bestFit="1" customWidth="1"/>
    <col min="5124" max="5127" width="15.75" style="211" customWidth="1"/>
    <col min="5128" max="5377" width="6.875" style="211"/>
    <col min="5378" max="5378" width="4.375" style="211" customWidth="1"/>
    <col min="5379" max="5379" width="29.5" style="211" bestFit="1" customWidth="1"/>
    <col min="5380" max="5383" width="15.75" style="211" customWidth="1"/>
    <col min="5384" max="5633" width="6.875" style="211"/>
    <col min="5634" max="5634" width="4.375" style="211" customWidth="1"/>
    <col min="5635" max="5635" width="29.5" style="211" bestFit="1" customWidth="1"/>
    <col min="5636" max="5639" width="15.75" style="211" customWidth="1"/>
    <col min="5640" max="5889" width="6.875" style="211"/>
    <col min="5890" max="5890" width="4.375" style="211" customWidth="1"/>
    <col min="5891" max="5891" width="29.5" style="211" bestFit="1" customWidth="1"/>
    <col min="5892" max="5895" width="15.75" style="211" customWidth="1"/>
    <col min="5896" max="6145" width="6.875" style="211"/>
    <col min="6146" max="6146" width="4.375" style="211" customWidth="1"/>
    <col min="6147" max="6147" width="29.5" style="211" bestFit="1" customWidth="1"/>
    <col min="6148" max="6151" width="15.75" style="211" customWidth="1"/>
    <col min="6152" max="6401" width="6.875" style="211"/>
    <col min="6402" max="6402" width="4.375" style="211" customWidth="1"/>
    <col min="6403" max="6403" width="29.5" style="211" bestFit="1" customWidth="1"/>
    <col min="6404" max="6407" width="15.75" style="211" customWidth="1"/>
    <col min="6408" max="6657" width="6.875" style="211"/>
    <col min="6658" max="6658" width="4.375" style="211" customWidth="1"/>
    <col min="6659" max="6659" width="29.5" style="211" bestFit="1" customWidth="1"/>
    <col min="6660" max="6663" width="15.75" style="211" customWidth="1"/>
    <col min="6664" max="6913" width="6.875" style="211"/>
    <col min="6914" max="6914" width="4.375" style="211" customWidth="1"/>
    <col min="6915" max="6915" width="29.5" style="211" bestFit="1" customWidth="1"/>
    <col min="6916" max="6919" width="15.75" style="211" customWidth="1"/>
    <col min="6920" max="7169" width="6.875" style="211"/>
    <col min="7170" max="7170" width="4.375" style="211" customWidth="1"/>
    <col min="7171" max="7171" width="29.5" style="211" bestFit="1" customWidth="1"/>
    <col min="7172" max="7175" width="15.75" style="211" customWidth="1"/>
    <col min="7176" max="7425" width="6.875" style="211"/>
    <col min="7426" max="7426" width="4.375" style="211" customWidth="1"/>
    <col min="7427" max="7427" width="29.5" style="211" bestFit="1" customWidth="1"/>
    <col min="7428" max="7431" width="15.75" style="211" customWidth="1"/>
    <col min="7432" max="7681" width="6.875" style="211"/>
    <col min="7682" max="7682" width="4.375" style="211" customWidth="1"/>
    <col min="7683" max="7683" width="29.5" style="211" bestFit="1" customWidth="1"/>
    <col min="7684" max="7687" width="15.75" style="211" customWidth="1"/>
    <col min="7688" max="7937" width="6.875" style="211"/>
    <col min="7938" max="7938" width="4.375" style="211" customWidth="1"/>
    <col min="7939" max="7939" width="29.5" style="211" bestFit="1" customWidth="1"/>
    <col min="7940" max="7943" width="15.75" style="211" customWidth="1"/>
    <col min="7944" max="8193" width="6.875" style="211"/>
    <col min="8194" max="8194" width="4.375" style="211" customWidth="1"/>
    <col min="8195" max="8195" width="29.5" style="211" bestFit="1" customWidth="1"/>
    <col min="8196" max="8199" width="15.75" style="211" customWidth="1"/>
    <col min="8200" max="8449" width="6.875" style="211"/>
    <col min="8450" max="8450" width="4.375" style="211" customWidth="1"/>
    <col min="8451" max="8451" width="29.5" style="211" bestFit="1" customWidth="1"/>
    <col min="8452" max="8455" width="15.75" style="211" customWidth="1"/>
    <col min="8456" max="8705" width="6.875" style="211"/>
    <col min="8706" max="8706" width="4.375" style="211" customWidth="1"/>
    <col min="8707" max="8707" width="29.5" style="211" bestFit="1" customWidth="1"/>
    <col min="8708" max="8711" width="15.75" style="211" customWidth="1"/>
    <col min="8712" max="8961" width="6.875" style="211"/>
    <col min="8962" max="8962" width="4.375" style="211" customWidth="1"/>
    <col min="8963" max="8963" width="29.5" style="211" bestFit="1" customWidth="1"/>
    <col min="8964" max="8967" width="15.75" style="211" customWidth="1"/>
    <col min="8968" max="9217" width="6.875" style="211"/>
    <col min="9218" max="9218" width="4.375" style="211" customWidth="1"/>
    <col min="9219" max="9219" width="29.5" style="211" bestFit="1" customWidth="1"/>
    <col min="9220" max="9223" width="15.75" style="211" customWidth="1"/>
    <col min="9224" max="9473" width="6.875" style="211"/>
    <col min="9474" max="9474" width="4.375" style="211" customWidth="1"/>
    <col min="9475" max="9475" width="29.5" style="211" bestFit="1" customWidth="1"/>
    <col min="9476" max="9479" width="15.75" style="211" customWidth="1"/>
    <col min="9480" max="9729" width="6.875" style="211"/>
    <col min="9730" max="9730" width="4.375" style="211" customWidth="1"/>
    <col min="9731" max="9731" width="29.5" style="211" bestFit="1" customWidth="1"/>
    <col min="9732" max="9735" width="15.75" style="211" customWidth="1"/>
    <col min="9736" max="9985" width="6.875" style="211"/>
    <col min="9986" max="9986" width="4.375" style="211" customWidth="1"/>
    <col min="9987" max="9987" width="29.5" style="211" bestFit="1" customWidth="1"/>
    <col min="9988" max="9991" width="15.75" style="211" customWidth="1"/>
    <col min="9992" max="10241" width="6.875" style="211"/>
    <col min="10242" max="10242" width="4.375" style="211" customWidth="1"/>
    <col min="10243" max="10243" width="29.5" style="211" bestFit="1" customWidth="1"/>
    <col min="10244" max="10247" width="15.75" style="211" customWidth="1"/>
    <col min="10248" max="10497" width="6.875" style="211"/>
    <col min="10498" max="10498" width="4.375" style="211" customWidth="1"/>
    <col min="10499" max="10499" width="29.5" style="211" bestFit="1" customWidth="1"/>
    <col min="10500" max="10503" width="15.75" style="211" customWidth="1"/>
    <col min="10504" max="10753" width="6.875" style="211"/>
    <col min="10754" max="10754" width="4.375" style="211" customWidth="1"/>
    <col min="10755" max="10755" width="29.5" style="211" bestFit="1" customWidth="1"/>
    <col min="10756" max="10759" width="15.75" style="211" customWidth="1"/>
    <col min="10760" max="11009" width="6.875" style="211"/>
    <col min="11010" max="11010" width="4.375" style="211" customWidth="1"/>
    <col min="11011" max="11011" width="29.5" style="211" bestFit="1" customWidth="1"/>
    <col min="11012" max="11015" width="15.75" style="211" customWidth="1"/>
    <col min="11016" max="11265" width="6.875" style="211"/>
    <col min="11266" max="11266" width="4.375" style="211" customWidth="1"/>
    <col min="11267" max="11267" width="29.5" style="211" bestFit="1" customWidth="1"/>
    <col min="11268" max="11271" width="15.75" style="211" customWidth="1"/>
    <col min="11272" max="11521" width="6.875" style="211"/>
    <col min="11522" max="11522" width="4.375" style="211" customWidth="1"/>
    <col min="11523" max="11523" width="29.5" style="211" bestFit="1" customWidth="1"/>
    <col min="11524" max="11527" width="15.75" style="211" customWidth="1"/>
    <col min="11528" max="11777" width="6.875" style="211"/>
    <col min="11778" max="11778" width="4.375" style="211" customWidth="1"/>
    <col min="11779" max="11779" width="29.5" style="211" bestFit="1" customWidth="1"/>
    <col min="11780" max="11783" width="15.75" style="211" customWidth="1"/>
    <col min="11784" max="12033" width="6.875" style="211"/>
    <col min="12034" max="12034" width="4.375" style="211" customWidth="1"/>
    <col min="12035" max="12035" width="29.5" style="211" bestFit="1" customWidth="1"/>
    <col min="12036" max="12039" width="15.75" style="211" customWidth="1"/>
    <col min="12040" max="12289" width="6.875" style="211"/>
    <col min="12290" max="12290" width="4.375" style="211" customWidth="1"/>
    <col min="12291" max="12291" width="29.5" style="211" bestFit="1" customWidth="1"/>
    <col min="12292" max="12295" width="15.75" style="211" customWidth="1"/>
    <col min="12296" max="12545" width="6.875" style="211"/>
    <col min="12546" max="12546" width="4.375" style="211" customWidth="1"/>
    <col min="12547" max="12547" width="29.5" style="211" bestFit="1" customWidth="1"/>
    <col min="12548" max="12551" width="15.75" style="211" customWidth="1"/>
    <col min="12552" max="12801" width="6.875" style="211"/>
    <col min="12802" max="12802" width="4.375" style="211" customWidth="1"/>
    <col min="12803" max="12803" width="29.5" style="211" bestFit="1" customWidth="1"/>
    <col min="12804" max="12807" width="15.75" style="211" customWidth="1"/>
    <col min="12808" max="13057" width="6.875" style="211"/>
    <col min="13058" max="13058" width="4.375" style="211" customWidth="1"/>
    <col min="13059" max="13059" width="29.5" style="211" bestFit="1" customWidth="1"/>
    <col min="13060" max="13063" width="15.75" style="211" customWidth="1"/>
    <col min="13064" max="13313" width="6.875" style="211"/>
    <col min="13314" max="13314" width="4.375" style="211" customWidth="1"/>
    <col min="13315" max="13315" width="29.5" style="211" bestFit="1" customWidth="1"/>
    <col min="13316" max="13319" width="15.75" style="211" customWidth="1"/>
    <col min="13320" max="13569" width="6.875" style="211"/>
    <col min="13570" max="13570" width="4.375" style="211" customWidth="1"/>
    <col min="13571" max="13571" width="29.5" style="211" bestFit="1" customWidth="1"/>
    <col min="13572" max="13575" width="15.75" style="211" customWidth="1"/>
    <col min="13576" max="13825" width="6.875" style="211"/>
    <col min="13826" max="13826" width="4.375" style="211" customWidth="1"/>
    <col min="13827" max="13827" width="29.5" style="211" bestFit="1" customWidth="1"/>
    <col min="13828" max="13831" width="15.75" style="211" customWidth="1"/>
    <col min="13832" max="14081" width="6.875" style="211"/>
    <col min="14082" max="14082" width="4.375" style="211" customWidth="1"/>
    <col min="14083" max="14083" width="29.5" style="211" bestFit="1" customWidth="1"/>
    <col min="14084" max="14087" width="15.75" style="211" customWidth="1"/>
    <col min="14088" max="14337" width="6.875" style="211"/>
    <col min="14338" max="14338" width="4.375" style="211" customWidth="1"/>
    <col min="14339" max="14339" width="29.5" style="211" bestFit="1" customWidth="1"/>
    <col min="14340" max="14343" width="15.75" style="211" customWidth="1"/>
    <col min="14344" max="14593" width="6.875" style="211"/>
    <col min="14594" max="14594" width="4.375" style="211" customWidth="1"/>
    <col min="14595" max="14595" width="29.5" style="211" bestFit="1" customWidth="1"/>
    <col min="14596" max="14599" width="15.75" style="211" customWidth="1"/>
    <col min="14600" max="14849" width="6.875" style="211"/>
    <col min="14850" max="14850" width="4.375" style="211" customWidth="1"/>
    <col min="14851" max="14851" width="29.5" style="211" bestFit="1" customWidth="1"/>
    <col min="14852" max="14855" width="15.75" style="211" customWidth="1"/>
    <col min="14856" max="15105" width="6.875" style="211"/>
    <col min="15106" max="15106" width="4.375" style="211" customWidth="1"/>
    <col min="15107" max="15107" width="29.5" style="211" bestFit="1" customWidth="1"/>
    <col min="15108" max="15111" width="15.75" style="211" customWidth="1"/>
    <col min="15112" max="15361" width="6.875" style="211"/>
    <col min="15362" max="15362" width="4.375" style="211" customWidth="1"/>
    <col min="15363" max="15363" width="29.5" style="211" bestFit="1" customWidth="1"/>
    <col min="15364" max="15367" width="15.75" style="211" customWidth="1"/>
    <col min="15368" max="15617" width="6.875" style="211"/>
    <col min="15618" max="15618" width="4.375" style="211" customWidth="1"/>
    <col min="15619" max="15619" width="29.5" style="211" bestFit="1" customWidth="1"/>
    <col min="15620" max="15623" width="15.75" style="211" customWidth="1"/>
    <col min="15624" max="15873" width="6.875" style="211"/>
    <col min="15874" max="15874" width="4.375" style="211" customWidth="1"/>
    <col min="15875" max="15875" width="29.5" style="211" bestFit="1" customWidth="1"/>
    <col min="15876" max="15879" width="15.75" style="211" customWidth="1"/>
    <col min="15880" max="16129" width="6.875" style="211"/>
    <col min="16130" max="16130" width="4.375" style="211" customWidth="1"/>
    <col min="16131" max="16131" width="29.5" style="211" bestFit="1" customWidth="1"/>
    <col min="16132" max="16135" width="15.75" style="211" customWidth="1"/>
    <col min="16136" max="16384" width="6.875" style="211"/>
  </cols>
  <sheetData>
    <row r="1" spans="2:7" ht="13.5" customHeight="1" x14ac:dyDescent="0.15">
      <c r="B1" s="208"/>
      <c r="C1" s="209"/>
      <c r="D1" s="209"/>
      <c r="E1" s="209"/>
      <c r="F1" s="209"/>
      <c r="G1" s="210" t="s">
        <v>252</v>
      </c>
    </row>
    <row r="2" spans="2:7" ht="18" customHeight="1" thickBot="1" x14ac:dyDescent="0.2">
      <c r="B2" s="508" t="s">
        <v>253</v>
      </c>
      <c r="C2" s="508"/>
      <c r="D2" s="508"/>
      <c r="E2" s="508"/>
      <c r="F2" s="508"/>
      <c r="G2" s="508"/>
    </row>
    <row r="3" spans="2:7" ht="13.5" customHeight="1" x14ac:dyDescent="0.15">
      <c r="B3" s="212" t="s">
        <v>80</v>
      </c>
      <c r="C3" s="213" t="s">
        <v>81</v>
      </c>
      <c r="D3" s="213" t="s">
        <v>82</v>
      </c>
      <c r="E3" s="213" t="s">
        <v>83</v>
      </c>
      <c r="F3" s="213" t="s">
        <v>84</v>
      </c>
      <c r="G3" s="214" t="s">
        <v>86</v>
      </c>
    </row>
    <row r="4" spans="2:7" ht="13.5" customHeight="1" x14ac:dyDescent="0.15">
      <c r="B4" s="215"/>
      <c r="C4" s="216" t="s">
        <v>87</v>
      </c>
      <c r="D4" s="217" t="s">
        <v>254</v>
      </c>
      <c r="E4" s="217" t="s">
        <v>255</v>
      </c>
      <c r="F4" s="217" t="s">
        <v>256</v>
      </c>
      <c r="G4" s="218"/>
    </row>
    <row r="5" spans="2:7" ht="14.25" customHeight="1" thickBot="1" x14ac:dyDescent="0.2">
      <c r="B5" s="219"/>
      <c r="C5" s="220" t="s">
        <v>92</v>
      </c>
      <c r="D5" s="221" t="s">
        <v>93</v>
      </c>
      <c r="E5" s="220" t="s">
        <v>93</v>
      </c>
      <c r="F5" s="220" t="s">
        <v>93</v>
      </c>
      <c r="G5" s="222" t="s">
        <v>93</v>
      </c>
    </row>
    <row r="6" spans="2:7" ht="13.5" customHeight="1" thickTop="1" x14ac:dyDescent="0.15">
      <c r="B6" s="223">
        <v>1</v>
      </c>
      <c r="C6" s="224" t="s">
        <v>94</v>
      </c>
      <c r="D6" s="225">
        <v>2624900</v>
      </c>
      <c r="E6" s="225">
        <v>3771300</v>
      </c>
      <c r="F6" s="225">
        <v>5942600</v>
      </c>
      <c r="G6" s="226">
        <v>12338800</v>
      </c>
    </row>
    <row r="7" spans="2:7" ht="13.5" customHeight="1" x14ac:dyDescent="0.15">
      <c r="B7" s="227">
        <v>2</v>
      </c>
      <c r="C7" s="228" t="s">
        <v>95</v>
      </c>
      <c r="D7" s="241">
        <v>36218400</v>
      </c>
      <c r="E7" s="241">
        <v>61011200</v>
      </c>
      <c r="F7" s="241">
        <v>72042200</v>
      </c>
      <c r="G7" s="242">
        <v>169271800</v>
      </c>
    </row>
    <row r="8" spans="2:7" ht="13.5" customHeight="1" x14ac:dyDescent="0.15">
      <c r="B8" s="227">
        <v>3</v>
      </c>
      <c r="C8" s="228" t="s">
        <v>96</v>
      </c>
      <c r="D8" s="241">
        <v>41378300</v>
      </c>
      <c r="E8" s="241">
        <v>50074700</v>
      </c>
      <c r="F8" s="241">
        <v>57344700</v>
      </c>
      <c r="G8" s="242">
        <v>148797700</v>
      </c>
    </row>
    <row r="9" spans="2:7" ht="13.5" customHeight="1" x14ac:dyDescent="0.15">
      <c r="B9" s="227">
        <v>4</v>
      </c>
      <c r="C9" s="228" t="s">
        <v>97</v>
      </c>
      <c r="D9" s="241">
        <f>41995200-D10</f>
        <v>41390500</v>
      </c>
      <c r="E9" s="241">
        <f>47894200-E10</f>
        <v>46947900</v>
      </c>
      <c r="F9" s="241">
        <f>54648400-F10</f>
        <v>53606400</v>
      </c>
      <c r="G9" s="242">
        <f>SUM(D9:F9)</f>
        <v>141944800</v>
      </c>
    </row>
    <row r="10" spans="2:7" ht="13.5" customHeight="1" x14ac:dyDescent="0.15">
      <c r="B10" s="227"/>
      <c r="C10" s="228" t="s">
        <v>219</v>
      </c>
      <c r="D10" s="241">
        <v>604700</v>
      </c>
      <c r="E10" s="241">
        <v>946300</v>
      </c>
      <c r="F10" s="241">
        <v>1042000</v>
      </c>
      <c r="G10" s="242">
        <f>SUM(D10:F10)</f>
        <v>2593000</v>
      </c>
    </row>
    <row r="11" spans="2:7" ht="13.5" customHeight="1" x14ac:dyDescent="0.15">
      <c r="B11" s="227">
        <v>5</v>
      </c>
      <c r="C11" s="228" t="s">
        <v>99</v>
      </c>
      <c r="D11" s="241">
        <v>32539000</v>
      </c>
      <c r="E11" s="241">
        <v>39799400</v>
      </c>
      <c r="F11" s="241">
        <v>45816500</v>
      </c>
      <c r="G11" s="242">
        <v>118154900</v>
      </c>
    </row>
    <row r="12" spans="2:7" ht="13.5" customHeight="1" x14ac:dyDescent="0.15">
      <c r="B12" s="227">
        <v>6</v>
      </c>
      <c r="C12" s="228" t="s">
        <v>100</v>
      </c>
      <c r="D12" s="241">
        <v>106826300</v>
      </c>
      <c r="E12" s="241">
        <v>145898600</v>
      </c>
      <c r="F12" s="241">
        <v>161829800</v>
      </c>
      <c r="G12" s="242">
        <v>414554700</v>
      </c>
    </row>
    <row r="13" spans="2:7" ht="13.5" customHeight="1" x14ac:dyDescent="0.15">
      <c r="B13" s="227" t="s">
        <v>101</v>
      </c>
      <c r="C13" s="228"/>
      <c r="D13" s="241">
        <v>258957200</v>
      </c>
      <c r="E13" s="241">
        <v>344678100</v>
      </c>
      <c r="F13" s="241">
        <v>391681600</v>
      </c>
      <c r="G13" s="242">
        <v>995316900</v>
      </c>
    </row>
    <row r="14" spans="2:7" ht="13.5" customHeight="1" thickBot="1" x14ac:dyDescent="0.2">
      <c r="B14" s="233" t="s">
        <v>102</v>
      </c>
      <c r="C14" s="234"/>
      <c r="D14" s="243">
        <v>261582100</v>
      </c>
      <c r="E14" s="243">
        <v>348449400</v>
      </c>
      <c r="F14" s="243">
        <v>397624200</v>
      </c>
      <c r="G14" s="244">
        <v>1007655700</v>
      </c>
    </row>
    <row r="15" spans="2:7" ht="13.5" customHeight="1" x14ac:dyDescent="0.15">
      <c r="B15" s="237">
        <v>7</v>
      </c>
      <c r="C15" s="238" t="s">
        <v>103</v>
      </c>
      <c r="D15" s="239">
        <v>252300</v>
      </c>
      <c r="E15" s="239">
        <v>230900</v>
      </c>
      <c r="F15" s="239">
        <v>1468000</v>
      </c>
      <c r="G15" s="240">
        <v>1951200</v>
      </c>
    </row>
    <row r="16" spans="2:7" ht="13.5" customHeight="1" x14ac:dyDescent="0.15">
      <c r="B16" s="227">
        <v>8</v>
      </c>
      <c r="C16" s="228" t="s">
        <v>105</v>
      </c>
      <c r="D16" s="241">
        <v>1673400</v>
      </c>
      <c r="E16" s="241">
        <v>1637500</v>
      </c>
      <c r="F16" s="241">
        <v>2154800</v>
      </c>
      <c r="G16" s="242">
        <v>5465700</v>
      </c>
    </row>
    <row r="17" spans="2:7" ht="13.5" customHeight="1" x14ac:dyDescent="0.15">
      <c r="B17" s="227">
        <v>9</v>
      </c>
      <c r="C17" s="228" t="s">
        <v>114</v>
      </c>
      <c r="D17" s="241">
        <v>211400</v>
      </c>
      <c r="E17" s="241">
        <v>438600</v>
      </c>
      <c r="F17" s="241">
        <v>571300</v>
      </c>
      <c r="G17" s="242">
        <v>1221300</v>
      </c>
    </row>
    <row r="18" spans="2:7" ht="13.5" customHeight="1" x14ac:dyDescent="0.15">
      <c r="B18" s="227">
        <v>10</v>
      </c>
      <c r="C18" s="228" t="s">
        <v>237</v>
      </c>
      <c r="D18" s="241"/>
      <c r="E18" s="241">
        <v>200900</v>
      </c>
      <c r="F18" s="241">
        <v>235400</v>
      </c>
      <c r="G18" s="242">
        <v>436300</v>
      </c>
    </row>
    <row r="19" spans="2:7" ht="13.5" customHeight="1" x14ac:dyDescent="0.15">
      <c r="B19" s="227">
        <v>11</v>
      </c>
      <c r="C19" s="228" t="s">
        <v>116</v>
      </c>
      <c r="D19" s="241">
        <v>1706800</v>
      </c>
      <c r="E19" s="241">
        <v>1530600</v>
      </c>
      <c r="F19" s="241">
        <v>2091400</v>
      </c>
      <c r="G19" s="242">
        <v>5328800</v>
      </c>
    </row>
    <row r="20" spans="2:7" ht="13.5" customHeight="1" x14ac:dyDescent="0.15">
      <c r="B20" s="227">
        <v>12</v>
      </c>
      <c r="C20" s="228" t="s">
        <v>121</v>
      </c>
      <c r="D20" s="241">
        <v>868900</v>
      </c>
      <c r="E20" s="241">
        <v>821200</v>
      </c>
      <c r="F20" s="241">
        <v>1129700</v>
      </c>
      <c r="G20" s="242">
        <v>2819800</v>
      </c>
    </row>
    <row r="21" spans="2:7" ht="13.5" customHeight="1" x14ac:dyDescent="0.15">
      <c r="B21" s="227">
        <v>13</v>
      </c>
      <c r="C21" s="228" t="s">
        <v>127</v>
      </c>
      <c r="D21" s="241">
        <v>88300</v>
      </c>
      <c r="E21" s="241">
        <v>160400</v>
      </c>
      <c r="F21" s="241">
        <v>187900</v>
      </c>
      <c r="G21" s="242">
        <v>436600</v>
      </c>
    </row>
    <row r="22" spans="2:7" ht="13.5" customHeight="1" x14ac:dyDescent="0.15">
      <c r="B22" s="227">
        <v>14</v>
      </c>
      <c r="C22" s="228" t="s">
        <v>137</v>
      </c>
      <c r="D22" s="241">
        <v>1283700</v>
      </c>
      <c r="E22" s="241">
        <v>1356400</v>
      </c>
      <c r="F22" s="241">
        <v>1253400</v>
      </c>
      <c r="G22" s="242">
        <v>3893500</v>
      </c>
    </row>
    <row r="23" spans="2:7" ht="13.5" customHeight="1" thickBot="1" x14ac:dyDescent="0.2">
      <c r="B23" s="233" t="s">
        <v>140</v>
      </c>
      <c r="C23" s="234"/>
      <c r="D23" s="243">
        <v>6084800</v>
      </c>
      <c r="E23" s="243">
        <v>6376500</v>
      </c>
      <c r="F23" s="243">
        <v>9091900</v>
      </c>
      <c r="G23" s="244">
        <v>21553200</v>
      </c>
    </row>
    <row r="24" spans="2:7" ht="13.5" customHeight="1" x14ac:dyDescent="0.15">
      <c r="B24" s="237">
        <v>15</v>
      </c>
      <c r="C24" s="238" t="s">
        <v>141</v>
      </c>
      <c r="D24" s="239">
        <v>102600</v>
      </c>
      <c r="E24" s="239">
        <v>107100</v>
      </c>
      <c r="F24" s="239">
        <v>235600</v>
      </c>
      <c r="G24" s="240">
        <v>445300</v>
      </c>
    </row>
    <row r="25" spans="2:7" ht="13.5" customHeight="1" x14ac:dyDescent="0.15">
      <c r="B25" s="227">
        <v>16</v>
      </c>
      <c r="C25" s="228" t="s">
        <v>142</v>
      </c>
      <c r="D25" s="241">
        <v>493100</v>
      </c>
      <c r="E25" s="241">
        <v>472100</v>
      </c>
      <c r="F25" s="241">
        <v>451400</v>
      </c>
      <c r="G25" s="242">
        <v>1416600</v>
      </c>
    </row>
    <row r="26" spans="2:7" ht="13.5" customHeight="1" x14ac:dyDescent="0.15">
      <c r="B26" s="227">
        <v>17</v>
      </c>
      <c r="C26" s="228" t="s">
        <v>143</v>
      </c>
      <c r="D26" s="241">
        <v>316200</v>
      </c>
      <c r="E26" s="241">
        <v>204600</v>
      </c>
      <c r="F26" s="241">
        <v>204000</v>
      </c>
      <c r="G26" s="242">
        <v>724800</v>
      </c>
    </row>
    <row r="27" spans="2:7" ht="13.5" customHeight="1" x14ac:dyDescent="0.15">
      <c r="B27" s="227">
        <v>18</v>
      </c>
      <c r="C27" s="228" t="s">
        <v>146</v>
      </c>
      <c r="D27" s="241">
        <v>465400</v>
      </c>
      <c r="E27" s="241">
        <v>903200</v>
      </c>
      <c r="F27" s="241">
        <v>955600</v>
      </c>
      <c r="G27" s="242">
        <v>2324200</v>
      </c>
    </row>
    <row r="28" spans="2:7" ht="13.5" customHeight="1" x14ac:dyDescent="0.15">
      <c r="B28" s="227">
        <v>19</v>
      </c>
      <c r="C28" s="228" t="s">
        <v>147</v>
      </c>
      <c r="D28" s="241">
        <v>49700</v>
      </c>
      <c r="E28" s="241">
        <v>160000</v>
      </c>
      <c r="F28" s="241">
        <v>781200</v>
      </c>
      <c r="G28" s="242">
        <v>990900</v>
      </c>
    </row>
    <row r="29" spans="2:7" ht="13.5" customHeight="1" x14ac:dyDescent="0.15">
      <c r="B29" s="227">
        <v>20</v>
      </c>
      <c r="C29" s="228" t="s">
        <v>148</v>
      </c>
      <c r="D29" s="241">
        <v>387400</v>
      </c>
      <c r="E29" s="241">
        <v>411600</v>
      </c>
      <c r="F29" s="241">
        <v>652800</v>
      </c>
      <c r="G29" s="242">
        <v>1451800</v>
      </c>
    </row>
    <row r="30" spans="2:7" ht="13.5" customHeight="1" x14ac:dyDescent="0.15">
      <c r="B30" s="227">
        <v>21</v>
      </c>
      <c r="C30" s="228" t="s">
        <v>149</v>
      </c>
      <c r="D30" s="241">
        <v>320900</v>
      </c>
      <c r="E30" s="241">
        <v>373900</v>
      </c>
      <c r="F30" s="241">
        <v>349500</v>
      </c>
      <c r="G30" s="242">
        <v>1044300</v>
      </c>
    </row>
    <row r="31" spans="2:7" ht="13.5" customHeight="1" x14ac:dyDescent="0.15">
      <c r="B31" s="227">
        <v>22</v>
      </c>
      <c r="C31" s="228" t="s">
        <v>150</v>
      </c>
      <c r="D31" s="241">
        <v>180400</v>
      </c>
      <c r="E31" s="241">
        <v>607700</v>
      </c>
      <c r="F31" s="241">
        <v>481900</v>
      </c>
      <c r="G31" s="242">
        <v>1270000</v>
      </c>
    </row>
    <row r="32" spans="2:7" ht="13.5" customHeight="1" x14ac:dyDescent="0.15">
      <c r="B32" s="227">
        <v>23</v>
      </c>
      <c r="C32" s="228" t="s">
        <v>152</v>
      </c>
      <c r="D32" s="241">
        <v>461100</v>
      </c>
      <c r="E32" s="241">
        <v>320600</v>
      </c>
      <c r="F32" s="241">
        <v>485700</v>
      </c>
      <c r="G32" s="242">
        <v>1267400</v>
      </c>
    </row>
    <row r="33" spans="2:7" ht="13.5" customHeight="1" x14ac:dyDescent="0.15">
      <c r="B33" s="227">
        <v>24</v>
      </c>
      <c r="C33" s="228" t="s">
        <v>153</v>
      </c>
      <c r="D33" s="241">
        <v>632400</v>
      </c>
      <c r="E33" s="241">
        <v>560500</v>
      </c>
      <c r="F33" s="241">
        <v>459000</v>
      </c>
      <c r="G33" s="242">
        <v>1651900</v>
      </c>
    </row>
    <row r="34" spans="2:7" ht="13.5" customHeight="1" x14ac:dyDescent="0.15">
      <c r="B34" s="227">
        <v>25</v>
      </c>
      <c r="C34" s="228" t="s">
        <v>154</v>
      </c>
      <c r="D34" s="241">
        <v>83700</v>
      </c>
      <c r="E34" s="241">
        <v>70400</v>
      </c>
      <c r="F34" s="241">
        <v>57800</v>
      </c>
      <c r="G34" s="242">
        <v>211900</v>
      </c>
    </row>
    <row r="35" spans="2:7" ht="13.5" customHeight="1" x14ac:dyDescent="0.15">
      <c r="B35" s="227">
        <v>26</v>
      </c>
      <c r="C35" s="228" t="s">
        <v>155</v>
      </c>
      <c r="D35" s="241">
        <v>277100</v>
      </c>
      <c r="E35" s="241">
        <v>467500</v>
      </c>
      <c r="F35" s="241">
        <v>347000</v>
      </c>
      <c r="G35" s="242">
        <v>1091600</v>
      </c>
    </row>
    <row r="36" spans="2:7" ht="13.5" customHeight="1" x14ac:dyDescent="0.15">
      <c r="B36" s="227">
        <v>27</v>
      </c>
      <c r="C36" s="228" t="s">
        <v>156</v>
      </c>
      <c r="D36" s="241">
        <v>891500</v>
      </c>
      <c r="E36" s="241">
        <v>2880200</v>
      </c>
      <c r="F36" s="241">
        <v>3387700</v>
      </c>
      <c r="G36" s="242">
        <v>7159400</v>
      </c>
    </row>
    <row r="37" spans="2:7" ht="13.5" customHeight="1" x14ac:dyDescent="0.15">
      <c r="B37" s="227">
        <v>28</v>
      </c>
      <c r="C37" s="228" t="s">
        <v>157</v>
      </c>
      <c r="D37" s="241">
        <v>377200</v>
      </c>
      <c r="E37" s="241">
        <v>841000</v>
      </c>
      <c r="F37" s="241">
        <v>1058100</v>
      </c>
      <c r="G37" s="242">
        <v>2276300</v>
      </c>
    </row>
    <row r="38" spans="2:7" ht="13.5" customHeight="1" x14ac:dyDescent="0.15">
      <c r="B38" s="227">
        <v>29</v>
      </c>
      <c r="C38" s="228" t="s">
        <v>158</v>
      </c>
      <c r="D38" s="241">
        <v>1242800</v>
      </c>
      <c r="E38" s="241">
        <v>2029800</v>
      </c>
      <c r="F38" s="241">
        <v>2655800</v>
      </c>
      <c r="G38" s="242">
        <v>5928400</v>
      </c>
    </row>
    <row r="39" spans="2:7" ht="13.5" customHeight="1" x14ac:dyDescent="0.15">
      <c r="B39" s="227">
        <v>30</v>
      </c>
      <c r="C39" s="228" t="s">
        <v>159</v>
      </c>
      <c r="D39" s="241">
        <v>123500</v>
      </c>
      <c r="E39" s="241">
        <v>136900</v>
      </c>
      <c r="F39" s="241">
        <v>274400</v>
      </c>
      <c r="G39" s="242">
        <v>534800</v>
      </c>
    </row>
    <row r="40" spans="2:7" ht="13.5" customHeight="1" x14ac:dyDescent="0.15">
      <c r="B40" s="227">
        <v>31</v>
      </c>
      <c r="C40" s="228" t="s">
        <v>160</v>
      </c>
      <c r="D40" s="241">
        <v>325000</v>
      </c>
      <c r="E40" s="241">
        <v>830300</v>
      </c>
      <c r="F40" s="241">
        <v>1143600</v>
      </c>
      <c r="G40" s="242">
        <v>2298900</v>
      </c>
    </row>
    <row r="41" spans="2:7" ht="13.5" customHeight="1" x14ac:dyDescent="0.15">
      <c r="B41" s="227">
        <v>32</v>
      </c>
      <c r="C41" s="228" t="s">
        <v>161</v>
      </c>
      <c r="D41" s="241">
        <v>291800</v>
      </c>
      <c r="E41" s="241">
        <v>548600</v>
      </c>
      <c r="F41" s="241">
        <v>581200</v>
      </c>
      <c r="G41" s="242">
        <v>1421600</v>
      </c>
    </row>
    <row r="42" spans="2:7" ht="13.5" customHeight="1" x14ac:dyDescent="0.15">
      <c r="B42" s="227">
        <v>33</v>
      </c>
      <c r="C42" s="228" t="s">
        <v>162</v>
      </c>
      <c r="D42" s="241">
        <v>2695200</v>
      </c>
      <c r="E42" s="241">
        <v>5519900</v>
      </c>
      <c r="F42" s="241">
        <v>6697200</v>
      </c>
      <c r="G42" s="242">
        <v>14912300</v>
      </c>
    </row>
    <row r="43" spans="2:7" ht="13.5" customHeight="1" x14ac:dyDescent="0.15">
      <c r="B43" s="227">
        <v>34</v>
      </c>
      <c r="C43" s="228" t="s">
        <v>163</v>
      </c>
      <c r="D43" s="241">
        <v>231600</v>
      </c>
      <c r="E43" s="241">
        <v>644100</v>
      </c>
      <c r="F43" s="241">
        <v>556300</v>
      </c>
      <c r="G43" s="242">
        <v>1432000</v>
      </c>
    </row>
    <row r="44" spans="2:7" ht="13.5" customHeight="1" x14ac:dyDescent="0.15">
      <c r="B44" s="227">
        <v>35</v>
      </c>
      <c r="C44" s="228" t="s">
        <v>164</v>
      </c>
      <c r="D44" s="241">
        <v>127700</v>
      </c>
      <c r="E44" s="241">
        <v>299700</v>
      </c>
      <c r="F44" s="241">
        <v>433200</v>
      </c>
      <c r="G44" s="242">
        <v>860600</v>
      </c>
    </row>
    <row r="45" spans="2:7" ht="13.5" customHeight="1" x14ac:dyDescent="0.15">
      <c r="B45" s="227">
        <v>36</v>
      </c>
      <c r="C45" s="228" t="s">
        <v>165</v>
      </c>
      <c r="D45" s="241">
        <v>389400</v>
      </c>
      <c r="E45" s="241">
        <v>1197500</v>
      </c>
      <c r="F45" s="241">
        <v>1469500</v>
      </c>
      <c r="G45" s="242">
        <v>3056400</v>
      </c>
    </row>
    <row r="46" spans="2:7" ht="13.5" customHeight="1" x14ac:dyDescent="0.15">
      <c r="B46" s="227">
        <v>37</v>
      </c>
      <c r="C46" s="228" t="s">
        <v>166</v>
      </c>
      <c r="D46" s="241">
        <v>393900</v>
      </c>
      <c r="E46" s="241">
        <v>1156000</v>
      </c>
      <c r="F46" s="241">
        <v>1385500</v>
      </c>
      <c r="G46" s="242">
        <v>2935400</v>
      </c>
    </row>
    <row r="47" spans="2:7" ht="13.5" customHeight="1" x14ac:dyDescent="0.15">
      <c r="B47" s="227">
        <v>38</v>
      </c>
      <c r="C47" s="228" t="s">
        <v>167</v>
      </c>
      <c r="D47" s="241">
        <v>741500</v>
      </c>
      <c r="E47" s="241">
        <v>1643600</v>
      </c>
      <c r="F47" s="241">
        <v>1919700</v>
      </c>
      <c r="G47" s="242">
        <v>4304800</v>
      </c>
    </row>
    <row r="48" spans="2:7" ht="13.5" customHeight="1" x14ac:dyDescent="0.15">
      <c r="B48" s="227">
        <v>39</v>
      </c>
      <c r="C48" s="228" t="s">
        <v>168</v>
      </c>
      <c r="D48" s="241">
        <v>364000</v>
      </c>
      <c r="E48" s="241">
        <v>800700</v>
      </c>
      <c r="F48" s="241">
        <v>944200</v>
      </c>
      <c r="G48" s="242">
        <v>2108900</v>
      </c>
    </row>
    <row r="49" spans="2:7" ht="13.5" customHeight="1" x14ac:dyDescent="0.15">
      <c r="B49" s="227">
        <v>40</v>
      </c>
      <c r="C49" s="228" t="s">
        <v>169</v>
      </c>
      <c r="D49" s="241">
        <v>715300</v>
      </c>
      <c r="E49" s="241">
        <v>1121500</v>
      </c>
      <c r="F49" s="241">
        <v>1056000</v>
      </c>
      <c r="G49" s="242">
        <v>2892800</v>
      </c>
    </row>
    <row r="50" spans="2:7" ht="13.5" customHeight="1" x14ac:dyDescent="0.15">
      <c r="B50" s="227">
        <v>41</v>
      </c>
      <c r="C50" s="228" t="s">
        <v>170</v>
      </c>
      <c r="D50" s="241">
        <v>668100</v>
      </c>
      <c r="E50" s="241">
        <v>1234800</v>
      </c>
      <c r="F50" s="241">
        <v>1694400</v>
      </c>
      <c r="G50" s="242">
        <v>3597300</v>
      </c>
    </row>
    <row r="51" spans="2:7" ht="13.5" customHeight="1" x14ac:dyDescent="0.15">
      <c r="B51" s="227">
        <v>42</v>
      </c>
      <c r="C51" s="228" t="s">
        <v>171</v>
      </c>
      <c r="D51" s="241">
        <v>1335100</v>
      </c>
      <c r="E51" s="241">
        <v>1462700</v>
      </c>
      <c r="F51" s="241">
        <v>2193800</v>
      </c>
      <c r="G51" s="242">
        <v>4991600</v>
      </c>
    </row>
    <row r="52" spans="2:7" ht="13.5" customHeight="1" x14ac:dyDescent="0.15">
      <c r="B52" s="227">
        <v>43</v>
      </c>
      <c r="C52" s="228" t="s">
        <v>173</v>
      </c>
      <c r="D52" s="241">
        <v>355700</v>
      </c>
      <c r="E52" s="241">
        <v>774000</v>
      </c>
      <c r="F52" s="241">
        <v>580600</v>
      </c>
      <c r="G52" s="242">
        <v>1710300</v>
      </c>
    </row>
    <row r="53" spans="2:7" ht="13.5" customHeight="1" x14ac:dyDescent="0.15">
      <c r="B53" s="227">
        <v>44</v>
      </c>
      <c r="C53" s="228" t="s">
        <v>174</v>
      </c>
      <c r="D53" s="241">
        <v>1156900</v>
      </c>
      <c r="E53" s="241">
        <v>2442000</v>
      </c>
      <c r="F53" s="241">
        <v>2535700</v>
      </c>
      <c r="G53" s="242">
        <v>6134600</v>
      </c>
    </row>
    <row r="54" spans="2:7" ht="13.5" customHeight="1" x14ac:dyDescent="0.15">
      <c r="B54" s="227">
        <v>45</v>
      </c>
      <c r="C54" s="228" t="s">
        <v>175</v>
      </c>
      <c r="D54" s="241">
        <v>180700</v>
      </c>
      <c r="E54" s="241">
        <v>195100</v>
      </c>
      <c r="F54" s="241">
        <v>316800</v>
      </c>
      <c r="G54" s="242">
        <v>692600</v>
      </c>
    </row>
    <row r="55" spans="2:7" ht="13.5" customHeight="1" x14ac:dyDescent="0.15">
      <c r="B55" s="227">
        <v>46</v>
      </c>
      <c r="C55" s="228" t="s">
        <v>176</v>
      </c>
      <c r="D55" s="241">
        <v>214700</v>
      </c>
      <c r="E55" s="241">
        <v>511900</v>
      </c>
      <c r="F55" s="241">
        <v>460200</v>
      </c>
      <c r="G55" s="242">
        <v>1186800</v>
      </c>
    </row>
    <row r="56" spans="2:7" ht="13.5" customHeight="1" x14ac:dyDescent="0.15">
      <c r="B56" s="227">
        <v>47</v>
      </c>
      <c r="C56" s="228" t="s">
        <v>177</v>
      </c>
      <c r="D56" s="241">
        <v>268900</v>
      </c>
      <c r="E56" s="241">
        <v>271600</v>
      </c>
      <c r="F56" s="241">
        <v>459600</v>
      </c>
      <c r="G56" s="242">
        <v>1000100</v>
      </c>
    </row>
    <row r="57" spans="2:7" ht="13.5" customHeight="1" x14ac:dyDescent="0.15">
      <c r="B57" s="227">
        <v>48</v>
      </c>
      <c r="C57" s="228" t="s">
        <v>178</v>
      </c>
      <c r="D57" s="241">
        <v>495800</v>
      </c>
      <c r="E57" s="241">
        <v>874600</v>
      </c>
      <c r="F57" s="241">
        <v>865200</v>
      </c>
      <c r="G57" s="242">
        <v>2235600</v>
      </c>
    </row>
    <row r="58" spans="2:7" ht="13.5" customHeight="1" x14ac:dyDescent="0.15">
      <c r="B58" s="227">
        <v>49</v>
      </c>
      <c r="C58" s="228" t="s">
        <v>180</v>
      </c>
      <c r="D58" s="241">
        <v>302800</v>
      </c>
      <c r="E58" s="241">
        <v>566200</v>
      </c>
      <c r="F58" s="241">
        <v>470900</v>
      </c>
      <c r="G58" s="242">
        <v>1339900</v>
      </c>
    </row>
    <row r="59" spans="2:7" ht="13.5" customHeight="1" x14ac:dyDescent="0.15">
      <c r="B59" s="227">
        <v>50</v>
      </c>
      <c r="C59" s="228" t="s">
        <v>182</v>
      </c>
      <c r="D59" s="241">
        <v>162400</v>
      </c>
      <c r="E59" s="241">
        <v>367300</v>
      </c>
      <c r="F59" s="241">
        <v>548400</v>
      </c>
      <c r="G59" s="242">
        <v>1078100</v>
      </c>
    </row>
    <row r="60" spans="2:7" ht="13.5" customHeight="1" x14ac:dyDescent="0.15">
      <c r="B60" s="227">
        <v>51</v>
      </c>
      <c r="C60" s="228" t="s">
        <v>183</v>
      </c>
      <c r="D60" s="241">
        <v>571600</v>
      </c>
      <c r="E60" s="241">
        <v>754200</v>
      </c>
      <c r="F60" s="241">
        <v>790900</v>
      </c>
      <c r="G60" s="242">
        <v>2116700</v>
      </c>
    </row>
    <row r="61" spans="2:7" ht="13.5" customHeight="1" x14ac:dyDescent="0.15">
      <c r="B61" s="227">
        <v>52</v>
      </c>
      <c r="C61" s="228" t="s">
        <v>185</v>
      </c>
      <c r="D61" s="241">
        <v>836500</v>
      </c>
      <c r="E61" s="241">
        <v>929500</v>
      </c>
      <c r="F61" s="241">
        <v>699600</v>
      </c>
      <c r="G61" s="242">
        <v>2465600</v>
      </c>
    </row>
    <row r="62" spans="2:7" ht="13.5" customHeight="1" x14ac:dyDescent="0.15">
      <c r="B62" s="227">
        <v>53</v>
      </c>
      <c r="C62" s="228" t="s">
        <v>188</v>
      </c>
      <c r="D62" s="241">
        <v>345000</v>
      </c>
      <c r="E62" s="241">
        <v>1180300</v>
      </c>
      <c r="F62" s="241">
        <v>1074400</v>
      </c>
      <c r="G62" s="242">
        <v>2599700</v>
      </c>
    </row>
    <row r="63" spans="2:7" ht="13.5" customHeight="1" x14ac:dyDescent="0.15">
      <c r="B63" s="227">
        <v>54</v>
      </c>
      <c r="C63" s="228" t="s">
        <v>189</v>
      </c>
      <c r="D63" s="241">
        <v>261700</v>
      </c>
      <c r="E63" s="241">
        <v>537600</v>
      </c>
      <c r="F63" s="241">
        <v>637200</v>
      </c>
      <c r="G63" s="242">
        <v>1436500</v>
      </c>
    </row>
    <row r="64" spans="2:7" ht="13.5" customHeight="1" x14ac:dyDescent="0.15">
      <c r="B64" s="227">
        <v>55</v>
      </c>
      <c r="C64" s="228" t="s">
        <v>191</v>
      </c>
      <c r="D64" s="241">
        <v>764300</v>
      </c>
      <c r="E64" s="241">
        <v>988900</v>
      </c>
      <c r="F64" s="241">
        <v>910800</v>
      </c>
      <c r="G64" s="242">
        <v>2664000</v>
      </c>
    </row>
    <row r="65" spans="2:7" ht="13.5" customHeight="1" x14ac:dyDescent="0.15">
      <c r="B65" s="227">
        <v>56</v>
      </c>
      <c r="C65" s="228" t="s">
        <v>194</v>
      </c>
      <c r="D65" s="241">
        <v>237800</v>
      </c>
      <c r="E65" s="241">
        <v>318100</v>
      </c>
      <c r="F65" s="241">
        <v>636500</v>
      </c>
      <c r="G65" s="242">
        <v>1192400</v>
      </c>
    </row>
    <row r="66" spans="2:7" ht="13.5" customHeight="1" x14ac:dyDescent="0.15">
      <c r="B66" s="227">
        <v>57</v>
      </c>
      <c r="C66" s="228" t="s">
        <v>197</v>
      </c>
      <c r="D66" s="241">
        <v>419200</v>
      </c>
      <c r="E66" s="241">
        <v>1251600</v>
      </c>
      <c r="F66" s="241">
        <v>1260700</v>
      </c>
      <c r="G66" s="242">
        <v>2931500</v>
      </c>
    </row>
    <row r="67" spans="2:7" ht="13.5" customHeight="1" x14ac:dyDescent="0.15">
      <c r="B67" s="227">
        <v>58</v>
      </c>
      <c r="C67" s="228" t="s">
        <v>198</v>
      </c>
      <c r="D67" s="241">
        <v>538800</v>
      </c>
      <c r="E67" s="241">
        <v>931200</v>
      </c>
      <c r="F67" s="241">
        <v>1286300</v>
      </c>
      <c r="G67" s="242">
        <v>2756300</v>
      </c>
    </row>
    <row r="68" spans="2:7" ht="13.5" customHeight="1" x14ac:dyDescent="0.15">
      <c r="B68" s="227">
        <v>59</v>
      </c>
      <c r="C68" s="228" t="s">
        <v>199</v>
      </c>
      <c r="D68" s="241">
        <v>361400</v>
      </c>
      <c r="E68" s="241">
        <v>530500</v>
      </c>
      <c r="F68" s="241">
        <v>666900</v>
      </c>
      <c r="G68" s="242">
        <v>1558800</v>
      </c>
    </row>
    <row r="69" spans="2:7" ht="13.5" customHeight="1" x14ac:dyDescent="0.15">
      <c r="B69" s="227">
        <v>60</v>
      </c>
      <c r="C69" s="228" t="s">
        <v>200</v>
      </c>
      <c r="D69" s="241">
        <v>218700</v>
      </c>
      <c r="E69" s="241">
        <v>299300</v>
      </c>
      <c r="F69" s="241">
        <v>592500</v>
      </c>
      <c r="G69" s="242">
        <v>1110500</v>
      </c>
    </row>
    <row r="70" spans="2:7" ht="13.5" customHeight="1" x14ac:dyDescent="0.15">
      <c r="B70" s="227">
        <v>61</v>
      </c>
      <c r="C70" s="228" t="s">
        <v>201</v>
      </c>
      <c r="D70" s="241">
        <v>131000</v>
      </c>
      <c r="E70" s="241">
        <v>226600</v>
      </c>
      <c r="F70" s="241">
        <v>236100</v>
      </c>
      <c r="G70" s="242">
        <v>593700</v>
      </c>
    </row>
    <row r="71" spans="2:7" ht="13.5" customHeight="1" x14ac:dyDescent="0.15">
      <c r="B71" s="227">
        <v>62</v>
      </c>
      <c r="C71" s="228" t="s">
        <v>202</v>
      </c>
      <c r="D71" s="241">
        <v>461100</v>
      </c>
      <c r="E71" s="241">
        <v>1181200</v>
      </c>
      <c r="F71" s="241">
        <v>1061100</v>
      </c>
      <c r="G71" s="242">
        <v>2703400</v>
      </c>
    </row>
    <row r="72" spans="2:7" ht="13.5" customHeight="1" x14ac:dyDescent="0.15">
      <c r="B72" s="227">
        <v>63</v>
      </c>
      <c r="C72" s="228" t="s">
        <v>203</v>
      </c>
      <c r="D72" s="241">
        <v>228400</v>
      </c>
      <c r="E72" s="241">
        <v>447000</v>
      </c>
      <c r="F72" s="241">
        <v>629300</v>
      </c>
      <c r="G72" s="242">
        <v>1304700</v>
      </c>
    </row>
    <row r="73" spans="2:7" ht="13.5" customHeight="1" x14ac:dyDescent="0.15">
      <c r="B73" s="227">
        <v>64</v>
      </c>
      <c r="C73" s="228" t="s">
        <v>204</v>
      </c>
      <c r="D73" s="241">
        <v>255600</v>
      </c>
      <c r="E73" s="241">
        <v>707900</v>
      </c>
      <c r="F73" s="241">
        <v>639900</v>
      </c>
      <c r="G73" s="242">
        <v>1603400</v>
      </c>
    </row>
    <row r="74" spans="2:7" ht="13.5" customHeight="1" x14ac:dyDescent="0.15">
      <c r="B74" s="227">
        <v>65</v>
      </c>
      <c r="C74" s="228" t="s">
        <v>205</v>
      </c>
      <c r="D74" s="241">
        <v>137100</v>
      </c>
      <c r="E74" s="241">
        <v>485800</v>
      </c>
      <c r="F74" s="241">
        <v>464900</v>
      </c>
      <c r="G74" s="242">
        <v>1087800</v>
      </c>
    </row>
    <row r="75" spans="2:7" ht="13.5" customHeight="1" x14ac:dyDescent="0.15">
      <c r="B75" s="227">
        <v>66</v>
      </c>
      <c r="C75" s="228" t="s">
        <v>207</v>
      </c>
      <c r="D75" s="241">
        <v>109100</v>
      </c>
      <c r="E75" s="241">
        <v>182800</v>
      </c>
      <c r="F75" s="241">
        <v>289600</v>
      </c>
      <c r="G75" s="242">
        <v>581500</v>
      </c>
    </row>
    <row r="76" spans="2:7" ht="13.5" customHeight="1" x14ac:dyDescent="0.15">
      <c r="B76" s="227">
        <v>67</v>
      </c>
      <c r="C76" s="228" t="s">
        <v>208</v>
      </c>
      <c r="D76" s="241">
        <v>283800</v>
      </c>
      <c r="E76" s="241">
        <v>489300</v>
      </c>
      <c r="F76" s="241">
        <v>565600</v>
      </c>
      <c r="G76" s="242">
        <v>1338700</v>
      </c>
    </row>
    <row r="77" spans="2:7" ht="13.5" customHeight="1" x14ac:dyDescent="0.15">
      <c r="B77" s="227">
        <v>68</v>
      </c>
      <c r="C77" s="228" t="s">
        <v>209</v>
      </c>
      <c r="D77" s="241">
        <v>194300</v>
      </c>
      <c r="E77" s="241">
        <v>406400</v>
      </c>
      <c r="F77" s="241">
        <v>516000</v>
      </c>
      <c r="G77" s="242">
        <v>1116700</v>
      </c>
    </row>
    <row r="78" spans="2:7" ht="13.5" customHeight="1" x14ac:dyDescent="0.15">
      <c r="B78" s="227" t="s">
        <v>210</v>
      </c>
      <c r="C78" s="228"/>
      <c r="D78" s="241">
        <v>24176900</v>
      </c>
      <c r="E78" s="241">
        <v>44857400</v>
      </c>
      <c r="F78" s="241">
        <v>52107800</v>
      </c>
      <c r="G78" s="242">
        <v>121142100</v>
      </c>
    </row>
    <row r="79" spans="2:7" ht="13.5" customHeight="1" thickBot="1" x14ac:dyDescent="0.2">
      <c r="B79" s="233" t="s">
        <v>211</v>
      </c>
      <c r="C79" s="234"/>
      <c r="D79" s="243">
        <v>30261700</v>
      </c>
      <c r="E79" s="243">
        <v>51233900</v>
      </c>
      <c r="F79" s="243">
        <v>61199700</v>
      </c>
      <c r="G79" s="244">
        <v>142695300</v>
      </c>
    </row>
    <row r="80" spans="2:7" ht="14.25" customHeight="1" thickBot="1" x14ac:dyDescent="0.2">
      <c r="B80" s="510" t="s">
        <v>212</v>
      </c>
      <c r="C80" s="511"/>
      <c r="D80" s="247">
        <v>291843800</v>
      </c>
      <c r="E80" s="247">
        <v>399683300</v>
      </c>
      <c r="F80" s="247">
        <v>458823900</v>
      </c>
      <c r="G80" s="248">
        <v>1150351000</v>
      </c>
    </row>
    <row r="81" spans="2:7" ht="14.25" customHeight="1" thickBot="1" x14ac:dyDescent="0.2">
      <c r="B81" s="510" t="s">
        <v>213</v>
      </c>
      <c r="C81" s="511"/>
      <c r="D81" s="247">
        <v>161</v>
      </c>
      <c r="E81" s="247">
        <v>303</v>
      </c>
      <c r="F81" s="247">
        <v>345</v>
      </c>
      <c r="G81" s="248">
        <f>SUM(D81:F81)</f>
        <v>809</v>
      </c>
    </row>
    <row r="82" spans="2:7" ht="12.75" customHeight="1" x14ac:dyDescent="0.15"/>
    <row r="83" spans="2:7" ht="12.75" customHeight="1" x14ac:dyDescent="0.15"/>
  </sheetData>
  <mergeCells count="3">
    <mergeCell ref="B2:G2"/>
    <mergeCell ref="B80:C80"/>
    <mergeCell ref="B81:C81"/>
  </mergeCells>
  <phoneticPr fontId="2"/>
  <pageMargins left="0.78740157480314965" right="0.78740157480314965" top="0.39370078740157483" bottom="0" header="0.51181102362204722" footer="0.51181102362204722"/>
  <pageSetup paperSize="9" scale="7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令和５年度 様式１</vt:lpstr>
      <vt:lpstr>令和５年度 様式２</vt:lpstr>
      <vt:lpstr>1</vt:lpstr>
      <vt:lpstr>2-1</vt:lpstr>
      <vt:lpstr>3-1</vt:lpstr>
      <vt:lpstr>13</vt:lpstr>
      <vt:lpstr>2-2</vt:lpstr>
      <vt:lpstr>4-1</vt:lpstr>
      <vt:lpstr>3-2</vt:lpstr>
      <vt:lpstr>5</vt:lpstr>
      <vt:lpstr>4-2</vt:lpstr>
      <vt:lpstr>6-1</vt:lpstr>
      <vt:lpstr>6-2</vt:lpstr>
      <vt:lpstr>7</vt:lpstr>
      <vt:lpstr>8-1</vt:lpstr>
      <vt:lpstr>9-1</vt:lpstr>
      <vt:lpstr>10</vt:lpstr>
      <vt:lpstr>8-2</vt:lpstr>
      <vt:lpstr>11</vt:lpstr>
      <vt:lpstr>12</vt:lpstr>
      <vt:lpstr>9-2</vt:lpstr>
      <vt:lpstr>'令和５年度 様式１'!Print_Area</vt:lpstr>
      <vt:lpstr>'令和５年度 様式２'!Print_Area</vt:lpstr>
      <vt:lpstr>'1'!Print_Titles</vt:lpstr>
      <vt:lpstr>'10'!Print_Titles</vt:lpstr>
      <vt:lpstr>'11'!Print_Titles</vt:lpstr>
      <vt:lpstr>'12'!Print_Titles</vt:lpstr>
      <vt:lpstr>'13'!Print_Titles</vt:lpstr>
      <vt:lpstr>'2-1'!Print_Titles</vt:lpstr>
      <vt:lpstr>'2-2'!Print_Titles</vt:lpstr>
      <vt:lpstr>'3-1'!Print_Titles</vt:lpstr>
      <vt:lpstr>'3-2'!Print_Titles</vt:lpstr>
      <vt:lpstr>'4-1'!Print_Titles</vt:lpstr>
      <vt:lpstr>'4-2'!Print_Titles</vt:lpstr>
      <vt:lpstr>'5'!Print_Titles</vt:lpstr>
      <vt:lpstr>'6-1'!Print_Titles</vt:lpstr>
      <vt:lpstr>'6-2'!Print_Titles</vt:lpstr>
      <vt:lpstr>'7'!Print_Titles</vt:lpstr>
      <vt:lpstr>'8-1'!Print_Titles</vt:lpstr>
      <vt:lpstr>'8-2'!Print_Titles</vt:lpstr>
      <vt:lpstr>'9-1'!Print_Titles</vt:lpstr>
      <vt:lpstr>'9-2'!Print_Titles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</dc:creator>
  <cp:lastModifiedBy>山田 諒介</cp:lastModifiedBy>
  <cp:lastPrinted>2024-12-11T06:53:38Z</cp:lastPrinted>
  <dcterms:created xsi:type="dcterms:W3CDTF">2007-08-07T05:02:52Z</dcterms:created>
  <dcterms:modified xsi:type="dcterms:W3CDTF">2024-12-11T06:55:53Z</dcterms:modified>
</cp:coreProperties>
</file>