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18.xml" ContentType="application/vnd.openxmlformats-officedocument.spreadsheetml.worksheet+xml"/>
  <Override PartName="/xl/worksheets/sheet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昭和29年度～平成8年度" sheetId="1" state="visible" r:id="rId2"/>
    <sheet name="平成9年度" sheetId="2" state="visible" r:id="rId3"/>
    <sheet name="平成10年度" sheetId="3" state="visible" r:id="rId4"/>
    <sheet name="平成11年度" sheetId="4" state="visible" r:id="rId5"/>
    <sheet name="平成12年度" sheetId="5" state="visible" r:id="rId6"/>
    <sheet name="平成13年度" sheetId="6" state="visible" r:id="rId7"/>
    <sheet name="平成１４年度" sheetId="7" state="visible" r:id="rId8"/>
    <sheet name="平成15年度" sheetId="8" state="visible" r:id="rId9"/>
    <sheet name="平成16年度" sheetId="9" state="visible" r:id="rId10"/>
    <sheet name="平成17年度" sheetId="10" state="visible" r:id="rId11"/>
    <sheet name="平成1８年度" sheetId="11" state="visible" r:id="rId12"/>
    <sheet name="平成１９年度" sheetId="12" state="visible" r:id="rId13"/>
    <sheet name="平成２０年度" sheetId="13" state="visible" r:id="rId14"/>
    <sheet name="平成２１年度" sheetId="14" state="visible" r:id="rId15"/>
    <sheet name="平成２２年度" sheetId="15" state="visible" r:id="rId16"/>
    <sheet name="平成２３年度" sheetId="16" state="visible" r:id="rId17"/>
    <sheet name="平成２４年度" sheetId="17" state="visible" r:id="rId18"/>
    <sheet name="平成２5年度" sheetId="18" state="visible" r:id="rId19"/>
    <sheet name="平成２6年度" sheetId="19" state="visible" r:id="rId20"/>
    <sheet name="平成２7年度" sheetId="20" state="visible" r:id="rId21"/>
    <sheet name="平成２８年度 " sheetId="21" state="visible" r:id="rId22"/>
    <sheet name="平成２９年度" sheetId="22" state="visible" r:id="rId23"/>
    <sheet name="平成３０年度" sheetId="23" state="visible" r:id="rId24"/>
    <sheet name="平成３1年度" sheetId="24" state="visible" r:id="rId25"/>
    <sheet name="令和２年度" sheetId="25" state="visible" r:id="rId26"/>
    <sheet name="令和３年度 " sheetId="26" state="visible" r:id="rId27"/>
    <sheet name="令和4年度 " sheetId="27" state="visible" r:id="rId28"/>
    <sheet name="令和5年度" sheetId="28" state="visible" r:id="rId29"/>
    <sheet name="令和6年度" sheetId="29" state="visible" r:id="rId30"/>
  </sheets>
  <definedNames>
    <definedName function="false" hidden="false" localSheetId="24" name="_xlnm.Print_Area" vbProcedure="false">令和２年度!$A$1:$K$19</definedName>
    <definedName function="false" hidden="false" localSheetId="25" name="_xlnm.Print_Area" vbProcedure="false">'令和３年度 '!$A$1:$K$19</definedName>
    <definedName function="false" hidden="false" localSheetId="26" name="_xlnm.Print_Area" vbProcedure="false">'令和4年度 '!$A$1:$K$19</definedName>
    <definedName function="false" hidden="false" localSheetId="27" name="_xlnm.Print_Area" vbProcedure="false">令和5年度!$A$1:$K$19</definedName>
    <definedName function="false" hidden="false" localSheetId="28" name="_xlnm.Print_Area" vbProcedure="false">令和6年度!$A$1:$K$19</definedName>
    <definedName function="false" hidden="false" localSheetId="14" name="_xlnm.Print_Area" vbProcedure="false">平成２２年度!$B$1:$K$18</definedName>
    <definedName function="false" hidden="false" localSheetId="15" name="_xlnm.Print_Area" vbProcedure="false">平成２３年度!$B$1:$K$18</definedName>
    <definedName function="false" hidden="false" localSheetId="16" name="_xlnm.Print_Area" vbProcedure="false">平成２４年度!$B$1:$K$18</definedName>
    <definedName function="false" hidden="false" localSheetId="17" name="_xlnm.Print_Area" vbProcedure="false">平成２5年度!$B$1:$K$18</definedName>
    <definedName function="false" hidden="false" localSheetId="18" name="_xlnm.Print_Area" vbProcedure="false">平成２6年度!$B$1:$K$18</definedName>
    <definedName function="false" hidden="false" localSheetId="19" name="_xlnm.Print_Area" vbProcedure="false">平成２7年度!$B$1:$K$18</definedName>
    <definedName function="false" hidden="false" localSheetId="20" name="_xlnm.Print_Area" vbProcedure="false">'平成２８年度 '!$B$1:$K$18</definedName>
    <definedName function="false" hidden="false" localSheetId="21" name="_xlnm.Print_Area" vbProcedure="false">平成２９年度!$A$1:$K$19</definedName>
    <definedName function="false" hidden="false" localSheetId="22" name="_xlnm.Print_Area" vbProcedure="false">平成３０年度!$A$1:$K$19</definedName>
    <definedName function="false" hidden="false" localSheetId="23" name="_xlnm.Print_Area" vbProcedure="false">平成３1年度!$A$1:$K$19</definedName>
    <definedName function="false" hidden="false" localSheetId="10" name="sakunen" vbProcedure="false">平成1８年度!$B$5</definedName>
    <definedName function="false" hidden="false" localSheetId="14" name="_xlnm.Print_Area" vbProcedure="false">平成２２年度!$B$1:$K$18</definedName>
    <definedName function="false" hidden="false" localSheetId="15" name="_xlnm.Print_Area" vbProcedure="false">平成２３年度!$B$1:$K$18</definedName>
    <definedName function="false" hidden="false" localSheetId="16" name="_xlnm.Print_Area" vbProcedure="false">平成２４年度!$B$1:$K$18</definedName>
    <definedName function="false" hidden="false" localSheetId="17" name="_xlnm.Print_Area" vbProcedure="false">平成２5年度!$B$1:$K$18</definedName>
    <definedName function="false" hidden="false" localSheetId="18" name="_xlnm.Print_Area" vbProcedure="false">平成２6年度!$B$1:$K$18</definedName>
    <definedName function="false" hidden="false" localSheetId="19" name="_xlnm.Print_Area" vbProcedure="false">平成２7年度!$B$1:$K$18</definedName>
    <definedName function="false" hidden="false" localSheetId="20" name="_xlnm.Print_Area" vbProcedure="false">'平成２８年度 '!$B$1:$K$18</definedName>
    <definedName function="false" hidden="false" localSheetId="21" name="_xlnm.Print_Area" vbProcedure="false">平成２９年度!$A$1:$K$19</definedName>
    <definedName function="false" hidden="false" localSheetId="22" name="_xlnm.Print_Area" vbProcedure="false">平成３０年度!$A$1:$K$19</definedName>
    <definedName function="false" hidden="false" localSheetId="23" name="_xlnm.Print_Area" vbProcedure="false">平成３1年度!$A$1:$K$19</definedName>
    <definedName function="false" hidden="false" localSheetId="24" name="_xlnm.Print_Area" vbProcedure="false">令和２年度!$A$1:$K$19</definedName>
    <definedName function="false" hidden="false" localSheetId="25" name="_xlnm.Print_Area" vbProcedure="false">'令和３年度 '!$A$1:$K$19</definedName>
    <definedName function="false" hidden="false" localSheetId="26" name="_xlnm.Print_Area" vbProcedure="false">'令和4年度 '!$A$1:$K$19</definedName>
    <definedName function="false" hidden="false" localSheetId="27" name="_xlnm.Print_Area" vbProcedure="false">令和5年度!$A$1:$K$19</definedName>
    <definedName function="false" hidden="false" localSheetId="28" name="_xlnm.Print_Area" vbProcedure="false">令和6年度!$A$1:$K$19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<sst xmlns="http://schemas.openxmlformats.org/spreadsheetml/2006/main" count="589" uniqueCount="103">
  <si>
    <t xml:space="preserve">住民基本台帳人口の異動状況</t>
  </si>
  <si>
    <t xml:space="preserve">４月</t>
  </si>
  <si>
    <t xml:space="preserve">５月</t>
  </si>
  <si>
    <t xml:space="preserve">６月</t>
  </si>
  <si>
    <t xml:space="preserve">７月</t>
  </si>
  <si>
    <t xml:space="preserve">８月</t>
  </si>
  <si>
    <t xml:space="preserve">９月</t>
  </si>
  <si>
    <t xml:space="preserve">１０月</t>
  </si>
  <si>
    <t xml:space="preserve">１１月</t>
  </si>
  <si>
    <t xml:space="preserve">１２月</t>
  </si>
  <si>
    <t xml:space="preserve">１月</t>
  </si>
  <si>
    <t xml:space="preserve">２月</t>
  </si>
  <si>
    <t xml:space="preserve">３月</t>
  </si>
  <si>
    <t xml:space="preserve">合計</t>
  </si>
  <si>
    <t xml:space="preserve">月平均</t>
  </si>
  <si>
    <t xml:space="preserve">昭和２９年度</t>
  </si>
  <si>
    <t xml:space="preserve">転入</t>
  </si>
  <si>
    <t xml:space="preserve">転出</t>
  </si>
  <si>
    <t xml:space="preserve">出生</t>
  </si>
  <si>
    <t xml:space="preserve">死亡</t>
  </si>
  <si>
    <t xml:space="preserve">昭和３０年度</t>
  </si>
  <si>
    <t xml:space="preserve">昭和３１年度</t>
  </si>
  <si>
    <t xml:space="preserve">昭和３２年度</t>
  </si>
  <si>
    <t xml:space="preserve">昭和３３年度</t>
  </si>
  <si>
    <t xml:space="preserve">昭和３４年度</t>
  </si>
  <si>
    <t xml:space="preserve">昭和３５年度</t>
  </si>
  <si>
    <t xml:space="preserve">昭和３６年度</t>
  </si>
  <si>
    <t xml:space="preserve">昭和３７年度</t>
  </si>
  <si>
    <t xml:space="preserve">昭和３８年度</t>
  </si>
  <si>
    <t xml:space="preserve">昭和３９年度</t>
  </si>
  <si>
    <t xml:space="preserve">昭和４０年度</t>
  </si>
  <si>
    <t xml:space="preserve">昭和４１年度</t>
  </si>
  <si>
    <t xml:space="preserve">昭和４２年度</t>
  </si>
  <si>
    <t xml:space="preserve">昭和４３年度</t>
  </si>
  <si>
    <t xml:space="preserve">昭和４４年度</t>
  </si>
  <si>
    <t xml:space="preserve">昭和４５年度</t>
  </si>
  <si>
    <t xml:space="preserve">昭和４６年度</t>
  </si>
  <si>
    <t xml:space="preserve">昭和４７年度</t>
  </si>
  <si>
    <t xml:space="preserve">昭和４８年度</t>
  </si>
  <si>
    <t xml:space="preserve">昭和４９年度</t>
  </si>
  <si>
    <t xml:space="preserve">昭和５０年度</t>
  </si>
  <si>
    <t xml:space="preserve">昭和５１年度</t>
  </si>
  <si>
    <t xml:space="preserve">昭和５２年度</t>
  </si>
  <si>
    <t xml:space="preserve">昭和５３年度</t>
  </si>
  <si>
    <t xml:space="preserve">昭和５４年度</t>
  </si>
  <si>
    <t xml:space="preserve">昭和５５年度</t>
  </si>
  <si>
    <t xml:space="preserve">昭和５６年度</t>
  </si>
  <si>
    <t xml:space="preserve">昭和５７年度</t>
  </si>
  <si>
    <t xml:space="preserve">昭和５８年度</t>
  </si>
  <si>
    <t xml:space="preserve">昭和５９年度</t>
  </si>
  <si>
    <t xml:space="preserve">昭和６０年度</t>
  </si>
  <si>
    <t xml:space="preserve">昭和６１年度</t>
  </si>
  <si>
    <t xml:space="preserve">昭和６２年度</t>
  </si>
  <si>
    <t xml:space="preserve">昭和６３年度</t>
  </si>
  <si>
    <r>
      <rPr>
        <sz val="10"/>
        <rFont val="DejaVu Sans"/>
        <family val="2"/>
      </rPr>
      <t xml:space="preserve">平成</t>
    </r>
    <r>
      <rPr>
        <sz val="10"/>
        <rFont val="ＭＳ Ｐゴシック"/>
        <family val="3"/>
      </rPr>
      <t xml:space="preserve">1</t>
    </r>
    <r>
      <rPr>
        <sz val="10"/>
        <rFont val="DejaVu Sans"/>
        <family val="2"/>
      </rPr>
      <t xml:space="preserve">年度</t>
    </r>
  </si>
  <si>
    <r>
      <rPr>
        <sz val="10"/>
        <rFont val="DejaVu Sans"/>
        <family val="2"/>
      </rPr>
      <t xml:space="preserve">平成</t>
    </r>
    <r>
      <rPr>
        <sz val="10"/>
        <rFont val="ＭＳ Ｐゴシック"/>
        <family val="3"/>
      </rPr>
      <t xml:space="preserve">2</t>
    </r>
    <r>
      <rPr>
        <sz val="10"/>
        <rFont val="DejaVu Sans"/>
        <family val="2"/>
      </rPr>
      <t xml:space="preserve">年度</t>
    </r>
  </si>
  <si>
    <r>
      <rPr>
        <sz val="10"/>
        <rFont val="DejaVu Sans"/>
        <family val="2"/>
      </rPr>
      <t xml:space="preserve">平成</t>
    </r>
    <r>
      <rPr>
        <sz val="10"/>
        <rFont val="ＭＳ Ｐゴシック"/>
        <family val="3"/>
      </rPr>
      <t xml:space="preserve">3</t>
    </r>
    <r>
      <rPr>
        <sz val="10"/>
        <rFont val="DejaVu Sans"/>
        <family val="2"/>
      </rPr>
      <t xml:space="preserve">年度</t>
    </r>
  </si>
  <si>
    <r>
      <rPr>
        <sz val="10"/>
        <rFont val="DejaVu Sans"/>
        <family val="2"/>
      </rPr>
      <t xml:space="preserve">平成</t>
    </r>
    <r>
      <rPr>
        <sz val="10"/>
        <rFont val="ＭＳ Ｐゴシック"/>
        <family val="3"/>
      </rPr>
      <t xml:space="preserve">4</t>
    </r>
    <r>
      <rPr>
        <sz val="10"/>
        <rFont val="DejaVu Sans"/>
        <family val="2"/>
      </rPr>
      <t xml:space="preserve">年度</t>
    </r>
  </si>
  <si>
    <r>
      <rPr>
        <sz val="10"/>
        <rFont val="DejaVu Sans"/>
        <family val="2"/>
      </rPr>
      <t xml:space="preserve">平成</t>
    </r>
    <r>
      <rPr>
        <sz val="10"/>
        <rFont val="ＭＳ Ｐゴシック"/>
        <family val="3"/>
      </rPr>
      <t xml:space="preserve">5</t>
    </r>
    <r>
      <rPr>
        <sz val="10"/>
        <rFont val="DejaVu Sans"/>
        <family val="2"/>
      </rPr>
      <t xml:space="preserve">年度</t>
    </r>
  </si>
  <si>
    <r>
      <rPr>
        <sz val="10"/>
        <rFont val="DejaVu Sans"/>
        <family val="2"/>
      </rPr>
      <t xml:space="preserve">平成</t>
    </r>
    <r>
      <rPr>
        <sz val="10"/>
        <rFont val="ＭＳ Ｐゴシック"/>
        <family val="3"/>
      </rPr>
      <t xml:space="preserve">6</t>
    </r>
    <r>
      <rPr>
        <sz val="10"/>
        <rFont val="DejaVu Sans"/>
        <family val="2"/>
      </rPr>
      <t xml:space="preserve">年度</t>
    </r>
  </si>
  <si>
    <r>
      <rPr>
        <sz val="10"/>
        <rFont val="DejaVu Sans"/>
        <family val="2"/>
      </rPr>
      <t xml:space="preserve">平成</t>
    </r>
    <r>
      <rPr>
        <sz val="10"/>
        <rFont val="ＭＳ Ｐゴシック"/>
        <family val="3"/>
      </rPr>
      <t xml:space="preserve">7</t>
    </r>
    <r>
      <rPr>
        <sz val="10"/>
        <rFont val="DejaVu Sans"/>
        <family val="2"/>
      </rPr>
      <t xml:space="preserve">年度</t>
    </r>
  </si>
  <si>
    <r>
      <rPr>
        <sz val="10"/>
        <rFont val="DejaVu Sans"/>
        <family val="2"/>
      </rPr>
      <t xml:space="preserve">平成</t>
    </r>
    <r>
      <rPr>
        <sz val="10"/>
        <rFont val="ＭＳ Ｐゴシック"/>
        <family val="3"/>
      </rPr>
      <t xml:space="preserve">8</t>
    </r>
    <r>
      <rPr>
        <sz val="10"/>
        <rFont val="DejaVu Sans"/>
        <family val="2"/>
      </rPr>
      <t xml:space="preserve">年度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</si>
  <si>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9</t>
    </r>
    <r>
      <rPr>
        <b val="true"/>
        <sz val="18"/>
        <color rgb="FFFF0000"/>
        <rFont val="DejaVu Sans"/>
        <family val="2"/>
      </rPr>
      <t xml:space="preserve">年度人口・世帯数の異動状況</t>
    </r>
  </si>
  <si>
    <t xml:space="preserve">年</t>
  </si>
  <si>
    <t xml:space="preserve">月</t>
  </si>
  <si>
    <t xml:space="preserve">出生者数</t>
  </si>
  <si>
    <t xml:space="preserve">死亡者数</t>
  </si>
  <si>
    <t xml:space="preserve">転入者数</t>
  </si>
  <si>
    <t xml:space="preserve">転出者数</t>
  </si>
  <si>
    <t xml:space="preserve">差引増減</t>
  </si>
  <si>
    <t xml:space="preserve">転入世帯</t>
  </si>
  <si>
    <t xml:space="preserve">転出世帯</t>
  </si>
  <si>
    <t xml:space="preserve">計</t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</si>
  <si>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10</t>
    </r>
    <r>
      <rPr>
        <b val="true"/>
        <sz val="18"/>
        <color rgb="FFFF0000"/>
        <rFont val="DejaVu Sans"/>
        <family val="2"/>
      </rPr>
      <t xml:space="preserve">年度人口・世帯数の異動状況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</si>
  <si>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11</t>
    </r>
    <r>
      <rPr>
        <b val="true"/>
        <sz val="18"/>
        <color rgb="FFFF0000"/>
        <rFont val="DejaVu Sans"/>
        <family val="2"/>
      </rPr>
      <t xml:space="preserve">年度人口・世帯数の異動状況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</si>
  <si>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12</t>
    </r>
    <r>
      <rPr>
        <b val="true"/>
        <sz val="18"/>
        <color rgb="FFFF0000"/>
        <rFont val="DejaVu Sans"/>
        <family val="2"/>
      </rPr>
      <t xml:space="preserve">年度人口・世帯数の異動状況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</si>
  <si>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13</t>
    </r>
    <r>
      <rPr>
        <b val="true"/>
        <sz val="18"/>
        <color rgb="FFFF0000"/>
        <rFont val="DejaVu Sans"/>
        <family val="2"/>
      </rPr>
      <t xml:space="preserve">年度人口・世帯数の異動状況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</si>
  <si>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14</t>
    </r>
    <r>
      <rPr>
        <b val="true"/>
        <sz val="18"/>
        <color rgb="FFFF0000"/>
        <rFont val="DejaVu Sans"/>
        <family val="2"/>
      </rPr>
      <t xml:space="preserve">年度人口・世帯数の異動状況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</si>
  <si>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15</t>
    </r>
    <r>
      <rPr>
        <b val="true"/>
        <sz val="18"/>
        <color rgb="FFFF0000"/>
        <rFont val="DejaVu Sans"/>
        <family val="2"/>
      </rPr>
      <t xml:space="preserve">年度人口・世帯数の異動状況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</si>
  <si>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16</t>
    </r>
    <r>
      <rPr>
        <b val="true"/>
        <sz val="18"/>
        <color rgb="FFFF0000"/>
        <rFont val="DejaVu Sans"/>
        <family val="2"/>
      </rPr>
      <t xml:space="preserve">年度人口・世帯数の異動状況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</si>
  <si>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</t>
    </r>
    <r>
      <rPr>
        <b val="true"/>
        <sz val="18"/>
        <color rgb="FFFF0000"/>
        <rFont val="DejaVu Sans"/>
        <family val="2"/>
      </rPr>
      <t xml:space="preserve">７年度人口・世帯数の異動状況</t>
    </r>
  </si>
  <si>
    <r>
      <rPr>
        <b val="true"/>
        <sz val="18"/>
        <color rgb="FFFF0000"/>
        <rFont val="DejaVu Sans"/>
        <family val="2"/>
      </rPr>
      <t xml:space="preserve">平成</t>
    </r>
    <r>
      <rPr>
        <b val="true"/>
        <sz val="18"/>
        <color rgb="FFFF0000"/>
        <rFont val="ＭＳ ゴシック"/>
        <family val="3"/>
      </rPr>
      <t xml:space="preserve">1</t>
    </r>
    <r>
      <rPr>
        <b val="true"/>
        <sz val="18"/>
        <color rgb="FFFF0000"/>
        <rFont val="DejaVu Sans"/>
        <family val="2"/>
      </rPr>
      <t xml:space="preserve">８年度人口・世帯数の異動状況</t>
    </r>
  </si>
  <si>
    <t xml:space="preserve">差引</t>
  </si>
  <si>
    <t xml:space="preserve">平成１９年度人口・世帯数の異動状況</t>
  </si>
  <si>
    <t xml:space="preserve">平成２０年度人口・世帯数の異動状況</t>
  </si>
  <si>
    <t xml:space="preserve">平成２１年度人口・世帯数の異動状況</t>
  </si>
  <si>
    <t xml:space="preserve">平成２２年度人口・世帯数の異動状況</t>
  </si>
  <si>
    <t xml:space="preserve">【各月末日現在】</t>
  </si>
  <si>
    <t xml:space="preserve">平成２３年度人口・世帯数の異動状況</t>
  </si>
  <si>
    <t xml:space="preserve">平成２４年度人口・世帯数の異動状況</t>
  </si>
  <si>
    <t xml:space="preserve">平成２５年度人口・世帯数の異動状況</t>
  </si>
  <si>
    <t xml:space="preserve">平成２６年度人口・世帯数の異動状況</t>
  </si>
  <si>
    <t xml:space="preserve">平成２７年度人口・世帯数の異動状況</t>
  </si>
  <si>
    <t xml:space="preserve">平成２８年度人口・世帯数の異動状況</t>
  </si>
  <si>
    <t xml:space="preserve">平成２９年度人口・世帯数の異動状況</t>
  </si>
  <si>
    <t xml:space="preserve">平成３０年度人口・世帯数の異動状況</t>
  </si>
  <si>
    <t xml:space="preserve">令和元年度人口・世帯数の異動状況</t>
  </si>
  <si>
    <t xml:space="preserve">元</t>
  </si>
  <si>
    <t xml:space="preserve">令和２年度人口・世帯数の異動状況</t>
  </si>
  <si>
    <t xml:space="preserve">令和３年度人口・世帯数の異動状況</t>
  </si>
  <si>
    <t xml:space="preserve">令和４年度人口・世帯数の異動状況</t>
  </si>
  <si>
    <t xml:space="preserve">令和５年度人口・世帯数の異動状況</t>
  </si>
  <si>
    <t xml:space="preserve">令和６年度人口・世帯数の異動状況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</si>
</sst>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\ ;[RED]\(#,##0\)"/>
    <numFmt numFmtId="168" formatCode="#,##0\ ;[RED]\(#,##0\)"/>
    <numFmt numFmtId="169" formatCode="#,##0\ "/>
  </numFmts>
  <fonts count="17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ＭＳ Ｐゴシック"/>
      <family val="3"/>
    </font>
    <font>
      <b val="true"/>
      <sz val="14"/>
      <color rgb="FFFF00FF"/>
      <name val="DejaVu Sans"/>
      <family val="2"/>
    </font>
    <font>
      <sz val="10"/>
      <name val="DejaVu Sans"/>
      <family val="2"/>
    </font>
    <font>
      <sz val="10"/>
      <color rgb="FF3366FF"/>
      <name val="DejaVu Sans"/>
      <family val="2"/>
    </font>
    <font>
      <sz val="10"/>
      <color rgb="FF3366FF"/>
      <name val="ＭＳ Ｐゴシック"/>
      <family val="3"/>
    </font>
    <font>
      <sz val="10"/>
      <color rgb="FFFF0000"/>
      <name val="DejaVu Sans"/>
      <family val="2"/>
    </font>
    <font>
      <sz val="10"/>
      <color rgb="FFFF0000"/>
      <name val="ＭＳ Ｐゴシック"/>
      <family val="3"/>
    </font>
    <font>
      <sz val="11"/>
      <name val="ＭＳ ゴシック"/>
      <family val="3"/>
    </font>
    <font>
      <b val="true"/>
      <sz val="18"/>
      <color rgb="FFFF0000"/>
      <name val="DejaVu Sans"/>
      <family val="2"/>
    </font>
    <font>
      <b val="true"/>
      <sz val="18"/>
      <color rgb="FFFF0000"/>
      <name val="ＭＳ ゴシック"/>
      <family val="3"/>
    </font>
    <font>
      <b val="true"/>
      <sz val="11"/>
      <name val="DejaVu Sans"/>
      <family val="2"/>
    </font>
    <font>
      <sz val="11"/>
      <name val="DejaVu Sans"/>
      <family val="2"/>
    </font>
    <font>
      <sz val="11"/>
      <color rgb="FF0000FF"/>
      <name val="DejaVu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CCFFCC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distributed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2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6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" fillId="4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9" fillId="4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0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0" fillId="4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2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5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4" fillId="4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4" fillId="6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5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1" fillId="2" borderId="1" xfId="2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5" fillId="5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1" fillId="4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1" fillId="6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5" fillId="6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9" fontId="11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2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6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Comma [0]" xfId="20" builtinId="53" customBuiltin="true"/>
  </cellStyle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worksheet" Target="worksheets/sheet2.xml" />
  <Relationship Id="rId4" Type="http://schemas.openxmlformats.org/officeDocument/2006/relationships/worksheet" Target="worksheets/sheet3.xml" />
  <Relationship Id="rId5" Type="http://schemas.openxmlformats.org/officeDocument/2006/relationships/worksheet" Target="worksheets/sheet4.xml" />
  <Relationship Id="rId6" Type="http://schemas.openxmlformats.org/officeDocument/2006/relationships/worksheet" Target="worksheets/sheet5.xml" />
  <Relationship Id="rId7" Type="http://schemas.openxmlformats.org/officeDocument/2006/relationships/worksheet" Target="worksheets/sheet6.xml" />
  <Relationship Id="rId8" Type="http://schemas.openxmlformats.org/officeDocument/2006/relationships/worksheet" Target="worksheets/sheet7.xml" />
  <Relationship Id="rId9" Type="http://schemas.openxmlformats.org/officeDocument/2006/relationships/worksheet" Target="worksheets/sheet8.xml" />
  <Relationship Id="rId10" Type="http://schemas.openxmlformats.org/officeDocument/2006/relationships/worksheet" Target="worksheets/sheet9.xml" />
  <Relationship Id="rId11" Type="http://schemas.openxmlformats.org/officeDocument/2006/relationships/worksheet" Target="worksheets/sheet10.xml" />
  <Relationship Id="rId12" Type="http://schemas.openxmlformats.org/officeDocument/2006/relationships/worksheet" Target="worksheets/sheet11.xml" />
  <Relationship Id="rId13" Type="http://schemas.openxmlformats.org/officeDocument/2006/relationships/worksheet" Target="worksheets/sheet12.xml" />
  <Relationship Id="rId14" Type="http://schemas.openxmlformats.org/officeDocument/2006/relationships/worksheet" Target="worksheets/sheet13.xml" />
  <Relationship Id="rId15" Type="http://schemas.openxmlformats.org/officeDocument/2006/relationships/worksheet" Target="worksheets/sheet14.xml" />
  <Relationship Id="rId16" Type="http://schemas.openxmlformats.org/officeDocument/2006/relationships/worksheet" Target="worksheets/sheet15.xml" />
  <Relationship Id="rId17" Type="http://schemas.openxmlformats.org/officeDocument/2006/relationships/worksheet" Target="worksheets/sheet16.xml" />
  <Relationship Id="rId18" Type="http://schemas.openxmlformats.org/officeDocument/2006/relationships/worksheet" Target="worksheets/sheet17.xml" />
  <Relationship Id="rId19" Type="http://schemas.openxmlformats.org/officeDocument/2006/relationships/worksheet" Target="worksheets/sheet18.xml" />
  <Relationship Id="rId20" Type="http://schemas.openxmlformats.org/officeDocument/2006/relationships/worksheet" Target="worksheets/sheet19.xml" />
  <Relationship Id="rId21" Type="http://schemas.openxmlformats.org/officeDocument/2006/relationships/worksheet" Target="worksheets/sheet20.xml" />
  <Relationship Id="rId22" Type="http://schemas.openxmlformats.org/officeDocument/2006/relationships/worksheet" Target="worksheets/sheet21.xml" />
  <Relationship Id="rId23" Type="http://schemas.openxmlformats.org/officeDocument/2006/relationships/worksheet" Target="worksheets/sheet22.xml" />
  <Relationship Id="rId24" Type="http://schemas.openxmlformats.org/officeDocument/2006/relationships/worksheet" Target="worksheets/sheet23.xml" />
  <Relationship Id="rId25" Type="http://schemas.openxmlformats.org/officeDocument/2006/relationships/worksheet" Target="worksheets/sheet24.xml" />
  <Relationship Id="rId26" Type="http://schemas.openxmlformats.org/officeDocument/2006/relationships/worksheet" Target="worksheets/sheet25.xml" />
  <Relationship Id="rId27" Type="http://schemas.openxmlformats.org/officeDocument/2006/relationships/worksheet" Target="worksheets/sheet26.xml" />
  <Relationship Id="rId28" Type="http://schemas.openxmlformats.org/officeDocument/2006/relationships/worksheet" Target="worksheets/sheet27.xml" />
  <Relationship Id="rId29" Type="http://schemas.openxmlformats.org/officeDocument/2006/relationships/worksheet" Target="worksheets/sheet28.xml" />
  <Relationship Id="rId30" Type="http://schemas.openxmlformats.org/officeDocument/2006/relationships/worksheet" Target="worksheets/sheet29.xml" />
  <Relationship Id="rId31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7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">
  </sheetFormatPr>
  <cols>
    <col collapsed="false" hidden="false" max="1" min="1" style="1" width="2.67611336032389"/>
    <col collapsed="false" hidden="false" max="2" min="2" style="1" width="10.2834008097166"/>
    <col collapsed="false" hidden="false" max="3" min="3" style="2" width="5.46153846153846"/>
    <col collapsed="false" hidden="false" max="4" min="4" style="2" width="6.63967611336032"/>
    <col collapsed="false" hidden="false" max="17" min="5" style="1" width="6.63967611336032"/>
    <col collapsed="false" hidden="false" max="19" min="18" style="1" width="9.74898785425101"/>
    <col collapsed="false" hidden="false" max="25" min="20" style="1" width="10.7125506072875"/>
    <col collapsed="false" hidden="false" max="1025" min="26" style="1" width="9"/>
  </cols>
  <sheetData>
    <row r="1" customFormat="false" ht="12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6.2" hidden="false" customHeight="false" outlineLevel="0" collapsed="false">
      <c r="A2" s="0"/>
      <c r="B2" s="0"/>
      <c r="C2" s="3" t="s">
        <v>0</v>
      </c>
      <c r="D2" s="1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2" hidden="false" customHeight="false" outlineLevel="0" collapsed="false">
      <c r="A3" s="0"/>
      <c r="B3" s="0"/>
      <c r="C3" s="4"/>
      <c r="D3" s="4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5" customFormat="true" ht="12" hidden="false" customHeight="false" outlineLevel="0" collapsed="false">
      <c r="B4" s="6"/>
      <c r="C4" s="6"/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8" t="s">
        <v>14</v>
      </c>
    </row>
    <row r="5" customFormat="false" ht="12" hidden="false" customHeight="false" outlineLevel="0" collapsed="false">
      <c r="A5" s="5"/>
      <c r="B5" s="9" t="s">
        <v>15</v>
      </c>
      <c r="C5" s="10" t="s">
        <v>16</v>
      </c>
      <c r="D5" s="11"/>
      <c r="E5" s="11"/>
      <c r="F5" s="11"/>
      <c r="G5" s="11"/>
      <c r="H5" s="11"/>
      <c r="I5" s="11"/>
      <c r="J5" s="12" t="n">
        <v>57</v>
      </c>
      <c r="K5" s="12" t="n">
        <v>82</v>
      </c>
      <c r="L5" s="12" t="n">
        <v>86</v>
      </c>
      <c r="M5" s="12" t="n">
        <v>77</v>
      </c>
      <c r="N5" s="12" t="n">
        <v>64</v>
      </c>
      <c r="O5" s="12" t="n">
        <v>128</v>
      </c>
      <c r="P5" s="12" t="n">
        <f aca="false">SUM(D5:O5)</f>
        <v>494</v>
      </c>
      <c r="Q5" s="12" t="n">
        <f aca="false">ROUND(P5/6,0)</f>
        <v>82</v>
      </c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3" customFormat="true" ht="12" hidden="false" customHeight="false" outlineLevel="0" collapsed="false">
      <c r="B6" s="9"/>
      <c r="C6" s="14" t="s">
        <v>17</v>
      </c>
      <c r="D6" s="15"/>
      <c r="E6" s="15"/>
      <c r="F6" s="15"/>
      <c r="G6" s="15"/>
      <c r="H6" s="15"/>
      <c r="I6" s="15"/>
      <c r="J6" s="16" t="n">
        <v>58</v>
      </c>
      <c r="K6" s="16" t="n">
        <v>81</v>
      </c>
      <c r="L6" s="16" t="n">
        <v>54</v>
      </c>
      <c r="M6" s="16" t="n">
        <v>83</v>
      </c>
      <c r="N6" s="16" t="n">
        <v>78</v>
      </c>
      <c r="O6" s="16" t="n">
        <v>123</v>
      </c>
      <c r="P6" s="16" t="n">
        <f aca="false">SUM(D6:O6)</f>
        <v>477</v>
      </c>
      <c r="Q6" s="16" t="n">
        <f aca="false">ROUND(P6/6,0)</f>
        <v>80</v>
      </c>
    </row>
    <row r="7" s="5" customFormat="true" ht="12" hidden="false" customHeight="false" outlineLevel="0" collapsed="false">
      <c r="B7" s="9"/>
      <c r="C7" s="17" t="s">
        <v>18</v>
      </c>
      <c r="D7" s="18"/>
      <c r="E7" s="18"/>
      <c r="F7" s="18"/>
      <c r="G7" s="18"/>
      <c r="H7" s="18"/>
      <c r="I7" s="18"/>
      <c r="J7" s="19" t="n">
        <v>23</v>
      </c>
      <c r="K7" s="19" t="n">
        <v>42</v>
      </c>
      <c r="L7" s="19" t="n">
        <v>62</v>
      </c>
      <c r="M7" s="19" t="n">
        <v>66</v>
      </c>
      <c r="N7" s="19" t="n">
        <v>60</v>
      </c>
      <c r="O7" s="19" t="n">
        <v>58</v>
      </c>
      <c r="P7" s="19" t="n">
        <f aca="false">SUM(D7:O7)</f>
        <v>311</v>
      </c>
      <c r="Q7" s="19" t="n">
        <f aca="false">ROUND(P7/6,0)</f>
        <v>52</v>
      </c>
    </row>
    <row r="8" customFormat="false" ht="12" hidden="false" customHeight="false" outlineLevel="0" collapsed="false">
      <c r="A8" s="5"/>
      <c r="B8" s="9"/>
      <c r="C8" s="20" t="s">
        <v>19</v>
      </c>
      <c r="D8" s="21"/>
      <c r="E8" s="21"/>
      <c r="F8" s="21"/>
      <c r="G8" s="21"/>
      <c r="H8" s="21"/>
      <c r="I8" s="21"/>
      <c r="J8" s="22" t="n">
        <v>12</v>
      </c>
      <c r="K8" s="22" t="n">
        <v>17</v>
      </c>
      <c r="L8" s="22" t="n">
        <v>27</v>
      </c>
      <c r="M8" s="22" t="n">
        <v>25</v>
      </c>
      <c r="N8" s="22" t="n">
        <v>21</v>
      </c>
      <c r="O8" s="22" t="n">
        <v>27</v>
      </c>
      <c r="P8" s="22" t="n">
        <f aca="false">SUM(D8:O8)</f>
        <v>129</v>
      </c>
      <c r="Q8" s="22" t="n">
        <f aca="false">ROUND(P8/6,0)</f>
        <v>22</v>
      </c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2" hidden="false" customHeight="false" outlineLevel="0" collapsed="false">
      <c r="A9" s="0"/>
      <c r="B9" s="9" t="s">
        <v>20</v>
      </c>
      <c r="C9" s="10" t="s">
        <v>16</v>
      </c>
      <c r="D9" s="12" t="n">
        <v>137</v>
      </c>
      <c r="E9" s="12" t="n">
        <v>86</v>
      </c>
      <c r="F9" s="12" t="n">
        <v>60</v>
      </c>
      <c r="G9" s="12" t="n">
        <v>58</v>
      </c>
      <c r="H9" s="12" t="n">
        <v>63</v>
      </c>
      <c r="I9" s="12" t="n">
        <v>80</v>
      </c>
      <c r="J9" s="12" t="n">
        <v>65</v>
      </c>
      <c r="K9" s="12" t="n">
        <v>56</v>
      </c>
      <c r="L9" s="12" t="n">
        <v>65</v>
      </c>
      <c r="M9" s="12" t="n">
        <v>91</v>
      </c>
      <c r="N9" s="12" t="n">
        <v>108</v>
      </c>
      <c r="O9" s="12" t="n">
        <v>281</v>
      </c>
      <c r="P9" s="12" t="n">
        <f aca="false">SUM(D9:O9)</f>
        <v>1150</v>
      </c>
      <c r="Q9" s="12" t="n">
        <f aca="false">ROUND(P9/12,0)</f>
        <v>96</v>
      </c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23" customFormat="true" ht="12" hidden="false" customHeight="false" outlineLevel="0" collapsed="false">
      <c r="B10" s="9"/>
      <c r="C10" s="14" t="s">
        <v>17</v>
      </c>
      <c r="D10" s="16" t="n">
        <v>97</v>
      </c>
      <c r="E10" s="16" t="n">
        <v>94</v>
      </c>
      <c r="F10" s="16" t="n">
        <v>59</v>
      </c>
      <c r="G10" s="16" t="n">
        <v>48</v>
      </c>
      <c r="H10" s="16" t="n">
        <v>73</v>
      </c>
      <c r="I10" s="16" t="n">
        <v>73</v>
      </c>
      <c r="J10" s="16" t="n">
        <v>76</v>
      </c>
      <c r="K10" s="16" t="n">
        <v>62</v>
      </c>
      <c r="L10" s="16" t="n">
        <v>74</v>
      </c>
      <c r="M10" s="16" t="n">
        <v>116</v>
      </c>
      <c r="N10" s="16" t="n">
        <v>58</v>
      </c>
      <c r="O10" s="16" t="n">
        <v>101</v>
      </c>
      <c r="P10" s="16" t="n">
        <f aca="false">SUM(D10:O10)</f>
        <v>931</v>
      </c>
      <c r="Q10" s="16" t="n">
        <f aca="false">ROUND(P10/12,0)</f>
        <v>78</v>
      </c>
    </row>
    <row r="11" customFormat="false" ht="12" hidden="false" customHeight="false" outlineLevel="0" collapsed="false">
      <c r="A11" s="0"/>
      <c r="B11" s="9"/>
      <c r="C11" s="17" t="s">
        <v>18</v>
      </c>
      <c r="D11" s="19" t="n">
        <v>55</v>
      </c>
      <c r="E11" s="19" t="n">
        <v>34</v>
      </c>
      <c r="F11" s="19" t="n">
        <v>40</v>
      </c>
      <c r="G11" s="19" t="n">
        <v>43</v>
      </c>
      <c r="H11" s="19" t="n">
        <v>36</v>
      </c>
      <c r="I11" s="19" t="n">
        <v>43</v>
      </c>
      <c r="J11" s="19" t="n">
        <v>49</v>
      </c>
      <c r="K11" s="19" t="n">
        <v>45</v>
      </c>
      <c r="L11" s="19" t="n">
        <v>56</v>
      </c>
      <c r="M11" s="19" t="n">
        <v>61</v>
      </c>
      <c r="N11" s="19" t="n">
        <v>59</v>
      </c>
      <c r="O11" s="19" t="n">
        <v>62</v>
      </c>
      <c r="P11" s="19" t="n">
        <f aca="false">SUM(D11:O11)</f>
        <v>583</v>
      </c>
      <c r="Q11" s="19" t="n">
        <f aca="false">ROUND(P11/12,0)</f>
        <v>49</v>
      </c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23" customFormat="true" ht="12" hidden="false" customHeight="false" outlineLevel="0" collapsed="false">
      <c r="B12" s="9"/>
      <c r="C12" s="20" t="s">
        <v>19</v>
      </c>
      <c r="D12" s="22" t="n">
        <v>22</v>
      </c>
      <c r="E12" s="22" t="n">
        <v>18</v>
      </c>
      <c r="F12" s="22" t="n">
        <v>19</v>
      </c>
      <c r="G12" s="22" t="n">
        <v>16</v>
      </c>
      <c r="H12" s="22" t="n">
        <v>21</v>
      </c>
      <c r="I12" s="22" t="n">
        <v>24</v>
      </c>
      <c r="J12" s="22" t="n">
        <v>17</v>
      </c>
      <c r="K12" s="22" t="n">
        <v>32</v>
      </c>
      <c r="L12" s="22" t="n">
        <v>35</v>
      </c>
      <c r="M12" s="22" t="n">
        <v>27</v>
      </c>
      <c r="N12" s="22" t="n">
        <v>38</v>
      </c>
      <c r="O12" s="22" t="n">
        <v>30</v>
      </c>
      <c r="P12" s="22" t="n">
        <f aca="false">SUM(D12:O12)</f>
        <v>299</v>
      </c>
      <c r="Q12" s="22" t="n">
        <f aca="false">ROUND(P12/12,0)</f>
        <v>25</v>
      </c>
    </row>
    <row r="13" customFormat="false" ht="12" hidden="false" customHeight="false" outlineLevel="0" collapsed="false">
      <c r="A13" s="0"/>
      <c r="B13" s="9" t="s">
        <v>21</v>
      </c>
      <c r="C13" s="10" t="s">
        <v>16</v>
      </c>
      <c r="D13" s="12" t="n">
        <v>132</v>
      </c>
      <c r="E13" s="12" t="n">
        <v>59</v>
      </c>
      <c r="F13" s="12" t="n">
        <v>33</v>
      </c>
      <c r="G13" s="12" t="n">
        <v>32</v>
      </c>
      <c r="H13" s="12" t="n">
        <v>56</v>
      </c>
      <c r="I13" s="12" t="n">
        <v>61</v>
      </c>
      <c r="J13" s="12" t="n">
        <v>52</v>
      </c>
      <c r="K13" s="12" t="n">
        <v>61</v>
      </c>
      <c r="L13" s="12" t="n">
        <v>116</v>
      </c>
      <c r="M13" s="12" t="n">
        <v>152</v>
      </c>
      <c r="N13" s="12" t="n">
        <v>112</v>
      </c>
      <c r="O13" s="12" t="n">
        <v>223</v>
      </c>
      <c r="P13" s="12" t="n">
        <f aca="false">SUM(D13:O13)</f>
        <v>1089</v>
      </c>
      <c r="Q13" s="12" t="n">
        <f aca="false">ROUND(P13/12,0)</f>
        <v>91</v>
      </c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23" customFormat="true" ht="12" hidden="false" customHeight="false" outlineLevel="0" collapsed="false">
      <c r="B14" s="9"/>
      <c r="C14" s="14" t="s">
        <v>17</v>
      </c>
      <c r="D14" s="16" t="n">
        <v>104</v>
      </c>
      <c r="E14" s="16" t="n">
        <v>107</v>
      </c>
      <c r="F14" s="16" t="n">
        <v>82</v>
      </c>
      <c r="G14" s="16" t="n">
        <v>55</v>
      </c>
      <c r="H14" s="16" t="n">
        <v>212</v>
      </c>
      <c r="I14" s="16" t="n">
        <v>65</v>
      </c>
      <c r="J14" s="16" t="n">
        <v>80</v>
      </c>
      <c r="K14" s="16" t="n">
        <v>45</v>
      </c>
      <c r="L14" s="16" t="n">
        <v>45</v>
      </c>
      <c r="M14" s="16" t="n">
        <v>41</v>
      </c>
      <c r="N14" s="16" t="n">
        <v>69</v>
      </c>
      <c r="O14" s="16" t="n">
        <v>73</v>
      </c>
      <c r="P14" s="16" t="n">
        <f aca="false">SUM(D14:O14)</f>
        <v>978</v>
      </c>
      <c r="Q14" s="16" t="n">
        <f aca="false">ROUND(P14/12,0)</f>
        <v>82</v>
      </c>
    </row>
    <row r="15" customFormat="false" ht="12" hidden="false" customHeight="false" outlineLevel="0" collapsed="false">
      <c r="A15" s="0"/>
      <c r="B15" s="9"/>
      <c r="C15" s="17" t="s">
        <v>18</v>
      </c>
      <c r="D15" s="19" t="n">
        <v>63</v>
      </c>
      <c r="E15" s="19" t="n">
        <v>42</v>
      </c>
      <c r="F15" s="19" t="n">
        <v>44</v>
      </c>
      <c r="G15" s="19" t="n">
        <v>33</v>
      </c>
      <c r="H15" s="19" t="n">
        <v>35</v>
      </c>
      <c r="I15" s="19" t="n">
        <v>40</v>
      </c>
      <c r="J15" s="19" t="n">
        <v>52</v>
      </c>
      <c r="K15" s="19" t="n">
        <v>42</v>
      </c>
      <c r="L15" s="19" t="n">
        <v>52</v>
      </c>
      <c r="M15" s="19" t="n">
        <v>62</v>
      </c>
      <c r="N15" s="19" t="n">
        <v>50</v>
      </c>
      <c r="O15" s="19" t="n">
        <v>52</v>
      </c>
      <c r="P15" s="19" t="n">
        <f aca="false">SUM(D15:O15)</f>
        <v>567</v>
      </c>
      <c r="Q15" s="19" t="n">
        <f aca="false">ROUND(P15/12,0)</f>
        <v>47</v>
      </c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23" customFormat="true" ht="12" hidden="false" customHeight="false" outlineLevel="0" collapsed="false">
      <c r="B16" s="9"/>
      <c r="C16" s="20" t="s">
        <v>19</v>
      </c>
      <c r="D16" s="22" t="n">
        <v>26</v>
      </c>
      <c r="E16" s="22" t="n">
        <v>19</v>
      </c>
      <c r="F16" s="22" t="n">
        <v>26</v>
      </c>
      <c r="G16" s="22" t="n">
        <v>28</v>
      </c>
      <c r="H16" s="22" t="n">
        <v>24</v>
      </c>
      <c r="I16" s="22" t="n">
        <v>17</v>
      </c>
      <c r="J16" s="22" t="n">
        <v>24</v>
      </c>
      <c r="K16" s="22" t="n">
        <v>15</v>
      </c>
      <c r="L16" s="22" t="n">
        <v>33</v>
      </c>
      <c r="M16" s="22" t="n">
        <v>35</v>
      </c>
      <c r="N16" s="22" t="n">
        <v>29</v>
      </c>
      <c r="O16" s="22" t="n">
        <v>35</v>
      </c>
      <c r="P16" s="22" t="n">
        <f aca="false">SUM(D16:O16)</f>
        <v>311</v>
      </c>
      <c r="Q16" s="22" t="n">
        <f aca="false">ROUND(P16/12,0)</f>
        <v>26</v>
      </c>
    </row>
    <row r="17" customFormat="false" ht="12" hidden="false" customHeight="false" outlineLevel="0" collapsed="false">
      <c r="A17" s="0"/>
      <c r="B17" s="9" t="s">
        <v>22</v>
      </c>
      <c r="C17" s="10" t="s">
        <v>16</v>
      </c>
      <c r="D17" s="12" t="n">
        <v>456</v>
      </c>
      <c r="E17" s="12" t="n">
        <v>151</v>
      </c>
      <c r="F17" s="12" t="n">
        <v>102</v>
      </c>
      <c r="G17" s="12" t="n">
        <v>95</v>
      </c>
      <c r="H17" s="12" t="n">
        <v>71</v>
      </c>
      <c r="I17" s="12" t="n">
        <v>114</v>
      </c>
      <c r="J17" s="12" t="n">
        <v>110</v>
      </c>
      <c r="K17" s="12" t="n">
        <v>60</v>
      </c>
      <c r="L17" s="12" t="n">
        <v>103</v>
      </c>
      <c r="M17" s="12" t="n">
        <v>63</v>
      </c>
      <c r="N17" s="12" t="n">
        <v>129</v>
      </c>
      <c r="O17" s="12" t="n">
        <v>124</v>
      </c>
      <c r="P17" s="12" t="n">
        <f aca="false">SUM(D17:O17)</f>
        <v>1578</v>
      </c>
      <c r="Q17" s="12" t="n">
        <f aca="false">ROUND(P17/12,0)</f>
        <v>132</v>
      </c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23" customFormat="true" ht="12" hidden="false" customHeight="false" outlineLevel="0" collapsed="false">
      <c r="B18" s="9"/>
      <c r="C18" s="14" t="s">
        <v>17</v>
      </c>
      <c r="D18" s="16" t="n">
        <v>125</v>
      </c>
      <c r="E18" s="16" t="n">
        <v>95</v>
      </c>
      <c r="F18" s="16" t="n">
        <v>92</v>
      </c>
      <c r="G18" s="16" t="n">
        <v>56</v>
      </c>
      <c r="H18" s="16" t="n">
        <v>76</v>
      </c>
      <c r="I18" s="16" t="n">
        <v>96</v>
      </c>
      <c r="J18" s="16" t="n">
        <v>113</v>
      </c>
      <c r="K18" s="16" t="n">
        <v>98</v>
      </c>
      <c r="L18" s="16" t="n">
        <v>70</v>
      </c>
      <c r="M18" s="16" t="n">
        <v>47</v>
      </c>
      <c r="N18" s="16" t="n">
        <v>64</v>
      </c>
      <c r="O18" s="16" t="n">
        <v>103</v>
      </c>
      <c r="P18" s="16" t="n">
        <f aca="false">SUM(D18:O18)</f>
        <v>1035</v>
      </c>
      <c r="Q18" s="16" t="n">
        <f aca="false">ROUND(P18/12,0)</f>
        <v>86</v>
      </c>
    </row>
    <row r="19" customFormat="false" ht="12" hidden="false" customHeight="false" outlineLevel="0" collapsed="false">
      <c r="A19" s="0"/>
      <c r="B19" s="9"/>
      <c r="C19" s="17" t="s">
        <v>18</v>
      </c>
      <c r="D19" s="19" t="n">
        <v>42</v>
      </c>
      <c r="E19" s="19" t="n">
        <v>45</v>
      </c>
      <c r="F19" s="19" t="n">
        <v>28</v>
      </c>
      <c r="G19" s="19" t="n">
        <v>36</v>
      </c>
      <c r="H19" s="19" t="n">
        <v>38</v>
      </c>
      <c r="I19" s="19" t="n">
        <v>33</v>
      </c>
      <c r="J19" s="19" t="n">
        <v>33</v>
      </c>
      <c r="K19" s="19" t="n">
        <v>33</v>
      </c>
      <c r="L19" s="19" t="n">
        <v>49</v>
      </c>
      <c r="M19" s="19" t="n">
        <v>47</v>
      </c>
      <c r="N19" s="19" t="n">
        <v>46</v>
      </c>
      <c r="O19" s="19" t="n">
        <v>58</v>
      </c>
      <c r="P19" s="19" t="n">
        <f aca="false">SUM(D19:O19)</f>
        <v>488</v>
      </c>
      <c r="Q19" s="19" t="n">
        <f aca="false">ROUND(P19/12,0)</f>
        <v>41</v>
      </c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s="23" customFormat="true" ht="12" hidden="false" customHeight="false" outlineLevel="0" collapsed="false">
      <c r="B20" s="9"/>
      <c r="C20" s="20" t="s">
        <v>19</v>
      </c>
      <c r="D20" s="22" t="n">
        <v>22</v>
      </c>
      <c r="E20" s="22" t="n">
        <v>24</v>
      </c>
      <c r="F20" s="22" t="n">
        <v>26</v>
      </c>
      <c r="G20" s="22" t="n">
        <v>22</v>
      </c>
      <c r="H20" s="22" t="n">
        <v>16</v>
      </c>
      <c r="I20" s="22" t="n">
        <v>13</v>
      </c>
      <c r="J20" s="22" t="n">
        <v>15</v>
      </c>
      <c r="K20" s="22" t="n">
        <v>23</v>
      </c>
      <c r="L20" s="22" t="n">
        <v>24</v>
      </c>
      <c r="M20" s="22" t="n">
        <v>19</v>
      </c>
      <c r="N20" s="22" t="n">
        <v>23</v>
      </c>
      <c r="O20" s="22" t="n">
        <v>20</v>
      </c>
      <c r="P20" s="22" t="n">
        <f aca="false">SUM(D20:O20)</f>
        <v>247</v>
      </c>
      <c r="Q20" s="22" t="n">
        <f aca="false">ROUND(P20/12,0)</f>
        <v>21</v>
      </c>
    </row>
    <row r="21" customFormat="false" ht="12" hidden="false" customHeight="false" outlineLevel="0" collapsed="false">
      <c r="A21" s="0"/>
      <c r="B21" s="9" t="s">
        <v>23</v>
      </c>
      <c r="C21" s="10" t="s">
        <v>16</v>
      </c>
      <c r="D21" s="12" t="n">
        <v>170</v>
      </c>
      <c r="E21" s="12" t="n">
        <v>185</v>
      </c>
      <c r="F21" s="12" t="n">
        <v>83</v>
      </c>
      <c r="G21" s="12" t="n">
        <v>61</v>
      </c>
      <c r="H21" s="12" t="n">
        <v>76</v>
      </c>
      <c r="I21" s="12" t="n">
        <v>128</v>
      </c>
      <c r="J21" s="12" t="n">
        <v>129</v>
      </c>
      <c r="K21" s="12" t="n">
        <v>56</v>
      </c>
      <c r="L21" s="12" t="n">
        <v>55</v>
      </c>
      <c r="M21" s="12" t="n">
        <v>54</v>
      </c>
      <c r="N21" s="12" t="n">
        <v>67</v>
      </c>
      <c r="O21" s="12" t="n">
        <v>329</v>
      </c>
      <c r="P21" s="12" t="n">
        <f aca="false">SUM(D21:O21)</f>
        <v>1393</v>
      </c>
      <c r="Q21" s="12" t="n">
        <f aca="false">ROUND(P21/12,0)</f>
        <v>116</v>
      </c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23" customFormat="true" ht="12" hidden="false" customHeight="false" outlineLevel="0" collapsed="false">
      <c r="B22" s="9"/>
      <c r="C22" s="14" t="s">
        <v>17</v>
      </c>
      <c r="D22" s="16" t="n">
        <v>154</v>
      </c>
      <c r="E22" s="16" t="n">
        <v>93</v>
      </c>
      <c r="F22" s="16" t="n">
        <v>111</v>
      </c>
      <c r="G22" s="16" t="n">
        <v>72</v>
      </c>
      <c r="H22" s="16" t="n">
        <v>80</v>
      </c>
      <c r="I22" s="16" t="n">
        <v>84</v>
      </c>
      <c r="J22" s="16" t="n">
        <v>95</v>
      </c>
      <c r="K22" s="16" t="n">
        <v>87</v>
      </c>
      <c r="L22" s="16" t="n">
        <v>99</v>
      </c>
      <c r="M22" s="16" t="n">
        <v>71</v>
      </c>
      <c r="N22" s="16" t="n">
        <v>88</v>
      </c>
      <c r="O22" s="16" t="n">
        <v>115</v>
      </c>
      <c r="P22" s="16" t="n">
        <f aca="false">SUM(D22:O22)</f>
        <v>1149</v>
      </c>
      <c r="Q22" s="16" t="n">
        <f aca="false">ROUND(P22/12,0)</f>
        <v>96</v>
      </c>
    </row>
    <row r="23" customFormat="false" ht="12" hidden="false" customHeight="false" outlineLevel="0" collapsed="false">
      <c r="A23" s="0"/>
      <c r="B23" s="9"/>
      <c r="C23" s="17" t="s">
        <v>18</v>
      </c>
      <c r="D23" s="19" t="n">
        <v>46</v>
      </c>
      <c r="E23" s="19" t="n">
        <v>45</v>
      </c>
      <c r="F23" s="19" t="n">
        <v>44</v>
      </c>
      <c r="G23" s="19" t="n">
        <v>46</v>
      </c>
      <c r="H23" s="19" t="n">
        <v>40</v>
      </c>
      <c r="I23" s="19" t="n">
        <v>48</v>
      </c>
      <c r="J23" s="19" t="n">
        <v>43</v>
      </c>
      <c r="K23" s="19" t="n">
        <v>48</v>
      </c>
      <c r="L23" s="19" t="n">
        <v>62</v>
      </c>
      <c r="M23" s="19" t="n">
        <v>75</v>
      </c>
      <c r="N23" s="19" t="n">
        <v>53</v>
      </c>
      <c r="O23" s="19" t="n">
        <v>76</v>
      </c>
      <c r="P23" s="19" t="n">
        <f aca="false">SUM(D23:O23)</f>
        <v>626</v>
      </c>
      <c r="Q23" s="19" t="n">
        <f aca="false">ROUND(P23/12,0)</f>
        <v>52</v>
      </c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23" customFormat="true" ht="12" hidden="false" customHeight="false" outlineLevel="0" collapsed="false">
      <c r="B24" s="9"/>
      <c r="C24" s="20" t="s">
        <v>19</v>
      </c>
      <c r="D24" s="22" t="n">
        <v>29</v>
      </c>
      <c r="E24" s="22" t="n">
        <v>19</v>
      </c>
      <c r="F24" s="22" t="n">
        <v>33</v>
      </c>
      <c r="G24" s="22" t="n">
        <v>24</v>
      </c>
      <c r="H24" s="22" t="n">
        <v>12</v>
      </c>
      <c r="I24" s="22" t="n">
        <v>22</v>
      </c>
      <c r="J24" s="22" t="n">
        <v>24</v>
      </c>
      <c r="K24" s="22" t="n">
        <v>18</v>
      </c>
      <c r="L24" s="22" t="n">
        <v>28</v>
      </c>
      <c r="M24" s="22" t="n">
        <v>24</v>
      </c>
      <c r="N24" s="22" t="n">
        <v>23</v>
      </c>
      <c r="O24" s="22" t="n">
        <v>29</v>
      </c>
      <c r="P24" s="22" t="n">
        <f aca="false">SUM(D24:O24)</f>
        <v>285</v>
      </c>
      <c r="Q24" s="22" t="n">
        <f aca="false">ROUND(P24/12,0)</f>
        <v>24</v>
      </c>
    </row>
    <row r="25" customFormat="false" ht="12" hidden="false" customHeight="false" outlineLevel="0" collapsed="false">
      <c r="A25" s="0"/>
      <c r="B25" s="9" t="s">
        <v>24</v>
      </c>
      <c r="C25" s="10" t="s">
        <v>16</v>
      </c>
      <c r="D25" s="12" t="n">
        <v>131</v>
      </c>
      <c r="E25" s="12" t="n">
        <v>77</v>
      </c>
      <c r="F25" s="12" t="n">
        <v>105</v>
      </c>
      <c r="G25" s="12" t="n">
        <v>99</v>
      </c>
      <c r="H25" s="12" t="n">
        <v>60</v>
      </c>
      <c r="I25" s="12" t="n">
        <v>108</v>
      </c>
      <c r="J25" s="12" t="n">
        <v>139</v>
      </c>
      <c r="K25" s="12" t="n">
        <v>80</v>
      </c>
      <c r="L25" s="12" t="n">
        <v>74</v>
      </c>
      <c r="M25" s="12" t="n">
        <v>65</v>
      </c>
      <c r="N25" s="12" t="n">
        <v>102</v>
      </c>
      <c r="O25" s="12" t="n">
        <v>179</v>
      </c>
      <c r="P25" s="12" t="n">
        <f aca="false">SUM(D25:O25)</f>
        <v>1219</v>
      </c>
      <c r="Q25" s="12" t="n">
        <f aca="false">ROUND(P25/12,0)</f>
        <v>102</v>
      </c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23" customFormat="true" ht="12" hidden="false" customHeight="false" outlineLevel="0" collapsed="false">
      <c r="B26" s="9"/>
      <c r="C26" s="14" t="s">
        <v>17</v>
      </c>
      <c r="D26" s="16" t="n">
        <v>99</v>
      </c>
      <c r="E26" s="16" t="n">
        <v>132</v>
      </c>
      <c r="F26" s="16" t="n">
        <v>107</v>
      </c>
      <c r="G26" s="16" t="n">
        <v>74</v>
      </c>
      <c r="H26" s="16" t="n">
        <v>67</v>
      </c>
      <c r="I26" s="16" t="n">
        <v>74</v>
      </c>
      <c r="J26" s="16" t="n">
        <v>59</v>
      </c>
      <c r="K26" s="16" t="n">
        <v>69</v>
      </c>
      <c r="L26" s="16" t="n">
        <v>76</v>
      </c>
      <c r="M26" s="16" t="n">
        <v>93</v>
      </c>
      <c r="N26" s="16" t="n">
        <v>87</v>
      </c>
      <c r="O26" s="16" t="n">
        <v>122</v>
      </c>
      <c r="P26" s="16" t="n">
        <f aca="false">SUM(D26:O26)</f>
        <v>1059</v>
      </c>
      <c r="Q26" s="16" t="n">
        <f aca="false">ROUND(P26/12,0)</f>
        <v>88</v>
      </c>
    </row>
    <row r="27" customFormat="false" ht="12" hidden="false" customHeight="false" outlineLevel="0" collapsed="false">
      <c r="A27" s="0"/>
      <c r="B27" s="9"/>
      <c r="C27" s="17" t="s">
        <v>18</v>
      </c>
      <c r="D27" s="19" t="n">
        <v>49</v>
      </c>
      <c r="E27" s="19" t="n">
        <v>66</v>
      </c>
      <c r="F27" s="19" t="n">
        <v>35</v>
      </c>
      <c r="G27" s="19" t="n">
        <v>42</v>
      </c>
      <c r="H27" s="19" t="n">
        <v>42</v>
      </c>
      <c r="I27" s="19" t="n">
        <v>44</v>
      </c>
      <c r="J27" s="19" t="n">
        <v>27</v>
      </c>
      <c r="K27" s="19" t="n">
        <v>47</v>
      </c>
      <c r="L27" s="19" t="n">
        <v>46</v>
      </c>
      <c r="M27" s="19" t="n">
        <v>53</v>
      </c>
      <c r="N27" s="19" t="n">
        <v>49</v>
      </c>
      <c r="O27" s="19" t="n">
        <v>64</v>
      </c>
      <c r="P27" s="19" t="n">
        <f aca="false">SUM(D27:O27)</f>
        <v>564</v>
      </c>
      <c r="Q27" s="19" t="n">
        <f aca="false">ROUND(P27/12,0)</f>
        <v>47</v>
      </c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s="23" customFormat="true" ht="12" hidden="false" customHeight="false" outlineLevel="0" collapsed="false">
      <c r="B28" s="9"/>
      <c r="C28" s="20" t="s">
        <v>19</v>
      </c>
      <c r="D28" s="22" t="n">
        <v>29</v>
      </c>
      <c r="E28" s="22" t="n">
        <v>31</v>
      </c>
      <c r="F28" s="22" t="n">
        <v>16</v>
      </c>
      <c r="G28" s="22" t="n">
        <v>26</v>
      </c>
      <c r="H28" s="22" t="n">
        <v>19</v>
      </c>
      <c r="I28" s="22" t="n">
        <v>20</v>
      </c>
      <c r="J28" s="22" t="n">
        <v>24</v>
      </c>
      <c r="K28" s="22" t="n">
        <v>17</v>
      </c>
      <c r="L28" s="22" t="n">
        <v>22</v>
      </c>
      <c r="M28" s="22" t="n">
        <v>28</v>
      </c>
      <c r="N28" s="22" t="n">
        <v>23</v>
      </c>
      <c r="O28" s="22" t="n">
        <v>29</v>
      </c>
      <c r="P28" s="22" t="n">
        <f aca="false">SUM(D28:O28)</f>
        <v>284</v>
      </c>
      <c r="Q28" s="22" t="n">
        <f aca="false">ROUND(P28/12,0)</f>
        <v>24</v>
      </c>
    </row>
    <row r="29" customFormat="false" ht="12" hidden="false" customHeight="false" outlineLevel="0" collapsed="false">
      <c r="A29" s="0"/>
      <c r="B29" s="9" t="s">
        <v>25</v>
      </c>
      <c r="C29" s="10" t="s">
        <v>16</v>
      </c>
      <c r="D29" s="12" t="n">
        <v>448</v>
      </c>
      <c r="E29" s="12" t="n">
        <v>156</v>
      </c>
      <c r="F29" s="12" t="n">
        <v>83</v>
      </c>
      <c r="G29" s="12" t="n">
        <v>47</v>
      </c>
      <c r="H29" s="12" t="n">
        <v>59</v>
      </c>
      <c r="I29" s="12" t="n">
        <v>89</v>
      </c>
      <c r="J29" s="12" t="n">
        <v>94</v>
      </c>
      <c r="K29" s="12" t="n">
        <v>182</v>
      </c>
      <c r="L29" s="12" t="n">
        <v>119</v>
      </c>
      <c r="M29" s="12" t="n">
        <v>93</v>
      </c>
      <c r="N29" s="12" t="n">
        <v>118</v>
      </c>
      <c r="O29" s="12" t="n">
        <v>135</v>
      </c>
      <c r="P29" s="12" t="n">
        <f aca="false">SUM(D29:O29)</f>
        <v>1623</v>
      </c>
      <c r="Q29" s="12" t="n">
        <f aca="false">ROUND(P29/12,0)</f>
        <v>135</v>
      </c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23" customFormat="true" ht="12" hidden="false" customHeight="false" outlineLevel="0" collapsed="false">
      <c r="B30" s="9"/>
      <c r="C30" s="14" t="s">
        <v>17</v>
      </c>
      <c r="D30" s="16" t="n">
        <v>168</v>
      </c>
      <c r="E30" s="16" t="n">
        <v>102</v>
      </c>
      <c r="F30" s="16" t="n">
        <v>105</v>
      </c>
      <c r="G30" s="16" t="n">
        <v>51</v>
      </c>
      <c r="H30" s="16" t="n">
        <v>75</v>
      </c>
      <c r="I30" s="16" t="n">
        <v>101</v>
      </c>
      <c r="J30" s="16" t="n">
        <v>79</v>
      </c>
      <c r="K30" s="16" t="n">
        <v>57</v>
      </c>
      <c r="L30" s="16" t="n">
        <v>71</v>
      </c>
      <c r="M30" s="16" t="n">
        <v>87</v>
      </c>
      <c r="N30" s="16" t="n">
        <v>101</v>
      </c>
      <c r="O30" s="16" t="n">
        <v>177</v>
      </c>
      <c r="P30" s="16" t="n">
        <f aca="false">SUM(D30:O30)</f>
        <v>1174</v>
      </c>
      <c r="Q30" s="16" t="n">
        <f aca="false">ROUND(P30/12,0)</f>
        <v>98</v>
      </c>
    </row>
    <row r="31" customFormat="false" ht="12" hidden="false" customHeight="false" outlineLevel="0" collapsed="false">
      <c r="A31" s="0"/>
      <c r="B31" s="9"/>
      <c r="C31" s="17" t="s">
        <v>18</v>
      </c>
      <c r="D31" s="19" t="n">
        <v>56</v>
      </c>
      <c r="E31" s="19" t="n">
        <v>30</v>
      </c>
      <c r="F31" s="19" t="n">
        <v>46</v>
      </c>
      <c r="G31" s="19" t="n">
        <v>36</v>
      </c>
      <c r="H31" s="19" t="n">
        <v>39</v>
      </c>
      <c r="I31" s="19" t="n">
        <v>46</v>
      </c>
      <c r="J31" s="19" t="n">
        <v>31</v>
      </c>
      <c r="K31" s="19" t="n">
        <v>40</v>
      </c>
      <c r="L31" s="19" t="n">
        <v>50</v>
      </c>
      <c r="M31" s="19" t="n">
        <v>49</v>
      </c>
      <c r="N31" s="19" t="n">
        <v>46</v>
      </c>
      <c r="O31" s="19" t="n">
        <v>52</v>
      </c>
      <c r="P31" s="19" t="n">
        <f aca="false">SUM(D31:O31)</f>
        <v>521</v>
      </c>
      <c r="Q31" s="19" t="n">
        <f aca="false">ROUND(P31/12,0)</f>
        <v>43</v>
      </c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23" customFormat="true" ht="12" hidden="false" customHeight="false" outlineLevel="0" collapsed="false">
      <c r="B32" s="9"/>
      <c r="C32" s="20" t="s">
        <v>19</v>
      </c>
      <c r="D32" s="22" t="n">
        <v>33</v>
      </c>
      <c r="E32" s="22" t="n">
        <v>20</v>
      </c>
      <c r="F32" s="22" t="n">
        <v>26</v>
      </c>
      <c r="G32" s="22" t="n">
        <v>23</v>
      </c>
      <c r="H32" s="22" t="n">
        <v>16</v>
      </c>
      <c r="I32" s="22" t="n">
        <v>17</v>
      </c>
      <c r="J32" s="22" t="n">
        <v>26</v>
      </c>
      <c r="K32" s="22" t="n">
        <v>25</v>
      </c>
      <c r="L32" s="22" t="n">
        <v>25</v>
      </c>
      <c r="M32" s="22" t="n">
        <v>35</v>
      </c>
      <c r="N32" s="22" t="n">
        <v>25</v>
      </c>
      <c r="O32" s="22" t="n">
        <v>48</v>
      </c>
      <c r="P32" s="22" t="n">
        <f aca="false">SUM(D32:O32)</f>
        <v>319</v>
      </c>
      <c r="Q32" s="22" t="n">
        <f aca="false">ROUND(P32/12,0)</f>
        <v>27</v>
      </c>
    </row>
    <row r="33" customFormat="false" ht="12" hidden="false" customHeight="false" outlineLevel="0" collapsed="false">
      <c r="A33" s="0"/>
      <c r="B33" s="9" t="s">
        <v>26</v>
      </c>
      <c r="C33" s="10" t="s">
        <v>16</v>
      </c>
      <c r="D33" s="12" t="n">
        <v>256</v>
      </c>
      <c r="E33" s="12" t="n">
        <v>328</v>
      </c>
      <c r="F33" s="12" t="n">
        <v>66</v>
      </c>
      <c r="G33" s="12" t="n">
        <v>118</v>
      </c>
      <c r="H33" s="12" t="n">
        <v>80</v>
      </c>
      <c r="I33" s="12" t="n">
        <v>118</v>
      </c>
      <c r="J33" s="12" t="n">
        <v>108</v>
      </c>
      <c r="K33" s="12" t="n">
        <v>119</v>
      </c>
      <c r="L33" s="12" t="n">
        <v>109</v>
      </c>
      <c r="M33" s="12" t="n">
        <v>91</v>
      </c>
      <c r="N33" s="12" t="n">
        <v>155</v>
      </c>
      <c r="O33" s="12" t="n">
        <v>158</v>
      </c>
      <c r="P33" s="12" t="n">
        <f aca="false">SUM(D33:O33)</f>
        <v>1706</v>
      </c>
      <c r="Q33" s="12" t="n">
        <f aca="false">ROUND(P33/12,0)</f>
        <v>142</v>
      </c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23" customFormat="true" ht="12" hidden="false" customHeight="false" outlineLevel="0" collapsed="false">
      <c r="B34" s="9"/>
      <c r="C34" s="14" t="s">
        <v>17</v>
      </c>
      <c r="D34" s="16" t="n">
        <v>251</v>
      </c>
      <c r="E34" s="16" t="n">
        <v>176</v>
      </c>
      <c r="F34" s="16" t="n">
        <v>101</v>
      </c>
      <c r="G34" s="16" t="n">
        <v>99</v>
      </c>
      <c r="H34" s="16" t="n">
        <v>127</v>
      </c>
      <c r="I34" s="16" t="n">
        <v>150</v>
      </c>
      <c r="J34" s="16" t="n">
        <v>131</v>
      </c>
      <c r="K34" s="16" t="n">
        <v>95</v>
      </c>
      <c r="L34" s="16" t="n">
        <v>136</v>
      </c>
      <c r="M34" s="16" t="n">
        <v>136</v>
      </c>
      <c r="N34" s="16" t="n">
        <v>138</v>
      </c>
      <c r="O34" s="16" t="n">
        <v>182</v>
      </c>
      <c r="P34" s="16" t="n">
        <f aca="false">SUM(D34:O34)</f>
        <v>1722</v>
      </c>
      <c r="Q34" s="16" t="n">
        <f aca="false">ROUND(P34/12,0)</f>
        <v>144</v>
      </c>
    </row>
    <row r="35" customFormat="false" ht="12" hidden="false" customHeight="false" outlineLevel="0" collapsed="false">
      <c r="A35" s="0"/>
      <c r="B35" s="9"/>
      <c r="C35" s="17" t="s">
        <v>18</v>
      </c>
      <c r="D35" s="19" t="n">
        <v>60</v>
      </c>
      <c r="E35" s="19" t="n">
        <v>60</v>
      </c>
      <c r="F35" s="19" t="n">
        <v>44</v>
      </c>
      <c r="G35" s="19" t="n">
        <v>60</v>
      </c>
      <c r="H35" s="19" t="n">
        <v>36</v>
      </c>
      <c r="I35" s="19" t="n">
        <v>42</v>
      </c>
      <c r="J35" s="19" t="n">
        <v>36</v>
      </c>
      <c r="K35" s="19" t="n">
        <v>48</v>
      </c>
      <c r="L35" s="19" t="n">
        <v>51</v>
      </c>
      <c r="M35" s="19" t="n">
        <v>55</v>
      </c>
      <c r="N35" s="19" t="n">
        <v>56</v>
      </c>
      <c r="O35" s="19" t="n">
        <v>79</v>
      </c>
      <c r="P35" s="19" t="n">
        <f aca="false">SUM(D35:O35)</f>
        <v>627</v>
      </c>
      <c r="Q35" s="19" t="n">
        <f aca="false">ROUND(P35/12,0)</f>
        <v>52</v>
      </c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23" customFormat="true" ht="12" hidden="false" customHeight="false" outlineLevel="0" collapsed="false">
      <c r="B36" s="9"/>
      <c r="C36" s="20" t="s">
        <v>19</v>
      </c>
      <c r="D36" s="22" t="n">
        <v>13</v>
      </c>
      <c r="E36" s="22" t="n">
        <v>18</v>
      </c>
      <c r="F36" s="22" t="n">
        <v>21</v>
      </c>
      <c r="G36" s="22" t="n">
        <v>21</v>
      </c>
      <c r="H36" s="22" t="n">
        <v>26</v>
      </c>
      <c r="I36" s="22" t="n">
        <v>19</v>
      </c>
      <c r="J36" s="22" t="n">
        <v>14</v>
      </c>
      <c r="K36" s="22" t="n">
        <v>27</v>
      </c>
      <c r="L36" s="22" t="n">
        <v>26</v>
      </c>
      <c r="M36" s="22" t="n">
        <v>20</v>
      </c>
      <c r="N36" s="22" t="n">
        <v>32</v>
      </c>
      <c r="O36" s="22" t="n">
        <v>51</v>
      </c>
      <c r="P36" s="22" t="n">
        <f aca="false">SUM(D36:O36)</f>
        <v>288</v>
      </c>
      <c r="Q36" s="22" t="n">
        <f aca="false">ROUND(P36/12,0)</f>
        <v>24</v>
      </c>
    </row>
    <row r="37" customFormat="false" ht="12" hidden="false" customHeight="false" outlineLevel="0" collapsed="false">
      <c r="A37" s="0"/>
      <c r="B37" s="9" t="s">
        <v>27</v>
      </c>
      <c r="C37" s="10" t="s">
        <v>16</v>
      </c>
      <c r="D37" s="12" t="n">
        <v>404</v>
      </c>
      <c r="E37" s="12" t="n">
        <v>147</v>
      </c>
      <c r="F37" s="12" t="n">
        <v>147</v>
      </c>
      <c r="G37" s="12" t="n">
        <v>117</v>
      </c>
      <c r="H37" s="12" t="n">
        <v>133</v>
      </c>
      <c r="I37" s="12" t="n">
        <v>209</v>
      </c>
      <c r="J37" s="12" t="n">
        <v>264</v>
      </c>
      <c r="K37" s="12" t="n">
        <v>101</v>
      </c>
      <c r="L37" s="12" t="n">
        <v>133</v>
      </c>
      <c r="M37" s="12" t="n">
        <v>96</v>
      </c>
      <c r="N37" s="12" t="n">
        <v>97</v>
      </c>
      <c r="O37" s="12" t="n">
        <v>137</v>
      </c>
      <c r="P37" s="12" t="n">
        <f aca="false">SUM(D37:O37)</f>
        <v>1985</v>
      </c>
      <c r="Q37" s="12" t="n">
        <f aca="false">ROUND(P37/12,0)</f>
        <v>165</v>
      </c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23" customFormat="true" ht="12" hidden="false" customHeight="false" outlineLevel="0" collapsed="false">
      <c r="B38" s="9"/>
      <c r="C38" s="14" t="s">
        <v>17</v>
      </c>
      <c r="D38" s="16" t="n">
        <v>258</v>
      </c>
      <c r="E38" s="16" t="n">
        <v>187</v>
      </c>
      <c r="F38" s="16" t="n">
        <v>131</v>
      </c>
      <c r="G38" s="16" t="n">
        <v>129</v>
      </c>
      <c r="H38" s="16" t="n">
        <v>175</v>
      </c>
      <c r="I38" s="16" t="n">
        <v>180</v>
      </c>
      <c r="J38" s="16" t="n">
        <v>142</v>
      </c>
      <c r="K38" s="16" t="n">
        <v>102</v>
      </c>
      <c r="L38" s="16" t="n">
        <v>125</v>
      </c>
      <c r="M38" s="16" t="n">
        <v>149</v>
      </c>
      <c r="N38" s="16" t="n">
        <v>165</v>
      </c>
      <c r="O38" s="16" t="n">
        <v>242</v>
      </c>
      <c r="P38" s="16" t="n">
        <f aca="false">SUM(D38:O38)</f>
        <v>1985</v>
      </c>
      <c r="Q38" s="16" t="n">
        <f aca="false">ROUND(P38/12,0)</f>
        <v>165</v>
      </c>
    </row>
    <row r="39" customFormat="false" ht="12" hidden="false" customHeight="false" outlineLevel="0" collapsed="false">
      <c r="A39" s="0"/>
      <c r="B39" s="9"/>
      <c r="C39" s="17" t="s">
        <v>18</v>
      </c>
      <c r="D39" s="19" t="n">
        <v>46</v>
      </c>
      <c r="E39" s="19" t="n">
        <v>59</v>
      </c>
      <c r="F39" s="19" t="n">
        <v>42</v>
      </c>
      <c r="G39" s="19" t="n">
        <v>47</v>
      </c>
      <c r="H39" s="19" t="n">
        <v>45</v>
      </c>
      <c r="I39" s="19" t="n">
        <v>42</v>
      </c>
      <c r="J39" s="19" t="n">
        <v>33</v>
      </c>
      <c r="K39" s="19" t="n">
        <v>48</v>
      </c>
      <c r="L39" s="19" t="n">
        <v>54</v>
      </c>
      <c r="M39" s="19" t="n">
        <v>74</v>
      </c>
      <c r="N39" s="19" t="n">
        <v>59</v>
      </c>
      <c r="O39" s="19" t="n">
        <v>61</v>
      </c>
      <c r="P39" s="19" t="n">
        <f aca="false">SUM(D39:O39)</f>
        <v>610</v>
      </c>
      <c r="Q39" s="19" t="n">
        <f aca="false">ROUND(P39/12,0)</f>
        <v>51</v>
      </c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23" customFormat="true" ht="12" hidden="false" customHeight="false" outlineLevel="0" collapsed="false">
      <c r="B40" s="9"/>
      <c r="C40" s="20" t="s">
        <v>19</v>
      </c>
      <c r="D40" s="22" t="n">
        <v>32</v>
      </c>
      <c r="E40" s="22" t="n">
        <v>25</v>
      </c>
      <c r="F40" s="22" t="n">
        <v>12</v>
      </c>
      <c r="G40" s="22" t="n">
        <v>17</v>
      </c>
      <c r="H40" s="22" t="n">
        <v>15</v>
      </c>
      <c r="I40" s="22" t="n">
        <v>19</v>
      </c>
      <c r="J40" s="22" t="n">
        <v>22</v>
      </c>
      <c r="K40" s="22" t="n">
        <v>28</v>
      </c>
      <c r="L40" s="22" t="n">
        <v>24</v>
      </c>
      <c r="M40" s="22" t="n">
        <v>27</v>
      </c>
      <c r="N40" s="22" t="n">
        <v>28</v>
      </c>
      <c r="O40" s="22" t="n">
        <v>19</v>
      </c>
      <c r="P40" s="22" t="n">
        <f aca="false">SUM(D40:O40)</f>
        <v>268</v>
      </c>
      <c r="Q40" s="22" t="n">
        <f aca="false">ROUND(P40/12,0)</f>
        <v>22</v>
      </c>
    </row>
    <row r="41" customFormat="false" ht="12" hidden="false" customHeight="false" outlineLevel="0" collapsed="false">
      <c r="A41" s="0"/>
      <c r="B41" s="9" t="s">
        <v>28</v>
      </c>
      <c r="C41" s="10" t="s">
        <v>16</v>
      </c>
      <c r="D41" s="12" t="n">
        <v>301</v>
      </c>
      <c r="E41" s="12" t="n">
        <v>301</v>
      </c>
      <c r="F41" s="12" t="n">
        <v>167</v>
      </c>
      <c r="G41" s="12" t="n">
        <v>120</v>
      </c>
      <c r="H41" s="12" t="n">
        <v>133</v>
      </c>
      <c r="I41" s="12" t="n">
        <v>119</v>
      </c>
      <c r="J41" s="12" t="n">
        <v>167</v>
      </c>
      <c r="K41" s="12" t="n">
        <v>161</v>
      </c>
      <c r="L41" s="12" t="n">
        <v>135</v>
      </c>
      <c r="M41" s="12" t="n">
        <v>103</v>
      </c>
      <c r="N41" s="12" t="n">
        <v>201</v>
      </c>
      <c r="O41" s="12" t="n">
        <v>285</v>
      </c>
      <c r="P41" s="12" t="n">
        <f aca="false">SUM(D41:O41)</f>
        <v>2193</v>
      </c>
      <c r="Q41" s="12" t="n">
        <f aca="false">ROUND(P41/12,0)</f>
        <v>183</v>
      </c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23" customFormat="true" ht="12" hidden="false" customHeight="false" outlineLevel="0" collapsed="false">
      <c r="B42" s="9"/>
      <c r="C42" s="14" t="s">
        <v>17</v>
      </c>
      <c r="D42" s="16" t="n">
        <v>164</v>
      </c>
      <c r="E42" s="16" t="n">
        <v>238</v>
      </c>
      <c r="F42" s="16" t="n">
        <v>174</v>
      </c>
      <c r="G42" s="16" t="n">
        <v>133</v>
      </c>
      <c r="H42" s="16" t="n">
        <v>139</v>
      </c>
      <c r="I42" s="16" t="n">
        <v>189</v>
      </c>
      <c r="J42" s="16" t="n">
        <v>179</v>
      </c>
      <c r="K42" s="16" t="n">
        <v>128</v>
      </c>
      <c r="L42" s="16" t="n">
        <v>139</v>
      </c>
      <c r="M42" s="16" t="n">
        <v>106</v>
      </c>
      <c r="N42" s="16" t="n">
        <v>179</v>
      </c>
      <c r="O42" s="16" t="n">
        <v>232</v>
      </c>
      <c r="P42" s="16" t="n">
        <f aca="false">SUM(D42:O42)</f>
        <v>2000</v>
      </c>
      <c r="Q42" s="16" t="n">
        <f aca="false">ROUND(P42/12,0)</f>
        <v>167</v>
      </c>
    </row>
    <row r="43" customFormat="false" ht="12" hidden="false" customHeight="false" outlineLevel="0" collapsed="false">
      <c r="A43" s="0"/>
      <c r="B43" s="9"/>
      <c r="C43" s="17" t="s">
        <v>18</v>
      </c>
      <c r="D43" s="19" t="n">
        <v>40</v>
      </c>
      <c r="E43" s="19" t="n">
        <v>83</v>
      </c>
      <c r="F43" s="19" t="n">
        <v>43</v>
      </c>
      <c r="G43" s="19" t="n">
        <v>36</v>
      </c>
      <c r="H43" s="19" t="n">
        <v>52</v>
      </c>
      <c r="I43" s="19" t="n">
        <v>59</v>
      </c>
      <c r="J43" s="19" t="n">
        <v>38</v>
      </c>
      <c r="K43" s="19" t="n">
        <v>42</v>
      </c>
      <c r="L43" s="19" t="n">
        <v>58</v>
      </c>
      <c r="M43" s="19" t="n">
        <v>54</v>
      </c>
      <c r="N43" s="19" t="n">
        <v>69</v>
      </c>
      <c r="O43" s="19" t="n">
        <v>73</v>
      </c>
      <c r="P43" s="19" t="n">
        <f aca="false">SUM(D43:O43)</f>
        <v>647</v>
      </c>
      <c r="Q43" s="19" t="n">
        <f aca="false">ROUND(P43/12,0)</f>
        <v>54</v>
      </c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23" customFormat="true" ht="12" hidden="false" customHeight="false" outlineLevel="0" collapsed="false">
      <c r="B44" s="9"/>
      <c r="C44" s="20" t="s">
        <v>19</v>
      </c>
      <c r="D44" s="22" t="n">
        <v>12</v>
      </c>
      <c r="E44" s="22" t="n">
        <v>24</v>
      </c>
      <c r="F44" s="22" t="n">
        <v>20</v>
      </c>
      <c r="G44" s="22" t="n">
        <v>12</v>
      </c>
      <c r="H44" s="22" t="n">
        <v>22</v>
      </c>
      <c r="I44" s="22" t="n">
        <v>24</v>
      </c>
      <c r="J44" s="22" t="n">
        <v>15</v>
      </c>
      <c r="K44" s="22" t="n">
        <v>25</v>
      </c>
      <c r="L44" s="22" t="n">
        <v>15</v>
      </c>
      <c r="M44" s="22" t="n">
        <v>22</v>
      </c>
      <c r="N44" s="22" t="n">
        <v>28</v>
      </c>
      <c r="O44" s="22" t="n">
        <v>33</v>
      </c>
      <c r="P44" s="22" t="n">
        <f aca="false">SUM(D44:O44)</f>
        <v>252</v>
      </c>
      <c r="Q44" s="22" t="n">
        <f aca="false">ROUND(P44/12,0)</f>
        <v>21</v>
      </c>
    </row>
    <row r="45" customFormat="false" ht="12" hidden="false" customHeight="false" outlineLevel="0" collapsed="false">
      <c r="A45" s="0"/>
      <c r="B45" s="9" t="s">
        <v>29</v>
      </c>
      <c r="C45" s="10" t="s">
        <v>16</v>
      </c>
      <c r="D45" s="12" t="n">
        <v>486</v>
      </c>
      <c r="E45" s="12" t="n">
        <v>190</v>
      </c>
      <c r="F45" s="12" t="n">
        <v>188</v>
      </c>
      <c r="G45" s="12" t="n">
        <v>125</v>
      </c>
      <c r="H45" s="12" t="n">
        <v>143</v>
      </c>
      <c r="I45" s="12" t="n">
        <v>130</v>
      </c>
      <c r="J45" s="12" t="n">
        <v>188</v>
      </c>
      <c r="K45" s="12" t="n">
        <v>227</v>
      </c>
      <c r="L45" s="12" t="n">
        <v>164</v>
      </c>
      <c r="M45" s="12" t="n">
        <v>163</v>
      </c>
      <c r="N45" s="12" t="n">
        <v>178</v>
      </c>
      <c r="O45" s="12" t="n">
        <v>422</v>
      </c>
      <c r="P45" s="12" t="n">
        <f aca="false">SUM(D45:O45)</f>
        <v>2604</v>
      </c>
      <c r="Q45" s="12" t="n">
        <f aca="false">ROUND(P45/12,0)</f>
        <v>217</v>
      </c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s="23" customFormat="true" ht="12" hidden="false" customHeight="false" outlineLevel="0" collapsed="false">
      <c r="B46" s="9"/>
      <c r="C46" s="14" t="s">
        <v>17</v>
      </c>
      <c r="D46" s="16" t="n">
        <v>288</v>
      </c>
      <c r="E46" s="16" t="n">
        <v>126</v>
      </c>
      <c r="F46" s="16" t="n">
        <v>91</v>
      </c>
      <c r="G46" s="16" t="n">
        <v>97</v>
      </c>
      <c r="H46" s="16" t="n">
        <v>146</v>
      </c>
      <c r="I46" s="16" t="n">
        <v>145</v>
      </c>
      <c r="J46" s="16" t="n">
        <v>140</v>
      </c>
      <c r="K46" s="16" t="n">
        <v>132</v>
      </c>
      <c r="L46" s="16" t="n">
        <v>120</v>
      </c>
      <c r="M46" s="16" t="n">
        <v>142</v>
      </c>
      <c r="N46" s="16" t="n">
        <v>212</v>
      </c>
      <c r="O46" s="16" t="n">
        <v>284</v>
      </c>
      <c r="P46" s="16" t="n">
        <f aca="false">SUM(D46:O46)</f>
        <v>1923</v>
      </c>
      <c r="Q46" s="16" t="n">
        <f aca="false">ROUND(P46/12,0)</f>
        <v>160</v>
      </c>
    </row>
    <row r="47" customFormat="false" ht="12" hidden="false" customHeight="false" outlineLevel="0" collapsed="false">
      <c r="A47" s="0"/>
      <c r="B47" s="9"/>
      <c r="C47" s="17" t="s">
        <v>18</v>
      </c>
      <c r="D47" s="19" t="n">
        <v>49</v>
      </c>
      <c r="E47" s="19" t="n">
        <v>46</v>
      </c>
      <c r="F47" s="19" t="n">
        <v>53</v>
      </c>
      <c r="G47" s="19" t="n">
        <v>20</v>
      </c>
      <c r="H47" s="19" t="n">
        <v>57</v>
      </c>
      <c r="I47" s="19" t="n">
        <v>36</v>
      </c>
      <c r="J47" s="19" t="n">
        <v>38</v>
      </c>
      <c r="K47" s="19" t="n">
        <v>81</v>
      </c>
      <c r="L47" s="19" t="n">
        <v>59</v>
      </c>
      <c r="M47" s="19" t="n">
        <v>74</v>
      </c>
      <c r="N47" s="19" t="n">
        <v>82</v>
      </c>
      <c r="O47" s="19" t="n">
        <v>58</v>
      </c>
      <c r="P47" s="19" t="n">
        <f aca="false">SUM(D47:O47)</f>
        <v>653</v>
      </c>
      <c r="Q47" s="19" t="n">
        <f aca="false">ROUND(P47/12,0)</f>
        <v>54</v>
      </c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s="23" customFormat="true" ht="12" hidden="false" customHeight="false" outlineLevel="0" collapsed="false">
      <c r="B48" s="9"/>
      <c r="C48" s="20" t="s">
        <v>19</v>
      </c>
      <c r="D48" s="22" t="n">
        <v>20</v>
      </c>
      <c r="E48" s="22" t="n">
        <v>21</v>
      </c>
      <c r="F48" s="22" t="n">
        <v>18</v>
      </c>
      <c r="G48" s="22" t="n">
        <v>5</v>
      </c>
      <c r="H48" s="22" t="n">
        <v>20</v>
      </c>
      <c r="I48" s="22" t="n">
        <v>13</v>
      </c>
      <c r="J48" s="22" t="n">
        <v>23</v>
      </c>
      <c r="K48" s="22" t="n">
        <v>22</v>
      </c>
      <c r="L48" s="22" t="n">
        <v>24</v>
      </c>
      <c r="M48" s="22" t="n">
        <v>14</v>
      </c>
      <c r="N48" s="22" t="n">
        <v>37</v>
      </c>
      <c r="O48" s="22" t="n">
        <v>44</v>
      </c>
      <c r="P48" s="22" t="n">
        <f aca="false">SUM(D48:O48)</f>
        <v>261</v>
      </c>
      <c r="Q48" s="22" t="n">
        <f aca="false">ROUND(P48/12,0)</f>
        <v>22</v>
      </c>
    </row>
    <row r="49" customFormat="false" ht="12" hidden="false" customHeight="false" outlineLevel="0" collapsed="false">
      <c r="A49" s="0"/>
      <c r="B49" s="9" t="s">
        <v>30</v>
      </c>
      <c r="C49" s="10" t="s">
        <v>16</v>
      </c>
      <c r="D49" s="12" t="n">
        <v>525</v>
      </c>
      <c r="E49" s="12" t="n">
        <v>300</v>
      </c>
      <c r="F49" s="12" t="n">
        <v>186</v>
      </c>
      <c r="G49" s="12" t="n">
        <v>181</v>
      </c>
      <c r="H49" s="12" t="n">
        <v>166</v>
      </c>
      <c r="I49" s="12" t="n">
        <v>193</v>
      </c>
      <c r="J49" s="12" t="n">
        <v>200</v>
      </c>
      <c r="K49" s="12" t="n">
        <v>169</v>
      </c>
      <c r="L49" s="12" t="n">
        <v>174</v>
      </c>
      <c r="M49" s="12" t="n">
        <v>188</v>
      </c>
      <c r="N49" s="12" t="n">
        <v>199</v>
      </c>
      <c r="O49" s="12" t="n">
        <v>254</v>
      </c>
      <c r="P49" s="12" t="n">
        <f aca="false">SUM(D49:O49)</f>
        <v>2735</v>
      </c>
      <c r="Q49" s="12" t="n">
        <f aca="false">ROUND(P49/12,0)</f>
        <v>228</v>
      </c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s="23" customFormat="true" ht="12" hidden="false" customHeight="false" outlineLevel="0" collapsed="false">
      <c r="B50" s="9"/>
      <c r="C50" s="14" t="s">
        <v>17</v>
      </c>
      <c r="D50" s="16" t="n">
        <v>300</v>
      </c>
      <c r="E50" s="16" t="n">
        <v>240</v>
      </c>
      <c r="F50" s="16" t="n">
        <v>153</v>
      </c>
      <c r="G50" s="16" t="n">
        <v>119</v>
      </c>
      <c r="H50" s="16" t="n">
        <v>190</v>
      </c>
      <c r="I50" s="16" t="n">
        <v>217</v>
      </c>
      <c r="J50" s="16" t="n">
        <v>184</v>
      </c>
      <c r="K50" s="16" t="n">
        <v>199</v>
      </c>
      <c r="L50" s="16" t="n">
        <v>154</v>
      </c>
      <c r="M50" s="16" t="n">
        <v>171</v>
      </c>
      <c r="N50" s="16" t="n">
        <v>228</v>
      </c>
      <c r="O50" s="16" t="n">
        <v>350</v>
      </c>
      <c r="P50" s="16" t="n">
        <f aca="false">SUM(D50:O50)</f>
        <v>2505</v>
      </c>
      <c r="Q50" s="16" t="n">
        <f aca="false">ROUND(P50/12,0)</f>
        <v>209</v>
      </c>
    </row>
    <row r="51" customFormat="false" ht="12" hidden="false" customHeight="false" outlineLevel="0" collapsed="false">
      <c r="A51" s="0"/>
      <c r="B51" s="9"/>
      <c r="C51" s="17" t="s">
        <v>18</v>
      </c>
      <c r="D51" s="19" t="n">
        <v>52</v>
      </c>
      <c r="E51" s="19" t="n">
        <v>59</v>
      </c>
      <c r="F51" s="19" t="n">
        <v>54</v>
      </c>
      <c r="G51" s="19" t="n">
        <v>58</v>
      </c>
      <c r="H51" s="19" t="n">
        <v>58</v>
      </c>
      <c r="I51" s="19" t="n">
        <v>70</v>
      </c>
      <c r="J51" s="19" t="n">
        <v>71</v>
      </c>
      <c r="K51" s="19" t="n">
        <v>46</v>
      </c>
      <c r="L51" s="19" t="n">
        <v>67</v>
      </c>
      <c r="M51" s="19" t="n">
        <v>47</v>
      </c>
      <c r="N51" s="19" t="n">
        <v>55</v>
      </c>
      <c r="O51" s="19" t="n">
        <v>41</v>
      </c>
      <c r="P51" s="19" t="n">
        <f aca="false">SUM(D51:O51)</f>
        <v>678</v>
      </c>
      <c r="Q51" s="19" t="n">
        <f aca="false">ROUND(P51/12,0)</f>
        <v>57</v>
      </c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s="23" customFormat="true" ht="12" hidden="false" customHeight="false" outlineLevel="0" collapsed="false">
      <c r="B52" s="9"/>
      <c r="C52" s="20" t="s">
        <v>19</v>
      </c>
      <c r="D52" s="22" t="n">
        <v>22</v>
      </c>
      <c r="E52" s="22" t="n">
        <v>20</v>
      </c>
      <c r="F52" s="22" t="n">
        <v>19</v>
      </c>
      <c r="G52" s="22" t="n">
        <v>13</v>
      </c>
      <c r="H52" s="22" t="n">
        <v>20</v>
      </c>
      <c r="I52" s="22" t="n">
        <v>14</v>
      </c>
      <c r="J52" s="22" t="n">
        <v>16</v>
      </c>
      <c r="K52" s="22" t="n">
        <v>28</v>
      </c>
      <c r="L52" s="22" t="n">
        <v>20</v>
      </c>
      <c r="M52" s="22" t="n">
        <v>23</v>
      </c>
      <c r="N52" s="22" t="n">
        <v>20</v>
      </c>
      <c r="O52" s="22" t="n">
        <v>22</v>
      </c>
      <c r="P52" s="22" t="n">
        <f aca="false">SUM(D52:O52)</f>
        <v>237</v>
      </c>
      <c r="Q52" s="22" t="n">
        <f aca="false">ROUND(P52/12,0)</f>
        <v>20</v>
      </c>
    </row>
    <row r="53" customFormat="false" ht="12" hidden="false" customHeight="false" outlineLevel="0" collapsed="false">
      <c r="A53" s="0"/>
      <c r="B53" s="9" t="s">
        <v>31</v>
      </c>
      <c r="C53" s="10" t="s">
        <v>16</v>
      </c>
      <c r="D53" s="12" t="n">
        <v>503</v>
      </c>
      <c r="E53" s="12" t="n">
        <v>215</v>
      </c>
      <c r="F53" s="12" t="n">
        <v>180</v>
      </c>
      <c r="G53" s="12" t="n">
        <v>162</v>
      </c>
      <c r="H53" s="12" t="n">
        <v>174</v>
      </c>
      <c r="I53" s="12" t="n">
        <v>337</v>
      </c>
      <c r="J53" s="12" t="n">
        <v>198</v>
      </c>
      <c r="K53" s="12" t="n">
        <v>342</v>
      </c>
      <c r="L53" s="12" t="n">
        <v>200</v>
      </c>
      <c r="M53" s="12" t="n">
        <v>271</v>
      </c>
      <c r="N53" s="12" t="n">
        <v>250</v>
      </c>
      <c r="O53" s="12" t="n">
        <v>323</v>
      </c>
      <c r="P53" s="12" t="n">
        <f aca="false">SUM(D53:O53)</f>
        <v>3155</v>
      </c>
      <c r="Q53" s="12" t="n">
        <f aca="false">ROUND(P53/12,0)</f>
        <v>263</v>
      </c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s="23" customFormat="true" ht="12" hidden="false" customHeight="false" outlineLevel="0" collapsed="false">
      <c r="B54" s="9"/>
      <c r="C54" s="14" t="s">
        <v>17</v>
      </c>
      <c r="D54" s="16" t="n">
        <v>285</v>
      </c>
      <c r="E54" s="16" t="n">
        <v>179</v>
      </c>
      <c r="F54" s="16" t="n">
        <v>166</v>
      </c>
      <c r="G54" s="16" t="n">
        <v>146</v>
      </c>
      <c r="H54" s="16" t="n">
        <v>197</v>
      </c>
      <c r="I54" s="16" t="n">
        <v>226</v>
      </c>
      <c r="J54" s="16" t="n">
        <v>146</v>
      </c>
      <c r="K54" s="16" t="n">
        <v>150</v>
      </c>
      <c r="L54" s="16" t="n">
        <v>166</v>
      </c>
      <c r="M54" s="16" t="n">
        <v>222</v>
      </c>
      <c r="N54" s="16" t="n">
        <v>194</v>
      </c>
      <c r="O54" s="16" t="n">
        <v>240</v>
      </c>
      <c r="P54" s="16" t="n">
        <f aca="false">SUM(D54:O54)</f>
        <v>2317</v>
      </c>
      <c r="Q54" s="16" t="n">
        <f aca="false">ROUND(P54/12,0)</f>
        <v>193</v>
      </c>
    </row>
    <row r="55" customFormat="false" ht="12" hidden="false" customHeight="false" outlineLevel="0" collapsed="false">
      <c r="A55" s="0"/>
      <c r="B55" s="9"/>
      <c r="C55" s="17" t="s">
        <v>18</v>
      </c>
      <c r="D55" s="19" t="n">
        <v>46</v>
      </c>
      <c r="E55" s="19" t="n">
        <v>37</v>
      </c>
      <c r="F55" s="19" t="n">
        <v>37</v>
      </c>
      <c r="G55" s="19" t="n">
        <v>41</v>
      </c>
      <c r="H55" s="19" t="n">
        <v>28</v>
      </c>
      <c r="I55" s="19" t="n">
        <v>88</v>
      </c>
      <c r="J55" s="19" t="n">
        <v>42</v>
      </c>
      <c r="K55" s="19" t="n">
        <v>64</v>
      </c>
      <c r="L55" s="19" t="n">
        <v>60</v>
      </c>
      <c r="M55" s="19" t="n">
        <v>77</v>
      </c>
      <c r="N55" s="19" t="n">
        <v>90</v>
      </c>
      <c r="O55" s="19" t="n">
        <v>59</v>
      </c>
      <c r="P55" s="19" t="n">
        <f aca="false">SUM(D55:O55)</f>
        <v>669</v>
      </c>
      <c r="Q55" s="19" t="n">
        <f aca="false">ROUND(P55/12,0)</f>
        <v>56</v>
      </c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23" customFormat="true" ht="12" hidden="false" customHeight="false" outlineLevel="0" collapsed="false">
      <c r="B56" s="9"/>
      <c r="C56" s="20" t="s">
        <v>19</v>
      </c>
      <c r="D56" s="22" t="n">
        <v>31</v>
      </c>
      <c r="E56" s="22" t="n">
        <v>22</v>
      </c>
      <c r="F56" s="22" t="n">
        <v>17</v>
      </c>
      <c r="G56" s="22" t="n">
        <v>26</v>
      </c>
      <c r="H56" s="22" t="n">
        <v>23</v>
      </c>
      <c r="I56" s="22" t="n">
        <v>28</v>
      </c>
      <c r="J56" s="22" t="n">
        <v>23</v>
      </c>
      <c r="K56" s="22" t="n">
        <v>22</v>
      </c>
      <c r="L56" s="22" t="n">
        <v>24</v>
      </c>
      <c r="M56" s="22" t="n">
        <v>23</v>
      </c>
      <c r="N56" s="22" t="n">
        <v>28</v>
      </c>
      <c r="O56" s="22" t="n">
        <v>19</v>
      </c>
      <c r="P56" s="22" t="n">
        <f aca="false">SUM(D56:O56)</f>
        <v>286</v>
      </c>
      <c r="Q56" s="22" t="n">
        <f aca="false">ROUND(P56/12,0)</f>
        <v>24</v>
      </c>
    </row>
    <row r="57" customFormat="false" ht="12" hidden="false" customHeight="false" outlineLevel="0" collapsed="false">
      <c r="A57" s="0"/>
      <c r="B57" s="9" t="s">
        <v>32</v>
      </c>
      <c r="C57" s="10" t="s">
        <v>16</v>
      </c>
      <c r="D57" s="12" t="n">
        <v>558</v>
      </c>
      <c r="E57" s="12" t="n">
        <v>233</v>
      </c>
      <c r="F57" s="12" t="n">
        <v>160</v>
      </c>
      <c r="G57" s="12" t="n">
        <v>162</v>
      </c>
      <c r="H57" s="12" t="n">
        <v>157</v>
      </c>
      <c r="I57" s="12" t="n">
        <v>182</v>
      </c>
      <c r="J57" s="12" t="n">
        <v>203</v>
      </c>
      <c r="K57" s="12" t="n">
        <v>198</v>
      </c>
      <c r="L57" s="12" t="n">
        <v>183</v>
      </c>
      <c r="M57" s="12" t="n">
        <v>166</v>
      </c>
      <c r="N57" s="12" t="n">
        <v>201</v>
      </c>
      <c r="O57" s="12" t="n">
        <v>316</v>
      </c>
      <c r="P57" s="12" t="n">
        <f aca="false">SUM(D57:O57)</f>
        <v>2719</v>
      </c>
      <c r="Q57" s="12" t="n">
        <f aca="false">ROUND(P57/12,0)</f>
        <v>227</v>
      </c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s="23" customFormat="true" ht="12" hidden="false" customHeight="false" outlineLevel="0" collapsed="false">
      <c r="B58" s="9"/>
      <c r="C58" s="14" t="s">
        <v>17</v>
      </c>
      <c r="D58" s="16" t="n">
        <v>342</v>
      </c>
      <c r="E58" s="16" t="n">
        <v>140</v>
      </c>
      <c r="F58" s="16" t="n">
        <v>177</v>
      </c>
      <c r="G58" s="16" t="n">
        <v>142</v>
      </c>
      <c r="H58" s="16" t="n">
        <v>132</v>
      </c>
      <c r="I58" s="16" t="n">
        <v>123</v>
      </c>
      <c r="J58" s="16" t="n">
        <v>133</v>
      </c>
      <c r="K58" s="16" t="n">
        <v>163</v>
      </c>
      <c r="L58" s="16" t="n">
        <v>171</v>
      </c>
      <c r="M58" s="16" t="n">
        <v>125</v>
      </c>
      <c r="N58" s="16" t="n">
        <v>182</v>
      </c>
      <c r="O58" s="16" t="n">
        <v>232</v>
      </c>
      <c r="P58" s="16" t="n">
        <f aca="false">SUM(D58:O58)</f>
        <v>2062</v>
      </c>
      <c r="Q58" s="16" t="n">
        <f aca="false">ROUND(P58/12,0)</f>
        <v>172</v>
      </c>
    </row>
    <row r="59" customFormat="false" ht="12" hidden="false" customHeight="false" outlineLevel="0" collapsed="false">
      <c r="A59" s="0"/>
      <c r="B59" s="9"/>
      <c r="C59" s="17" t="s">
        <v>18</v>
      </c>
      <c r="D59" s="19" t="n">
        <v>87</v>
      </c>
      <c r="E59" s="19" t="n">
        <v>66</v>
      </c>
      <c r="F59" s="19" t="n">
        <v>60</v>
      </c>
      <c r="G59" s="19" t="n">
        <v>67</v>
      </c>
      <c r="H59" s="19" t="n">
        <v>75</v>
      </c>
      <c r="I59" s="19" t="n">
        <v>78</v>
      </c>
      <c r="J59" s="19" t="n">
        <v>61</v>
      </c>
      <c r="K59" s="19" t="n">
        <v>52</v>
      </c>
      <c r="L59" s="19" t="n">
        <v>75</v>
      </c>
      <c r="M59" s="19" t="n">
        <v>94</v>
      </c>
      <c r="N59" s="19" t="n">
        <v>71</v>
      </c>
      <c r="O59" s="19" t="n">
        <v>52</v>
      </c>
      <c r="P59" s="19" t="n">
        <f aca="false">SUM(D59:O59)</f>
        <v>838</v>
      </c>
      <c r="Q59" s="19" t="n">
        <f aca="false">ROUND(P59/12,0)</f>
        <v>70</v>
      </c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s="23" customFormat="true" ht="12" hidden="false" customHeight="false" outlineLevel="0" collapsed="false">
      <c r="B60" s="9"/>
      <c r="C60" s="20" t="s">
        <v>19</v>
      </c>
      <c r="D60" s="22" t="n">
        <v>16</v>
      </c>
      <c r="E60" s="22" t="n">
        <v>18</v>
      </c>
      <c r="F60" s="22" t="n">
        <v>13</v>
      </c>
      <c r="G60" s="22" t="n">
        <v>19</v>
      </c>
      <c r="H60" s="22" t="n">
        <v>17</v>
      </c>
      <c r="I60" s="22" t="n">
        <v>17</v>
      </c>
      <c r="J60" s="22" t="n">
        <v>20</v>
      </c>
      <c r="K60" s="22" t="n">
        <v>30</v>
      </c>
      <c r="L60" s="22" t="n">
        <v>22</v>
      </c>
      <c r="M60" s="22" t="n">
        <v>33</v>
      </c>
      <c r="N60" s="22" t="n">
        <v>32</v>
      </c>
      <c r="O60" s="22" t="n">
        <v>15</v>
      </c>
      <c r="P60" s="22" t="n">
        <f aca="false">SUM(D60:O60)</f>
        <v>252</v>
      </c>
      <c r="Q60" s="22" t="n">
        <f aca="false">ROUND(P60/12,0)</f>
        <v>21</v>
      </c>
    </row>
    <row r="61" customFormat="false" ht="12" hidden="false" customHeight="false" outlineLevel="0" collapsed="false">
      <c r="A61" s="0"/>
      <c r="B61" s="9" t="s">
        <v>33</v>
      </c>
      <c r="C61" s="10" t="s">
        <v>16</v>
      </c>
      <c r="D61" s="12" t="n">
        <v>550</v>
      </c>
      <c r="E61" s="12" t="n">
        <v>168</v>
      </c>
      <c r="F61" s="12" t="n">
        <v>140</v>
      </c>
      <c r="G61" s="12" t="n">
        <v>169</v>
      </c>
      <c r="H61" s="12" t="n">
        <v>188</v>
      </c>
      <c r="I61" s="12" t="n">
        <v>149</v>
      </c>
      <c r="J61" s="12" t="n">
        <v>195</v>
      </c>
      <c r="K61" s="12" t="n">
        <v>228</v>
      </c>
      <c r="L61" s="12" t="n">
        <v>169</v>
      </c>
      <c r="M61" s="12" t="n">
        <v>232</v>
      </c>
      <c r="N61" s="12" t="n">
        <v>200</v>
      </c>
      <c r="O61" s="12" t="n">
        <v>411</v>
      </c>
      <c r="P61" s="12" t="n">
        <f aca="false">SUM(D61:O61)</f>
        <v>2799</v>
      </c>
      <c r="Q61" s="12" t="n">
        <f aca="false">ROUND(P61/12,0)</f>
        <v>233</v>
      </c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s="23" customFormat="true" ht="12" hidden="false" customHeight="false" outlineLevel="0" collapsed="false">
      <c r="B62" s="9"/>
      <c r="C62" s="14" t="s">
        <v>17</v>
      </c>
      <c r="D62" s="16" t="n">
        <v>255</v>
      </c>
      <c r="E62" s="16" t="n">
        <v>205</v>
      </c>
      <c r="F62" s="16" t="n">
        <v>155</v>
      </c>
      <c r="G62" s="16" t="n">
        <v>138</v>
      </c>
      <c r="H62" s="16" t="n">
        <v>176</v>
      </c>
      <c r="I62" s="16" t="n">
        <v>140</v>
      </c>
      <c r="J62" s="16" t="n">
        <v>140</v>
      </c>
      <c r="K62" s="16" t="n">
        <v>186</v>
      </c>
      <c r="L62" s="16" t="n">
        <v>169</v>
      </c>
      <c r="M62" s="16" t="n">
        <v>217</v>
      </c>
      <c r="N62" s="16" t="n">
        <v>173</v>
      </c>
      <c r="O62" s="16" t="n">
        <v>361</v>
      </c>
      <c r="P62" s="16" t="n">
        <f aca="false">SUM(D62:O62)</f>
        <v>2315</v>
      </c>
      <c r="Q62" s="16" t="n">
        <f aca="false">ROUND(P62/12,0)</f>
        <v>193</v>
      </c>
    </row>
    <row r="63" customFormat="false" ht="12" hidden="false" customHeight="false" outlineLevel="0" collapsed="false">
      <c r="A63" s="0"/>
      <c r="B63" s="9"/>
      <c r="C63" s="17" t="s">
        <v>18</v>
      </c>
      <c r="D63" s="19" t="n">
        <v>74</v>
      </c>
      <c r="E63" s="19" t="n">
        <v>65</v>
      </c>
      <c r="F63" s="19" t="n">
        <v>55</v>
      </c>
      <c r="G63" s="19" t="n">
        <v>68</v>
      </c>
      <c r="H63" s="19" t="n">
        <v>79</v>
      </c>
      <c r="I63" s="19" t="n">
        <v>88</v>
      </c>
      <c r="J63" s="19" t="n">
        <v>75</v>
      </c>
      <c r="K63" s="19" t="n">
        <v>93</v>
      </c>
      <c r="L63" s="19" t="n">
        <v>58</v>
      </c>
      <c r="M63" s="19" t="n">
        <v>93</v>
      </c>
      <c r="N63" s="19" t="n">
        <v>90</v>
      </c>
      <c r="O63" s="19" t="n">
        <v>63</v>
      </c>
      <c r="P63" s="19" t="n">
        <f aca="false">SUM(D63:O63)</f>
        <v>901</v>
      </c>
      <c r="Q63" s="19" t="n">
        <f aca="false">ROUND(P63/12,0)</f>
        <v>75</v>
      </c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23" customFormat="true" ht="12" hidden="false" customHeight="false" outlineLevel="0" collapsed="false">
      <c r="B64" s="9"/>
      <c r="C64" s="20" t="s">
        <v>19</v>
      </c>
      <c r="D64" s="22" t="n">
        <v>17</v>
      </c>
      <c r="E64" s="22" t="n">
        <v>21</v>
      </c>
      <c r="F64" s="22" t="n">
        <v>20</v>
      </c>
      <c r="G64" s="22" t="n">
        <v>30</v>
      </c>
      <c r="H64" s="22" t="n">
        <v>19</v>
      </c>
      <c r="I64" s="22" t="n">
        <v>14</v>
      </c>
      <c r="J64" s="22" t="n">
        <v>21</v>
      </c>
      <c r="K64" s="22" t="n">
        <v>26</v>
      </c>
      <c r="L64" s="22" t="n">
        <v>29</v>
      </c>
      <c r="M64" s="22" t="n">
        <v>34</v>
      </c>
      <c r="N64" s="22" t="n">
        <v>24</v>
      </c>
      <c r="O64" s="22" t="n">
        <v>15</v>
      </c>
      <c r="P64" s="22" t="n">
        <f aca="false">SUM(D64:O64)</f>
        <v>270</v>
      </c>
      <c r="Q64" s="22" t="n">
        <f aca="false">ROUND(P64/12,0)</f>
        <v>23</v>
      </c>
    </row>
    <row r="65" customFormat="false" ht="12" hidden="false" customHeight="false" outlineLevel="0" collapsed="false">
      <c r="A65" s="0"/>
      <c r="B65" s="9" t="s">
        <v>34</v>
      </c>
      <c r="C65" s="10" t="s">
        <v>16</v>
      </c>
      <c r="D65" s="12" t="n">
        <v>456</v>
      </c>
      <c r="E65" s="12" t="n">
        <v>265</v>
      </c>
      <c r="F65" s="12" t="n">
        <v>635</v>
      </c>
      <c r="G65" s="12" t="n">
        <v>274</v>
      </c>
      <c r="H65" s="12" t="n">
        <v>336</v>
      </c>
      <c r="I65" s="12" t="n">
        <v>415</v>
      </c>
      <c r="J65" s="12" t="n">
        <v>721</v>
      </c>
      <c r="K65" s="12" t="n">
        <v>280</v>
      </c>
      <c r="L65" s="12" t="n">
        <v>275</v>
      </c>
      <c r="M65" s="12" t="n">
        <v>296</v>
      </c>
      <c r="N65" s="12" t="n">
        <v>327</v>
      </c>
      <c r="O65" s="12" t="n">
        <v>644</v>
      </c>
      <c r="P65" s="12" t="n">
        <f aca="false">SUM(D65:O65)</f>
        <v>4924</v>
      </c>
      <c r="Q65" s="12" t="n">
        <f aca="false">ROUND(P65/12,0)</f>
        <v>410</v>
      </c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s="23" customFormat="true" ht="12" hidden="false" customHeight="false" outlineLevel="0" collapsed="false">
      <c r="B66" s="9"/>
      <c r="C66" s="14" t="s">
        <v>17</v>
      </c>
      <c r="D66" s="16" t="n">
        <v>296</v>
      </c>
      <c r="E66" s="16" t="n">
        <v>193</v>
      </c>
      <c r="F66" s="16" t="n">
        <v>163</v>
      </c>
      <c r="G66" s="16" t="n">
        <v>166</v>
      </c>
      <c r="H66" s="16" t="n">
        <v>160</v>
      </c>
      <c r="I66" s="16" t="n">
        <v>196</v>
      </c>
      <c r="J66" s="16" t="n">
        <v>181</v>
      </c>
      <c r="K66" s="16" t="n">
        <v>160</v>
      </c>
      <c r="L66" s="16" t="n">
        <v>195</v>
      </c>
      <c r="M66" s="16" t="n">
        <v>187</v>
      </c>
      <c r="N66" s="16" t="n">
        <v>213</v>
      </c>
      <c r="O66" s="16" t="n">
        <v>448</v>
      </c>
      <c r="P66" s="16" t="n">
        <f aca="false">SUM(D66:O66)</f>
        <v>2558</v>
      </c>
      <c r="Q66" s="16" t="n">
        <f aca="false">ROUND(P66/12,0)</f>
        <v>213</v>
      </c>
    </row>
    <row r="67" customFormat="false" ht="12" hidden="false" customHeight="false" outlineLevel="0" collapsed="false">
      <c r="A67" s="0"/>
      <c r="B67" s="9"/>
      <c r="C67" s="17" t="s">
        <v>18</v>
      </c>
      <c r="D67" s="19" t="n">
        <v>66</v>
      </c>
      <c r="E67" s="19" t="n">
        <v>75</v>
      </c>
      <c r="F67" s="19" t="n">
        <v>72</v>
      </c>
      <c r="G67" s="19" t="n">
        <v>41</v>
      </c>
      <c r="H67" s="19" t="n">
        <v>84</v>
      </c>
      <c r="I67" s="19" t="n">
        <v>65</v>
      </c>
      <c r="J67" s="19" t="n">
        <v>76</v>
      </c>
      <c r="K67" s="19" t="n">
        <v>61</v>
      </c>
      <c r="L67" s="19" t="n">
        <v>83</v>
      </c>
      <c r="M67" s="19" t="n">
        <v>91</v>
      </c>
      <c r="N67" s="19" t="n">
        <v>80</v>
      </c>
      <c r="O67" s="19" t="n">
        <v>88</v>
      </c>
      <c r="P67" s="19" t="n">
        <f aca="false">SUM(D67:O67)</f>
        <v>882</v>
      </c>
      <c r="Q67" s="19" t="n">
        <f aca="false">ROUND(P67/12,0)</f>
        <v>74</v>
      </c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s="23" customFormat="true" ht="12" hidden="false" customHeight="false" outlineLevel="0" collapsed="false">
      <c r="B68" s="9"/>
      <c r="C68" s="20" t="s">
        <v>19</v>
      </c>
      <c r="D68" s="22" t="n">
        <v>25</v>
      </c>
      <c r="E68" s="22" t="n">
        <v>15</v>
      </c>
      <c r="F68" s="22" t="n">
        <v>29</v>
      </c>
      <c r="G68" s="22" t="n">
        <v>16</v>
      </c>
      <c r="H68" s="22" t="n">
        <v>22</v>
      </c>
      <c r="I68" s="22" t="n">
        <v>22</v>
      </c>
      <c r="J68" s="22" t="n">
        <v>19</v>
      </c>
      <c r="K68" s="22" t="n">
        <v>30</v>
      </c>
      <c r="L68" s="22" t="n">
        <v>25</v>
      </c>
      <c r="M68" s="22" t="n">
        <v>35</v>
      </c>
      <c r="N68" s="22" t="n">
        <v>19</v>
      </c>
      <c r="O68" s="22" t="n">
        <v>24</v>
      </c>
      <c r="P68" s="22" t="n">
        <f aca="false">SUM(D68:O68)</f>
        <v>281</v>
      </c>
      <c r="Q68" s="22" t="n">
        <f aca="false">ROUND(P68/12,0)</f>
        <v>23</v>
      </c>
    </row>
    <row r="69" customFormat="false" ht="12" hidden="false" customHeight="false" outlineLevel="0" collapsed="false">
      <c r="A69" s="0"/>
      <c r="B69" s="9" t="s">
        <v>35</v>
      </c>
      <c r="C69" s="10" t="s">
        <v>16</v>
      </c>
      <c r="D69" s="12" t="n">
        <v>688</v>
      </c>
      <c r="E69" s="12" t="n">
        <v>430</v>
      </c>
      <c r="F69" s="12" t="n">
        <v>348</v>
      </c>
      <c r="G69" s="12" t="n">
        <v>395</v>
      </c>
      <c r="H69" s="12" t="n">
        <v>403</v>
      </c>
      <c r="I69" s="12" t="n">
        <v>348</v>
      </c>
      <c r="J69" s="12" t="n">
        <v>658</v>
      </c>
      <c r="K69" s="12" t="n">
        <v>475</v>
      </c>
      <c r="L69" s="12" t="n">
        <v>503</v>
      </c>
      <c r="M69" s="12" t="n">
        <v>365</v>
      </c>
      <c r="N69" s="12" t="n">
        <v>376</v>
      </c>
      <c r="O69" s="12" t="n">
        <v>991</v>
      </c>
      <c r="P69" s="12" t="n">
        <f aca="false">SUM(D69:O69)</f>
        <v>5980</v>
      </c>
      <c r="Q69" s="12" t="n">
        <f aca="false">ROUND(P69/12,0)</f>
        <v>498</v>
      </c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23" customFormat="true" ht="12" hidden="false" customHeight="false" outlineLevel="0" collapsed="false">
      <c r="B70" s="9"/>
      <c r="C70" s="14" t="s">
        <v>17</v>
      </c>
      <c r="D70" s="16" t="n">
        <v>299</v>
      </c>
      <c r="E70" s="16" t="n">
        <v>352</v>
      </c>
      <c r="F70" s="16" t="n">
        <v>182</v>
      </c>
      <c r="G70" s="16" t="n">
        <v>197</v>
      </c>
      <c r="H70" s="16" t="n">
        <v>144</v>
      </c>
      <c r="I70" s="16" t="n">
        <v>166</v>
      </c>
      <c r="J70" s="16" t="n">
        <v>206</v>
      </c>
      <c r="K70" s="16" t="n">
        <v>199</v>
      </c>
      <c r="L70" s="16" t="n">
        <v>264</v>
      </c>
      <c r="M70" s="16" t="n">
        <v>218</v>
      </c>
      <c r="N70" s="16" t="n">
        <v>248</v>
      </c>
      <c r="O70" s="16" t="n">
        <v>493</v>
      </c>
      <c r="P70" s="16" t="n">
        <f aca="false">SUM(D70:O70)</f>
        <v>2968</v>
      </c>
      <c r="Q70" s="16" t="n">
        <f aca="false">ROUND(P70/12,0)</f>
        <v>247</v>
      </c>
    </row>
    <row r="71" customFormat="false" ht="12" hidden="false" customHeight="false" outlineLevel="0" collapsed="false">
      <c r="A71" s="0"/>
      <c r="B71" s="9"/>
      <c r="C71" s="17" t="s">
        <v>18</v>
      </c>
      <c r="D71" s="19" t="n">
        <v>64</v>
      </c>
      <c r="E71" s="19" t="n">
        <v>88</v>
      </c>
      <c r="F71" s="19" t="n">
        <v>77</v>
      </c>
      <c r="G71" s="19" t="n">
        <v>78</v>
      </c>
      <c r="H71" s="19" t="n">
        <v>78</v>
      </c>
      <c r="I71" s="19" t="n">
        <v>91</v>
      </c>
      <c r="J71" s="19" t="n">
        <v>76</v>
      </c>
      <c r="K71" s="19" t="n">
        <v>90</v>
      </c>
      <c r="L71" s="19" t="n">
        <v>115</v>
      </c>
      <c r="M71" s="19" t="n">
        <v>102</v>
      </c>
      <c r="N71" s="19" t="n">
        <v>102</v>
      </c>
      <c r="O71" s="19" t="n">
        <v>101</v>
      </c>
      <c r="P71" s="19" t="n">
        <f aca="false">SUM(D71:O71)</f>
        <v>1062</v>
      </c>
      <c r="Q71" s="19" t="n">
        <f aca="false">ROUND(P71/12,0)</f>
        <v>89</v>
      </c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s="23" customFormat="true" ht="12" hidden="false" customHeight="false" outlineLevel="0" collapsed="false">
      <c r="B72" s="9"/>
      <c r="C72" s="20" t="s">
        <v>19</v>
      </c>
      <c r="D72" s="22" t="n">
        <v>19</v>
      </c>
      <c r="E72" s="22" t="n">
        <v>25</v>
      </c>
      <c r="F72" s="22" t="n">
        <v>26</v>
      </c>
      <c r="G72" s="22" t="n">
        <v>22</v>
      </c>
      <c r="H72" s="22" t="n">
        <v>21</v>
      </c>
      <c r="I72" s="22" t="n">
        <v>21</v>
      </c>
      <c r="J72" s="22" t="n">
        <v>19</v>
      </c>
      <c r="K72" s="22" t="n">
        <v>29</v>
      </c>
      <c r="L72" s="22" t="n">
        <v>28</v>
      </c>
      <c r="M72" s="22" t="n">
        <v>27</v>
      </c>
      <c r="N72" s="22" t="n">
        <v>23</v>
      </c>
      <c r="O72" s="22" t="n">
        <v>27</v>
      </c>
      <c r="P72" s="22" t="n">
        <f aca="false">SUM(D72:O72)</f>
        <v>287</v>
      </c>
      <c r="Q72" s="22" t="n">
        <f aca="false">ROUND(P72/12,0)</f>
        <v>24</v>
      </c>
    </row>
    <row r="73" customFormat="false" ht="12" hidden="false" customHeight="false" outlineLevel="0" collapsed="false">
      <c r="A73" s="0"/>
      <c r="B73" s="9" t="s">
        <v>36</v>
      </c>
      <c r="C73" s="10" t="s">
        <v>16</v>
      </c>
      <c r="D73" s="12" t="n">
        <v>803</v>
      </c>
      <c r="E73" s="12" t="n">
        <v>452</v>
      </c>
      <c r="F73" s="12" t="n">
        <v>310</v>
      </c>
      <c r="G73" s="12" t="n">
        <v>429</v>
      </c>
      <c r="H73" s="12" t="n">
        <v>561</v>
      </c>
      <c r="I73" s="12" t="n">
        <v>415</v>
      </c>
      <c r="J73" s="12" t="n">
        <v>445</v>
      </c>
      <c r="K73" s="12" t="n">
        <v>575</v>
      </c>
      <c r="L73" s="12" t="n">
        <v>465</v>
      </c>
      <c r="M73" s="12" t="n">
        <v>415</v>
      </c>
      <c r="N73" s="12" t="n">
        <v>393</v>
      </c>
      <c r="O73" s="12" t="n">
        <v>917</v>
      </c>
      <c r="P73" s="12" t="n">
        <f aca="false">SUM(D73:O73)</f>
        <v>6180</v>
      </c>
      <c r="Q73" s="12" t="n">
        <f aca="false">ROUND(P73/12,0)</f>
        <v>515</v>
      </c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s="23" customFormat="true" ht="12" hidden="false" customHeight="false" outlineLevel="0" collapsed="false">
      <c r="B74" s="9"/>
      <c r="C74" s="14" t="s">
        <v>17</v>
      </c>
      <c r="D74" s="16" t="n">
        <v>318</v>
      </c>
      <c r="E74" s="16" t="n">
        <v>211</v>
      </c>
      <c r="F74" s="16" t="n">
        <v>226</v>
      </c>
      <c r="G74" s="16" t="n">
        <v>226</v>
      </c>
      <c r="H74" s="16" t="n">
        <v>260</v>
      </c>
      <c r="I74" s="16" t="n">
        <v>214</v>
      </c>
      <c r="J74" s="16" t="n">
        <v>266</v>
      </c>
      <c r="K74" s="16" t="n">
        <v>227</v>
      </c>
      <c r="L74" s="16" t="n">
        <v>284</v>
      </c>
      <c r="M74" s="16" t="n">
        <v>278</v>
      </c>
      <c r="N74" s="16" t="n">
        <v>296</v>
      </c>
      <c r="O74" s="16" t="n">
        <v>512</v>
      </c>
      <c r="P74" s="16" t="n">
        <f aca="false">SUM(D74:O74)</f>
        <v>3318</v>
      </c>
      <c r="Q74" s="16" t="n">
        <f aca="false">ROUND(P74/12,0)</f>
        <v>277</v>
      </c>
    </row>
    <row r="75" customFormat="false" ht="12" hidden="false" customHeight="false" outlineLevel="0" collapsed="false">
      <c r="A75" s="0"/>
      <c r="B75" s="9"/>
      <c r="C75" s="17" t="s">
        <v>18</v>
      </c>
      <c r="D75" s="19" t="n">
        <v>99</v>
      </c>
      <c r="E75" s="19" t="n">
        <v>90</v>
      </c>
      <c r="F75" s="19" t="n">
        <v>92</v>
      </c>
      <c r="G75" s="19" t="n">
        <v>104</v>
      </c>
      <c r="H75" s="19" t="n">
        <v>101</v>
      </c>
      <c r="I75" s="19" t="n">
        <v>91</v>
      </c>
      <c r="J75" s="19" t="n">
        <v>102</v>
      </c>
      <c r="K75" s="19" t="n">
        <v>94</v>
      </c>
      <c r="L75" s="19" t="n">
        <v>103</v>
      </c>
      <c r="M75" s="19" t="n">
        <v>108</v>
      </c>
      <c r="N75" s="19" t="n">
        <v>115</v>
      </c>
      <c r="O75" s="19" t="n">
        <v>109</v>
      </c>
      <c r="P75" s="19" t="n">
        <f aca="false">SUM(D75:O75)</f>
        <v>1208</v>
      </c>
      <c r="Q75" s="19" t="n">
        <f aca="false">ROUND(P75/12,0)</f>
        <v>101</v>
      </c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s="23" customFormat="true" ht="12" hidden="false" customHeight="false" outlineLevel="0" collapsed="false">
      <c r="B76" s="9"/>
      <c r="C76" s="20" t="s">
        <v>19</v>
      </c>
      <c r="D76" s="22" t="n">
        <v>25</v>
      </c>
      <c r="E76" s="22" t="n">
        <v>28</v>
      </c>
      <c r="F76" s="22" t="n">
        <v>19</v>
      </c>
      <c r="G76" s="22" t="n">
        <v>15</v>
      </c>
      <c r="H76" s="22" t="n">
        <v>14</v>
      </c>
      <c r="I76" s="22" t="n">
        <v>21</v>
      </c>
      <c r="J76" s="22" t="n">
        <v>17</v>
      </c>
      <c r="K76" s="22" t="n">
        <v>19</v>
      </c>
      <c r="L76" s="22" t="n">
        <v>26</v>
      </c>
      <c r="M76" s="22" t="n">
        <v>25</v>
      </c>
      <c r="N76" s="22" t="n">
        <v>30</v>
      </c>
      <c r="O76" s="22" t="n">
        <v>28</v>
      </c>
      <c r="P76" s="22" t="n">
        <f aca="false">SUM(D76:O76)</f>
        <v>267</v>
      </c>
      <c r="Q76" s="22" t="n">
        <f aca="false">ROUND(P76/12,0)</f>
        <v>22</v>
      </c>
    </row>
    <row r="77" customFormat="false" ht="12" hidden="false" customHeight="false" outlineLevel="0" collapsed="false">
      <c r="A77" s="0"/>
      <c r="B77" s="9" t="s">
        <v>37</v>
      </c>
      <c r="C77" s="10" t="s">
        <v>16</v>
      </c>
      <c r="D77" s="12" t="n">
        <v>977</v>
      </c>
      <c r="E77" s="12" t="n">
        <v>623</v>
      </c>
      <c r="F77" s="12" t="n">
        <v>427</v>
      </c>
      <c r="G77" s="12" t="n">
        <v>428</v>
      </c>
      <c r="H77" s="12" t="n">
        <v>486</v>
      </c>
      <c r="I77" s="12" t="n">
        <v>416</v>
      </c>
      <c r="J77" s="12" t="n">
        <v>505</v>
      </c>
      <c r="K77" s="12" t="n">
        <v>610</v>
      </c>
      <c r="L77" s="12" t="n">
        <v>515</v>
      </c>
      <c r="M77" s="12" t="n">
        <v>339</v>
      </c>
      <c r="N77" s="12" t="n">
        <v>392</v>
      </c>
      <c r="O77" s="12" t="n">
        <v>943</v>
      </c>
      <c r="P77" s="12" t="n">
        <f aca="false">SUM(D77:O77)</f>
        <v>6661</v>
      </c>
      <c r="Q77" s="12" t="n">
        <f aca="false">ROUND(P77/12,0)</f>
        <v>555</v>
      </c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s="23" customFormat="true" ht="12" hidden="false" customHeight="false" outlineLevel="0" collapsed="false">
      <c r="B78" s="9"/>
      <c r="C78" s="14" t="s">
        <v>17</v>
      </c>
      <c r="D78" s="16" t="n">
        <v>417</v>
      </c>
      <c r="E78" s="16" t="n">
        <v>292</v>
      </c>
      <c r="F78" s="16" t="n">
        <v>208</v>
      </c>
      <c r="G78" s="16" t="n">
        <v>279</v>
      </c>
      <c r="H78" s="16" t="n">
        <v>345</v>
      </c>
      <c r="I78" s="16" t="n">
        <v>225</v>
      </c>
      <c r="J78" s="16" t="n">
        <v>304</v>
      </c>
      <c r="K78" s="16" t="n">
        <v>297</v>
      </c>
      <c r="L78" s="16" t="n">
        <v>253</v>
      </c>
      <c r="M78" s="16" t="n">
        <v>310</v>
      </c>
      <c r="N78" s="16" t="n">
        <v>308</v>
      </c>
      <c r="O78" s="16" t="n">
        <v>591</v>
      </c>
      <c r="P78" s="16" t="n">
        <f aca="false">SUM(D78:O78)</f>
        <v>3829</v>
      </c>
      <c r="Q78" s="16" t="n">
        <f aca="false">ROUND(P78/12,0)</f>
        <v>319</v>
      </c>
    </row>
    <row r="79" customFormat="false" ht="12" hidden="false" customHeight="false" outlineLevel="0" collapsed="false">
      <c r="A79" s="0"/>
      <c r="B79" s="9"/>
      <c r="C79" s="17" t="s">
        <v>18</v>
      </c>
      <c r="D79" s="19" t="n">
        <v>121</v>
      </c>
      <c r="E79" s="19" t="n">
        <v>122</v>
      </c>
      <c r="F79" s="19" t="n">
        <v>94</v>
      </c>
      <c r="G79" s="19" t="n">
        <v>107</v>
      </c>
      <c r="H79" s="19" t="n">
        <v>118</v>
      </c>
      <c r="I79" s="19" t="n">
        <v>98</v>
      </c>
      <c r="J79" s="19" t="n">
        <v>113</v>
      </c>
      <c r="K79" s="19" t="n">
        <v>139</v>
      </c>
      <c r="L79" s="19" t="n">
        <v>119</v>
      </c>
      <c r="M79" s="19" t="n">
        <v>110</v>
      </c>
      <c r="N79" s="19" t="n">
        <v>136</v>
      </c>
      <c r="O79" s="19" t="n">
        <v>124</v>
      </c>
      <c r="P79" s="19" t="n">
        <f aca="false">SUM(D79:O79)</f>
        <v>1401</v>
      </c>
      <c r="Q79" s="19" t="n">
        <f aca="false">ROUND(P79/12,0)</f>
        <v>117</v>
      </c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s="23" customFormat="true" ht="12" hidden="false" customHeight="false" outlineLevel="0" collapsed="false">
      <c r="B80" s="9"/>
      <c r="C80" s="20" t="s">
        <v>19</v>
      </c>
      <c r="D80" s="22" t="n">
        <v>22</v>
      </c>
      <c r="E80" s="22" t="n">
        <v>22</v>
      </c>
      <c r="F80" s="22" t="n">
        <v>24</v>
      </c>
      <c r="G80" s="22" t="n">
        <v>24</v>
      </c>
      <c r="H80" s="22" t="n">
        <v>20</v>
      </c>
      <c r="I80" s="22" t="n">
        <v>19</v>
      </c>
      <c r="J80" s="22" t="n">
        <v>22</v>
      </c>
      <c r="K80" s="22" t="n">
        <v>24</v>
      </c>
      <c r="L80" s="22" t="n">
        <v>32</v>
      </c>
      <c r="M80" s="22" t="n">
        <v>27</v>
      </c>
      <c r="N80" s="22" t="n">
        <v>25</v>
      </c>
      <c r="O80" s="22" t="n">
        <v>25</v>
      </c>
      <c r="P80" s="22" t="n">
        <f aca="false">SUM(D80:O80)</f>
        <v>286</v>
      </c>
      <c r="Q80" s="22" t="n">
        <f aca="false">ROUND(P80/12,0)</f>
        <v>24</v>
      </c>
    </row>
    <row r="81" customFormat="false" ht="12" hidden="false" customHeight="false" outlineLevel="0" collapsed="false">
      <c r="A81" s="0"/>
      <c r="B81" s="9" t="s">
        <v>38</v>
      </c>
      <c r="C81" s="10" t="s">
        <v>16</v>
      </c>
      <c r="D81" s="12" t="n">
        <v>805</v>
      </c>
      <c r="E81" s="12" t="n">
        <v>509</v>
      </c>
      <c r="F81" s="12" t="n">
        <v>506</v>
      </c>
      <c r="G81" s="12" t="n">
        <v>578</v>
      </c>
      <c r="H81" s="12" t="n">
        <v>542</v>
      </c>
      <c r="I81" s="12" t="n">
        <v>396</v>
      </c>
      <c r="J81" s="12" t="n">
        <v>517</v>
      </c>
      <c r="K81" s="12" t="n">
        <v>450</v>
      </c>
      <c r="L81" s="12" t="n">
        <v>524</v>
      </c>
      <c r="M81" s="12" t="n">
        <v>550</v>
      </c>
      <c r="N81" s="12" t="n">
        <v>408</v>
      </c>
      <c r="O81" s="12" t="n">
        <v>952</v>
      </c>
      <c r="P81" s="12" t="n">
        <f aca="false">SUM(D81:O81)</f>
        <v>6737</v>
      </c>
      <c r="Q81" s="12" t="n">
        <f aca="false">ROUND(P81/12,0)</f>
        <v>561</v>
      </c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s="23" customFormat="true" ht="12" hidden="false" customHeight="false" outlineLevel="0" collapsed="false">
      <c r="B82" s="9"/>
      <c r="C82" s="14" t="s">
        <v>17</v>
      </c>
      <c r="D82" s="16" t="n">
        <v>378</v>
      </c>
      <c r="E82" s="16" t="n">
        <v>292</v>
      </c>
      <c r="F82" s="16" t="n">
        <v>254</v>
      </c>
      <c r="G82" s="16" t="n">
        <v>262</v>
      </c>
      <c r="H82" s="16" t="n">
        <v>283</v>
      </c>
      <c r="I82" s="16" t="n">
        <v>276</v>
      </c>
      <c r="J82" s="16" t="n">
        <v>363</v>
      </c>
      <c r="K82" s="16" t="n">
        <v>311</v>
      </c>
      <c r="L82" s="16" t="n">
        <v>302</v>
      </c>
      <c r="M82" s="16" t="n">
        <v>204</v>
      </c>
      <c r="N82" s="16" t="n">
        <v>318</v>
      </c>
      <c r="O82" s="16" t="n">
        <v>592</v>
      </c>
      <c r="P82" s="16" t="n">
        <f aca="false">SUM(D82:O82)</f>
        <v>3835</v>
      </c>
      <c r="Q82" s="16" t="n">
        <f aca="false">ROUND(P82/12,0)</f>
        <v>320</v>
      </c>
    </row>
    <row r="83" customFormat="false" ht="12" hidden="false" customHeight="false" outlineLevel="0" collapsed="false">
      <c r="A83" s="0"/>
      <c r="B83" s="9"/>
      <c r="C83" s="17" t="s">
        <v>18</v>
      </c>
      <c r="D83" s="19" t="n">
        <v>129</v>
      </c>
      <c r="E83" s="19" t="n">
        <v>119</v>
      </c>
      <c r="F83" s="19" t="n">
        <v>100</v>
      </c>
      <c r="G83" s="19" t="n">
        <v>112</v>
      </c>
      <c r="H83" s="19" t="n">
        <v>134</v>
      </c>
      <c r="I83" s="19" t="n">
        <v>109</v>
      </c>
      <c r="J83" s="19" t="n">
        <v>162</v>
      </c>
      <c r="K83" s="19" t="n">
        <v>126</v>
      </c>
      <c r="L83" s="19" t="n">
        <v>128</v>
      </c>
      <c r="M83" s="19" t="n">
        <v>135</v>
      </c>
      <c r="N83" s="19" t="n">
        <v>103</v>
      </c>
      <c r="O83" s="19" t="n">
        <v>109</v>
      </c>
      <c r="P83" s="19" t="n">
        <f aca="false">SUM(D83:O83)</f>
        <v>1466</v>
      </c>
      <c r="Q83" s="19" t="n">
        <f aca="false">ROUND(P83/12,0)</f>
        <v>122</v>
      </c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  <c r="IX83" s="0"/>
      <c r="IY83" s="0"/>
      <c r="IZ83" s="0"/>
      <c r="JA83" s="0"/>
      <c r="JB83" s="0"/>
      <c r="JC83" s="0"/>
      <c r="JD83" s="0"/>
      <c r="JE83" s="0"/>
      <c r="JF83" s="0"/>
      <c r="JG83" s="0"/>
      <c r="JH83" s="0"/>
      <c r="JI83" s="0"/>
      <c r="JJ83" s="0"/>
      <c r="JK83" s="0"/>
      <c r="JL83" s="0"/>
      <c r="JM83" s="0"/>
      <c r="JN83" s="0"/>
      <c r="JO83" s="0"/>
      <c r="JP83" s="0"/>
      <c r="JQ83" s="0"/>
      <c r="JR83" s="0"/>
      <c r="JS83" s="0"/>
      <c r="JT83" s="0"/>
      <c r="JU83" s="0"/>
      <c r="JV83" s="0"/>
      <c r="JW83" s="0"/>
      <c r="JX83" s="0"/>
      <c r="JY83" s="0"/>
      <c r="JZ83" s="0"/>
      <c r="KA83" s="0"/>
      <c r="KB83" s="0"/>
      <c r="KC83" s="0"/>
      <c r="KD83" s="0"/>
      <c r="KE83" s="0"/>
      <c r="KF83" s="0"/>
      <c r="KG83" s="0"/>
      <c r="KH83" s="0"/>
      <c r="KI83" s="0"/>
      <c r="KJ83" s="0"/>
      <c r="KK83" s="0"/>
      <c r="KL83" s="0"/>
      <c r="KM83" s="0"/>
      <c r="KN83" s="0"/>
      <c r="KO83" s="0"/>
      <c r="KP83" s="0"/>
      <c r="KQ83" s="0"/>
      <c r="KR83" s="0"/>
      <c r="KS83" s="0"/>
      <c r="KT83" s="0"/>
      <c r="KU83" s="0"/>
      <c r="KV83" s="0"/>
      <c r="KW83" s="0"/>
      <c r="KX83" s="0"/>
      <c r="KY83" s="0"/>
      <c r="KZ83" s="0"/>
      <c r="LA83" s="0"/>
      <c r="LB83" s="0"/>
      <c r="LC83" s="0"/>
      <c r="LD83" s="0"/>
      <c r="LE83" s="0"/>
      <c r="LF83" s="0"/>
      <c r="LG83" s="0"/>
      <c r="LH83" s="0"/>
      <c r="LI83" s="0"/>
      <c r="LJ83" s="0"/>
      <c r="LK83" s="0"/>
      <c r="LL83" s="0"/>
      <c r="LM83" s="0"/>
      <c r="LN83" s="0"/>
      <c r="LO83" s="0"/>
      <c r="LP83" s="0"/>
      <c r="LQ83" s="0"/>
      <c r="LR83" s="0"/>
      <c r="LS83" s="0"/>
      <c r="LT83" s="0"/>
      <c r="LU83" s="0"/>
      <c r="LV83" s="0"/>
      <c r="LW83" s="0"/>
      <c r="LX83" s="0"/>
      <c r="LY83" s="0"/>
      <c r="LZ83" s="0"/>
      <c r="MA83" s="0"/>
      <c r="MB83" s="0"/>
      <c r="MC83" s="0"/>
      <c r="MD83" s="0"/>
      <c r="ME83" s="0"/>
      <c r="MF83" s="0"/>
      <c r="MG83" s="0"/>
      <c r="MH83" s="0"/>
      <c r="MI83" s="0"/>
      <c r="MJ83" s="0"/>
      <c r="MK83" s="0"/>
      <c r="ML83" s="0"/>
      <c r="MM83" s="0"/>
      <c r="MN83" s="0"/>
      <c r="MO83" s="0"/>
      <c r="MP83" s="0"/>
      <c r="MQ83" s="0"/>
      <c r="MR83" s="0"/>
      <c r="MS83" s="0"/>
      <c r="MT83" s="0"/>
      <c r="MU83" s="0"/>
      <c r="MV83" s="0"/>
      <c r="MW83" s="0"/>
      <c r="MX83" s="0"/>
      <c r="MY83" s="0"/>
      <c r="MZ83" s="0"/>
      <c r="NA83" s="0"/>
      <c r="NB83" s="0"/>
      <c r="NC83" s="0"/>
      <c r="ND83" s="0"/>
      <c r="NE83" s="0"/>
      <c r="NF83" s="0"/>
      <c r="NG83" s="0"/>
      <c r="NH83" s="0"/>
      <c r="NI83" s="0"/>
      <c r="NJ83" s="0"/>
      <c r="NK83" s="0"/>
      <c r="NL83" s="0"/>
      <c r="NM83" s="0"/>
      <c r="NN83" s="0"/>
      <c r="NO83" s="0"/>
      <c r="NP83" s="0"/>
      <c r="NQ83" s="0"/>
      <c r="NR83" s="0"/>
      <c r="NS83" s="0"/>
      <c r="NT83" s="0"/>
      <c r="NU83" s="0"/>
      <c r="NV83" s="0"/>
      <c r="NW83" s="0"/>
      <c r="NX83" s="0"/>
      <c r="NY83" s="0"/>
      <c r="NZ83" s="0"/>
      <c r="OA83" s="0"/>
      <c r="OB83" s="0"/>
      <c r="OC83" s="0"/>
      <c r="OD83" s="0"/>
      <c r="OE83" s="0"/>
      <c r="OF83" s="0"/>
      <c r="OG83" s="0"/>
      <c r="OH83" s="0"/>
      <c r="OI83" s="0"/>
      <c r="OJ83" s="0"/>
      <c r="OK83" s="0"/>
      <c r="OL83" s="0"/>
      <c r="OM83" s="0"/>
      <c r="ON83" s="0"/>
      <c r="OO83" s="0"/>
      <c r="OP83" s="0"/>
      <c r="OQ83" s="0"/>
      <c r="OR83" s="0"/>
      <c r="OS83" s="0"/>
      <c r="OT83" s="0"/>
      <c r="OU83" s="0"/>
      <c r="OV83" s="0"/>
      <c r="OW83" s="0"/>
      <c r="OX83" s="0"/>
      <c r="OY83" s="0"/>
      <c r="OZ83" s="0"/>
      <c r="PA83" s="0"/>
      <c r="PB83" s="0"/>
      <c r="PC83" s="0"/>
      <c r="PD83" s="0"/>
      <c r="PE83" s="0"/>
      <c r="PF83" s="0"/>
      <c r="PG83" s="0"/>
      <c r="PH83" s="0"/>
      <c r="PI83" s="0"/>
      <c r="PJ83" s="0"/>
      <c r="PK83" s="0"/>
      <c r="PL83" s="0"/>
      <c r="PM83" s="0"/>
      <c r="PN83" s="0"/>
      <c r="PO83" s="0"/>
      <c r="PP83" s="0"/>
      <c r="PQ83" s="0"/>
      <c r="PR83" s="0"/>
      <c r="PS83" s="0"/>
      <c r="PT83" s="0"/>
      <c r="PU83" s="0"/>
      <c r="PV83" s="0"/>
      <c r="PW83" s="0"/>
      <c r="PX83" s="0"/>
      <c r="PY83" s="0"/>
      <c r="PZ83" s="0"/>
      <c r="QA83" s="0"/>
      <c r="QB83" s="0"/>
      <c r="QC83" s="0"/>
      <c r="QD83" s="0"/>
      <c r="QE83" s="0"/>
      <c r="QF83" s="0"/>
      <c r="QG83" s="0"/>
      <c r="QH83" s="0"/>
      <c r="QI83" s="0"/>
      <c r="QJ83" s="0"/>
      <c r="QK83" s="0"/>
      <c r="QL83" s="0"/>
      <c r="QM83" s="0"/>
      <c r="QN83" s="0"/>
      <c r="QO83" s="0"/>
      <c r="QP83" s="0"/>
      <c r="QQ83" s="0"/>
      <c r="QR83" s="0"/>
      <c r="QS83" s="0"/>
      <c r="QT83" s="0"/>
      <c r="QU83" s="0"/>
      <c r="QV83" s="0"/>
      <c r="QW83" s="0"/>
      <c r="QX83" s="0"/>
      <c r="QY83" s="0"/>
      <c r="QZ83" s="0"/>
      <c r="RA83" s="0"/>
      <c r="RB83" s="0"/>
      <c r="RC83" s="0"/>
      <c r="RD83" s="0"/>
      <c r="RE83" s="0"/>
      <c r="RF83" s="0"/>
      <c r="RG83" s="0"/>
      <c r="RH83" s="0"/>
      <c r="RI83" s="0"/>
      <c r="RJ83" s="0"/>
      <c r="RK83" s="0"/>
      <c r="RL83" s="0"/>
      <c r="RM83" s="0"/>
      <c r="RN83" s="0"/>
      <c r="RO83" s="0"/>
      <c r="RP83" s="0"/>
      <c r="RQ83" s="0"/>
      <c r="RR83" s="0"/>
      <c r="RS83" s="0"/>
      <c r="RT83" s="0"/>
      <c r="RU83" s="0"/>
      <c r="RV83" s="0"/>
      <c r="RW83" s="0"/>
      <c r="RX83" s="0"/>
      <c r="RY83" s="0"/>
      <c r="RZ83" s="0"/>
      <c r="SA83" s="0"/>
      <c r="SB83" s="0"/>
      <c r="SC83" s="0"/>
      <c r="SD83" s="0"/>
      <c r="SE83" s="0"/>
      <c r="SF83" s="0"/>
      <c r="SG83" s="0"/>
      <c r="SH83" s="0"/>
      <c r="SI83" s="0"/>
      <c r="SJ83" s="0"/>
      <c r="SK83" s="0"/>
      <c r="SL83" s="0"/>
      <c r="SM83" s="0"/>
      <c r="SN83" s="0"/>
      <c r="SO83" s="0"/>
      <c r="SP83" s="0"/>
      <c r="SQ83" s="0"/>
      <c r="SR83" s="0"/>
      <c r="SS83" s="0"/>
      <c r="ST83" s="0"/>
      <c r="SU83" s="0"/>
      <c r="SV83" s="0"/>
      <c r="SW83" s="0"/>
      <c r="SX83" s="0"/>
      <c r="SY83" s="0"/>
      <c r="SZ83" s="0"/>
      <c r="TA83" s="0"/>
      <c r="TB83" s="0"/>
      <c r="TC83" s="0"/>
      <c r="TD83" s="0"/>
      <c r="TE83" s="0"/>
      <c r="TF83" s="0"/>
      <c r="TG83" s="0"/>
      <c r="TH83" s="0"/>
      <c r="TI83" s="0"/>
      <c r="TJ83" s="0"/>
      <c r="TK83" s="0"/>
      <c r="TL83" s="0"/>
      <c r="TM83" s="0"/>
      <c r="TN83" s="0"/>
      <c r="TO83" s="0"/>
      <c r="TP83" s="0"/>
      <c r="TQ83" s="0"/>
      <c r="TR83" s="0"/>
      <c r="TS83" s="0"/>
      <c r="TT83" s="0"/>
      <c r="TU83" s="0"/>
      <c r="TV83" s="0"/>
      <c r="TW83" s="0"/>
      <c r="TX83" s="0"/>
      <c r="TY83" s="0"/>
      <c r="TZ83" s="0"/>
      <c r="UA83" s="0"/>
      <c r="UB83" s="0"/>
      <c r="UC83" s="0"/>
      <c r="UD83" s="0"/>
      <c r="UE83" s="0"/>
      <c r="UF83" s="0"/>
      <c r="UG83" s="0"/>
      <c r="UH83" s="0"/>
      <c r="UI83" s="0"/>
      <c r="UJ83" s="0"/>
      <c r="UK83" s="0"/>
      <c r="UL83" s="0"/>
      <c r="UM83" s="0"/>
      <c r="UN83" s="0"/>
      <c r="UO83" s="0"/>
      <c r="UP83" s="0"/>
      <c r="UQ83" s="0"/>
      <c r="UR83" s="0"/>
      <c r="US83" s="0"/>
      <c r="UT83" s="0"/>
      <c r="UU83" s="0"/>
      <c r="UV83" s="0"/>
      <c r="UW83" s="0"/>
      <c r="UX83" s="0"/>
      <c r="UY83" s="0"/>
      <c r="UZ83" s="0"/>
      <c r="VA83" s="0"/>
      <c r="VB83" s="0"/>
      <c r="VC83" s="0"/>
      <c r="VD83" s="0"/>
      <c r="VE83" s="0"/>
      <c r="VF83" s="0"/>
      <c r="VG83" s="0"/>
      <c r="VH83" s="0"/>
      <c r="VI83" s="0"/>
      <c r="VJ83" s="0"/>
      <c r="VK83" s="0"/>
      <c r="VL83" s="0"/>
      <c r="VM83" s="0"/>
      <c r="VN83" s="0"/>
      <c r="VO83" s="0"/>
      <c r="VP83" s="0"/>
      <c r="VQ83" s="0"/>
      <c r="VR83" s="0"/>
      <c r="VS83" s="0"/>
      <c r="VT83" s="0"/>
      <c r="VU83" s="0"/>
      <c r="VV83" s="0"/>
      <c r="VW83" s="0"/>
      <c r="VX83" s="0"/>
      <c r="VY83" s="0"/>
      <c r="VZ83" s="0"/>
      <c r="WA83" s="0"/>
      <c r="WB83" s="0"/>
      <c r="WC83" s="0"/>
      <c r="WD83" s="0"/>
      <c r="WE83" s="0"/>
      <c r="WF83" s="0"/>
      <c r="WG83" s="0"/>
      <c r="WH83" s="0"/>
      <c r="WI83" s="0"/>
      <c r="WJ83" s="0"/>
      <c r="WK83" s="0"/>
      <c r="WL83" s="0"/>
      <c r="WM83" s="0"/>
      <c r="WN83" s="0"/>
      <c r="WO83" s="0"/>
      <c r="WP83" s="0"/>
      <c r="WQ83" s="0"/>
      <c r="WR83" s="0"/>
      <c r="WS83" s="0"/>
      <c r="WT83" s="0"/>
      <c r="WU83" s="0"/>
      <c r="WV83" s="0"/>
      <c r="WW83" s="0"/>
      <c r="WX83" s="0"/>
      <c r="WY83" s="0"/>
      <c r="WZ83" s="0"/>
      <c r="XA83" s="0"/>
      <c r="XB83" s="0"/>
      <c r="XC83" s="0"/>
      <c r="XD83" s="0"/>
      <c r="XE83" s="0"/>
      <c r="XF83" s="0"/>
      <c r="XG83" s="0"/>
      <c r="XH83" s="0"/>
      <c r="XI83" s="0"/>
      <c r="XJ83" s="0"/>
      <c r="XK83" s="0"/>
      <c r="XL83" s="0"/>
      <c r="XM83" s="0"/>
      <c r="XN83" s="0"/>
      <c r="XO83" s="0"/>
      <c r="XP83" s="0"/>
      <c r="XQ83" s="0"/>
      <c r="XR83" s="0"/>
      <c r="XS83" s="0"/>
      <c r="XT83" s="0"/>
      <c r="XU83" s="0"/>
      <c r="XV83" s="0"/>
      <c r="XW83" s="0"/>
      <c r="XX83" s="0"/>
      <c r="XY83" s="0"/>
      <c r="XZ83" s="0"/>
      <c r="YA83" s="0"/>
      <c r="YB83" s="0"/>
      <c r="YC83" s="0"/>
      <c r="YD83" s="0"/>
      <c r="YE83" s="0"/>
      <c r="YF83" s="0"/>
      <c r="YG83" s="0"/>
      <c r="YH83" s="0"/>
      <c r="YI83" s="0"/>
      <c r="YJ83" s="0"/>
      <c r="YK83" s="0"/>
      <c r="YL83" s="0"/>
      <c r="YM83" s="0"/>
      <c r="YN83" s="0"/>
      <c r="YO83" s="0"/>
      <c r="YP83" s="0"/>
      <c r="YQ83" s="0"/>
      <c r="YR83" s="0"/>
      <c r="YS83" s="0"/>
      <c r="YT83" s="0"/>
      <c r="YU83" s="0"/>
      <c r="YV83" s="0"/>
      <c r="YW83" s="0"/>
      <c r="YX83" s="0"/>
      <c r="YY83" s="0"/>
      <c r="YZ83" s="0"/>
      <c r="ZA83" s="0"/>
      <c r="ZB83" s="0"/>
      <c r="ZC83" s="0"/>
      <c r="ZD83" s="0"/>
      <c r="ZE83" s="0"/>
      <c r="ZF83" s="0"/>
      <c r="ZG83" s="0"/>
      <c r="ZH83" s="0"/>
      <c r="ZI83" s="0"/>
      <c r="ZJ83" s="0"/>
      <c r="ZK83" s="0"/>
      <c r="ZL83" s="0"/>
      <c r="ZM83" s="0"/>
      <c r="ZN83" s="0"/>
      <c r="ZO83" s="0"/>
      <c r="ZP83" s="0"/>
      <c r="ZQ83" s="0"/>
      <c r="ZR83" s="0"/>
      <c r="ZS83" s="0"/>
      <c r="ZT83" s="0"/>
      <c r="ZU83" s="0"/>
      <c r="ZV83" s="0"/>
      <c r="ZW83" s="0"/>
      <c r="ZX83" s="0"/>
      <c r="ZY83" s="0"/>
      <c r="ZZ83" s="0"/>
      <c r="AAA83" s="0"/>
      <c r="AAB83" s="0"/>
      <c r="AAC83" s="0"/>
      <c r="AAD83" s="0"/>
      <c r="AAE83" s="0"/>
      <c r="AAF83" s="0"/>
      <c r="AAG83" s="0"/>
      <c r="AAH83" s="0"/>
      <c r="AAI83" s="0"/>
      <c r="AAJ83" s="0"/>
      <c r="AAK83" s="0"/>
      <c r="AAL83" s="0"/>
      <c r="AAM83" s="0"/>
      <c r="AAN83" s="0"/>
      <c r="AAO83" s="0"/>
      <c r="AAP83" s="0"/>
      <c r="AAQ83" s="0"/>
      <c r="AAR83" s="0"/>
      <c r="AAS83" s="0"/>
      <c r="AAT83" s="0"/>
      <c r="AAU83" s="0"/>
      <c r="AAV83" s="0"/>
      <c r="AAW83" s="0"/>
      <c r="AAX83" s="0"/>
      <c r="AAY83" s="0"/>
      <c r="AAZ83" s="0"/>
      <c r="ABA83" s="0"/>
      <c r="ABB83" s="0"/>
      <c r="ABC83" s="0"/>
      <c r="ABD83" s="0"/>
      <c r="ABE83" s="0"/>
      <c r="ABF83" s="0"/>
      <c r="ABG83" s="0"/>
      <c r="ABH83" s="0"/>
      <c r="ABI83" s="0"/>
      <c r="ABJ83" s="0"/>
      <c r="ABK83" s="0"/>
      <c r="ABL83" s="0"/>
      <c r="ABM83" s="0"/>
      <c r="ABN83" s="0"/>
      <c r="ABO83" s="0"/>
      <c r="ABP83" s="0"/>
      <c r="ABQ83" s="0"/>
      <c r="ABR83" s="0"/>
      <c r="ABS83" s="0"/>
      <c r="ABT83" s="0"/>
      <c r="ABU83" s="0"/>
      <c r="ABV83" s="0"/>
      <c r="ABW83" s="0"/>
      <c r="ABX83" s="0"/>
      <c r="ABY83" s="0"/>
      <c r="ABZ83" s="0"/>
      <c r="ACA83" s="0"/>
      <c r="ACB83" s="0"/>
      <c r="ACC83" s="0"/>
      <c r="ACD83" s="0"/>
      <c r="ACE83" s="0"/>
      <c r="ACF83" s="0"/>
      <c r="ACG83" s="0"/>
      <c r="ACH83" s="0"/>
      <c r="ACI83" s="0"/>
      <c r="ACJ83" s="0"/>
      <c r="ACK83" s="0"/>
      <c r="ACL83" s="0"/>
      <c r="ACM83" s="0"/>
      <c r="ACN83" s="0"/>
      <c r="ACO83" s="0"/>
      <c r="ACP83" s="0"/>
      <c r="ACQ83" s="0"/>
      <c r="ACR83" s="0"/>
      <c r="ACS83" s="0"/>
      <c r="ACT83" s="0"/>
      <c r="ACU83" s="0"/>
      <c r="ACV83" s="0"/>
      <c r="ACW83" s="0"/>
      <c r="ACX83" s="0"/>
      <c r="ACY83" s="0"/>
      <c r="ACZ83" s="0"/>
      <c r="ADA83" s="0"/>
      <c r="ADB83" s="0"/>
      <c r="ADC83" s="0"/>
      <c r="ADD83" s="0"/>
      <c r="ADE83" s="0"/>
      <c r="ADF83" s="0"/>
      <c r="ADG83" s="0"/>
      <c r="ADH83" s="0"/>
      <c r="ADI83" s="0"/>
      <c r="ADJ83" s="0"/>
      <c r="ADK83" s="0"/>
      <c r="ADL83" s="0"/>
      <c r="ADM83" s="0"/>
      <c r="ADN83" s="0"/>
      <c r="ADO83" s="0"/>
      <c r="ADP83" s="0"/>
      <c r="ADQ83" s="0"/>
      <c r="ADR83" s="0"/>
      <c r="ADS83" s="0"/>
      <c r="ADT83" s="0"/>
      <c r="ADU83" s="0"/>
      <c r="ADV83" s="0"/>
      <c r="ADW83" s="0"/>
      <c r="ADX83" s="0"/>
      <c r="ADY83" s="0"/>
      <c r="ADZ83" s="0"/>
      <c r="AEA83" s="0"/>
      <c r="AEB83" s="0"/>
      <c r="AEC83" s="0"/>
      <c r="AED83" s="0"/>
      <c r="AEE83" s="0"/>
      <c r="AEF83" s="0"/>
      <c r="AEG83" s="0"/>
      <c r="AEH83" s="0"/>
      <c r="AEI83" s="0"/>
      <c r="AEJ83" s="0"/>
      <c r="AEK83" s="0"/>
      <c r="AEL83" s="0"/>
      <c r="AEM83" s="0"/>
      <c r="AEN83" s="0"/>
      <c r="AEO83" s="0"/>
      <c r="AEP83" s="0"/>
      <c r="AEQ83" s="0"/>
      <c r="AER83" s="0"/>
      <c r="AES83" s="0"/>
      <c r="AET83" s="0"/>
      <c r="AEU83" s="0"/>
      <c r="AEV83" s="0"/>
      <c r="AEW83" s="0"/>
      <c r="AEX83" s="0"/>
      <c r="AEY83" s="0"/>
      <c r="AEZ83" s="0"/>
      <c r="AFA83" s="0"/>
      <c r="AFB83" s="0"/>
      <c r="AFC83" s="0"/>
      <c r="AFD83" s="0"/>
      <c r="AFE83" s="0"/>
      <c r="AFF83" s="0"/>
      <c r="AFG83" s="0"/>
      <c r="AFH83" s="0"/>
      <c r="AFI83" s="0"/>
      <c r="AFJ83" s="0"/>
      <c r="AFK83" s="0"/>
      <c r="AFL83" s="0"/>
      <c r="AFM83" s="0"/>
      <c r="AFN83" s="0"/>
      <c r="AFO83" s="0"/>
      <c r="AFP83" s="0"/>
      <c r="AFQ83" s="0"/>
      <c r="AFR83" s="0"/>
      <c r="AFS83" s="0"/>
      <c r="AFT83" s="0"/>
      <c r="AFU83" s="0"/>
      <c r="AFV83" s="0"/>
      <c r="AFW83" s="0"/>
      <c r="AFX83" s="0"/>
      <c r="AFY83" s="0"/>
      <c r="AFZ83" s="0"/>
      <c r="AGA83" s="0"/>
      <c r="AGB83" s="0"/>
      <c r="AGC83" s="0"/>
      <c r="AGD83" s="0"/>
      <c r="AGE83" s="0"/>
      <c r="AGF83" s="0"/>
      <c r="AGG83" s="0"/>
      <c r="AGH83" s="0"/>
      <c r="AGI83" s="0"/>
      <c r="AGJ83" s="0"/>
      <c r="AGK83" s="0"/>
      <c r="AGL83" s="0"/>
      <c r="AGM83" s="0"/>
      <c r="AGN83" s="0"/>
      <c r="AGO83" s="0"/>
      <c r="AGP83" s="0"/>
      <c r="AGQ83" s="0"/>
      <c r="AGR83" s="0"/>
      <c r="AGS83" s="0"/>
      <c r="AGT83" s="0"/>
      <c r="AGU83" s="0"/>
      <c r="AGV83" s="0"/>
      <c r="AGW83" s="0"/>
      <c r="AGX83" s="0"/>
      <c r="AGY83" s="0"/>
      <c r="AGZ83" s="0"/>
      <c r="AHA83" s="0"/>
      <c r="AHB83" s="0"/>
      <c r="AHC83" s="0"/>
      <c r="AHD83" s="0"/>
      <c r="AHE83" s="0"/>
      <c r="AHF83" s="0"/>
      <c r="AHG83" s="0"/>
      <c r="AHH83" s="0"/>
      <c r="AHI83" s="0"/>
      <c r="AHJ83" s="0"/>
      <c r="AHK83" s="0"/>
      <c r="AHL83" s="0"/>
      <c r="AHM83" s="0"/>
      <c r="AHN83" s="0"/>
      <c r="AHO83" s="0"/>
      <c r="AHP83" s="0"/>
      <c r="AHQ83" s="0"/>
      <c r="AHR83" s="0"/>
      <c r="AHS83" s="0"/>
      <c r="AHT83" s="0"/>
      <c r="AHU83" s="0"/>
      <c r="AHV83" s="0"/>
      <c r="AHW83" s="0"/>
      <c r="AHX83" s="0"/>
      <c r="AHY83" s="0"/>
      <c r="AHZ83" s="0"/>
      <c r="AIA83" s="0"/>
      <c r="AIB83" s="0"/>
      <c r="AIC83" s="0"/>
      <c r="AID83" s="0"/>
      <c r="AIE83" s="0"/>
      <c r="AIF83" s="0"/>
      <c r="AIG83" s="0"/>
      <c r="AIH83" s="0"/>
      <c r="AII83" s="0"/>
      <c r="AIJ83" s="0"/>
      <c r="AIK83" s="0"/>
      <c r="AIL83" s="0"/>
      <c r="AIM83" s="0"/>
      <c r="AIN83" s="0"/>
      <c r="AIO83" s="0"/>
      <c r="AIP83" s="0"/>
      <c r="AIQ83" s="0"/>
      <c r="AIR83" s="0"/>
      <c r="AIS83" s="0"/>
      <c r="AIT83" s="0"/>
      <c r="AIU83" s="0"/>
      <c r="AIV83" s="0"/>
      <c r="AIW83" s="0"/>
      <c r="AIX83" s="0"/>
      <c r="AIY83" s="0"/>
      <c r="AIZ83" s="0"/>
      <c r="AJA83" s="0"/>
      <c r="AJB83" s="0"/>
      <c r="AJC83" s="0"/>
      <c r="AJD83" s="0"/>
      <c r="AJE83" s="0"/>
      <c r="AJF83" s="0"/>
      <c r="AJG83" s="0"/>
      <c r="AJH83" s="0"/>
      <c r="AJI83" s="0"/>
      <c r="AJJ83" s="0"/>
      <c r="AJK83" s="0"/>
      <c r="AJL83" s="0"/>
      <c r="AJM83" s="0"/>
      <c r="AJN83" s="0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s="23" customFormat="true" ht="12" hidden="false" customHeight="false" outlineLevel="0" collapsed="false">
      <c r="B84" s="9"/>
      <c r="C84" s="20" t="s">
        <v>19</v>
      </c>
      <c r="D84" s="22" t="n">
        <v>18</v>
      </c>
      <c r="E84" s="22" t="n">
        <v>16</v>
      </c>
      <c r="F84" s="22" t="n">
        <v>21</v>
      </c>
      <c r="G84" s="22" t="n">
        <v>32</v>
      </c>
      <c r="H84" s="22" t="n">
        <v>29</v>
      </c>
      <c r="I84" s="22" t="n">
        <v>15</v>
      </c>
      <c r="J84" s="22" t="n">
        <v>36</v>
      </c>
      <c r="K84" s="22" t="n">
        <v>26</v>
      </c>
      <c r="L84" s="22" t="n">
        <v>34</v>
      </c>
      <c r="M84" s="22" t="n">
        <v>36</v>
      </c>
      <c r="N84" s="22" t="n">
        <v>33</v>
      </c>
      <c r="O84" s="22" t="n">
        <v>28</v>
      </c>
      <c r="P84" s="22" t="n">
        <f aca="false">SUM(D84:O84)</f>
        <v>324</v>
      </c>
      <c r="Q84" s="22" t="n">
        <f aca="false">ROUND(P84/12,0)</f>
        <v>27</v>
      </c>
    </row>
    <row r="85" customFormat="false" ht="12" hidden="false" customHeight="false" outlineLevel="0" collapsed="false">
      <c r="A85" s="0"/>
      <c r="B85" s="9" t="s">
        <v>39</v>
      </c>
      <c r="C85" s="10" t="s">
        <v>16</v>
      </c>
      <c r="D85" s="12" t="n">
        <v>933</v>
      </c>
      <c r="E85" s="12" t="n">
        <v>565</v>
      </c>
      <c r="F85" s="12" t="n">
        <v>409</v>
      </c>
      <c r="G85" s="12" t="n">
        <v>434</v>
      </c>
      <c r="H85" s="12" t="n">
        <v>524</v>
      </c>
      <c r="I85" s="12" t="n">
        <v>440</v>
      </c>
      <c r="J85" s="12" t="n">
        <v>429</v>
      </c>
      <c r="K85" s="12" t="n">
        <v>534</v>
      </c>
      <c r="L85" s="12" t="n">
        <v>510</v>
      </c>
      <c r="M85" s="12" t="n">
        <v>348</v>
      </c>
      <c r="N85" s="12" t="n">
        <v>322</v>
      </c>
      <c r="O85" s="12" t="n">
        <v>789</v>
      </c>
      <c r="P85" s="12" t="n">
        <f aca="false">SUM(D85:O85)</f>
        <v>6237</v>
      </c>
      <c r="Q85" s="12" t="n">
        <f aca="false">ROUND(P85/12,0)</f>
        <v>520</v>
      </c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  <c r="IX85" s="0"/>
      <c r="IY85" s="0"/>
      <c r="IZ85" s="0"/>
      <c r="JA85" s="0"/>
      <c r="JB85" s="0"/>
      <c r="JC85" s="0"/>
      <c r="JD85" s="0"/>
      <c r="JE85" s="0"/>
      <c r="JF85" s="0"/>
      <c r="JG85" s="0"/>
      <c r="JH85" s="0"/>
      <c r="JI85" s="0"/>
      <c r="JJ85" s="0"/>
      <c r="JK85" s="0"/>
      <c r="JL85" s="0"/>
      <c r="JM85" s="0"/>
      <c r="JN85" s="0"/>
      <c r="JO85" s="0"/>
      <c r="JP85" s="0"/>
      <c r="JQ85" s="0"/>
      <c r="JR85" s="0"/>
      <c r="JS85" s="0"/>
      <c r="JT85" s="0"/>
      <c r="JU85" s="0"/>
      <c r="JV85" s="0"/>
      <c r="JW85" s="0"/>
      <c r="JX85" s="0"/>
      <c r="JY85" s="0"/>
      <c r="JZ85" s="0"/>
      <c r="KA85" s="0"/>
      <c r="KB85" s="0"/>
      <c r="KC85" s="0"/>
      <c r="KD85" s="0"/>
      <c r="KE85" s="0"/>
      <c r="KF85" s="0"/>
      <c r="KG85" s="0"/>
      <c r="KH85" s="0"/>
      <c r="KI85" s="0"/>
      <c r="KJ85" s="0"/>
      <c r="KK85" s="0"/>
      <c r="KL85" s="0"/>
      <c r="KM85" s="0"/>
      <c r="KN85" s="0"/>
      <c r="KO85" s="0"/>
      <c r="KP85" s="0"/>
      <c r="KQ85" s="0"/>
      <c r="KR85" s="0"/>
      <c r="KS85" s="0"/>
      <c r="KT85" s="0"/>
      <c r="KU85" s="0"/>
      <c r="KV85" s="0"/>
      <c r="KW85" s="0"/>
      <c r="KX85" s="0"/>
      <c r="KY85" s="0"/>
      <c r="KZ85" s="0"/>
      <c r="LA85" s="0"/>
      <c r="LB85" s="0"/>
      <c r="LC85" s="0"/>
      <c r="LD85" s="0"/>
      <c r="LE85" s="0"/>
      <c r="LF85" s="0"/>
      <c r="LG85" s="0"/>
      <c r="LH85" s="0"/>
      <c r="LI85" s="0"/>
      <c r="LJ85" s="0"/>
      <c r="LK85" s="0"/>
      <c r="LL85" s="0"/>
      <c r="LM85" s="0"/>
      <c r="LN85" s="0"/>
      <c r="LO85" s="0"/>
      <c r="LP85" s="0"/>
      <c r="LQ85" s="0"/>
      <c r="LR85" s="0"/>
      <c r="LS85" s="0"/>
      <c r="LT85" s="0"/>
      <c r="LU85" s="0"/>
      <c r="LV85" s="0"/>
      <c r="LW85" s="0"/>
      <c r="LX85" s="0"/>
      <c r="LY85" s="0"/>
      <c r="LZ85" s="0"/>
      <c r="MA85" s="0"/>
      <c r="MB85" s="0"/>
      <c r="MC85" s="0"/>
      <c r="MD85" s="0"/>
      <c r="ME85" s="0"/>
      <c r="MF85" s="0"/>
      <c r="MG85" s="0"/>
      <c r="MH85" s="0"/>
      <c r="MI85" s="0"/>
      <c r="MJ85" s="0"/>
      <c r="MK85" s="0"/>
      <c r="ML85" s="0"/>
      <c r="MM85" s="0"/>
      <c r="MN85" s="0"/>
      <c r="MO85" s="0"/>
      <c r="MP85" s="0"/>
      <c r="MQ85" s="0"/>
      <c r="MR85" s="0"/>
      <c r="MS85" s="0"/>
      <c r="MT85" s="0"/>
      <c r="MU85" s="0"/>
      <c r="MV85" s="0"/>
      <c r="MW85" s="0"/>
      <c r="MX85" s="0"/>
      <c r="MY85" s="0"/>
      <c r="MZ85" s="0"/>
      <c r="NA85" s="0"/>
      <c r="NB85" s="0"/>
      <c r="NC85" s="0"/>
      <c r="ND85" s="0"/>
      <c r="NE85" s="0"/>
      <c r="NF85" s="0"/>
      <c r="NG85" s="0"/>
      <c r="NH85" s="0"/>
      <c r="NI85" s="0"/>
      <c r="NJ85" s="0"/>
      <c r="NK85" s="0"/>
      <c r="NL85" s="0"/>
      <c r="NM85" s="0"/>
      <c r="NN85" s="0"/>
      <c r="NO85" s="0"/>
      <c r="NP85" s="0"/>
      <c r="NQ85" s="0"/>
      <c r="NR85" s="0"/>
      <c r="NS85" s="0"/>
      <c r="NT85" s="0"/>
      <c r="NU85" s="0"/>
      <c r="NV85" s="0"/>
      <c r="NW85" s="0"/>
      <c r="NX85" s="0"/>
      <c r="NY85" s="0"/>
      <c r="NZ85" s="0"/>
      <c r="OA85" s="0"/>
      <c r="OB85" s="0"/>
      <c r="OC85" s="0"/>
      <c r="OD85" s="0"/>
      <c r="OE85" s="0"/>
      <c r="OF85" s="0"/>
      <c r="OG85" s="0"/>
      <c r="OH85" s="0"/>
      <c r="OI85" s="0"/>
      <c r="OJ85" s="0"/>
      <c r="OK85" s="0"/>
      <c r="OL85" s="0"/>
      <c r="OM85" s="0"/>
      <c r="ON85" s="0"/>
      <c r="OO85" s="0"/>
      <c r="OP85" s="0"/>
      <c r="OQ85" s="0"/>
      <c r="OR85" s="0"/>
      <c r="OS85" s="0"/>
      <c r="OT85" s="0"/>
      <c r="OU85" s="0"/>
      <c r="OV85" s="0"/>
      <c r="OW85" s="0"/>
      <c r="OX85" s="0"/>
      <c r="OY85" s="0"/>
      <c r="OZ85" s="0"/>
      <c r="PA85" s="0"/>
      <c r="PB85" s="0"/>
      <c r="PC85" s="0"/>
      <c r="PD85" s="0"/>
      <c r="PE85" s="0"/>
      <c r="PF85" s="0"/>
      <c r="PG85" s="0"/>
      <c r="PH85" s="0"/>
      <c r="PI85" s="0"/>
      <c r="PJ85" s="0"/>
      <c r="PK85" s="0"/>
      <c r="PL85" s="0"/>
      <c r="PM85" s="0"/>
      <c r="PN85" s="0"/>
      <c r="PO85" s="0"/>
      <c r="PP85" s="0"/>
      <c r="PQ85" s="0"/>
      <c r="PR85" s="0"/>
      <c r="PS85" s="0"/>
      <c r="PT85" s="0"/>
      <c r="PU85" s="0"/>
      <c r="PV85" s="0"/>
      <c r="PW85" s="0"/>
      <c r="PX85" s="0"/>
      <c r="PY85" s="0"/>
      <c r="PZ85" s="0"/>
      <c r="QA85" s="0"/>
      <c r="QB85" s="0"/>
      <c r="QC85" s="0"/>
      <c r="QD85" s="0"/>
      <c r="QE85" s="0"/>
      <c r="QF85" s="0"/>
      <c r="QG85" s="0"/>
      <c r="QH85" s="0"/>
      <c r="QI85" s="0"/>
      <c r="QJ85" s="0"/>
      <c r="QK85" s="0"/>
      <c r="QL85" s="0"/>
      <c r="QM85" s="0"/>
      <c r="QN85" s="0"/>
      <c r="QO85" s="0"/>
      <c r="QP85" s="0"/>
      <c r="QQ85" s="0"/>
      <c r="QR85" s="0"/>
      <c r="QS85" s="0"/>
      <c r="QT85" s="0"/>
      <c r="QU85" s="0"/>
      <c r="QV85" s="0"/>
      <c r="QW85" s="0"/>
      <c r="QX85" s="0"/>
      <c r="QY85" s="0"/>
      <c r="QZ85" s="0"/>
      <c r="RA85" s="0"/>
      <c r="RB85" s="0"/>
      <c r="RC85" s="0"/>
      <c r="RD85" s="0"/>
      <c r="RE85" s="0"/>
      <c r="RF85" s="0"/>
      <c r="RG85" s="0"/>
      <c r="RH85" s="0"/>
      <c r="RI85" s="0"/>
      <c r="RJ85" s="0"/>
      <c r="RK85" s="0"/>
      <c r="RL85" s="0"/>
      <c r="RM85" s="0"/>
      <c r="RN85" s="0"/>
      <c r="RO85" s="0"/>
      <c r="RP85" s="0"/>
      <c r="RQ85" s="0"/>
      <c r="RR85" s="0"/>
      <c r="RS85" s="0"/>
      <c r="RT85" s="0"/>
      <c r="RU85" s="0"/>
      <c r="RV85" s="0"/>
      <c r="RW85" s="0"/>
      <c r="RX85" s="0"/>
      <c r="RY85" s="0"/>
      <c r="RZ85" s="0"/>
      <c r="SA85" s="0"/>
      <c r="SB85" s="0"/>
      <c r="SC85" s="0"/>
      <c r="SD85" s="0"/>
      <c r="SE85" s="0"/>
      <c r="SF85" s="0"/>
      <c r="SG85" s="0"/>
      <c r="SH85" s="0"/>
      <c r="SI85" s="0"/>
      <c r="SJ85" s="0"/>
      <c r="SK85" s="0"/>
      <c r="SL85" s="0"/>
      <c r="SM85" s="0"/>
      <c r="SN85" s="0"/>
      <c r="SO85" s="0"/>
      <c r="SP85" s="0"/>
      <c r="SQ85" s="0"/>
      <c r="SR85" s="0"/>
      <c r="SS85" s="0"/>
      <c r="ST85" s="0"/>
      <c r="SU85" s="0"/>
      <c r="SV85" s="0"/>
      <c r="SW85" s="0"/>
      <c r="SX85" s="0"/>
      <c r="SY85" s="0"/>
      <c r="SZ85" s="0"/>
      <c r="TA85" s="0"/>
      <c r="TB85" s="0"/>
      <c r="TC85" s="0"/>
      <c r="TD85" s="0"/>
      <c r="TE85" s="0"/>
      <c r="TF85" s="0"/>
      <c r="TG85" s="0"/>
      <c r="TH85" s="0"/>
      <c r="TI85" s="0"/>
      <c r="TJ85" s="0"/>
      <c r="TK85" s="0"/>
      <c r="TL85" s="0"/>
      <c r="TM85" s="0"/>
      <c r="TN85" s="0"/>
      <c r="TO85" s="0"/>
      <c r="TP85" s="0"/>
      <c r="TQ85" s="0"/>
      <c r="TR85" s="0"/>
      <c r="TS85" s="0"/>
      <c r="TT85" s="0"/>
      <c r="TU85" s="0"/>
      <c r="TV85" s="0"/>
      <c r="TW85" s="0"/>
      <c r="TX85" s="0"/>
      <c r="TY85" s="0"/>
      <c r="TZ85" s="0"/>
      <c r="UA85" s="0"/>
      <c r="UB85" s="0"/>
      <c r="UC85" s="0"/>
      <c r="UD85" s="0"/>
      <c r="UE85" s="0"/>
      <c r="UF85" s="0"/>
      <c r="UG85" s="0"/>
      <c r="UH85" s="0"/>
      <c r="UI85" s="0"/>
      <c r="UJ85" s="0"/>
      <c r="UK85" s="0"/>
      <c r="UL85" s="0"/>
      <c r="UM85" s="0"/>
      <c r="UN85" s="0"/>
      <c r="UO85" s="0"/>
      <c r="UP85" s="0"/>
      <c r="UQ85" s="0"/>
      <c r="UR85" s="0"/>
      <c r="US85" s="0"/>
      <c r="UT85" s="0"/>
      <c r="UU85" s="0"/>
      <c r="UV85" s="0"/>
      <c r="UW85" s="0"/>
      <c r="UX85" s="0"/>
      <c r="UY85" s="0"/>
      <c r="UZ85" s="0"/>
      <c r="VA85" s="0"/>
      <c r="VB85" s="0"/>
      <c r="VC85" s="0"/>
      <c r="VD85" s="0"/>
      <c r="VE85" s="0"/>
      <c r="VF85" s="0"/>
      <c r="VG85" s="0"/>
      <c r="VH85" s="0"/>
      <c r="VI85" s="0"/>
      <c r="VJ85" s="0"/>
      <c r="VK85" s="0"/>
      <c r="VL85" s="0"/>
      <c r="VM85" s="0"/>
      <c r="VN85" s="0"/>
      <c r="VO85" s="0"/>
      <c r="VP85" s="0"/>
      <c r="VQ85" s="0"/>
      <c r="VR85" s="0"/>
      <c r="VS85" s="0"/>
      <c r="VT85" s="0"/>
      <c r="VU85" s="0"/>
      <c r="VV85" s="0"/>
      <c r="VW85" s="0"/>
      <c r="VX85" s="0"/>
      <c r="VY85" s="0"/>
      <c r="VZ85" s="0"/>
      <c r="WA85" s="0"/>
      <c r="WB85" s="0"/>
      <c r="WC85" s="0"/>
      <c r="WD85" s="0"/>
      <c r="WE85" s="0"/>
      <c r="WF85" s="0"/>
      <c r="WG85" s="0"/>
      <c r="WH85" s="0"/>
      <c r="WI85" s="0"/>
      <c r="WJ85" s="0"/>
      <c r="WK85" s="0"/>
      <c r="WL85" s="0"/>
      <c r="WM85" s="0"/>
      <c r="WN85" s="0"/>
      <c r="WO85" s="0"/>
      <c r="WP85" s="0"/>
      <c r="WQ85" s="0"/>
      <c r="WR85" s="0"/>
      <c r="WS85" s="0"/>
      <c r="WT85" s="0"/>
      <c r="WU85" s="0"/>
      <c r="WV85" s="0"/>
      <c r="WW85" s="0"/>
      <c r="WX85" s="0"/>
      <c r="WY85" s="0"/>
      <c r="WZ85" s="0"/>
      <c r="XA85" s="0"/>
      <c r="XB85" s="0"/>
      <c r="XC85" s="0"/>
      <c r="XD85" s="0"/>
      <c r="XE85" s="0"/>
      <c r="XF85" s="0"/>
      <c r="XG85" s="0"/>
      <c r="XH85" s="0"/>
      <c r="XI85" s="0"/>
      <c r="XJ85" s="0"/>
      <c r="XK85" s="0"/>
      <c r="XL85" s="0"/>
      <c r="XM85" s="0"/>
      <c r="XN85" s="0"/>
      <c r="XO85" s="0"/>
      <c r="XP85" s="0"/>
      <c r="XQ85" s="0"/>
      <c r="XR85" s="0"/>
      <c r="XS85" s="0"/>
      <c r="XT85" s="0"/>
      <c r="XU85" s="0"/>
      <c r="XV85" s="0"/>
      <c r="XW85" s="0"/>
      <c r="XX85" s="0"/>
      <c r="XY85" s="0"/>
      <c r="XZ85" s="0"/>
      <c r="YA85" s="0"/>
      <c r="YB85" s="0"/>
      <c r="YC85" s="0"/>
      <c r="YD85" s="0"/>
      <c r="YE85" s="0"/>
      <c r="YF85" s="0"/>
      <c r="YG85" s="0"/>
      <c r="YH85" s="0"/>
      <c r="YI85" s="0"/>
      <c r="YJ85" s="0"/>
      <c r="YK85" s="0"/>
      <c r="YL85" s="0"/>
      <c r="YM85" s="0"/>
      <c r="YN85" s="0"/>
      <c r="YO85" s="0"/>
      <c r="YP85" s="0"/>
      <c r="YQ85" s="0"/>
      <c r="YR85" s="0"/>
      <c r="YS85" s="0"/>
      <c r="YT85" s="0"/>
      <c r="YU85" s="0"/>
      <c r="YV85" s="0"/>
      <c r="YW85" s="0"/>
      <c r="YX85" s="0"/>
      <c r="YY85" s="0"/>
      <c r="YZ85" s="0"/>
      <c r="ZA85" s="0"/>
      <c r="ZB85" s="0"/>
      <c r="ZC85" s="0"/>
      <c r="ZD85" s="0"/>
      <c r="ZE85" s="0"/>
      <c r="ZF85" s="0"/>
      <c r="ZG85" s="0"/>
      <c r="ZH85" s="0"/>
      <c r="ZI85" s="0"/>
      <c r="ZJ85" s="0"/>
      <c r="ZK85" s="0"/>
      <c r="ZL85" s="0"/>
      <c r="ZM85" s="0"/>
      <c r="ZN85" s="0"/>
      <c r="ZO85" s="0"/>
      <c r="ZP85" s="0"/>
      <c r="ZQ85" s="0"/>
      <c r="ZR85" s="0"/>
      <c r="ZS85" s="0"/>
      <c r="ZT85" s="0"/>
      <c r="ZU85" s="0"/>
      <c r="ZV85" s="0"/>
      <c r="ZW85" s="0"/>
      <c r="ZX85" s="0"/>
      <c r="ZY85" s="0"/>
      <c r="ZZ85" s="0"/>
      <c r="AAA85" s="0"/>
      <c r="AAB85" s="0"/>
      <c r="AAC85" s="0"/>
      <c r="AAD85" s="0"/>
      <c r="AAE85" s="0"/>
      <c r="AAF85" s="0"/>
      <c r="AAG85" s="0"/>
      <c r="AAH85" s="0"/>
      <c r="AAI85" s="0"/>
      <c r="AAJ85" s="0"/>
      <c r="AAK85" s="0"/>
      <c r="AAL85" s="0"/>
      <c r="AAM85" s="0"/>
      <c r="AAN85" s="0"/>
      <c r="AAO85" s="0"/>
      <c r="AAP85" s="0"/>
      <c r="AAQ85" s="0"/>
      <c r="AAR85" s="0"/>
      <c r="AAS85" s="0"/>
      <c r="AAT85" s="0"/>
      <c r="AAU85" s="0"/>
      <c r="AAV85" s="0"/>
      <c r="AAW85" s="0"/>
      <c r="AAX85" s="0"/>
      <c r="AAY85" s="0"/>
      <c r="AAZ85" s="0"/>
      <c r="ABA85" s="0"/>
      <c r="ABB85" s="0"/>
      <c r="ABC85" s="0"/>
      <c r="ABD85" s="0"/>
      <c r="ABE85" s="0"/>
      <c r="ABF85" s="0"/>
      <c r="ABG85" s="0"/>
      <c r="ABH85" s="0"/>
      <c r="ABI85" s="0"/>
      <c r="ABJ85" s="0"/>
      <c r="ABK85" s="0"/>
      <c r="ABL85" s="0"/>
      <c r="ABM85" s="0"/>
      <c r="ABN85" s="0"/>
      <c r="ABO85" s="0"/>
      <c r="ABP85" s="0"/>
      <c r="ABQ85" s="0"/>
      <c r="ABR85" s="0"/>
      <c r="ABS85" s="0"/>
      <c r="ABT85" s="0"/>
      <c r="ABU85" s="0"/>
      <c r="ABV85" s="0"/>
      <c r="ABW85" s="0"/>
      <c r="ABX85" s="0"/>
      <c r="ABY85" s="0"/>
      <c r="ABZ85" s="0"/>
      <c r="ACA85" s="0"/>
      <c r="ACB85" s="0"/>
      <c r="ACC85" s="0"/>
      <c r="ACD85" s="0"/>
      <c r="ACE85" s="0"/>
      <c r="ACF85" s="0"/>
      <c r="ACG85" s="0"/>
      <c r="ACH85" s="0"/>
      <c r="ACI85" s="0"/>
      <c r="ACJ85" s="0"/>
      <c r="ACK85" s="0"/>
      <c r="ACL85" s="0"/>
      <c r="ACM85" s="0"/>
      <c r="ACN85" s="0"/>
      <c r="ACO85" s="0"/>
      <c r="ACP85" s="0"/>
      <c r="ACQ85" s="0"/>
      <c r="ACR85" s="0"/>
      <c r="ACS85" s="0"/>
      <c r="ACT85" s="0"/>
      <c r="ACU85" s="0"/>
      <c r="ACV85" s="0"/>
      <c r="ACW85" s="0"/>
      <c r="ACX85" s="0"/>
      <c r="ACY85" s="0"/>
      <c r="ACZ85" s="0"/>
      <c r="ADA85" s="0"/>
      <c r="ADB85" s="0"/>
      <c r="ADC85" s="0"/>
      <c r="ADD85" s="0"/>
      <c r="ADE85" s="0"/>
      <c r="ADF85" s="0"/>
      <c r="ADG85" s="0"/>
      <c r="ADH85" s="0"/>
      <c r="ADI85" s="0"/>
      <c r="ADJ85" s="0"/>
      <c r="ADK85" s="0"/>
      <c r="ADL85" s="0"/>
      <c r="ADM85" s="0"/>
      <c r="ADN85" s="0"/>
      <c r="ADO85" s="0"/>
      <c r="ADP85" s="0"/>
      <c r="ADQ85" s="0"/>
      <c r="ADR85" s="0"/>
      <c r="ADS85" s="0"/>
      <c r="ADT85" s="0"/>
      <c r="ADU85" s="0"/>
      <c r="ADV85" s="0"/>
      <c r="ADW85" s="0"/>
      <c r="ADX85" s="0"/>
      <c r="ADY85" s="0"/>
      <c r="ADZ85" s="0"/>
      <c r="AEA85" s="0"/>
      <c r="AEB85" s="0"/>
      <c r="AEC85" s="0"/>
      <c r="AED85" s="0"/>
      <c r="AEE85" s="0"/>
      <c r="AEF85" s="0"/>
      <c r="AEG85" s="0"/>
      <c r="AEH85" s="0"/>
      <c r="AEI85" s="0"/>
      <c r="AEJ85" s="0"/>
      <c r="AEK85" s="0"/>
      <c r="AEL85" s="0"/>
      <c r="AEM85" s="0"/>
      <c r="AEN85" s="0"/>
      <c r="AEO85" s="0"/>
      <c r="AEP85" s="0"/>
      <c r="AEQ85" s="0"/>
      <c r="AER85" s="0"/>
      <c r="AES85" s="0"/>
      <c r="AET85" s="0"/>
      <c r="AEU85" s="0"/>
      <c r="AEV85" s="0"/>
      <c r="AEW85" s="0"/>
      <c r="AEX85" s="0"/>
      <c r="AEY85" s="0"/>
      <c r="AEZ85" s="0"/>
      <c r="AFA85" s="0"/>
      <c r="AFB85" s="0"/>
      <c r="AFC85" s="0"/>
      <c r="AFD85" s="0"/>
      <c r="AFE85" s="0"/>
      <c r="AFF85" s="0"/>
      <c r="AFG85" s="0"/>
      <c r="AFH85" s="0"/>
      <c r="AFI85" s="0"/>
      <c r="AFJ85" s="0"/>
      <c r="AFK85" s="0"/>
      <c r="AFL85" s="0"/>
      <c r="AFM85" s="0"/>
      <c r="AFN85" s="0"/>
      <c r="AFO85" s="0"/>
      <c r="AFP85" s="0"/>
      <c r="AFQ85" s="0"/>
      <c r="AFR85" s="0"/>
      <c r="AFS85" s="0"/>
      <c r="AFT85" s="0"/>
      <c r="AFU85" s="0"/>
      <c r="AFV85" s="0"/>
      <c r="AFW85" s="0"/>
      <c r="AFX85" s="0"/>
      <c r="AFY85" s="0"/>
      <c r="AFZ85" s="0"/>
      <c r="AGA85" s="0"/>
      <c r="AGB85" s="0"/>
      <c r="AGC85" s="0"/>
      <c r="AGD85" s="0"/>
      <c r="AGE85" s="0"/>
      <c r="AGF85" s="0"/>
      <c r="AGG85" s="0"/>
      <c r="AGH85" s="0"/>
      <c r="AGI85" s="0"/>
      <c r="AGJ85" s="0"/>
      <c r="AGK85" s="0"/>
      <c r="AGL85" s="0"/>
      <c r="AGM85" s="0"/>
      <c r="AGN85" s="0"/>
      <c r="AGO85" s="0"/>
      <c r="AGP85" s="0"/>
      <c r="AGQ85" s="0"/>
      <c r="AGR85" s="0"/>
      <c r="AGS85" s="0"/>
      <c r="AGT85" s="0"/>
      <c r="AGU85" s="0"/>
      <c r="AGV85" s="0"/>
      <c r="AGW85" s="0"/>
      <c r="AGX85" s="0"/>
      <c r="AGY85" s="0"/>
      <c r="AGZ85" s="0"/>
      <c r="AHA85" s="0"/>
      <c r="AHB85" s="0"/>
      <c r="AHC85" s="0"/>
      <c r="AHD85" s="0"/>
      <c r="AHE85" s="0"/>
      <c r="AHF85" s="0"/>
      <c r="AHG85" s="0"/>
      <c r="AHH85" s="0"/>
      <c r="AHI85" s="0"/>
      <c r="AHJ85" s="0"/>
      <c r="AHK85" s="0"/>
      <c r="AHL85" s="0"/>
      <c r="AHM85" s="0"/>
      <c r="AHN85" s="0"/>
      <c r="AHO85" s="0"/>
      <c r="AHP85" s="0"/>
      <c r="AHQ85" s="0"/>
      <c r="AHR85" s="0"/>
      <c r="AHS85" s="0"/>
      <c r="AHT85" s="0"/>
      <c r="AHU85" s="0"/>
      <c r="AHV85" s="0"/>
      <c r="AHW85" s="0"/>
      <c r="AHX85" s="0"/>
      <c r="AHY85" s="0"/>
      <c r="AHZ85" s="0"/>
      <c r="AIA85" s="0"/>
      <c r="AIB85" s="0"/>
      <c r="AIC85" s="0"/>
      <c r="AID85" s="0"/>
      <c r="AIE85" s="0"/>
      <c r="AIF85" s="0"/>
      <c r="AIG85" s="0"/>
      <c r="AIH85" s="0"/>
      <c r="AII85" s="0"/>
      <c r="AIJ85" s="0"/>
      <c r="AIK85" s="0"/>
      <c r="AIL85" s="0"/>
      <c r="AIM85" s="0"/>
      <c r="AIN85" s="0"/>
      <c r="AIO85" s="0"/>
      <c r="AIP85" s="0"/>
      <c r="AIQ85" s="0"/>
      <c r="AIR85" s="0"/>
      <c r="AIS85" s="0"/>
      <c r="AIT85" s="0"/>
      <c r="AIU85" s="0"/>
      <c r="AIV85" s="0"/>
      <c r="AIW85" s="0"/>
      <c r="AIX85" s="0"/>
      <c r="AIY85" s="0"/>
      <c r="AIZ85" s="0"/>
      <c r="AJA85" s="0"/>
      <c r="AJB85" s="0"/>
      <c r="AJC85" s="0"/>
      <c r="AJD85" s="0"/>
      <c r="AJE85" s="0"/>
      <c r="AJF85" s="0"/>
      <c r="AJG85" s="0"/>
      <c r="AJH85" s="0"/>
      <c r="AJI85" s="0"/>
      <c r="AJJ85" s="0"/>
      <c r="AJK85" s="0"/>
      <c r="AJL85" s="0"/>
      <c r="AJM85" s="0"/>
      <c r="AJN85" s="0"/>
      <c r="AJO85" s="0"/>
      <c r="AJP85" s="0"/>
      <c r="AJQ85" s="0"/>
      <c r="AJR85" s="0"/>
      <c r="AJS85" s="0"/>
      <c r="AJT85" s="0"/>
      <c r="AJU85" s="0"/>
      <c r="AJV85" s="0"/>
      <c r="AJW85" s="0"/>
      <c r="AJX85" s="0"/>
      <c r="AJY85" s="0"/>
      <c r="AJZ85" s="0"/>
      <c r="AKA85" s="0"/>
      <c r="AKB85" s="0"/>
      <c r="AKC85" s="0"/>
      <c r="AKD85" s="0"/>
      <c r="AKE85" s="0"/>
      <c r="AKF85" s="0"/>
      <c r="AKG85" s="0"/>
      <c r="AKH85" s="0"/>
      <c r="AKI85" s="0"/>
      <c r="AKJ85" s="0"/>
      <c r="AKK85" s="0"/>
      <c r="AKL85" s="0"/>
      <c r="AKM85" s="0"/>
      <c r="AKN85" s="0"/>
      <c r="AKO85" s="0"/>
      <c r="AKP85" s="0"/>
      <c r="AKQ85" s="0"/>
      <c r="AKR85" s="0"/>
      <c r="AKS85" s="0"/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s="23" customFormat="true" ht="12" hidden="false" customHeight="false" outlineLevel="0" collapsed="false">
      <c r="B86" s="9"/>
      <c r="C86" s="14" t="s">
        <v>17</v>
      </c>
      <c r="D86" s="16" t="n">
        <v>438</v>
      </c>
      <c r="E86" s="16" t="n">
        <v>327</v>
      </c>
      <c r="F86" s="16" t="n">
        <v>271</v>
      </c>
      <c r="G86" s="16" t="n">
        <v>366</v>
      </c>
      <c r="H86" s="16" t="n">
        <v>294</v>
      </c>
      <c r="I86" s="16" t="n">
        <v>321</v>
      </c>
      <c r="J86" s="16" t="n">
        <v>373</v>
      </c>
      <c r="K86" s="16" t="n">
        <v>350</v>
      </c>
      <c r="L86" s="16" t="n">
        <v>416</v>
      </c>
      <c r="M86" s="16" t="n">
        <v>293</v>
      </c>
      <c r="N86" s="16" t="n">
        <v>287</v>
      </c>
      <c r="O86" s="16" t="n">
        <v>691</v>
      </c>
      <c r="P86" s="16" t="n">
        <f aca="false">SUM(D86:O86)</f>
        <v>4427</v>
      </c>
      <c r="Q86" s="16" t="n">
        <f aca="false">ROUND(P86/12,0)</f>
        <v>369</v>
      </c>
    </row>
    <row r="87" customFormat="false" ht="12" hidden="false" customHeight="false" outlineLevel="0" collapsed="false">
      <c r="A87" s="0"/>
      <c r="B87" s="9"/>
      <c r="C87" s="17" t="s">
        <v>18</v>
      </c>
      <c r="D87" s="19" t="n">
        <v>144</v>
      </c>
      <c r="E87" s="19" t="n">
        <v>143</v>
      </c>
      <c r="F87" s="19" t="n">
        <v>110</v>
      </c>
      <c r="G87" s="19" t="n">
        <v>133</v>
      </c>
      <c r="H87" s="19" t="n">
        <v>134</v>
      </c>
      <c r="I87" s="19" t="n">
        <v>133</v>
      </c>
      <c r="J87" s="19" t="n">
        <v>127</v>
      </c>
      <c r="K87" s="19" t="n">
        <v>111</v>
      </c>
      <c r="L87" s="19" t="n">
        <v>149</v>
      </c>
      <c r="M87" s="19" t="n">
        <v>141</v>
      </c>
      <c r="N87" s="19" t="n">
        <v>127</v>
      </c>
      <c r="O87" s="19" t="n">
        <v>132</v>
      </c>
      <c r="P87" s="19" t="n">
        <f aca="false">SUM(D87:O87)</f>
        <v>1584</v>
      </c>
      <c r="Q87" s="19" t="n">
        <f aca="false">ROUND(P87/12,0)</f>
        <v>132</v>
      </c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  <c r="AG87" s="0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 s="0"/>
      <c r="CM87" s="0"/>
      <c r="CN87" s="0"/>
      <c r="CO87" s="0"/>
      <c r="CP87" s="0"/>
      <c r="CQ87" s="0"/>
      <c r="CR87" s="0"/>
      <c r="CS87" s="0"/>
      <c r="CT87" s="0"/>
      <c r="CU87" s="0"/>
      <c r="CV87" s="0"/>
      <c r="CW87" s="0"/>
      <c r="CX87" s="0"/>
      <c r="CY87" s="0"/>
      <c r="CZ87" s="0"/>
      <c r="DA87" s="0"/>
      <c r="DB87" s="0"/>
      <c r="DC87" s="0"/>
      <c r="DD87" s="0"/>
      <c r="DE87" s="0"/>
      <c r="DF87" s="0"/>
      <c r="DG87" s="0"/>
      <c r="DH87" s="0"/>
      <c r="DI87" s="0"/>
      <c r="DJ87" s="0"/>
      <c r="DK87" s="0"/>
      <c r="DL87" s="0"/>
      <c r="DM87" s="0"/>
      <c r="DN87" s="0"/>
      <c r="DO87" s="0"/>
      <c r="DP87" s="0"/>
      <c r="DQ87" s="0"/>
      <c r="DR87" s="0"/>
      <c r="DS87" s="0"/>
      <c r="DT87" s="0"/>
      <c r="DU87" s="0"/>
      <c r="DV87" s="0"/>
      <c r="DW87" s="0"/>
      <c r="DX87" s="0"/>
      <c r="DY87" s="0"/>
      <c r="DZ87" s="0"/>
      <c r="EA87" s="0"/>
      <c r="EB87" s="0"/>
      <c r="EC87" s="0"/>
      <c r="ED87" s="0"/>
      <c r="EE87" s="0"/>
      <c r="EF87" s="0"/>
      <c r="EG87" s="0"/>
      <c r="EH87" s="0"/>
      <c r="EI87" s="0"/>
      <c r="EJ87" s="0"/>
      <c r="EK87" s="0"/>
      <c r="EL87" s="0"/>
      <c r="EM87" s="0"/>
      <c r="EN87" s="0"/>
      <c r="EO87" s="0"/>
      <c r="EP87" s="0"/>
      <c r="EQ87" s="0"/>
      <c r="ER87" s="0"/>
      <c r="ES87" s="0"/>
      <c r="ET87" s="0"/>
      <c r="EU87" s="0"/>
      <c r="EV87" s="0"/>
      <c r="EW87" s="0"/>
      <c r="EX87" s="0"/>
      <c r="EY87" s="0"/>
      <c r="EZ87" s="0"/>
      <c r="FA87" s="0"/>
      <c r="FB87" s="0"/>
      <c r="FC87" s="0"/>
      <c r="FD87" s="0"/>
      <c r="FE87" s="0"/>
      <c r="FF87" s="0"/>
      <c r="FG87" s="0"/>
      <c r="FH87" s="0"/>
      <c r="FI87" s="0"/>
      <c r="FJ87" s="0"/>
      <c r="FK87" s="0"/>
      <c r="FL87" s="0"/>
      <c r="FM87" s="0"/>
      <c r="FN87" s="0"/>
      <c r="FO87" s="0"/>
      <c r="FP87" s="0"/>
      <c r="FQ87" s="0"/>
      <c r="FR87" s="0"/>
      <c r="FS87" s="0"/>
      <c r="FT87" s="0"/>
      <c r="FU87" s="0"/>
      <c r="FV87" s="0"/>
      <c r="FW87" s="0"/>
      <c r="FX87" s="0"/>
      <c r="FY87" s="0"/>
      <c r="FZ87" s="0"/>
      <c r="GA87" s="0"/>
      <c r="GB87" s="0"/>
      <c r="GC87" s="0"/>
      <c r="GD87" s="0"/>
      <c r="GE87" s="0"/>
      <c r="GF87" s="0"/>
      <c r="GG87" s="0"/>
      <c r="GH87" s="0"/>
      <c r="GI87" s="0"/>
      <c r="GJ87" s="0"/>
      <c r="GK87" s="0"/>
      <c r="GL87" s="0"/>
      <c r="GM87" s="0"/>
      <c r="GN87" s="0"/>
      <c r="GO87" s="0"/>
      <c r="GP87" s="0"/>
      <c r="GQ87" s="0"/>
      <c r="GR87" s="0"/>
      <c r="GS87" s="0"/>
      <c r="GT87" s="0"/>
      <c r="GU87" s="0"/>
      <c r="GV87" s="0"/>
      <c r="GW87" s="0"/>
      <c r="GX87" s="0"/>
      <c r="GY87" s="0"/>
      <c r="GZ87" s="0"/>
      <c r="HA87" s="0"/>
      <c r="HB87" s="0"/>
      <c r="HC87" s="0"/>
      <c r="HD87" s="0"/>
      <c r="HE87" s="0"/>
      <c r="HF87" s="0"/>
      <c r="HG87" s="0"/>
      <c r="HH87" s="0"/>
      <c r="HI87" s="0"/>
      <c r="HJ87" s="0"/>
      <c r="HK87" s="0"/>
      <c r="HL87" s="0"/>
      <c r="HM87" s="0"/>
      <c r="HN87" s="0"/>
      <c r="HO87" s="0"/>
      <c r="HP87" s="0"/>
      <c r="HQ87" s="0"/>
      <c r="HR87" s="0"/>
      <c r="HS87" s="0"/>
      <c r="HT87" s="0"/>
      <c r="HU87" s="0"/>
      <c r="HV87" s="0"/>
      <c r="HW87" s="0"/>
      <c r="HX87" s="0"/>
      <c r="HY87" s="0"/>
      <c r="HZ87" s="0"/>
      <c r="IA87" s="0"/>
      <c r="IB87" s="0"/>
      <c r="IC87" s="0"/>
      <c r="ID87" s="0"/>
      <c r="IE87" s="0"/>
      <c r="IF87" s="0"/>
      <c r="IG87" s="0"/>
      <c r="IH87" s="0"/>
      <c r="II87" s="0"/>
      <c r="IJ87" s="0"/>
      <c r="IK87" s="0"/>
      <c r="IL87" s="0"/>
      <c r="IM87" s="0"/>
      <c r="IN87" s="0"/>
      <c r="IO87" s="0"/>
      <c r="IP87" s="0"/>
      <c r="IQ87" s="0"/>
      <c r="IR87" s="0"/>
      <c r="IS87" s="0"/>
      <c r="IT87" s="0"/>
      <c r="IU87" s="0"/>
      <c r="IV87" s="0"/>
      <c r="IW87" s="0"/>
      <c r="IX87" s="0"/>
      <c r="IY87" s="0"/>
      <c r="IZ87" s="0"/>
      <c r="JA87" s="0"/>
      <c r="JB87" s="0"/>
      <c r="JC87" s="0"/>
      <c r="JD87" s="0"/>
      <c r="JE87" s="0"/>
      <c r="JF87" s="0"/>
      <c r="JG87" s="0"/>
      <c r="JH87" s="0"/>
      <c r="JI87" s="0"/>
      <c r="JJ87" s="0"/>
      <c r="JK87" s="0"/>
      <c r="JL87" s="0"/>
      <c r="JM87" s="0"/>
      <c r="JN87" s="0"/>
      <c r="JO87" s="0"/>
      <c r="JP87" s="0"/>
      <c r="JQ87" s="0"/>
      <c r="JR87" s="0"/>
      <c r="JS87" s="0"/>
      <c r="JT87" s="0"/>
      <c r="JU87" s="0"/>
      <c r="JV87" s="0"/>
      <c r="JW87" s="0"/>
      <c r="JX87" s="0"/>
      <c r="JY87" s="0"/>
      <c r="JZ87" s="0"/>
      <c r="KA87" s="0"/>
      <c r="KB87" s="0"/>
      <c r="KC87" s="0"/>
      <c r="KD87" s="0"/>
      <c r="KE87" s="0"/>
      <c r="KF87" s="0"/>
      <c r="KG87" s="0"/>
      <c r="KH87" s="0"/>
      <c r="KI87" s="0"/>
      <c r="KJ87" s="0"/>
      <c r="KK87" s="0"/>
      <c r="KL87" s="0"/>
      <c r="KM87" s="0"/>
      <c r="KN87" s="0"/>
      <c r="KO87" s="0"/>
      <c r="KP87" s="0"/>
      <c r="KQ87" s="0"/>
      <c r="KR87" s="0"/>
      <c r="KS87" s="0"/>
      <c r="KT87" s="0"/>
      <c r="KU87" s="0"/>
      <c r="KV87" s="0"/>
      <c r="KW87" s="0"/>
      <c r="KX87" s="0"/>
      <c r="KY87" s="0"/>
      <c r="KZ87" s="0"/>
      <c r="LA87" s="0"/>
      <c r="LB87" s="0"/>
      <c r="LC87" s="0"/>
      <c r="LD87" s="0"/>
      <c r="LE87" s="0"/>
      <c r="LF87" s="0"/>
      <c r="LG87" s="0"/>
      <c r="LH87" s="0"/>
      <c r="LI87" s="0"/>
      <c r="LJ87" s="0"/>
      <c r="LK87" s="0"/>
      <c r="LL87" s="0"/>
      <c r="LM87" s="0"/>
      <c r="LN87" s="0"/>
      <c r="LO87" s="0"/>
      <c r="LP87" s="0"/>
      <c r="LQ87" s="0"/>
      <c r="LR87" s="0"/>
      <c r="LS87" s="0"/>
      <c r="LT87" s="0"/>
      <c r="LU87" s="0"/>
      <c r="LV87" s="0"/>
      <c r="LW87" s="0"/>
      <c r="LX87" s="0"/>
      <c r="LY87" s="0"/>
      <c r="LZ87" s="0"/>
      <c r="MA87" s="0"/>
      <c r="MB87" s="0"/>
      <c r="MC87" s="0"/>
      <c r="MD87" s="0"/>
      <c r="ME87" s="0"/>
      <c r="MF87" s="0"/>
      <c r="MG87" s="0"/>
      <c r="MH87" s="0"/>
      <c r="MI87" s="0"/>
      <c r="MJ87" s="0"/>
      <c r="MK87" s="0"/>
      <c r="ML87" s="0"/>
      <c r="MM87" s="0"/>
      <c r="MN87" s="0"/>
      <c r="MO87" s="0"/>
      <c r="MP87" s="0"/>
      <c r="MQ87" s="0"/>
      <c r="MR87" s="0"/>
      <c r="MS87" s="0"/>
      <c r="MT87" s="0"/>
      <c r="MU87" s="0"/>
      <c r="MV87" s="0"/>
      <c r="MW87" s="0"/>
      <c r="MX87" s="0"/>
      <c r="MY87" s="0"/>
      <c r="MZ87" s="0"/>
      <c r="NA87" s="0"/>
      <c r="NB87" s="0"/>
      <c r="NC87" s="0"/>
      <c r="ND87" s="0"/>
      <c r="NE87" s="0"/>
      <c r="NF87" s="0"/>
      <c r="NG87" s="0"/>
      <c r="NH87" s="0"/>
      <c r="NI87" s="0"/>
      <c r="NJ87" s="0"/>
      <c r="NK87" s="0"/>
      <c r="NL87" s="0"/>
      <c r="NM87" s="0"/>
      <c r="NN87" s="0"/>
      <c r="NO87" s="0"/>
      <c r="NP87" s="0"/>
      <c r="NQ87" s="0"/>
      <c r="NR87" s="0"/>
      <c r="NS87" s="0"/>
      <c r="NT87" s="0"/>
      <c r="NU87" s="0"/>
      <c r="NV87" s="0"/>
      <c r="NW87" s="0"/>
      <c r="NX87" s="0"/>
      <c r="NY87" s="0"/>
      <c r="NZ87" s="0"/>
      <c r="OA87" s="0"/>
      <c r="OB87" s="0"/>
      <c r="OC87" s="0"/>
      <c r="OD87" s="0"/>
      <c r="OE87" s="0"/>
      <c r="OF87" s="0"/>
      <c r="OG87" s="0"/>
      <c r="OH87" s="0"/>
      <c r="OI87" s="0"/>
      <c r="OJ87" s="0"/>
      <c r="OK87" s="0"/>
      <c r="OL87" s="0"/>
      <c r="OM87" s="0"/>
      <c r="ON87" s="0"/>
      <c r="OO87" s="0"/>
      <c r="OP87" s="0"/>
      <c r="OQ87" s="0"/>
      <c r="OR87" s="0"/>
      <c r="OS87" s="0"/>
      <c r="OT87" s="0"/>
      <c r="OU87" s="0"/>
      <c r="OV87" s="0"/>
      <c r="OW87" s="0"/>
      <c r="OX87" s="0"/>
      <c r="OY87" s="0"/>
      <c r="OZ87" s="0"/>
      <c r="PA87" s="0"/>
      <c r="PB87" s="0"/>
      <c r="PC87" s="0"/>
      <c r="PD87" s="0"/>
      <c r="PE87" s="0"/>
      <c r="PF87" s="0"/>
      <c r="PG87" s="0"/>
      <c r="PH87" s="0"/>
      <c r="PI87" s="0"/>
      <c r="PJ87" s="0"/>
      <c r="PK87" s="0"/>
      <c r="PL87" s="0"/>
      <c r="PM87" s="0"/>
      <c r="PN87" s="0"/>
      <c r="PO87" s="0"/>
      <c r="PP87" s="0"/>
      <c r="PQ87" s="0"/>
      <c r="PR87" s="0"/>
      <c r="PS87" s="0"/>
      <c r="PT87" s="0"/>
      <c r="PU87" s="0"/>
      <c r="PV87" s="0"/>
      <c r="PW87" s="0"/>
      <c r="PX87" s="0"/>
      <c r="PY87" s="0"/>
      <c r="PZ87" s="0"/>
      <c r="QA87" s="0"/>
      <c r="QB87" s="0"/>
      <c r="QC87" s="0"/>
      <c r="QD87" s="0"/>
      <c r="QE87" s="0"/>
      <c r="QF87" s="0"/>
      <c r="QG87" s="0"/>
      <c r="QH87" s="0"/>
      <c r="QI87" s="0"/>
      <c r="QJ87" s="0"/>
      <c r="QK87" s="0"/>
      <c r="QL87" s="0"/>
      <c r="QM87" s="0"/>
      <c r="QN87" s="0"/>
      <c r="QO87" s="0"/>
      <c r="QP87" s="0"/>
      <c r="QQ87" s="0"/>
      <c r="QR87" s="0"/>
      <c r="QS87" s="0"/>
      <c r="QT87" s="0"/>
      <c r="QU87" s="0"/>
      <c r="QV87" s="0"/>
      <c r="QW87" s="0"/>
      <c r="QX87" s="0"/>
      <c r="QY87" s="0"/>
      <c r="QZ87" s="0"/>
      <c r="RA87" s="0"/>
      <c r="RB87" s="0"/>
      <c r="RC87" s="0"/>
      <c r="RD87" s="0"/>
      <c r="RE87" s="0"/>
      <c r="RF87" s="0"/>
      <c r="RG87" s="0"/>
      <c r="RH87" s="0"/>
      <c r="RI87" s="0"/>
      <c r="RJ87" s="0"/>
      <c r="RK87" s="0"/>
      <c r="RL87" s="0"/>
      <c r="RM87" s="0"/>
      <c r="RN87" s="0"/>
      <c r="RO87" s="0"/>
      <c r="RP87" s="0"/>
      <c r="RQ87" s="0"/>
      <c r="RR87" s="0"/>
      <c r="RS87" s="0"/>
      <c r="RT87" s="0"/>
      <c r="RU87" s="0"/>
      <c r="RV87" s="0"/>
      <c r="RW87" s="0"/>
      <c r="RX87" s="0"/>
      <c r="RY87" s="0"/>
      <c r="RZ87" s="0"/>
      <c r="SA87" s="0"/>
      <c r="SB87" s="0"/>
      <c r="SC87" s="0"/>
      <c r="SD87" s="0"/>
      <c r="SE87" s="0"/>
      <c r="SF87" s="0"/>
      <c r="SG87" s="0"/>
      <c r="SH87" s="0"/>
      <c r="SI87" s="0"/>
      <c r="SJ87" s="0"/>
      <c r="SK87" s="0"/>
      <c r="SL87" s="0"/>
      <c r="SM87" s="0"/>
      <c r="SN87" s="0"/>
      <c r="SO87" s="0"/>
      <c r="SP87" s="0"/>
      <c r="SQ87" s="0"/>
      <c r="SR87" s="0"/>
      <c r="SS87" s="0"/>
      <c r="ST87" s="0"/>
      <c r="SU87" s="0"/>
      <c r="SV87" s="0"/>
      <c r="SW87" s="0"/>
      <c r="SX87" s="0"/>
      <c r="SY87" s="0"/>
      <c r="SZ87" s="0"/>
      <c r="TA87" s="0"/>
      <c r="TB87" s="0"/>
      <c r="TC87" s="0"/>
      <c r="TD87" s="0"/>
      <c r="TE87" s="0"/>
      <c r="TF87" s="0"/>
      <c r="TG87" s="0"/>
      <c r="TH87" s="0"/>
      <c r="TI87" s="0"/>
      <c r="TJ87" s="0"/>
      <c r="TK87" s="0"/>
      <c r="TL87" s="0"/>
      <c r="TM87" s="0"/>
      <c r="TN87" s="0"/>
      <c r="TO87" s="0"/>
      <c r="TP87" s="0"/>
      <c r="TQ87" s="0"/>
      <c r="TR87" s="0"/>
      <c r="TS87" s="0"/>
      <c r="TT87" s="0"/>
      <c r="TU87" s="0"/>
      <c r="TV87" s="0"/>
      <c r="TW87" s="0"/>
      <c r="TX87" s="0"/>
      <c r="TY87" s="0"/>
      <c r="TZ87" s="0"/>
      <c r="UA87" s="0"/>
      <c r="UB87" s="0"/>
      <c r="UC87" s="0"/>
      <c r="UD87" s="0"/>
      <c r="UE87" s="0"/>
      <c r="UF87" s="0"/>
      <c r="UG87" s="0"/>
      <c r="UH87" s="0"/>
      <c r="UI87" s="0"/>
      <c r="UJ87" s="0"/>
      <c r="UK87" s="0"/>
      <c r="UL87" s="0"/>
      <c r="UM87" s="0"/>
      <c r="UN87" s="0"/>
      <c r="UO87" s="0"/>
      <c r="UP87" s="0"/>
      <c r="UQ87" s="0"/>
      <c r="UR87" s="0"/>
      <c r="US87" s="0"/>
      <c r="UT87" s="0"/>
      <c r="UU87" s="0"/>
      <c r="UV87" s="0"/>
      <c r="UW87" s="0"/>
      <c r="UX87" s="0"/>
      <c r="UY87" s="0"/>
      <c r="UZ87" s="0"/>
      <c r="VA87" s="0"/>
      <c r="VB87" s="0"/>
      <c r="VC87" s="0"/>
      <c r="VD87" s="0"/>
      <c r="VE87" s="0"/>
      <c r="VF87" s="0"/>
      <c r="VG87" s="0"/>
      <c r="VH87" s="0"/>
      <c r="VI87" s="0"/>
      <c r="VJ87" s="0"/>
      <c r="VK87" s="0"/>
      <c r="VL87" s="0"/>
      <c r="VM87" s="0"/>
      <c r="VN87" s="0"/>
      <c r="VO87" s="0"/>
      <c r="VP87" s="0"/>
      <c r="VQ87" s="0"/>
      <c r="VR87" s="0"/>
      <c r="VS87" s="0"/>
      <c r="VT87" s="0"/>
      <c r="VU87" s="0"/>
      <c r="VV87" s="0"/>
      <c r="VW87" s="0"/>
      <c r="VX87" s="0"/>
      <c r="VY87" s="0"/>
      <c r="VZ87" s="0"/>
      <c r="WA87" s="0"/>
      <c r="WB87" s="0"/>
      <c r="WC87" s="0"/>
      <c r="WD87" s="0"/>
      <c r="WE87" s="0"/>
      <c r="WF87" s="0"/>
      <c r="WG87" s="0"/>
      <c r="WH87" s="0"/>
      <c r="WI87" s="0"/>
      <c r="WJ87" s="0"/>
      <c r="WK87" s="0"/>
      <c r="WL87" s="0"/>
      <c r="WM87" s="0"/>
      <c r="WN87" s="0"/>
      <c r="WO87" s="0"/>
      <c r="WP87" s="0"/>
      <c r="WQ87" s="0"/>
      <c r="WR87" s="0"/>
      <c r="WS87" s="0"/>
      <c r="WT87" s="0"/>
      <c r="WU87" s="0"/>
      <c r="WV87" s="0"/>
      <c r="WW87" s="0"/>
      <c r="WX87" s="0"/>
      <c r="WY87" s="0"/>
      <c r="WZ87" s="0"/>
      <c r="XA87" s="0"/>
      <c r="XB87" s="0"/>
      <c r="XC87" s="0"/>
      <c r="XD87" s="0"/>
      <c r="XE87" s="0"/>
      <c r="XF87" s="0"/>
      <c r="XG87" s="0"/>
      <c r="XH87" s="0"/>
      <c r="XI87" s="0"/>
      <c r="XJ87" s="0"/>
      <c r="XK87" s="0"/>
      <c r="XL87" s="0"/>
      <c r="XM87" s="0"/>
      <c r="XN87" s="0"/>
      <c r="XO87" s="0"/>
      <c r="XP87" s="0"/>
      <c r="XQ87" s="0"/>
      <c r="XR87" s="0"/>
      <c r="XS87" s="0"/>
      <c r="XT87" s="0"/>
      <c r="XU87" s="0"/>
      <c r="XV87" s="0"/>
      <c r="XW87" s="0"/>
      <c r="XX87" s="0"/>
      <c r="XY87" s="0"/>
      <c r="XZ87" s="0"/>
      <c r="YA87" s="0"/>
      <c r="YB87" s="0"/>
      <c r="YC87" s="0"/>
      <c r="YD87" s="0"/>
      <c r="YE87" s="0"/>
      <c r="YF87" s="0"/>
      <c r="YG87" s="0"/>
      <c r="YH87" s="0"/>
      <c r="YI87" s="0"/>
      <c r="YJ87" s="0"/>
      <c r="YK87" s="0"/>
      <c r="YL87" s="0"/>
      <c r="YM87" s="0"/>
      <c r="YN87" s="0"/>
      <c r="YO87" s="0"/>
      <c r="YP87" s="0"/>
      <c r="YQ87" s="0"/>
      <c r="YR87" s="0"/>
      <c r="YS87" s="0"/>
      <c r="YT87" s="0"/>
      <c r="YU87" s="0"/>
      <c r="YV87" s="0"/>
      <c r="YW87" s="0"/>
      <c r="YX87" s="0"/>
      <c r="YY87" s="0"/>
      <c r="YZ87" s="0"/>
      <c r="ZA87" s="0"/>
      <c r="ZB87" s="0"/>
      <c r="ZC87" s="0"/>
      <c r="ZD87" s="0"/>
      <c r="ZE87" s="0"/>
      <c r="ZF87" s="0"/>
      <c r="ZG87" s="0"/>
      <c r="ZH87" s="0"/>
      <c r="ZI87" s="0"/>
      <c r="ZJ87" s="0"/>
      <c r="ZK87" s="0"/>
      <c r="ZL87" s="0"/>
      <c r="ZM87" s="0"/>
      <c r="ZN87" s="0"/>
      <c r="ZO87" s="0"/>
      <c r="ZP87" s="0"/>
      <c r="ZQ87" s="0"/>
      <c r="ZR87" s="0"/>
      <c r="ZS87" s="0"/>
      <c r="ZT87" s="0"/>
      <c r="ZU87" s="0"/>
      <c r="ZV87" s="0"/>
      <c r="ZW87" s="0"/>
      <c r="ZX87" s="0"/>
      <c r="ZY87" s="0"/>
      <c r="ZZ87" s="0"/>
      <c r="AAA87" s="0"/>
      <c r="AAB87" s="0"/>
      <c r="AAC87" s="0"/>
      <c r="AAD87" s="0"/>
      <c r="AAE87" s="0"/>
      <c r="AAF87" s="0"/>
      <c r="AAG87" s="0"/>
      <c r="AAH87" s="0"/>
      <c r="AAI87" s="0"/>
      <c r="AAJ87" s="0"/>
      <c r="AAK87" s="0"/>
      <c r="AAL87" s="0"/>
      <c r="AAM87" s="0"/>
      <c r="AAN87" s="0"/>
      <c r="AAO87" s="0"/>
      <c r="AAP87" s="0"/>
      <c r="AAQ87" s="0"/>
      <c r="AAR87" s="0"/>
      <c r="AAS87" s="0"/>
      <c r="AAT87" s="0"/>
      <c r="AAU87" s="0"/>
      <c r="AAV87" s="0"/>
      <c r="AAW87" s="0"/>
      <c r="AAX87" s="0"/>
      <c r="AAY87" s="0"/>
      <c r="AAZ87" s="0"/>
      <c r="ABA87" s="0"/>
      <c r="ABB87" s="0"/>
      <c r="ABC87" s="0"/>
      <c r="ABD87" s="0"/>
      <c r="ABE87" s="0"/>
      <c r="ABF87" s="0"/>
      <c r="ABG87" s="0"/>
      <c r="ABH87" s="0"/>
      <c r="ABI87" s="0"/>
      <c r="ABJ87" s="0"/>
      <c r="ABK87" s="0"/>
      <c r="ABL87" s="0"/>
      <c r="ABM87" s="0"/>
      <c r="ABN87" s="0"/>
      <c r="ABO87" s="0"/>
      <c r="ABP87" s="0"/>
      <c r="ABQ87" s="0"/>
      <c r="ABR87" s="0"/>
      <c r="ABS87" s="0"/>
      <c r="ABT87" s="0"/>
      <c r="ABU87" s="0"/>
      <c r="ABV87" s="0"/>
      <c r="ABW87" s="0"/>
      <c r="ABX87" s="0"/>
      <c r="ABY87" s="0"/>
      <c r="ABZ87" s="0"/>
      <c r="ACA87" s="0"/>
      <c r="ACB87" s="0"/>
      <c r="ACC87" s="0"/>
      <c r="ACD87" s="0"/>
      <c r="ACE87" s="0"/>
      <c r="ACF87" s="0"/>
      <c r="ACG87" s="0"/>
      <c r="ACH87" s="0"/>
      <c r="ACI87" s="0"/>
      <c r="ACJ87" s="0"/>
      <c r="ACK87" s="0"/>
      <c r="ACL87" s="0"/>
      <c r="ACM87" s="0"/>
      <c r="ACN87" s="0"/>
      <c r="ACO87" s="0"/>
      <c r="ACP87" s="0"/>
      <c r="ACQ87" s="0"/>
      <c r="ACR87" s="0"/>
      <c r="ACS87" s="0"/>
      <c r="ACT87" s="0"/>
      <c r="ACU87" s="0"/>
      <c r="ACV87" s="0"/>
      <c r="ACW87" s="0"/>
      <c r="ACX87" s="0"/>
      <c r="ACY87" s="0"/>
      <c r="ACZ87" s="0"/>
      <c r="ADA87" s="0"/>
      <c r="ADB87" s="0"/>
      <c r="ADC87" s="0"/>
      <c r="ADD87" s="0"/>
      <c r="ADE87" s="0"/>
      <c r="ADF87" s="0"/>
      <c r="ADG87" s="0"/>
      <c r="ADH87" s="0"/>
      <c r="ADI87" s="0"/>
      <c r="ADJ87" s="0"/>
      <c r="ADK87" s="0"/>
      <c r="ADL87" s="0"/>
      <c r="ADM87" s="0"/>
      <c r="ADN87" s="0"/>
      <c r="ADO87" s="0"/>
      <c r="ADP87" s="0"/>
      <c r="ADQ87" s="0"/>
      <c r="ADR87" s="0"/>
      <c r="ADS87" s="0"/>
      <c r="ADT87" s="0"/>
      <c r="ADU87" s="0"/>
      <c r="ADV87" s="0"/>
      <c r="ADW87" s="0"/>
      <c r="ADX87" s="0"/>
      <c r="ADY87" s="0"/>
      <c r="ADZ87" s="0"/>
      <c r="AEA87" s="0"/>
      <c r="AEB87" s="0"/>
      <c r="AEC87" s="0"/>
      <c r="AED87" s="0"/>
      <c r="AEE87" s="0"/>
      <c r="AEF87" s="0"/>
      <c r="AEG87" s="0"/>
      <c r="AEH87" s="0"/>
      <c r="AEI87" s="0"/>
      <c r="AEJ87" s="0"/>
      <c r="AEK87" s="0"/>
      <c r="AEL87" s="0"/>
      <c r="AEM87" s="0"/>
      <c r="AEN87" s="0"/>
      <c r="AEO87" s="0"/>
      <c r="AEP87" s="0"/>
      <c r="AEQ87" s="0"/>
      <c r="AER87" s="0"/>
      <c r="AES87" s="0"/>
      <c r="AET87" s="0"/>
      <c r="AEU87" s="0"/>
      <c r="AEV87" s="0"/>
      <c r="AEW87" s="0"/>
      <c r="AEX87" s="0"/>
      <c r="AEY87" s="0"/>
      <c r="AEZ87" s="0"/>
      <c r="AFA87" s="0"/>
      <c r="AFB87" s="0"/>
      <c r="AFC87" s="0"/>
      <c r="AFD87" s="0"/>
      <c r="AFE87" s="0"/>
      <c r="AFF87" s="0"/>
      <c r="AFG87" s="0"/>
      <c r="AFH87" s="0"/>
      <c r="AFI87" s="0"/>
      <c r="AFJ87" s="0"/>
      <c r="AFK87" s="0"/>
      <c r="AFL87" s="0"/>
      <c r="AFM87" s="0"/>
      <c r="AFN87" s="0"/>
      <c r="AFO87" s="0"/>
      <c r="AFP87" s="0"/>
      <c r="AFQ87" s="0"/>
      <c r="AFR87" s="0"/>
      <c r="AFS87" s="0"/>
      <c r="AFT87" s="0"/>
      <c r="AFU87" s="0"/>
      <c r="AFV87" s="0"/>
      <c r="AFW87" s="0"/>
      <c r="AFX87" s="0"/>
      <c r="AFY87" s="0"/>
      <c r="AFZ87" s="0"/>
      <c r="AGA87" s="0"/>
      <c r="AGB87" s="0"/>
      <c r="AGC87" s="0"/>
      <c r="AGD87" s="0"/>
      <c r="AGE87" s="0"/>
      <c r="AGF87" s="0"/>
      <c r="AGG87" s="0"/>
      <c r="AGH87" s="0"/>
      <c r="AGI87" s="0"/>
      <c r="AGJ87" s="0"/>
      <c r="AGK87" s="0"/>
      <c r="AGL87" s="0"/>
      <c r="AGM87" s="0"/>
      <c r="AGN87" s="0"/>
      <c r="AGO87" s="0"/>
      <c r="AGP87" s="0"/>
      <c r="AGQ87" s="0"/>
      <c r="AGR87" s="0"/>
      <c r="AGS87" s="0"/>
      <c r="AGT87" s="0"/>
      <c r="AGU87" s="0"/>
      <c r="AGV87" s="0"/>
      <c r="AGW87" s="0"/>
      <c r="AGX87" s="0"/>
      <c r="AGY87" s="0"/>
      <c r="AGZ87" s="0"/>
      <c r="AHA87" s="0"/>
      <c r="AHB87" s="0"/>
      <c r="AHC87" s="0"/>
      <c r="AHD87" s="0"/>
      <c r="AHE87" s="0"/>
      <c r="AHF87" s="0"/>
      <c r="AHG87" s="0"/>
      <c r="AHH87" s="0"/>
      <c r="AHI87" s="0"/>
      <c r="AHJ87" s="0"/>
      <c r="AHK87" s="0"/>
      <c r="AHL87" s="0"/>
      <c r="AHM87" s="0"/>
      <c r="AHN87" s="0"/>
      <c r="AHO87" s="0"/>
      <c r="AHP87" s="0"/>
      <c r="AHQ87" s="0"/>
      <c r="AHR87" s="0"/>
      <c r="AHS87" s="0"/>
      <c r="AHT87" s="0"/>
      <c r="AHU87" s="0"/>
      <c r="AHV87" s="0"/>
      <c r="AHW87" s="0"/>
      <c r="AHX87" s="0"/>
      <c r="AHY87" s="0"/>
      <c r="AHZ87" s="0"/>
      <c r="AIA87" s="0"/>
      <c r="AIB87" s="0"/>
      <c r="AIC87" s="0"/>
      <c r="AID87" s="0"/>
      <c r="AIE87" s="0"/>
      <c r="AIF87" s="0"/>
      <c r="AIG87" s="0"/>
      <c r="AIH87" s="0"/>
      <c r="AII87" s="0"/>
      <c r="AIJ87" s="0"/>
      <c r="AIK87" s="0"/>
      <c r="AIL87" s="0"/>
      <c r="AIM87" s="0"/>
      <c r="AIN87" s="0"/>
      <c r="AIO87" s="0"/>
      <c r="AIP87" s="0"/>
      <c r="AIQ87" s="0"/>
      <c r="AIR87" s="0"/>
      <c r="AIS87" s="0"/>
      <c r="AIT87" s="0"/>
      <c r="AIU87" s="0"/>
      <c r="AIV87" s="0"/>
      <c r="AIW87" s="0"/>
      <c r="AIX87" s="0"/>
      <c r="AIY87" s="0"/>
      <c r="AIZ87" s="0"/>
      <c r="AJA87" s="0"/>
      <c r="AJB87" s="0"/>
      <c r="AJC87" s="0"/>
      <c r="AJD87" s="0"/>
      <c r="AJE87" s="0"/>
      <c r="AJF87" s="0"/>
      <c r="AJG87" s="0"/>
      <c r="AJH87" s="0"/>
      <c r="AJI87" s="0"/>
      <c r="AJJ87" s="0"/>
      <c r="AJK87" s="0"/>
      <c r="AJL87" s="0"/>
      <c r="AJM87" s="0"/>
      <c r="AJN87" s="0"/>
      <c r="AJO87" s="0"/>
      <c r="AJP87" s="0"/>
      <c r="AJQ87" s="0"/>
      <c r="AJR87" s="0"/>
      <c r="AJS87" s="0"/>
      <c r="AJT87" s="0"/>
      <c r="AJU87" s="0"/>
      <c r="AJV87" s="0"/>
      <c r="AJW87" s="0"/>
      <c r="AJX87" s="0"/>
      <c r="AJY87" s="0"/>
      <c r="AJZ87" s="0"/>
      <c r="AKA87" s="0"/>
      <c r="AKB87" s="0"/>
      <c r="AKC87" s="0"/>
      <c r="AKD87" s="0"/>
      <c r="AKE87" s="0"/>
      <c r="AKF87" s="0"/>
      <c r="AKG87" s="0"/>
      <c r="AKH87" s="0"/>
      <c r="AKI87" s="0"/>
      <c r="AKJ87" s="0"/>
      <c r="AKK87" s="0"/>
      <c r="AKL87" s="0"/>
      <c r="AKM87" s="0"/>
      <c r="AKN87" s="0"/>
      <c r="AKO87" s="0"/>
      <c r="AKP87" s="0"/>
      <c r="AKQ87" s="0"/>
      <c r="AKR87" s="0"/>
      <c r="AKS87" s="0"/>
      <c r="AKT87" s="0"/>
      <c r="AKU87" s="0"/>
      <c r="AKV87" s="0"/>
      <c r="AKW87" s="0"/>
      <c r="AKX87" s="0"/>
      <c r="AKY87" s="0"/>
      <c r="AKZ87" s="0"/>
      <c r="ALA87" s="0"/>
      <c r="ALB87" s="0"/>
      <c r="ALC87" s="0"/>
      <c r="ALD87" s="0"/>
      <c r="ALE87" s="0"/>
      <c r="ALF87" s="0"/>
      <c r="ALG87" s="0"/>
      <c r="ALH87" s="0"/>
      <c r="ALI87" s="0"/>
      <c r="ALJ87" s="0"/>
      <c r="ALK87" s="0"/>
      <c r="ALL87" s="0"/>
      <c r="ALM87" s="0"/>
      <c r="ALN87" s="0"/>
      <c r="ALO87" s="0"/>
      <c r="ALP87" s="0"/>
      <c r="ALQ87" s="0"/>
      <c r="ALR87" s="0"/>
      <c r="ALS87" s="0"/>
      <c r="ALT87" s="0"/>
      <c r="ALU87" s="0"/>
      <c r="ALV87" s="0"/>
      <c r="ALW87" s="0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s="23" customFormat="true" ht="12" hidden="false" customHeight="false" outlineLevel="0" collapsed="false">
      <c r="B88" s="9"/>
      <c r="C88" s="20" t="s">
        <v>19</v>
      </c>
      <c r="D88" s="22" t="n">
        <v>30</v>
      </c>
      <c r="E88" s="22" t="n">
        <v>33</v>
      </c>
      <c r="F88" s="22" t="n">
        <v>13</v>
      </c>
      <c r="G88" s="22" t="n">
        <v>19</v>
      </c>
      <c r="H88" s="22" t="n">
        <v>24</v>
      </c>
      <c r="I88" s="22" t="n">
        <v>22</v>
      </c>
      <c r="J88" s="22" t="n">
        <v>29</v>
      </c>
      <c r="K88" s="22" t="n">
        <v>22</v>
      </c>
      <c r="L88" s="22" t="n">
        <v>26</v>
      </c>
      <c r="M88" s="22" t="n">
        <v>29</v>
      </c>
      <c r="N88" s="22" t="n">
        <v>19</v>
      </c>
      <c r="O88" s="22" t="n">
        <v>31</v>
      </c>
      <c r="P88" s="22" t="n">
        <f aca="false">SUM(D88:O88)</f>
        <v>297</v>
      </c>
      <c r="Q88" s="22" t="n">
        <f aca="false">ROUND(P88/12,0)</f>
        <v>25</v>
      </c>
    </row>
    <row r="89" customFormat="false" ht="12" hidden="false" customHeight="false" outlineLevel="0" collapsed="false">
      <c r="A89" s="0"/>
      <c r="B89" s="9" t="s">
        <v>40</v>
      </c>
      <c r="C89" s="10" t="s">
        <v>16</v>
      </c>
      <c r="D89" s="12" t="n">
        <v>841</v>
      </c>
      <c r="E89" s="12" t="n">
        <v>468</v>
      </c>
      <c r="F89" s="12" t="n">
        <v>409</v>
      </c>
      <c r="G89" s="12" t="n">
        <v>459</v>
      </c>
      <c r="H89" s="12" t="n">
        <v>364</v>
      </c>
      <c r="I89" s="12" t="n">
        <v>426</v>
      </c>
      <c r="J89" s="12" t="n">
        <v>366</v>
      </c>
      <c r="K89" s="12" t="n">
        <v>394</v>
      </c>
      <c r="L89" s="12" t="n">
        <v>428</v>
      </c>
      <c r="M89" s="12" t="n">
        <v>269</v>
      </c>
      <c r="N89" s="12" t="n">
        <v>334</v>
      </c>
      <c r="O89" s="12" t="n">
        <v>1263</v>
      </c>
      <c r="P89" s="12" t="n">
        <f aca="false">SUM(D89:O89)</f>
        <v>6021</v>
      </c>
      <c r="Q89" s="12" t="n">
        <f aca="false">ROUND(P89/12,0)</f>
        <v>502</v>
      </c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  <c r="AG89" s="0"/>
      <c r="AH89" s="0"/>
      <c r="AI89" s="0"/>
      <c r="AJ89" s="0"/>
      <c r="AK89" s="0"/>
      <c r="AL89" s="0"/>
      <c r="AM89" s="0"/>
      <c r="AN89" s="0"/>
      <c r="AO89" s="0"/>
      <c r="AP89" s="0"/>
      <c r="AQ89" s="0"/>
      <c r="AR89" s="0"/>
      <c r="AS89" s="0"/>
      <c r="AT89" s="0"/>
      <c r="AU89" s="0"/>
      <c r="AV89" s="0"/>
      <c r="AW89" s="0"/>
      <c r="AX89" s="0"/>
      <c r="AY89" s="0"/>
      <c r="AZ89" s="0"/>
      <c r="BA89" s="0"/>
      <c r="BB89" s="0"/>
      <c r="BC89" s="0"/>
      <c r="BD89" s="0"/>
      <c r="BE89" s="0"/>
      <c r="BF89" s="0"/>
      <c r="BG89" s="0"/>
      <c r="BH89" s="0"/>
      <c r="BI89" s="0"/>
      <c r="BJ89" s="0"/>
      <c r="BK89" s="0"/>
      <c r="BL89" s="0"/>
      <c r="BM89" s="0"/>
      <c r="BN89" s="0"/>
      <c r="BO89" s="0"/>
      <c r="BP89" s="0"/>
      <c r="BQ89" s="0"/>
      <c r="BR89" s="0"/>
      <c r="BS89" s="0"/>
      <c r="BT89" s="0"/>
      <c r="BU89" s="0"/>
      <c r="BV89" s="0"/>
      <c r="BW89" s="0"/>
      <c r="BX89" s="0"/>
      <c r="BY89" s="0"/>
      <c r="BZ89" s="0"/>
      <c r="CA89" s="0"/>
      <c r="CB89" s="0"/>
      <c r="CC89" s="0"/>
      <c r="CD89" s="0"/>
      <c r="CE89" s="0"/>
      <c r="CF89" s="0"/>
      <c r="CG89" s="0"/>
      <c r="CH89" s="0"/>
      <c r="CI89" s="0"/>
      <c r="CJ89" s="0"/>
      <c r="CK89" s="0"/>
      <c r="CL89" s="0"/>
      <c r="CM89" s="0"/>
      <c r="CN89" s="0"/>
      <c r="CO89" s="0"/>
      <c r="CP89" s="0"/>
      <c r="CQ89" s="0"/>
      <c r="CR89" s="0"/>
      <c r="CS89" s="0"/>
      <c r="CT89" s="0"/>
      <c r="CU89" s="0"/>
      <c r="CV89" s="0"/>
      <c r="CW89" s="0"/>
      <c r="CX89" s="0"/>
      <c r="CY89" s="0"/>
      <c r="CZ89" s="0"/>
      <c r="DA89" s="0"/>
      <c r="DB89" s="0"/>
      <c r="DC89" s="0"/>
      <c r="DD89" s="0"/>
      <c r="DE89" s="0"/>
      <c r="DF89" s="0"/>
      <c r="DG89" s="0"/>
      <c r="DH89" s="0"/>
      <c r="DI89" s="0"/>
      <c r="DJ89" s="0"/>
      <c r="DK89" s="0"/>
      <c r="DL89" s="0"/>
      <c r="DM89" s="0"/>
      <c r="DN89" s="0"/>
      <c r="DO89" s="0"/>
      <c r="DP89" s="0"/>
      <c r="DQ89" s="0"/>
      <c r="DR89" s="0"/>
      <c r="DS89" s="0"/>
      <c r="DT89" s="0"/>
      <c r="DU89" s="0"/>
      <c r="DV89" s="0"/>
      <c r="DW89" s="0"/>
      <c r="DX89" s="0"/>
      <c r="DY89" s="0"/>
      <c r="DZ89" s="0"/>
      <c r="EA89" s="0"/>
      <c r="EB89" s="0"/>
      <c r="EC89" s="0"/>
      <c r="ED89" s="0"/>
      <c r="EE89" s="0"/>
      <c r="EF89" s="0"/>
      <c r="EG89" s="0"/>
      <c r="EH89" s="0"/>
      <c r="EI89" s="0"/>
      <c r="EJ89" s="0"/>
      <c r="EK89" s="0"/>
      <c r="EL89" s="0"/>
      <c r="EM89" s="0"/>
      <c r="EN89" s="0"/>
      <c r="EO89" s="0"/>
      <c r="EP89" s="0"/>
      <c r="EQ89" s="0"/>
      <c r="ER89" s="0"/>
      <c r="ES89" s="0"/>
      <c r="ET89" s="0"/>
      <c r="EU89" s="0"/>
      <c r="EV89" s="0"/>
      <c r="EW89" s="0"/>
      <c r="EX89" s="0"/>
      <c r="EY89" s="0"/>
      <c r="EZ89" s="0"/>
      <c r="FA89" s="0"/>
      <c r="FB89" s="0"/>
      <c r="FC89" s="0"/>
      <c r="FD89" s="0"/>
      <c r="FE89" s="0"/>
      <c r="FF89" s="0"/>
      <c r="FG89" s="0"/>
      <c r="FH89" s="0"/>
      <c r="FI89" s="0"/>
      <c r="FJ89" s="0"/>
      <c r="FK89" s="0"/>
      <c r="FL89" s="0"/>
      <c r="FM89" s="0"/>
      <c r="FN89" s="0"/>
      <c r="FO89" s="0"/>
      <c r="FP89" s="0"/>
      <c r="FQ89" s="0"/>
      <c r="FR89" s="0"/>
      <c r="FS89" s="0"/>
      <c r="FT89" s="0"/>
      <c r="FU89" s="0"/>
      <c r="FV89" s="0"/>
      <c r="FW89" s="0"/>
      <c r="FX89" s="0"/>
      <c r="FY89" s="0"/>
      <c r="FZ89" s="0"/>
      <c r="GA89" s="0"/>
      <c r="GB89" s="0"/>
      <c r="GC89" s="0"/>
      <c r="GD89" s="0"/>
      <c r="GE89" s="0"/>
      <c r="GF89" s="0"/>
      <c r="GG89" s="0"/>
      <c r="GH89" s="0"/>
      <c r="GI89" s="0"/>
      <c r="GJ89" s="0"/>
      <c r="GK89" s="0"/>
      <c r="GL89" s="0"/>
      <c r="GM89" s="0"/>
      <c r="GN89" s="0"/>
      <c r="GO89" s="0"/>
      <c r="GP89" s="0"/>
      <c r="GQ89" s="0"/>
      <c r="GR89" s="0"/>
      <c r="GS89" s="0"/>
      <c r="GT89" s="0"/>
      <c r="GU89" s="0"/>
      <c r="GV89" s="0"/>
      <c r="GW89" s="0"/>
      <c r="GX89" s="0"/>
      <c r="GY89" s="0"/>
      <c r="GZ89" s="0"/>
      <c r="HA89" s="0"/>
      <c r="HB89" s="0"/>
      <c r="HC89" s="0"/>
      <c r="HD89" s="0"/>
      <c r="HE89" s="0"/>
      <c r="HF89" s="0"/>
      <c r="HG89" s="0"/>
      <c r="HH89" s="0"/>
      <c r="HI89" s="0"/>
      <c r="HJ89" s="0"/>
      <c r="HK89" s="0"/>
      <c r="HL89" s="0"/>
      <c r="HM89" s="0"/>
      <c r="HN89" s="0"/>
      <c r="HO89" s="0"/>
      <c r="HP89" s="0"/>
      <c r="HQ89" s="0"/>
      <c r="HR89" s="0"/>
      <c r="HS89" s="0"/>
      <c r="HT89" s="0"/>
      <c r="HU89" s="0"/>
      <c r="HV89" s="0"/>
      <c r="HW89" s="0"/>
      <c r="HX89" s="0"/>
      <c r="HY89" s="0"/>
      <c r="HZ89" s="0"/>
      <c r="IA89" s="0"/>
      <c r="IB89" s="0"/>
      <c r="IC89" s="0"/>
      <c r="ID89" s="0"/>
      <c r="IE89" s="0"/>
      <c r="IF89" s="0"/>
      <c r="IG89" s="0"/>
      <c r="IH89" s="0"/>
      <c r="II89" s="0"/>
      <c r="IJ89" s="0"/>
      <c r="IK89" s="0"/>
      <c r="IL89" s="0"/>
      <c r="IM89" s="0"/>
      <c r="IN89" s="0"/>
      <c r="IO89" s="0"/>
      <c r="IP89" s="0"/>
      <c r="IQ89" s="0"/>
      <c r="IR89" s="0"/>
      <c r="IS89" s="0"/>
      <c r="IT89" s="0"/>
      <c r="IU89" s="0"/>
      <c r="IV89" s="0"/>
      <c r="IW89" s="0"/>
      <c r="IX89" s="0"/>
      <c r="IY89" s="0"/>
      <c r="IZ89" s="0"/>
      <c r="JA89" s="0"/>
      <c r="JB89" s="0"/>
      <c r="JC89" s="0"/>
      <c r="JD89" s="0"/>
      <c r="JE89" s="0"/>
      <c r="JF89" s="0"/>
      <c r="JG89" s="0"/>
      <c r="JH89" s="0"/>
      <c r="JI89" s="0"/>
      <c r="JJ89" s="0"/>
      <c r="JK89" s="0"/>
      <c r="JL89" s="0"/>
      <c r="JM89" s="0"/>
      <c r="JN89" s="0"/>
      <c r="JO89" s="0"/>
      <c r="JP89" s="0"/>
      <c r="JQ89" s="0"/>
      <c r="JR89" s="0"/>
      <c r="JS89" s="0"/>
      <c r="JT89" s="0"/>
      <c r="JU89" s="0"/>
      <c r="JV89" s="0"/>
      <c r="JW89" s="0"/>
      <c r="JX89" s="0"/>
      <c r="JY89" s="0"/>
      <c r="JZ89" s="0"/>
      <c r="KA89" s="0"/>
      <c r="KB89" s="0"/>
      <c r="KC89" s="0"/>
      <c r="KD89" s="0"/>
      <c r="KE89" s="0"/>
      <c r="KF89" s="0"/>
      <c r="KG89" s="0"/>
      <c r="KH89" s="0"/>
      <c r="KI89" s="0"/>
      <c r="KJ89" s="0"/>
      <c r="KK89" s="0"/>
      <c r="KL89" s="0"/>
      <c r="KM89" s="0"/>
      <c r="KN89" s="0"/>
      <c r="KO89" s="0"/>
      <c r="KP89" s="0"/>
      <c r="KQ89" s="0"/>
      <c r="KR89" s="0"/>
      <c r="KS89" s="0"/>
      <c r="KT89" s="0"/>
      <c r="KU89" s="0"/>
      <c r="KV89" s="0"/>
      <c r="KW89" s="0"/>
      <c r="KX89" s="0"/>
      <c r="KY89" s="0"/>
      <c r="KZ89" s="0"/>
      <c r="LA89" s="0"/>
      <c r="LB89" s="0"/>
      <c r="LC89" s="0"/>
      <c r="LD89" s="0"/>
      <c r="LE89" s="0"/>
      <c r="LF89" s="0"/>
      <c r="LG89" s="0"/>
      <c r="LH89" s="0"/>
      <c r="LI89" s="0"/>
      <c r="LJ89" s="0"/>
      <c r="LK89" s="0"/>
      <c r="LL89" s="0"/>
      <c r="LM89" s="0"/>
      <c r="LN89" s="0"/>
      <c r="LO89" s="0"/>
      <c r="LP89" s="0"/>
      <c r="LQ89" s="0"/>
      <c r="LR89" s="0"/>
      <c r="LS89" s="0"/>
      <c r="LT89" s="0"/>
      <c r="LU89" s="0"/>
      <c r="LV89" s="0"/>
      <c r="LW89" s="0"/>
      <c r="LX89" s="0"/>
      <c r="LY89" s="0"/>
      <c r="LZ89" s="0"/>
      <c r="MA89" s="0"/>
      <c r="MB89" s="0"/>
      <c r="MC89" s="0"/>
      <c r="MD89" s="0"/>
      <c r="ME89" s="0"/>
      <c r="MF89" s="0"/>
      <c r="MG89" s="0"/>
      <c r="MH89" s="0"/>
      <c r="MI89" s="0"/>
      <c r="MJ89" s="0"/>
      <c r="MK89" s="0"/>
      <c r="ML89" s="0"/>
      <c r="MM89" s="0"/>
      <c r="MN89" s="0"/>
      <c r="MO89" s="0"/>
      <c r="MP89" s="0"/>
      <c r="MQ89" s="0"/>
      <c r="MR89" s="0"/>
      <c r="MS89" s="0"/>
      <c r="MT89" s="0"/>
      <c r="MU89" s="0"/>
      <c r="MV89" s="0"/>
      <c r="MW89" s="0"/>
      <c r="MX89" s="0"/>
      <c r="MY89" s="0"/>
      <c r="MZ89" s="0"/>
      <c r="NA89" s="0"/>
      <c r="NB89" s="0"/>
      <c r="NC89" s="0"/>
      <c r="ND89" s="0"/>
      <c r="NE89" s="0"/>
      <c r="NF89" s="0"/>
      <c r="NG89" s="0"/>
      <c r="NH89" s="0"/>
      <c r="NI89" s="0"/>
      <c r="NJ89" s="0"/>
      <c r="NK89" s="0"/>
      <c r="NL89" s="0"/>
      <c r="NM89" s="0"/>
      <c r="NN89" s="0"/>
      <c r="NO89" s="0"/>
      <c r="NP89" s="0"/>
      <c r="NQ89" s="0"/>
      <c r="NR89" s="0"/>
      <c r="NS89" s="0"/>
      <c r="NT89" s="0"/>
      <c r="NU89" s="0"/>
      <c r="NV89" s="0"/>
      <c r="NW89" s="0"/>
      <c r="NX89" s="0"/>
      <c r="NY89" s="0"/>
      <c r="NZ89" s="0"/>
      <c r="OA89" s="0"/>
      <c r="OB89" s="0"/>
      <c r="OC89" s="0"/>
      <c r="OD89" s="0"/>
      <c r="OE89" s="0"/>
      <c r="OF89" s="0"/>
      <c r="OG89" s="0"/>
      <c r="OH89" s="0"/>
      <c r="OI89" s="0"/>
      <c r="OJ89" s="0"/>
      <c r="OK89" s="0"/>
      <c r="OL89" s="0"/>
      <c r="OM89" s="0"/>
      <c r="ON89" s="0"/>
      <c r="OO89" s="0"/>
      <c r="OP89" s="0"/>
      <c r="OQ89" s="0"/>
      <c r="OR89" s="0"/>
      <c r="OS89" s="0"/>
      <c r="OT89" s="0"/>
      <c r="OU89" s="0"/>
      <c r="OV89" s="0"/>
      <c r="OW89" s="0"/>
      <c r="OX89" s="0"/>
      <c r="OY89" s="0"/>
      <c r="OZ89" s="0"/>
      <c r="PA89" s="0"/>
      <c r="PB89" s="0"/>
      <c r="PC89" s="0"/>
      <c r="PD89" s="0"/>
      <c r="PE89" s="0"/>
      <c r="PF89" s="0"/>
      <c r="PG89" s="0"/>
      <c r="PH89" s="0"/>
      <c r="PI89" s="0"/>
      <c r="PJ89" s="0"/>
      <c r="PK89" s="0"/>
      <c r="PL89" s="0"/>
      <c r="PM89" s="0"/>
      <c r="PN89" s="0"/>
      <c r="PO89" s="0"/>
      <c r="PP89" s="0"/>
      <c r="PQ89" s="0"/>
      <c r="PR89" s="0"/>
      <c r="PS89" s="0"/>
      <c r="PT89" s="0"/>
      <c r="PU89" s="0"/>
      <c r="PV89" s="0"/>
      <c r="PW89" s="0"/>
      <c r="PX89" s="0"/>
      <c r="PY89" s="0"/>
      <c r="PZ89" s="0"/>
      <c r="QA89" s="0"/>
      <c r="QB89" s="0"/>
      <c r="QC89" s="0"/>
      <c r="QD89" s="0"/>
      <c r="QE89" s="0"/>
      <c r="QF89" s="0"/>
      <c r="QG89" s="0"/>
      <c r="QH89" s="0"/>
      <c r="QI89" s="0"/>
      <c r="QJ89" s="0"/>
      <c r="QK89" s="0"/>
      <c r="QL89" s="0"/>
      <c r="QM89" s="0"/>
      <c r="QN89" s="0"/>
      <c r="QO89" s="0"/>
      <c r="QP89" s="0"/>
      <c r="QQ89" s="0"/>
      <c r="QR89" s="0"/>
      <c r="QS89" s="0"/>
      <c r="QT89" s="0"/>
      <c r="QU89" s="0"/>
      <c r="QV89" s="0"/>
      <c r="QW89" s="0"/>
      <c r="QX89" s="0"/>
      <c r="QY89" s="0"/>
      <c r="QZ89" s="0"/>
      <c r="RA89" s="0"/>
      <c r="RB89" s="0"/>
      <c r="RC89" s="0"/>
      <c r="RD89" s="0"/>
      <c r="RE89" s="0"/>
      <c r="RF89" s="0"/>
      <c r="RG89" s="0"/>
      <c r="RH89" s="0"/>
      <c r="RI89" s="0"/>
      <c r="RJ89" s="0"/>
      <c r="RK89" s="0"/>
      <c r="RL89" s="0"/>
      <c r="RM89" s="0"/>
      <c r="RN89" s="0"/>
      <c r="RO89" s="0"/>
      <c r="RP89" s="0"/>
      <c r="RQ89" s="0"/>
      <c r="RR89" s="0"/>
      <c r="RS89" s="0"/>
      <c r="RT89" s="0"/>
      <c r="RU89" s="0"/>
      <c r="RV89" s="0"/>
      <c r="RW89" s="0"/>
      <c r="RX89" s="0"/>
      <c r="RY89" s="0"/>
      <c r="RZ89" s="0"/>
      <c r="SA89" s="0"/>
      <c r="SB89" s="0"/>
      <c r="SC89" s="0"/>
      <c r="SD89" s="0"/>
      <c r="SE89" s="0"/>
      <c r="SF89" s="0"/>
      <c r="SG89" s="0"/>
      <c r="SH89" s="0"/>
      <c r="SI89" s="0"/>
      <c r="SJ89" s="0"/>
      <c r="SK89" s="0"/>
      <c r="SL89" s="0"/>
      <c r="SM89" s="0"/>
      <c r="SN89" s="0"/>
      <c r="SO89" s="0"/>
      <c r="SP89" s="0"/>
      <c r="SQ89" s="0"/>
      <c r="SR89" s="0"/>
      <c r="SS89" s="0"/>
      <c r="ST89" s="0"/>
      <c r="SU89" s="0"/>
      <c r="SV89" s="0"/>
      <c r="SW89" s="0"/>
      <c r="SX89" s="0"/>
      <c r="SY89" s="0"/>
      <c r="SZ89" s="0"/>
      <c r="TA89" s="0"/>
      <c r="TB89" s="0"/>
      <c r="TC89" s="0"/>
      <c r="TD89" s="0"/>
      <c r="TE89" s="0"/>
      <c r="TF89" s="0"/>
      <c r="TG89" s="0"/>
      <c r="TH89" s="0"/>
      <c r="TI89" s="0"/>
      <c r="TJ89" s="0"/>
      <c r="TK89" s="0"/>
      <c r="TL89" s="0"/>
      <c r="TM89" s="0"/>
      <c r="TN89" s="0"/>
      <c r="TO89" s="0"/>
      <c r="TP89" s="0"/>
      <c r="TQ89" s="0"/>
      <c r="TR89" s="0"/>
      <c r="TS89" s="0"/>
      <c r="TT89" s="0"/>
      <c r="TU89" s="0"/>
      <c r="TV89" s="0"/>
      <c r="TW89" s="0"/>
      <c r="TX89" s="0"/>
      <c r="TY89" s="0"/>
      <c r="TZ89" s="0"/>
      <c r="UA89" s="0"/>
      <c r="UB89" s="0"/>
      <c r="UC89" s="0"/>
      <c r="UD89" s="0"/>
      <c r="UE89" s="0"/>
      <c r="UF89" s="0"/>
      <c r="UG89" s="0"/>
      <c r="UH89" s="0"/>
      <c r="UI89" s="0"/>
      <c r="UJ89" s="0"/>
      <c r="UK89" s="0"/>
      <c r="UL89" s="0"/>
      <c r="UM89" s="0"/>
      <c r="UN89" s="0"/>
      <c r="UO89" s="0"/>
      <c r="UP89" s="0"/>
      <c r="UQ89" s="0"/>
      <c r="UR89" s="0"/>
      <c r="US89" s="0"/>
      <c r="UT89" s="0"/>
      <c r="UU89" s="0"/>
      <c r="UV89" s="0"/>
      <c r="UW89" s="0"/>
      <c r="UX89" s="0"/>
      <c r="UY89" s="0"/>
      <c r="UZ89" s="0"/>
      <c r="VA89" s="0"/>
      <c r="VB89" s="0"/>
      <c r="VC89" s="0"/>
      <c r="VD89" s="0"/>
      <c r="VE89" s="0"/>
      <c r="VF89" s="0"/>
      <c r="VG89" s="0"/>
      <c r="VH89" s="0"/>
      <c r="VI89" s="0"/>
      <c r="VJ89" s="0"/>
      <c r="VK89" s="0"/>
      <c r="VL89" s="0"/>
      <c r="VM89" s="0"/>
      <c r="VN89" s="0"/>
      <c r="VO89" s="0"/>
      <c r="VP89" s="0"/>
      <c r="VQ89" s="0"/>
      <c r="VR89" s="0"/>
      <c r="VS89" s="0"/>
      <c r="VT89" s="0"/>
      <c r="VU89" s="0"/>
      <c r="VV89" s="0"/>
      <c r="VW89" s="0"/>
      <c r="VX89" s="0"/>
      <c r="VY89" s="0"/>
      <c r="VZ89" s="0"/>
      <c r="WA89" s="0"/>
      <c r="WB89" s="0"/>
      <c r="WC89" s="0"/>
      <c r="WD89" s="0"/>
      <c r="WE89" s="0"/>
      <c r="WF89" s="0"/>
      <c r="WG89" s="0"/>
      <c r="WH89" s="0"/>
      <c r="WI89" s="0"/>
      <c r="WJ89" s="0"/>
      <c r="WK89" s="0"/>
      <c r="WL89" s="0"/>
      <c r="WM89" s="0"/>
      <c r="WN89" s="0"/>
      <c r="WO89" s="0"/>
      <c r="WP89" s="0"/>
      <c r="WQ89" s="0"/>
      <c r="WR89" s="0"/>
      <c r="WS89" s="0"/>
      <c r="WT89" s="0"/>
      <c r="WU89" s="0"/>
      <c r="WV89" s="0"/>
      <c r="WW89" s="0"/>
      <c r="WX89" s="0"/>
      <c r="WY89" s="0"/>
      <c r="WZ89" s="0"/>
      <c r="XA89" s="0"/>
      <c r="XB89" s="0"/>
      <c r="XC89" s="0"/>
      <c r="XD89" s="0"/>
      <c r="XE89" s="0"/>
      <c r="XF89" s="0"/>
      <c r="XG89" s="0"/>
      <c r="XH89" s="0"/>
      <c r="XI89" s="0"/>
      <c r="XJ89" s="0"/>
      <c r="XK89" s="0"/>
      <c r="XL89" s="0"/>
      <c r="XM89" s="0"/>
      <c r="XN89" s="0"/>
      <c r="XO89" s="0"/>
      <c r="XP89" s="0"/>
      <c r="XQ89" s="0"/>
      <c r="XR89" s="0"/>
      <c r="XS89" s="0"/>
      <c r="XT89" s="0"/>
      <c r="XU89" s="0"/>
      <c r="XV89" s="0"/>
      <c r="XW89" s="0"/>
      <c r="XX89" s="0"/>
      <c r="XY89" s="0"/>
      <c r="XZ89" s="0"/>
      <c r="YA89" s="0"/>
      <c r="YB89" s="0"/>
      <c r="YC89" s="0"/>
      <c r="YD89" s="0"/>
      <c r="YE89" s="0"/>
      <c r="YF89" s="0"/>
      <c r="YG89" s="0"/>
      <c r="YH89" s="0"/>
      <c r="YI89" s="0"/>
      <c r="YJ89" s="0"/>
      <c r="YK89" s="0"/>
      <c r="YL89" s="0"/>
      <c r="YM89" s="0"/>
      <c r="YN89" s="0"/>
      <c r="YO89" s="0"/>
      <c r="YP89" s="0"/>
      <c r="YQ89" s="0"/>
      <c r="YR89" s="0"/>
      <c r="YS89" s="0"/>
      <c r="YT89" s="0"/>
      <c r="YU89" s="0"/>
      <c r="YV89" s="0"/>
      <c r="YW89" s="0"/>
      <c r="YX89" s="0"/>
      <c r="YY89" s="0"/>
      <c r="YZ89" s="0"/>
      <c r="ZA89" s="0"/>
      <c r="ZB89" s="0"/>
      <c r="ZC89" s="0"/>
      <c r="ZD89" s="0"/>
      <c r="ZE89" s="0"/>
      <c r="ZF89" s="0"/>
      <c r="ZG89" s="0"/>
      <c r="ZH89" s="0"/>
      <c r="ZI89" s="0"/>
      <c r="ZJ89" s="0"/>
      <c r="ZK89" s="0"/>
      <c r="ZL89" s="0"/>
      <c r="ZM89" s="0"/>
      <c r="ZN89" s="0"/>
      <c r="ZO89" s="0"/>
      <c r="ZP89" s="0"/>
      <c r="ZQ89" s="0"/>
      <c r="ZR89" s="0"/>
      <c r="ZS89" s="0"/>
      <c r="ZT89" s="0"/>
      <c r="ZU89" s="0"/>
      <c r="ZV89" s="0"/>
      <c r="ZW89" s="0"/>
      <c r="ZX89" s="0"/>
      <c r="ZY89" s="0"/>
      <c r="ZZ89" s="0"/>
      <c r="AAA89" s="0"/>
      <c r="AAB89" s="0"/>
      <c r="AAC89" s="0"/>
      <c r="AAD89" s="0"/>
      <c r="AAE89" s="0"/>
      <c r="AAF89" s="0"/>
      <c r="AAG89" s="0"/>
      <c r="AAH89" s="0"/>
      <c r="AAI89" s="0"/>
      <c r="AAJ89" s="0"/>
      <c r="AAK89" s="0"/>
      <c r="AAL89" s="0"/>
      <c r="AAM89" s="0"/>
      <c r="AAN89" s="0"/>
      <c r="AAO89" s="0"/>
      <c r="AAP89" s="0"/>
      <c r="AAQ89" s="0"/>
      <c r="AAR89" s="0"/>
      <c r="AAS89" s="0"/>
      <c r="AAT89" s="0"/>
      <c r="AAU89" s="0"/>
      <c r="AAV89" s="0"/>
      <c r="AAW89" s="0"/>
      <c r="AAX89" s="0"/>
      <c r="AAY89" s="0"/>
      <c r="AAZ89" s="0"/>
      <c r="ABA89" s="0"/>
      <c r="ABB89" s="0"/>
      <c r="ABC89" s="0"/>
      <c r="ABD89" s="0"/>
      <c r="ABE89" s="0"/>
      <c r="ABF89" s="0"/>
      <c r="ABG89" s="0"/>
      <c r="ABH89" s="0"/>
      <c r="ABI89" s="0"/>
      <c r="ABJ89" s="0"/>
      <c r="ABK89" s="0"/>
      <c r="ABL89" s="0"/>
      <c r="ABM89" s="0"/>
      <c r="ABN89" s="0"/>
      <c r="ABO89" s="0"/>
      <c r="ABP89" s="0"/>
      <c r="ABQ89" s="0"/>
      <c r="ABR89" s="0"/>
      <c r="ABS89" s="0"/>
      <c r="ABT89" s="0"/>
      <c r="ABU89" s="0"/>
      <c r="ABV89" s="0"/>
      <c r="ABW89" s="0"/>
      <c r="ABX89" s="0"/>
      <c r="ABY89" s="0"/>
      <c r="ABZ89" s="0"/>
      <c r="ACA89" s="0"/>
      <c r="ACB89" s="0"/>
      <c r="ACC89" s="0"/>
      <c r="ACD89" s="0"/>
      <c r="ACE89" s="0"/>
      <c r="ACF89" s="0"/>
      <c r="ACG89" s="0"/>
      <c r="ACH89" s="0"/>
      <c r="ACI89" s="0"/>
      <c r="ACJ89" s="0"/>
      <c r="ACK89" s="0"/>
      <c r="ACL89" s="0"/>
      <c r="ACM89" s="0"/>
      <c r="ACN89" s="0"/>
      <c r="ACO89" s="0"/>
      <c r="ACP89" s="0"/>
      <c r="ACQ89" s="0"/>
      <c r="ACR89" s="0"/>
      <c r="ACS89" s="0"/>
      <c r="ACT89" s="0"/>
      <c r="ACU89" s="0"/>
      <c r="ACV89" s="0"/>
      <c r="ACW89" s="0"/>
      <c r="ACX89" s="0"/>
      <c r="ACY89" s="0"/>
      <c r="ACZ89" s="0"/>
      <c r="ADA89" s="0"/>
      <c r="ADB89" s="0"/>
      <c r="ADC89" s="0"/>
      <c r="ADD89" s="0"/>
      <c r="ADE89" s="0"/>
      <c r="ADF89" s="0"/>
      <c r="ADG89" s="0"/>
      <c r="ADH89" s="0"/>
      <c r="ADI89" s="0"/>
      <c r="ADJ89" s="0"/>
      <c r="ADK89" s="0"/>
      <c r="ADL89" s="0"/>
      <c r="ADM89" s="0"/>
      <c r="ADN89" s="0"/>
      <c r="ADO89" s="0"/>
      <c r="ADP89" s="0"/>
      <c r="ADQ89" s="0"/>
      <c r="ADR89" s="0"/>
      <c r="ADS89" s="0"/>
      <c r="ADT89" s="0"/>
      <c r="ADU89" s="0"/>
      <c r="ADV89" s="0"/>
      <c r="ADW89" s="0"/>
      <c r="ADX89" s="0"/>
      <c r="ADY89" s="0"/>
      <c r="ADZ89" s="0"/>
      <c r="AEA89" s="0"/>
      <c r="AEB89" s="0"/>
      <c r="AEC89" s="0"/>
      <c r="AED89" s="0"/>
      <c r="AEE89" s="0"/>
      <c r="AEF89" s="0"/>
      <c r="AEG89" s="0"/>
      <c r="AEH89" s="0"/>
      <c r="AEI89" s="0"/>
      <c r="AEJ89" s="0"/>
      <c r="AEK89" s="0"/>
      <c r="AEL89" s="0"/>
      <c r="AEM89" s="0"/>
      <c r="AEN89" s="0"/>
      <c r="AEO89" s="0"/>
      <c r="AEP89" s="0"/>
      <c r="AEQ89" s="0"/>
      <c r="AER89" s="0"/>
      <c r="AES89" s="0"/>
      <c r="AET89" s="0"/>
      <c r="AEU89" s="0"/>
      <c r="AEV89" s="0"/>
      <c r="AEW89" s="0"/>
      <c r="AEX89" s="0"/>
      <c r="AEY89" s="0"/>
      <c r="AEZ89" s="0"/>
      <c r="AFA89" s="0"/>
      <c r="AFB89" s="0"/>
      <c r="AFC89" s="0"/>
      <c r="AFD89" s="0"/>
      <c r="AFE89" s="0"/>
      <c r="AFF89" s="0"/>
      <c r="AFG89" s="0"/>
      <c r="AFH89" s="0"/>
      <c r="AFI89" s="0"/>
      <c r="AFJ89" s="0"/>
      <c r="AFK89" s="0"/>
      <c r="AFL89" s="0"/>
      <c r="AFM89" s="0"/>
      <c r="AFN89" s="0"/>
      <c r="AFO89" s="0"/>
      <c r="AFP89" s="0"/>
      <c r="AFQ89" s="0"/>
      <c r="AFR89" s="0"/>
      <c r="AFS89" s="0"/>
      <c r="AFT89" s="0"/>
      <c r="AFU89" s="0"/>
      <c r="AFV89" s="0"/>
      <c r="AFW89" s="0"/>
      <c r="AFX89" s="0"/>
      <c r="AFY89" s="0"/>
      <c r="AFZ89" s="0"/>
      <c r="AGA89" s="0"/>
      <c r="AGB89" s="0"/>
      <c r="AGC89" s="0"/>
      <c r="AGD89" s="0"/>
      <c r="AGE89" s="0"/>
      <c r="AGF89" s="0"/>
      <c r="AGG89" s="0"/>
      <c r="AGH89" s="0"/>
      <c r="AGI89" s="0"/>
      <c r="AGJ89" s="0"/>
      <c r="AGK89" s="0"/>
      <c r="AGL89" s="0"/>
      <c r="AGM89" s="0"/>
      <c r="AGN89" s="0"/>
      <c r="AGO89" s="0"/>
      <c r="AGP89" s="0"/>
      <c r="AGQ89" s="0"/>
      <c r="AGR89" s="0"/>
      <c r="AGS89" s="0"/>
      <c r="AGT89" s="0"/>
      <c r="AGU89" s="0"/>
      <c r="AGV89" s="0"/>
      <c r="AGW89" s="0"/>
      <c r="AGX89" s="0"/>
      <c r="AGY89" s="0"/>
      <c r="AGZ89" s="0"/>
      <c r="AHA89" s="0"/>
      <c r="AHB89" s="0"/>
      <c r="AHC89" s="0"/>
      <c r="AHD89" s="0"/>
      <c r="AHE89" s="0"/>
      <c r="AHF89" s="0"/>
      <c r="AHG89" s="0"/>
      <c r="AHH89" s="0"/>
      <c r="AHI89" s="0"/>
      <c r="AHJ89" s="0"/>
      <c r="AHK89" s="0"/>
      <c r="AHL89" s="0"/>
      <c r="AHM89" s="0"/>
      <c r="AHN89" s="0"/>
      <c r="AHO89" s="0"/>
      <c r="AHP89" s="0"/>
      <c r="AHQ89" s="0"/>
      <c r="AHR89" s="0"/>
      <c r="AHS89" s="0"/>
      <c r="AHT89" s="0"/>
      <c r="AHU89" s="0"/>
      <c r="AHV89" s="0"/>
      <c r="AHW89" s="0"/>
      <c r="AHX89" s="0"/>
      <c r="AHY89" s="0"/>
      <c r="AHZ89" s="0"/>
      <c r="AIA89" s="0"/>
      <c r="AIB89" s="0"/>
      <c r="AIC89" s="0"/>
      <c r="AID89" s="0"/>
      <c r="AIE89" s="0"/>
      <c r="AIF89" s="0"/>
      <c r="AIG89" s="0"/>
      <c r="AIH89" s="0"/>
      <c r="AII89" s="0"/>
      <c r="AIJ89" s="0"/>
      <c r="AIK89" s="0"/>
      <c r="AIL89" s="0"/>
      <c r="AIM89" s="0"/>
      <c r="AIN89" s="0"/>
      <c r="AIO89" s="0"/>
      <c r="AIP89" s="0"/>
      <c r="AIQ89" s="0"/>
      <c r="AIR89" s="0"/>
      <c r="AIS89" s="0"/>
      <c r="AIT89" s="0"/>
      <c r="AIU89" s="0"/>
      <c r="AIV89" s="0"/>
      <c r="AIW89" s="0"/>
      <c r="AIX89" s="0"/>
      <c r="AIY89" s="0"/>
      <c r="AIZ89" s="0"/>
      <c r="AJA89" s="0"/>
      <c r="AJB89" s="0"/>
      <c r="AJC89" s="0"/>
      <c r="AJD89" s="0"/>
      <c r="AJE89" s="0"/>
      <c r="AJF89" s="0"/>
      <c r="AJG89" s="0"/>
      <c r="AJH89" s="0"/>
      <c r="AJI89" s="0"/>
      <c r="AJJ89" s="0"/>
      <c r="AJK89" s="0"/>
      <c r="AJL89" s="0"/>
      <c r="AJM89" s="0"/>
      <c r="AJN89" s="0"/>
      <c r="AJO89" s="0"/>
      <c r="AJP89" s="0"/>
      <c r="AJQ89" s="0"/>
      <c r="AJR89" s="0"/>
      <c r="AJS89" s="0"/>
      <c r="AJT89" s="0"/>
      <c r="AJU89" s="0"/>
      <c r="AJV89" s="0"/>
      <c r="AJW89" s="0"/>
      <c r="AJX89" s="0"/>
      <c r="AJY89" s="0"/>
      <c r="AJZ89" s="0"/>
      <c r="AKA89" s="0"/>
      <c r="AKB89" s="0"/>
      <c r="AKC89" s="0"/>
      <c r="AKD89" s="0"/>
      <c r="AKE89" s="0"/>
      <c r="AKF89" s="0"/>
      <c r="AKG89" s="0"/>
      <c r="AKH89" s="0"/>
      <c r="AKI89" s="0"/>
      <c r="AKJ89" s="0"/>
      <c r="AKK89" s="0"/>
      <c r="AKL89" s="0"/>
      <c r="AKM89" s="0"/>
      <c r="AKN89" s="0"/>
      <c r="AKO89" s="0"/>
      <c r="AKP89" s="0"/>
      <c r="AKQ89" s="0"/>
      <c r="AKR89" s="0"/>
      <c r="AKS89" s="0"/>
      <c r="AKT89" s="0"/>
      <c r="AKU89" s="0"/>
      <c r="AKV89" s="0"/>
      <c r="AKW89" s="0"/>
      <c r="AKX89" s="0"/>
      <c r="AKY89" s="0"/>
      <c r="AKZ89" s="0"/>
      <c r="ALA89" s="0"/>
      <c r="ALB89" s="0"/>
      <c r="ALC89" s="0"/>
      <c r="ALD89" s="0"/>
      <c r="ALE89" s="0"/>
      <c r="ALF89" s="0"/>
      <c r="ALG89" s="0"/>
      <c r="ALH89" s="0"/>
      <c r="ALI89" s="0"/>
      <c r="ALJ89" s="0"/>
      <c r="ALK89" s="0"/>
      <c r="ALL89" s="0"/>
      <c r="ALM89" s="0"/>
      <c r="ALN89" s="0"/>
      <c r="ALO89" s="0"/>
      <c r="ALP89" s="0"/>
      <c r="ALQ89" s="0"/>
      <c r="ALR89" s="0"/>
      <c r="ALS89" s="0"/>
      <c r="ALT89" s="0"/>
      <c r="ALU89" s="0"/>
      <c r="ALV89" s="0"/>
      <c r="ALW89" s="0"/>
      <c r="ALX89" s="0"/>
      <c r="ALY89" s="0"/>
      <c r="ALZ89" s="0"/>
      <c r="AMA89" s="0"/>
      <c r="AMB89" s="0"/>
      <c r="AMC89" s="0"/>
      <c r="AMD89" s="0"/>
      <c r="AME89" s="0"/>
      <c r="AMF89" s="0"/>
      <c r="AMG89" s="0"/>
      <c r="AMH89" s="0"/>
      <c r="AMI89" s="0"/>
      <c r="AMJ89" s="0"/>
    </row>
    <row r="90" s="23" customFormat="true" ht="12" hidden="false" customHeight="false" outlineLevel="0" collapsed="false">
      <c r="B90" s="9"/>
      <c r="C90" s="14" t="s">
        <v>17</v>
      </c>
      <c r="D90" s="16" t="n">
        <v>541</v>
      </c>
      <c r="E90" s="16" t="n">
        <v>377</v>
      </c>
      <c r="F90" s="16" t="n">
        <v>234</v>
      </c>
      <c r="G90" s="16" t="n">
        <v>320</v>
      </c>
      <c r="H90" s="16" t="n">
        <v>367</v>
      </c>
      <c r="I90" s="16" t="n">
        <v>290</v>
      </c>
      <c r="J90" s="16" t="n">
        <v>350</v>
      </c>
      <c r="K90" s="16" t="n">
        <v>252</v>
      </c>
      <c r="L90" s="16" t="n">
        <v>323</v>
      </c>
      <c r="M90" s="16" t="n">
        <v>285</v>
      </c>
      <c r="N90" s="16" t="n">
        <v>318</v>
      </c>
      <c r="O90" s="16" t="n">
        <v>683</v>
      </c>
      <c r="P90" s="16" t="n">
        <f aca="false">SUM(D90:O90)</f>
        <v>4340</v>
      </c>
      <c r="Q90" s="16" t="n">
        <f aca="false">ROUND(P90/12,0)</f>
        <v>362</v>
      </c>
    </row>
    <row r="91" customFormat="false" ht="12" hidden="false" customHeight="false" outlineLevel="0" collapsed="false">
      <c r="A91" s="0"/>
      <c r="B91" s="9"/>
      <c r="C91" s="17" t="s">
        <v>18</v>
      </c>
      <c r="D91" s="19" t="n">
        <v>140</v>
      </c>
      <c r="E91" s="19" t="n">
        <v>118</v>
      </c>
      <c r="F91" s="19" t="n">
        <v>123</v>
      </c>
      <c r="G91" s="19" t="n">
        <v>129</v>
      </c>
      <c r="H91" s="19" t="n">
        <v>140</v>
      </c>
      <c r="I91" s="19" t="n">
        <v>128</v>
      </c>
      <c r="J91" s="19" t="n">
        <v>123</v>
      </c>
      <c r="K91" s="19" t="n">
        <v>111</v>
      </c>
      <c r="L91" s="19" t="n">
        <v>144</v>
      </c>
      <c r="M91" s="19" t="n">
        <v>111</v>
      </c>
      <c r="N91" s="19" t="n">
        <v>123</v>
      </c>
      <c r="O91" s="19" t="n">
        <v>117</v>
      </c>
      <c r="P91" s="19" t="n">
        <f aca="false">SUM(D91:O91)</f>
        <v>1507</v>
      </c>
      <c r="Q91" s="19" t="n">
        <f aca="false">ROUND(P91/12,0)</f>
        <v>126</v>
      </c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  <c r="AG91" s="0"/>
      <c r="AH91" s="0"/>
      <c r="AI91" s="0"/>
      <c r="AJ91" s="0"/>
      <c r="AK91" s="0"/>
      <c r="AL91" s="0"/>
      <c r="AM91" s="0"/>
      <c r="AN91" s="0"/>
      <c r="AO91" s="0"/>
      <c r="AP91" s="0"/>
      <c r="AQ91" s="0"/>
      <c r="AR91" s="0"/>
      <c r="AS91" s="0"/>
      <c r="AT91" s="0"/>
      <c r="AU91" s="0"/>
      <c r="AV91" s="0"/>
      <c r="AW91" s="0"/>
      <c r="AX91" s="0"/>
      <c r="AY91" s="0"/>
      <c r="AZ91" s="0"/>
      <c r="BA91" s="0"/>
      <c r="BB91" s="0"/>
      <c r="BC91" s="0"/>
      <c r="BD91" s="0"/>
      <c r="BE91" s="0"/>
      <c r="BF91" s="0"/>
      <c r="BG91" s="0"/>
      <c r="BH91" s="0"/>
      <c r="BI91" s="0"/>
      <c r="BJ91" s="0"/>
      <c r="BK91" s="0"/>
      <c r="BL91" s="0"/>
      <c r="BM91" s="0"/>
      <c r="BN91" s="0"/>
      <c r="BO91" s="0"/>
      <c r="BP91" s="0"/>
      <c r="BQ91" s="0"/>
      <c r="BR91" s="0"/>
      <c r="BS91" s="0"/>
      <c r="BT91" s="0"/>
      <c r="BU91" s="0"/>
      <c r="BV91" s="0"/>
      <c r="BW91" s="0"/>
      <c r="BX91" s="0"/>
      <c r="BY91" s="0"/>
      <c r="BZ91" s="0"/>
      <c r="CA91" s="0"/>
      <c r="CB91" s="0"/>
      <c r="CC91" s="0"/>
      <c r="CD91" s="0"/>
      <c r="CE91" s="0"/>
      <c r="CF91" s="0"/>
      <c r="CG91" s="0"/>
      <c r="CH91" s="0"/>
      <c r="CI91" s="0"/>
      <c r="CJ91" s="0"/>
      <c r="CK91" s="0"/>
      <c r="CL91" s="0"/>
      <c r="CM91" s="0"/>
      <c r="CN91" s="0"/>
      <c r="CO91" s="0"/>
      <c r="CP91" s="0"/>
      <c r="CQ91" s="0"/>
      <c r="CR91" s="0"/>
      <c r="CS91" s="0"/>
      <c r="CT91" s="0"/>
      <c r="CU91" s="0"/>
      <c r="CV91" s="0"/>
      <c r="CW91" s="0"/>
      <c r="CX91" s="0"/>
      <c r="CY91" s="0"/>
      <c r="CZ91" s="0"/>
      <c r="DA91" s="0"/>
      <c r="DB91" s="0"/>
      <c r="DC91" s="0"/>
      <c r="DD91" s="0"/>
      <c r="DE91" s="0"/>
      <c r="DF91" s="0"/>
      <c r="DG91" s="0"/>
      <c r="DH91" s="0"/>
      <c r="DI91" s="0"/>
      <c r="DJ91" s="0"/>
      <c r="DK91" s="0"/>
      <c r="DL91" s="0"/>
      <c r="DM91" s="0"/>
      <c r="DN91" s="0"/>
      <c r="DO91" s="0"/>
      <c r="DP91" s="0"/>
      <c r="DQ91" s="0"/>
      <c r="DR91" s="0"/>
      <c r="DS91" s="0"/>
      <c r="DT91" s="0"/>
      <c r="DU91" s="0"/>
      <c r="DV91" s="0"/>
      <c r="DW91" s="0"/>
      <c r="DX91" s="0"/>
      <c r="DY91" s="0"/>
      <c r="DZ91" s="0"/>
      <c r="EA91" s="0"/>
      <c r="EB91" s="0"/>
      <c r="EC91" s="0"/>
      <c r="ED91" s="0"/>
      <c r="EE91" s="0"/>
      <c r="EF91" s="0"/>
      <c r="EG91" s="0"/>
      <c r="EH91" s="0"/>
      <c r="EI91" s="0"/>
      <c r="EJ91" s="0"/>
      <c r="EK91" s="0"/>
      <c r="EL91" s="0"/>
      <c r="EM91" s="0"/>
      <c r="EN91" s="0"/>
      <c r="EO91" s="0"/>
      <c r="EP91" s="0"/>
      <c r="EQ91" s="0"/>
      <c r="ER91" s="0"/>
      <c r="ES91" s="0"/>
      <c r="ET91" s="0"/>
      <c r="EU91" s="0"/>
      <c r="EV91" s="0"/>
      <c r="EW91" s="0"/>
      <c r="EX91" s="0"/>
      <c r="EY91" s="0"/>
      <c r="EZ91" s="0"/>
      <c r="FA91" s="0"/>
      <c r="FB91" s="0"/>
      <c r="FC91" s="0"/>
      <c r="FD91" s="0"/>
      <c r="FE91" s="0"/>
      <c r="FF91" s="0"/>
      <c r="FG91" s="0"/>
      <c r="FH91" s="0"/>
      <c r="FI91" s="0"/>
      <c r="FJ91" s="0"/>
      <c r="FK91" s="0"/>
      <c r="FL91" s="0"/>
      <c r="FM91" s="0"/>
      <c r="FN91" s="0"/>
      <c r="FO91" s="0"/>
      <c r="FP91" s="0"/>
      <c r="FQ91" s="0"/>
      <c r="FR91" s="0"/>
      <c r="FS91" s="0"/>
      <c r="FT91" s="0"/>
      <c r="FU91" s="0"/>
      <c r="FV91" s="0"/>
      <c r="FW91" s="0"/>
      <c r="FX91" s="0"/>
      <c r="FY91" s="0"/>
      <c r="FZ91" s="0"/>
      <c r="GA91" s="0"/>
      <c r="GB91" s="0"/>
      <c r="GC91" s="0"/>
      <c r="GD91" s="0"/>
      <c r="GE91" s="0"/>
      <c r="GF91" s="0"/>
      <c r="GG91" s="0"/>
      <c r="GH91" s="0"/>
      <c r="GI91" s="0"/>
      <c r="GJ91" s="0"/>
      <c r="GK91" s="0"/>
      <c r="GL91" s="0"/>
      <c r="GM91" s="0"/>
      <c r="GN91" s="0"/>
      <c r="GO91" s="0"/>
      <c r="GP91" s="0"/>
      <c r="GQ91" s="0"/>
      <c r="GR91" s="0"/>
      <c r="GS91" s="0"/>
      <c r="GT91" s="0"/>
      <c r="GU91" s="0"/>
      <c r="GV91" s="0"/>
      <c r="GW91" s="0"/>
      <c r="GX91" s="0"/>
      <c r="GY91" s="0"/>
      <c r="GZ91" s="0"/>
      <c r="HA91" s="0"/>
      <c r="HB91" s="0"/>
      <c r="HC91" s="0"/>
      <c r="HD91" s="0"/>
      <c r="HE91" s="0"/>
      <c r="HF91" s="0"/>
      <c r="HG91" s="0"/>
      <c r="HH91" s="0"/>
      <c r="HI91" s="0"/>
      <c r="HJ91" s="0"/>
      <c r="HK91" s="0"/>
      <c r="HL91" s="0"/>
      <c r="HM91" s="0"/>
      <c r="HN91" s="0"/>
      <c r="HO91" s="0"/>
      <c r="HP91" s="0"/>
      <c r="HQ91" s="0"/>
      <c r="HR91" s="0"/>
      <c r="HS91" s="0"/>
      <c r="HT91" s="0"/>
      <c r="HU91" s="0"/>
      <c r="HV91" s="0"/>
      <c r="HW91" s="0"/>
      <c r="HX91" s="0"/>
      <c r="HY91" s="0"/>
      <c r="HZ91" s="0"/>
      <c r="IA91" s="0"/>
      <c r="IB91" s="0"/>
      <c r="IC91" s="0"/>
      <c r="ID91" s="0"/>
      <c r="IE91" s="0"/>
      <c r="IF91" s="0"/>
      <c r="IG91" s="0"/>
      <c r="IH91" s="0"/>
      <c r="II91" s="0"/>
      <c r="IJ91" s="0"/>
      <c r="IK91" s="0"/>
      <c r="IL91" s="0"/>
      <c r="IM91" s="0"/>
      <c r="IN91" s="0"/>
      <c r="IO91" s="0"/>
      <c r="IP91" s="0"/>
      <c r="IQ91" s="0"/>
      <c r="IR91" s="0"/>
      <c r="IS91" s="0"/>
      <c r="IT91" s="0"/>
      <c r="IU91" s="0"/>
      <c r="IV91" s="0"/>
      <c r="IW91" s="0"/>
      <c r="IX91" s="0"/>
      <c r="IY91" s="0"/>
      <c r="IZ91" s="0"/>
      <c r="JA91" s="0"/>
      <c r="JB91" s="0"/>
      <c r="JC91" s="0"/>
      <c r="JD91" s="0"/>
      <c r="JE91" s="0"/>
      <c r="JF91" s="0"/>
      <c r="JG91" s="0"/>
      <c r="JH91" s="0"/>
      <c r="JI91" s="0"/>
      <c r="JJ91" s="0"/>
      <c r="JK91" s="0"/>
      <c r="JL91" s="0"/>
      <c r="JM91" s="0"/>
      <c r="JN91" s="0"/>
      <c r="JO91" s="0"/>
      <c r="JP91" s="0"/>
      <c r="JQ91" s="0"/>
      <c r="JR91" s="0"/>
      <c r="JS91" s="0"/>
      <c r="JT91" s="0"/>
      <c r="JU91" s="0"/>
      <c r="JV91" s="0"/>
      <c r="JW91" s="0"/>
      <c r="JX91" s="0"/>
      <c r="JY91" s="0"/>
      <c r="JZ91" s="0"/>
      <c r="KA91" s="0"/>
      <c r="KB91" s="0"/>
      <c r="KC91" s="0"/>
      <c r="KD91" s="0"/>
      <c r="KE91" s="0"/>
      <c r="KF91" s="0"/>
      <c r="KG91" s="0"/>
      <c r="KH91" s="0"/>
      <c r="KI91" s="0"/>
      <c r="KJ91" s="0"/>
      <c r="KK91" s="0"/>
      <c r="KL91" s="0"/>
      <c r="KM91" s="0"/>
      <c r="KN91" s="0"/>
      <c r="KO91" s="0"/>
      <c r="KP91" s="0"/>
      <c r="KQ91" s="0"/>
      <c r="KR91" s="0"/>
      <c r="KS91" s="0"/>
      <c r="KT91" s="0"/>
      <c r="KU91" s="0"/>
      <c r="KV91" s="0"/>
      <c r="KW91" s="0"/>
      <c r="KX91" s="0"/>
      <c r="KY91" s="0"/>
      <c r="KZ91" s="0"/>
      <c r="LA91" s="0"/>
      <c r="LB91" s="0"/>
      <c r="LC91" s="0"/>
      <c r="LD91" s="0"/>
      <c r="LE91" s="0"/>
      <c r="LF91" s="0"/>
      <c r="LG91" s="0"/>
      <c r="LH91" s="0"/>
      <c r="LI91" s="0"/>
      <c r="LJ91" s="0"/>
      <c r="LK91" s="0"/>
      <c r="LL91" s="0"/>
      <c r="LM91" s="0"/>
      <c r="LN91" s="0"/>
      <c r="LO91" s="0"/>
      <c r="LP91" s="0"/>
      <c r="LQ91" s="0"/>
      <c r="LR91" s="0"/>
      <c r="LS91" s="0"/>
      <c r="LT91" s="0"/>
      <c r="LU91" s="0"/>
      <c r="LV91" s="0"/>
      <c r="LW91" s="0"/>
      <c r="LX91" s="0"/>
      <c r="LY91" s="0"/>
      <c r="LZ91" s="0"/>
      <c r="MA91" s="0"/>
      <c r="MB91" s="0"/>
      <c r="MC91" s="0"/>
      <c r="MD91" s="0"/>
      <c r="ME91" s="0"/>
      <c r="MF91" s="0"/>
      <c r="MG91" s="0"/>
      <c r="MH91" s="0"/>
      <c r="MI91" s="0"/>
      <c r="MJ91" s="0"/>
      <c r="MK91" s="0"/>
      <c r="ML91" s="0"/>
      <c r="MM91" s="0"/>
      <c r="MN91" s="0"/>
      <c r="MO91" s="0"/>
      <c r="MP91" s="0"/>
      <c r="MQ91" s="0"/>
      <c r="MR91" s="0"/>
      <c r="MS91" s="0"/>
      <c r="MT91" s="0"/>
      <c r="MU91" s="0"/>
      <c r="MV91" s="0"/>
      <c r="MW91" s="0"/>
      <c r="MX91" s="0"/>
      <c r="MY91" s="0"/>
      <c r="MZ91" s="0"/>
      <c r="NA91" s="0"/>
      <c r="NB91" s="0"/>
      <c r="NC91" s="0"/>
      <c r="ND91" s="0"/>
      <c r="NE91" s="0"/>
      <c r="NF91" s="0"/>
      <c r="NG91" s="0"/>
      <c r="NH91" s="0"/>
      <c r="NI91" s="0"/>
      <c r="NJ91" s="0"/>
      <c r="NK91" s="0"/>
      <c r="NL91" s="0"/>
      <c r="NM91" s="0"/>
      <c r="NN91" s="0"/>
      <c r="NO91" s="0"/>
      <c r="NP91" s="0"/>
      <c r="NQ91" s="0"/>
      <c r="NR91" s="0"/>
      <c r="NS91" s="0"/>
      <c r="NT91" s="0"/>
      <c r="NU91" s="0"/>
      <c r="NV91" s="0"/>
      <c r="NW91" s="0"/>
      <c r="NX91" s="0"/>
      <c r="NY91" s="0"/>
      <c r="NZ91" s="0"/>
      <c r="OA91" s="0"/>
      <c r="OB91" s="0"/>
      <c r="OC91" s="0"/>
      <c r="OD91" s="0"/>
      <c r="OE91" s="0"/>
      <c r="OF91" s="0"/>
      <c r="OG91" s="0"/>
      <c r="OH91" s="0"/>
      <c r="OI91" s="0"/>
      <c r="OJ91" s="0"/>
      <c r="OK91" s="0"/>
      <c r="OL91" s="0"/>
      <c r="OM91" s="0"/>
      <c r="ON91" s="0"/>
      <c r="OO91" s="0"/>
      <c r="OP91" s="0"/>
      <c r="OQ91" s="0"/>
      <c r="OR91" s="0"/>
      <c r="OS91" s="0"/>
      <c r="OT91" s="0"/>
      <c r="OU91" s="0"/>
      <c r="OV91" s="0"/>
      <c r="OW91" s="0"/>
      <c r="OX91" s="0"/>
      <c r="OY91" s="0"/>
      <c r="OZ91" s="0"/>
      <c r="PA91" s="0"/>
      <c r="PB91" s="0"/>
      <c r="PC91" s="0"/>
      <c r="PD91" s="0"/>
      <c r="PE91" s="0"/>
      <c r="PF91" s="0"/>
      <c r="PG91" s="0"/>
      <c r="PH91" s="0"/>
      <c r="PI91" s="0"/>
      <c r="PJ91" s="0"/>
      <c r="PK91" s="0"/>
      <c r="PL91" s="0"/>
      <c r="PM91" s="0"/>
      <c r="PN91" s="0"/>
      <c r="PO91" s="0"/>
      <c r="PP91" s="0"/>
      <c r="PQ91" s="0"/>
      <c r="PR91" s="0"/>
      <c r="PS91" s="0"/>
      <c r="PT91" s="0"/>
      <c r="PU91" s="0"/>
      <c r="PV91" s="0"/>
      <c r="PW91" s="0"/>
      <c r="PX91" s="0"/>
      <c r="PY91" s="0"/>
      <c r="PZ91" s="0"/>
      <c r="QA91" s="0"/>
      <c r="QB91" s="0"/>
      <c r="QC91" s="0"/>
      <c r="QD91" s="0"/>
      <c r="QE91" s="0"/>
      <c r="QF91" s="0"/>
      <c r="QG91" s="0"/>
      <c r="QH91" s="0"/>
      <c r="QI91" s="0"/>
      <c r="QJ91" s="0"/>
      <c r="QK91" s="0"/>
      <c r="QL91" s="0"/>
      <c r="QM91" s="0"/>
      <c r="QN91" s="0"/>
      <c r="QO91" s="0"/>
      <c r="QP91" s="0"/>
      <c r="QQ91" s="0"/>
      <c r="QR91" s="0"/>
      <c r="QS91" s="0"/>
      <c r="QT91" s="0"/>
      <c r="QU91" s="0"/>
      <c r="QV91" s="0"/>
      <c r="QW91" s="0"/>
      <c r="QX91" s="0"/>
      <c r="QY91" s="0"/>
      <c r="QZ91" s="0"/>
      <c r="RA91" s="0"/>
      <c r="RB91" s="0"/>
      <c r="RC91" s="0"/>
      <c r="RD91" s="0"/>
      <c r="RE91" s="0"/>
      <c r="RF91" s="0"/>
      <c r="RG91" s="0"/>
      <c r="RH91" s="0"/>
      <c r="RI91" s="0"/>
      <c r="RJ91" s="0"/>
      <c r="RK91" s="0"/>
      <c r="RL91" s="0"/>
      <c r="RM91" s="0"/>
      <c r="RN91" s="0"/>
      <c r="RO91" s="0"/>
      <c r="RP91" s="0"/>
      <c r="RQ91" s="0"/>
      <c r="RR91" s="0"/>
      <c r="RS91" s="0"/>
      <c r="RT91" s="0"/>
      <c r="RU91" s="0"/>
      <c r="RV91" s="0"/>
      <c r="RW91" s="0"/>
      <c r="RX91" s="0"/>
      <c r="RY91" s="0"/>
      <c r="RZ91" s="0"/>
      <c r="SA91" s="0"/>
      <c r="SB91" s="0"/>
      <c r="SC91" s="0"/>
      <c r="SD91" s="0"/>
      <c r="SE91" s="0"/>
      <c r="SF91" s="0"/>
      <c r="SG91" s="0"/>
      <c r="SH91" s="0"/>
      <c r="SI91" s="0"/>
      <c r="SJ91" s="0"/>
      <c r="SK91" s="0"/>
      <c r="SL91" s="0"/>
      <c r="SM91" s="0"/>
      <c r="SN91" s="0"/>
      <c r="SO91" s="0"/>
      <c r="SP91" s="0"/>
      <c r="SQ91" s="0"/>
      <c r="SR91" s="0"/>
      <c r="SS91" s="0"/>
      <c r="ST91" s="0"/>
      <c r="SU91" s="0"/>
      <c r="SV91" s="0"/>
      <c r="SW91" s="0"/>
      <c r="SX91" s="0"/>
      <c r="SY91" s="0"/>
      <c r="SZ91" s="0"/>
      <c r="TA91" s="0"/>
      <c r="TB91" s="0"/>
      <c r="TC91" s="0"/>
      <c r="TD91" s="0"/>
      <c r="TE91" s="0"/>
      <c r="TF91" s="0"/>
      <c r="TG91" s="0"/>
      <c r="TH91" s="0"/>
      <c r="TI91" s="0"/>
      <c r="TJ91" s="0"/>
      <c r="TK91" s="0"/>
      <c r="TL91" s="0"/>
      <c r="TM91" s="0"/>
      <c r="TN91" s="0"/>
      <c r="TO91" s="0"/>
      <c r="TP91" s="0"/>
      <c r="TQ91" s="0"/>
      <c r="TR91" s="0"/>
      <c r="TS91" s="0"/>
      <c r="TT91" s="0"/>
      <c r="TU91" s="0"/>
      <c r="TV91" s="0"/>
      <c r="TW91" s="0"/>
      <c r="TX91" s="0"/>
      <c r="TY91" s="0"/>
      <c r="TZ91" s="0"/>
      <c r="UA91" s="0"/>
      <c r="UB91" s="0"/>
      <c r="UC91" s="0"/>
      <c r="UD91" s="0"/>
      <c r="UE91" s="0"/>
      <c r="UF91" s="0"/>
      <c r="UG91" s="0"/>
      <c r="UH91" s="0"/>
      <c r="UI91" s="0"/>
      <c r="UJ91" s="0"/>
      <c r="UK91" s="0"/>
      <c r="UL91" s="0"/>
      <c r="UM91" s="0"/>
      <c r="UN91" s="0"/>
      <c r="UO91" s="0"/>
      <c r="UP91" s="0"/>
      <c r="UQ91" s="0"/>
      <c r="UR91" s="0"/>
      <c r="US91" s="0"/>
      <c r="UT91" s="0"/>
      <c r="UU91" s="0"/>
      <c r="UV91" s="0"/>
      <c r="UW91" s="0"/>
      <c r="UX91" s="0"/>
      <c r="UY91" s="0"/>
      <c r="UZ91" s="0"/>
      <c r="VA91" s="0"/>
      <c r="VB91" s="0"/>
      <c r="VC91" s="0"/>
      <c r="VD91" s="0"/>
      <c r="VE91" s="0"/>
      <c r="VF91" s="0"/>
      <c r="VG91" s="0"/>
      <c r="VH91" s="0"/>
      <c r="VI91" s="0"/>
      <c r="VJ91" s="0"/>
      <c r="VK91" s="0"/>
      <c r="VL91" s="0"/>
      <c r="VM91" s="0"/>
      <c r="VN91" s="0"/>
      <c r="VO91" s="0"/>
      <c r="VP91" s="0"/>
      <c r="VQ91" s="0"/>
      <c r="VR91" s="0"/>
      <c r="VS91" s="0"/>
      <c r="VT91" s="0"/>
      <c r="VU91" s="0"/>
      <c r="VV91" s="0"/>
      <c r="VW91" s="0"/>
      <c r="VX91" s="0"/>
      <c r="VY91" s="0"/>
      <c r="VZ91" s="0"/>
      <c r="WA91" s="0"/>
      <c r="WB91" s="0"/>
      <c r="WC91" s="0"/>
      <c r="WD91" s="0"/>
      <c r="WE91" s="0"/>
      <c r="WF91" s="0"/>
      <c r="WG91" s="0"/>
      <c r="WH91" s="0"/>
      <c r="WI91" s="0"/>
      <c r="WJ91" s="0"/>
      <c r="WK91" s="0"/>
      <c r="WL91" s="0"/>
      <c r="WM91" s="0"/>
      <c r="WN91" s="0"/>
      <c r="WO91" s="0"/>
      <c r="WP91" s="0"/>
      <c r="WQ91" s="0"/>
      <c r="WR91" s="0"/>
      <c r="WS91" s="0"/>
      <c r="WT91" s="0"/>
      <c r="WU91" s="0"/>
      <c r="WV91" s="0"/>
      <c r="WW91" s="0"/>
      <c r="WX91" s="0"/>
      <c r="WY91" s="0"/>
      <c r="WZ91" s="0"/>
      <c r="XA91" s="0"/>
      <c r="XB91" s="0"/>
      <c r="XC91" s="0"/>
      <c r="XD91" s="0"/>
      <c r="XE91" s="0"/>
      <c r="XF91" s="0"/>
      <c r="XG91" s="0"/>
      <c r="XH91" s="0"/>
      <c r="XI91" s="0"/>
      <c r="XJ91" s="0"/>
      <c r="XK91" s="0"/>
      <c r="XL91" s="0"/>
      <c r="XM91" s="0"/>
      <c r="XN91" s="0"/>
      <c r="XO91" s="0"/>
      <c r="XP91" s="0"/>
      <c r="XQ91" s="0"/>
      <c r="XR91" s="0"/>
      <c r="XS91" s="0"/>
      <c r="XT91" s="0"/>
      <c r="XU91" s="0"/>
      <c r="XV91" s="0"/>
      <c r="XW91" s="0"/>
      <c r="XX91" s="0"/>
      <c r="XY91" s="0"/>
      <c r="XZ91" s="0"/>
      <c r="YA91" s="0"/>
      <c r="YB91" s="0"/>
      <c r="YC91" s="0"/>
      <c r="YD91" s="0"/>
      <c r="YE91" s="0"/>
      <c r="YF91" s="0"/>
      <c r="YG91" s="0"/>
      <c r="YH91" s="0"/>
      <c r="YI91" s="0"/>
      <c r="YJ91" s="0"/>
      <c r="YK91" s="0"/>
      <c r="YL91" s="0"/>
      <c r="YM91" s="0"/>
      <c r="YN91" s="0"/>
      <c r="YO91" s="0"/>
      <c r="YP91" s="0"/>
      <c r="YQ91" s="0"/>
      <c r="YR91" s="0"/>
      <c r="YS91" s="0"/>
      <c r="YT91" s="0"/>
      <c r="YU91" s="0"/>
      <c r="YV91" s="0"/>
      <c r="YW91" s="0"/>
      <c r="YX91" s="0"/>
      <c r="YY91" s="0"/>
      <c r="YZ91" s="0"/>
      <c r="ZA91" s="0"/>
      <c r="ZB91" s="0"/>
      <c r="ZC91" s="0"/>
      <c r="ZD91" s="0"/>
      <c r="ZE91" s="0"/>
      <c r="ZF91" s="0"/>
      <c r="ZG91" s="0"/>
      <c r="ZH91" s="0"/>
      <c r="ZI91" s="0"/>
      <c r="ZJ91" s="0"/>
      <c r="ZK91" s="0"/>
      <c r="ZL91" s="0"/>
      <c r="ZM91" s="0"/>
      <c r="ZN91" s="0"/>
      <c r="ZO91" s="0"/>
      <c r="ZP91" s="0"/>
      <c r="ZQ91" s="0"/>
      <c r="ZR91" s="0"/>
      <c r="ZS91" s="0"/>
      <c r="ZT91" s="0"/>
      <c r="ZU91" s="0"/>
      <c r="ZV91" s="0"/>
      <c r="ZW91" s="0"/>
      <c r="ZX91" s="0"/>
      <c r="ZY91" s="0"/>
      <c r="ZZ91" s="0"/>
      <c r="AAA91" s="0"/>
      <c r="AAB91" s="0"/>
      <c r="AAC91" s="0"/>
      <c r="AAD91" s="0"/>
      <c r="AAE91" s="0"/>
      <c r="AAF91" s="0"/>
      <c r="AAG91" s="0"/>
      <c r="AAH91" s="0"/>
      <c r="AAI91" s="0"/>
      <c r="AAJ91" s="0"/>
      <c r="AAK91" s="0"/>
      <c r="AAL91" s="0"/>
      <c r="AAM91" s="0"/>
      <c r="AAN91" s="0"/>
      <c r="AAO91" s="0"/>
      <c r="AAP91" s="0"/>
      <c r="AAQ91" s="0"/>
      <c r="AAR91" s="0"/>
      <c r="AAS91" s="0"/>
      <c r="AAT91" s="0"/>
      <c r="AAU91" s="0"/>
      <c r="AAV91" s="0"/>
      <c r="AAW91" s="0"/>
      <c r="AAX91" s="0"/>
      <c r="AAY91" s="0"/>
      <c r="AAZ91" s="0"/>
      <c r="ABA91" s="0"/>
      <c r="ABB91" s="0"/>
      <c r="ABC91" s="0"/>
      <c r="ABD91" s="0"/>
      <c r="ABE91" s="0"/>
      <c r="ABF91" s="0"/>
      <c r="ABG91" s="0"/>
      <c r="ABH91" s="0"/>
      <c r="ABI91" s="0"/>
      <c r="ABJ91" s="0"/>
      <c r="ABK91" s="0"/>
      <c r="ABL91" s="0"/>
      <c r="ABM91" s="0"/>
      <c r="ABN91" s="0"/>
      <c r="ABO91" s="0"/>
      <c r="ABP91" s="0"/>
      <c r="ABQ91" s="0"/>
      <c r="ABR91" s="0"/>
      <c r="ABS91" s="0"/>
      <c r="ABT91" s="0"/>
      <c r="ABU91" s="0"/>
      <c r="ABV91" s="0"/>
      <c r="ABW91" s="0"/>
      <c r="ABX91" s="0"/>
      <c r="ABY91" s="0"/>
      <c r="ABZ91" s="0"/>
      <c r="ACA91" s="0"/>
      <c r="ACB91" s="0"/>
      <c r="ACC91" s="0"/>
      <c r="ACD91" s="0"/>
      <c r="ACE91" s="0"/>
      <c r="ACF91" s="0"/>
      <c r="ACG91" s="0"/>
      <c r="ACH91" s="0"/>
      <c r="ACI91" s="0"/>
      <c r="ACJ91" s="0"/>
      <c r="ACK91" s="0"/>
      <c r="ACL91" s="0"/>
      <c r="ACM91" s="0"/>
      <c r="ACN91" s="0"/>
      <c r="ACO91" s="0"/>
      <c r="ACP91" s="0"/>
      <c r="ACQ91" s="0"/>
      <c r="ACR91" s="0"/>
      <c r="ACS91" s="0"/>
      <c r="ACT91" s="0"/>
      <c r="ACU91" s="0"/>
      <c r="ACV91" s="0"/>
      <c r="ACW91" s="0"/>
      <c r="ACX91" s="0"/>
      <c r="ACY91" s="0"/>
      <c r="ACZ91" s="0"/>
      <c r="ADA91" s="0"/>
      <c r="ADB91" s="0"/>
      <c r="ADC91" s="0"/>
      <c r="ADD91" s="0"/>
      <c r="ADE91" s="0"/>
      <c r="ADF91" s="0"/>
      <c r="ADG91" s="0"/>
      <c r="ADH91" s="0"/>
      <c r="ADI91" s="0"/>
      <c r="ADJ91" s="0"/>
      <c r="ADK91" s="0"/>
      <c r="ADL91" s="0"/>
      <c r="ADM91" s="0"/>
      <c r="ADN91" s="0"/>
      <c r="ADO91" s="0"/>
      <c r="ADP91" s="0"/>
      <c r="ADQ91" s="0"/>
      <c r="ADR91" s="0"/>
      <c r="ADS91" s="0"/>
      <c r="ADT91" s="0"/>
      <c r="ADU91" s="0"/>
      <c r="ADV91" s="0"/>
      <c r="ADW91" s="0"/>
      <c r="ADX91" s="0"/>
      <c r="ADY91" s="0"/>
      <c r="ADZ91" s="0"/>
      <c r="AEA91" s="0"/>
      <c r="AEB91" s="0"/>
      <c r="AEC91" s="0"/>
      <c r="AED91" s="0"/>
      <c r="AEE91" s="0"/>
      <c r="AEF91" s="0"/>
      <c r="AEG91" s="0"/>
      <c r="AEH91" s="0"/>
      <c r="AEI91" s="0"/>
      <c r="AEJ91" s="0"/>
      <c r="AEK91" s="0"/>
      <c r="AEL91" s="0"/>
      <c r="AEM91" s="0"/>
      <c r="AEN91" s="0"/>
      <c r="AEO91" s="0"/>
      <c r="AEP91" s="0"/>
      <c r="AEQ91" s="0"/>
      <c r="AER91" s="0"/>
      <c r="AES91" s="0"/>
      <c r="AET91" s="0"/>
      <c r="AEU91" s="0"/>
      <c r="AEV91" s="0"/>
      <c r="AEW91" s="0"/>
      <c r="AEX91" s="0"/>
      <c r="AEY91" s="0"/>
      <c r="AEZ91" s="0"/>
      <c r="AFA91" s="0"/>
      <c r="AFB91" s="0"/>
      <c r="AFC91" s="0"/>
      <c r="AFD91" s="0"/>
      <c r="AFE91" s="0"/>
      <c r="AFF91" s="0"/>
      <c r="AFG91" s="0"/>
      <c r="AFH91" s="0"/>
      <c r="AFI91" s="0"/>
      <c r="AFJ91" s="0"/>
      <c r="AFK91" s="0"/>
      <c r="AFL91" s="0"/>
      <c r="AFM91" s="0"/>
      <c r="AFN91" s="0"/>
      <c r="AFO91" s="0"/>
      <c r="AFP91" s="0"/>
      <c r="AFQ91" s="0"/>
      <c r="AFR91" s="0"/>
      <c r="AFS91" s="0"/>
      <c r="AFT91" s="0"/>
      <c r="AFU91" s="0"/>
      <c r="AFV91" s="0"/>
      <c r="AFW91" s="0"/>
      <c r="AFX91" s="0"/>
      <c r="AFY91" s="0"/>
      <c r="AFZ91" s="0"/>
      <c r="AGA91" s="0"/>
      <c r="AGB91" s="0"/>
      <c r="AGC91" s="0"/>
      <c r="AGD91" s="0"/>
      <c r="AGE91" s="0"/>
      <c r="AGF91" s="0"/>
      <c r="AGG91" s="0"/>
      <c r="AGH91" s="0"/>
      <c r="AGI91" s="0"/>
      <c r="AGJ91" s="0"/>
      <c r="AGK91" s="0"/>
      <c r="AGL91" s="0"/>
      <c r="AGM91" s="0"/>
      <c r="AGN91" s="0"/>
      <c r="AGO91" s="0"/>
      <c r="AGP91" s="0"/>
      <c r="AGQ91" s="0"/>
      <c r="AGR91" s="0"/>
      <c r="AGS91" s="0"/>
      <c r="AGT91" s="0"/>
      <c r="AGU91" s="0"/>
      <c r="AGV91" s="0"/>
      <c r="AGW91" s="0"/>
      <c r="AGX91" s="0"/>
      <c r="AGY91" s="0"/>
      <c r="AGZ91" s="0"/>
      <c r="AHA91" s="0"/>
      <c r="AHB91" s="0"/>
      <c r="AHC91" s="0"/>
      <c r="AHD91" s="0"/>
      <c r="AHE91" s="0"/>
      <c r="AHF91" s="0"/>
      <c r="AHG91" s="0"/>
      <c r="AHH91" s="0"/>
      <c r="AHI91" s="0"/>
      <c r="AHJ91" s="0"/>
      <c r="AHK91" s="0"/>
      <c r="AHL91" s="0"/>
      <c r="AHM91" s="0"/>
      <c r="AHN91" s="0"/>
      <c r="AHO91" s="0"/>
      <c r="AHP91" s="0"/>
      <c r="AHQ91" s="0"/>
      <c r="AHR91" s="0"/>
      <c r="AHS91" s="0"/>
      <c r="AHT91" s="0"/>
      <c r="AHU91" s="0"/>
      <c r="AHV91" s="0"/>
      <c r="AHW91" s="0"/>
      <c r="AHX91" s="0"/>
      <c r="AHY91" s="0"/>
      <c r="AHZ91" s="0"/>
      <c r="AIA91" s="0"/>
      <c r="AIB91" s="0"/>
      <c r="AIC91" s="0"/>
      <c r="AID91" s="0"/>
      <c r="AIE91" s="0"/>
      <c r="AIF91" s="0"/>
      <c r="AIG91" s="0"/>
      <c r="AIH91" s="0"/>
      <c r="AII91" s="0"/>
      <c r="AIJ91" s="0"/>
      <c r="AIK91" s="0"/>
      <c r="AIL91" s="0"/>
      <c r="AIM91" s="0"/>
      <c r="AIN91" s="0"/>
      <c r="AIO91" s="0"/>
      <c r="AIP91" s="0"/>
      <c r="AIQ91" s="0"/>
      <c r="AIR91" s="0"/>
      <c r="AIS91" s="0"/>
      <c r="AIT91" s="0"/>
      <c r="AIU91" s="0"/>
      <c r="AIV91" s="0"/>
      <c r="AIW91" s="0"/>
      <c r="AIX91" s="0"/>
      <c r="AIY91" s="0"/>
      <c r="AIZ91" s="0"/>
      <c r="AJA91" s="0"/>
      <c r="AJB91" s="0"/>
      <c r="AJC91" s="0"/>
      <c r="AJD91" s="0"/>
      <c r="AJE91" s="0"/>
      <c r="AJF91" s="0"/>
      <c r="AJG91" s="0"/>
      <c r="AJH91" s="0"/>
      <c r="AJI91" s="0"/>
      <c r="AJJ91" s="0"/>
      <c r="AJK91" s="0"/>
      <c r="AJL91" s="0"/>
      <c r="AJM91" s="0"/>
      <c r="AJN91" s="0"/>
      <c r="AJO91" s="0"/>
      <c r="AJP91" s="0"/>
      <c r="AJQ91" s="0"/>
      <c r="AJR91" s="0"/>
      <c r="AJS91" s="0"/>
      <c r="AJT91" s="0"/>
      <c r="AJU91" s="0"/>
      <c r="AJV91" s="0"/>
      <c r="AJW91" s="0"/>
      <c r="AJX91" s="0"/>
      <c r="AJY91" s="0"/>
      <c r="AJZ91" s="0"/>
      <c r="AKA91" s="0"/>
      <c r="AKB91" s="0"/>
      <c r="AKC91" s="0"/>
      <c r="AKD91" s="0"/>
      <c r="AKE91" s="0"/>
      <c r="AKF91" s="0"/>
      <c r="AKG91" s="0"/>
      <c r="AKH91" s="0"/>
      <c r="AKI91" s="0"/>
      <c r="AKJ91" s="0"/>
      <c r="AKK91" s="0"/>
      <c r="AKL91" s="0"/>
      <c r="AKM91" s="0"/>
      <c r="AKN91" s="0"/>
      <c r="AKO91" s="0"/>
      <c r="AKP91" s="0"/>
      <c r="AKQ91" s="0"/>
      <c r="AKR91" s="0"/>
      <c r="AKS91" s="0"/>
      <c r="AKT91" s="0"/>
      <c r="AKU91" s="0"/>
      <c r="AKV91" s="0"/>
      <c r="AKW91" s="0"/>
      <c r="AKX91" s="0"/>
      <c r="AKY91" s="0"/>
      <c r="AKZ91" s="0"/>
      <c r="ALA91" s="0"/>
      <c r="ALB91" s="0"/>
      <c r="ALC91" s="0"/>
      <c r="ALD91" s="0"/>
      <c r="ALE91" s="0"/>
      <c r="ALF91" s="0"/>
      <c r="ALG91" s="0"/>
      <c r="ALH91" s="0"/>
      <c r="ALI91" s="0"/>
      <c r="ALJ91" s="0"/>
      <c r="ALK91" s="0"/>
      <c r="ALL91" s="0"/>
      <c r="ALM91" s="0"/>
      <c r="ALN91" s="0"/>
      <c r="ALO91" s="0"/>
      <c r="ALP91" s="0"/>
      <c r="ALQ91" s="0"/>
      <c r="ALR91" s="0"/>
      <c r="ALS91" s="0"/>
      <c r="ALT91" s="0"/>
      <c r="ALU91" s="0"/>
      <c r="ALV91" s="0"/>
      <c r="ALW91" s="0"/>
      <c r="ALX91" s="0"/>
      <c r="ALY91" s="0"/>
      <c r="ALZ91" s="0"/>
      <c r="AMA91" s="0"/>
      <c r="AMB91" s="0"/>
      <c r="AMC91" s="0"/>
      <c r="AMD91" s="0"/>
      <c r="AME91" s="0"/>
      <c r="AMF91" s="0"/>
      <c r="AMG91" s="0"/>
      <c r="AMH91" s="0"/>
      <c r="AMI91" s="0"/>
      <c r="AMJ91" s="0"/>
    </row>
    <row r="92" s="23" customFormat="true" ht="12" hidden="false" customHeight="false" outlineLevel="0" collapsed="false">
      <c r="B92" s="9"/>
      <c r="C92" s="20" t="s">
        <v>19</v>
      </c>
      <c r="D92" s="22" t="n">
        <v>18</v>
      </c>
      <c r="E92" s="22" t="n">
        <v>26</v>
      </c>
      <c r="F92" s="22" t="n">
        <v>34</v>
      </c>
      <c r="G92" s="22" t="n">
        <v>32</v>
      </c>
      <c r="H92" s="22" t="n">
        <v>26</v>
      </c>
      <c r="I92" s="22" t="n">
        <v>28</v>
      </c>
      <c r="J92" s="22" t="n">
        <v>26</v>
      </c>
      <c r="K92" s="22" t="n">
        <v>21</v>
      </c>
      <c r="L92" s="22" t="n">
        <v>31</v>
      </c>
      <c r="M92" s="22" t="n">
        <v>38</v>
      </c>
      <c r="N92" s="22" t="n">
        <v>21</v>
      </c>
      <c r="O92" s="22" t="n">
        <v>32</v>
      </c>
      <c r="P92" s="22" t="n">
        <f aca="false">SUM(D92:O92)</f>
        <v>333</v>
      </c>
      <c r="Q92" s="22" t="n">
        <f aca="false">ROUND(P92/12,0)</f>
        <v>28</v>
      </c>
    </row>
    <row r="93" customFormat="false" ht="12" hidden="false" customHeight="false" outlineLevel="0" collapsed="false">
      <c r="A93" s="0"/>
      <c r="B93" s="9" t="s">
        <v>41</v>
      </c>
      <c r="C93" s="10" t="s">
        <v>16</v>
      </c>
      <c r="D93" s="12" t="n">
        <v>870</v>
      </c>
      <c r="E93" s="12" t="n">
        <v>476</v>
      </c>
      <c r="F93" s="12" t="n">
        <v>382</v>
      </c>
      <c r="G93" s="12" t="n">
        <v>413</v>
      </c>
      <c r="H93" s="12" t="n">
        <v>509</v>
      </c>
      <c r="I93" s="12" t="n">
        <v>357</v>
      </c>
      <c r="J93" s="12" t="n">
        <v>422</v>
      </c>
      <c r="K93" s="12" t="n">
        <v>520</v>
      </c>
      <c r="L93" s="12" t="n">
        <v>465</v>
      </c>
      <c r="M93" s="12" t="n">
        <v>292</v>
      </c>
      <c r="N93" s="12" t="n">
        <v>331</v>
      </c>
      <c r="O93" s="12" t="n">
        <v>991</v>
      </c>
      <c r="P93" s="12" t="n">
        <f aca="false">SUM(D93:O93)</f>
        <v>6028</v>
      </c>
      <c r="Q93" s="12" t="n">
        <f aca="false">ROUND(P93/12,0)</f>
        <v>502</v>
      </c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  <c r="AL93" s="0"/>
      <c r="AM93" s="0"/>
      <c r="AN93" s="0"/>
      <c r="AO93" s="0"/>
      <c r="AP93" s="0"/>
      <c r="AQ93" s="0"/>
      <c r="AR93" s="0"/>
      <c r="AS93" s="0"/>
      <c r="AT93" s="0"/>
      <c r="AU93" s="0"/>
      <c r="AV93" s="0"/>
      <c r="AW93" s="0"/>
      <c r="AX93" s="0"/>
      <c r="AY93" s="0"/>
      <c r="AZ93" s="0"/>
      <c r="BA93" s="0"/>
      <c r="BB93" s="0"/>
      <c r="BC93" s="0"/>
      <c r="BD93" s="0"/>
      <c r="BE93" s="0"/>
      <c r="BF93" s="0"/>
      <c r="BG93" s="0"/>
      <c r="BH93" s="0"/>
      <c r="BI93" s="0"/>
      <c r="BJ93" s="0"/>
      <c r="BK93" s="0"/>
      <c r="BL93" s="0"/>
      <c r="BM93" s="0"/>
      <c r="BN93" s="0"/>
      <c r="BO93" s="0"/>
      <c r="BP93" s="0"/>
      <c r="BQ93" s="0"/>
      <c r="BR93" s="0"/>
      <c r="BS93" s="0"/>
      <c r="BT93" s="0"/>
      <c r="BU93" s="0"/>
      <c r="BV93" s="0"/>
      <c r="BW93" s="0"/>
      <c r="BX93" s="0"/>
      <c r="BY93" s="0"/>
      <c r="BZ93" s="0"/>
      <c r="CA93" s="0"/>
      <c r="CB93" s="0"/>
      <c r="CC93" s="0"/>
      <c r="CD93" s="0"/>
      <c r="CE93" s="0"/>
      <c r="CF93" s="0"/>
      <c r="CG93" s="0"/>
      <c r="CH93" s="0"/>
      <c r="CI93" s="0"/>
      <c r="CJ93" s="0"/>
      <c r="CK93" s="0"/>
      <c r="CL93" s="0"/>
      <c r="CM93" s="0"/>
      <c r="CN93" s="0"/>
      <c r="CO93" s="0"/>
      <c r="CP93" s="0"/>
      <c r="CQ93" s="0"/>
      <c r="CR93" s="0"/>
      <c r="CS93" s="0"/>
      <c r="CT93" s="0"/>
      <c r="CU93" s="0"/>
      <c r="CV93" s="0"/>
      <c r="CW93" s="0"/>
      <c r="CX93" s="0"/>
      <c r="CY93" s="0"/>
      <c r="CZ93" s="0"/>
      <c r="DA93" s="0"/>
      <c r="DB93" s="0"/>
      <c r="DC93" s="0"/>
      <c r="DD93" s="0"/>
      <c r="DE93" s="0"/>
      <c r="DF93" s="0"/>
      <c r="DG93" s="0"/>
      <c r="DH93" s="0"/>
      <c r="DI93" s="0"/>
      <c r="DJ93" s="0"/>
      <c r="DK93" s="0"/>
      <c r="DL93" s="0"/>
      <c r="DM93" s="0"/>
      <c r="DN93" s="0"/>
      <c r="DO93" s="0"/>
      <c r="DP93" s="0"/>
      <c r="DQ93" s="0"/>
      <c r="DR93" s="0"/>
      <c r="DS93" s="0"/>
      <c r="DT93" s="0"/>
      <c r="DU93" s="0"/>
      <c r="DV93" s="0"/>
      <c r="DW93" s="0"/>
      <c r="DX93" s="0"/>
      <c r="DY93" s="0"/>
      <c r="DZ93" s="0"/>
      <c r="EA93" s="0"/>
      <c r="EB93" s="0"/>
      <c r="EC93" s="0"/>
      <c r="ED93" s="0"/>
      <c r="EE93" s="0"/>
      <c r="EF93" s="0"/>
      <c r="EG93" s="0"/>
      <c r="EH93" s="0"/>
      <c r="EI93" s="0"/>
      <c r="EJ93" s="0"/>
      <c r="EK93" s="0"/>
      <c r="EL93" s="0"/>
      <c r="EM93" s="0"/>
      <c r="EN93" s="0"/>
      <c r="EO93" s="0"/>
      <c r="EP93" s="0"/>
      <c r="EQ93" s="0"/>
      <c r="ER93" s="0"/>
      <c r="ES93" s="0"/>
      <c r="ET93" s="0"/>
      <c r="EU93" s="0"/>
      <c r="EV93" s="0"/>
      <c r="EW93" s="0"/>
      <c r="EX93" s="0"/>
      <c r="EY93" s="0"/>
      <c r="EZ93" s="0"/>
      <c r="FA93" s="0"/>
      <c r="FB93" s="0"/>
      <c r="FC93" s="0"/>
      <c r="FD93" s="0"/>
      <c r="FE93" s="0"/>
      <c r="FF93" s="0"/>
      <c r="FG93" s="0"/>
      <c r="FH93" s="0"/>
      <c r="FI93" s="0"/>
      <c r="FJ93" s="0"/>
      <c r="FK93" s="0"/>
      <c r="FL93" s="0"/>
      <c r="FM93" s="0"/>
      <c r="FN93" s="0"/>
      <c r="FO93" s="0"/>
      <c r="FP93" s="0"/>
      <c r="FQ93" s="0"/>
      <c r="FR93" s="0"/>
      <c r="FS93" s="0"/>
      <c r="FT93" s="0"/>
      <c r="FU93" s="0"/>
      <c r="FV93" s="0"/>
      <c r="FW93" s="0"/>
      <c r="FX93" s="0"/>
      <c r="FY93" s="0"/>
      <c r="FZ93" s="0"/>
      <c r="GA93" s="0"/>
      <c r="GB93" s="0"/>
      <c r="GC93" s="0"/>
      <c r="GD93" s="0"/>
      <c r="GE93" s="0"/>
      <c r="GF93" s="0"/>
      <c r="GG93" s="0"/>
      <c r="GH93" s="0"/>
      <c r="GI93" s="0"/>
      <c r="GJ93" s="0"/>
      <c r="GK93" s="0"/>
      <c r="GL93" s="0"/>
      <c r="GM93" s="0"/>
      <c r="GN93" s="0"/>
      <c r="GO93" s="0"/>
      <c r="GP93" s="0"/>
      <c r="GQ93" s="0"/>
      <c r="GR93" s="0"/>
      <c r="GS93" s="0"/>
      <c r="GT93" s="0"/>
      <c r="GU93" s="0"/>
      <c r="GV93" s="0"/>
      <c r="GW93" s="0"/>
      <c r="GX93" s="0"/>
      <c r="GY93" s="0"/>
      <c r="GZ93" s="0"/>
      <c r="HA93" s="0"/>
      <c r="HB93" s="0"/>
      <c r="HC93" s="0"/>
      <c r="HD93" s="0"/>
      <c r="HE93" s="0"/>
      <c r="HF93" s="0"/>
      <c r="HG93" s="0"/>
      <c r="HH93" s="0"/>
      <c r="HI93" s="0"/>
      <c r="HJ93" s="0"/>
      <c r="HK93" s="0"/>
      <c r="HL93" s="0"/>
      <c r="HM93" s="0"/>
      <c r="HN93" s="0"/>
      <c r="HO93" s="0"/>
      <c r="HP93" s="0"/>
      <c r="HQ93" s="0"/>
      <c r="HR93" s="0"/>
      <c r="HS93" s="0"/>
      <c r="HT93" s="0"/>
      <c r="HU93" s="0"/>
      <c r="HV93" s="0"/>
      <c r="HW93" s="0"/>
      <c r="HX93" s="0"/>
      <c r="HY93" s="0"/>
      <c r="HZ93" s="0"/>
      <c r="IA93" s="0"/>
      <c r="IB93" s="0"/>
      <c r="IC93" s="0"/>
      <c r="ID93" s="0"/>
      <c r="IE93" s="0"/>
      <c r="IF93" s="0"/>
      <c r="IG93" s="0"/>
      <c r="IH93" s="0"/>
      <c r="II93" s="0"/>
      <c r="IJ93" s="0"/>
      <c r="IK93" s="0"/>
      <c r="IL93" s="0"/>
      <c r="IM93" s="0"/>
      <c r="IN93" s="0"/>
      <c r="IO93" s="0"/>
      <c r="IP93" s="0"/>
      <c r="IQ93" s="0"/>
      <c r="IR93" s="0"/>
      <c r="IS93" s="0"/>
      <c r="IT93" s="0"/>
      <c r="IU93" s="0"/>
      <c r="IV93" s="0"/>
      <c r="IW93" s="0"/>
      <c r="IX93" s="0"/>
      <c r="IY93" s="0"/>
      <c r="IZ93" s="0"/>
      <c r="JA93" s="0"/>
      <c r="JB93" s="0"/>
      <c r="JC93" s="0"/>
      <c r="JD93" s="0"/>
      <c r="JE93" s="0"/>
      <c r="JF93" s="0"/>
      <c r="JG93" s="0"/>
      <c r="JH93" s="0"/>
      <c r="JI93" s="0"/>
      <c r="JJ93" s="0"/>
      <c r="JK93" s="0"/>
      <c r="JL93" s="0"/>
      <c r="JM93" s="0"/>
      <c r="JN93" s="0"/>
      <c r="JO93" s="0"/>
      <c r="JP93" s="0"/>
      <c r="JQ93" s="0"/>
      <c r="JR93" s="0"/>
      <c r="JS93" s="0"/>
      <c r="JT93" s="0"/>
      <c r="JU93" s="0"/>
      <c r="JV93" s="0"/>
      <c r="JW93" s="0"/>
      <c r="JX93" s="0"/>
      <c r="JY93" s="0"/>
      <c r="JZ93" s="0"/>
      <c r="KA93" s="0"/>
      <c r="KB93" s="0"/>
      <c r="KC93" s="0"/>
      <c r="KD93" s="0"/>
      <c r="KE93" s="0"/>
      <c r="KF93" s="0"/>
      <c r="KG93" s="0"/>
      <c r="KH93" s="0"/>
      <c r="KI93" s="0"/>
      <c r="KJ93" s="0"/>
      <c r="KK93" s="0"/>
      <c r="KL93" s="0"/>
      <c r="KM93" s="0"/>
      <c r="KN93" s="0"/>
      <c r="KO93" s="0"/>
      <c r="KP93" s="0"/>
      <c r="KQ93" s="0"/>
      <c r="KR93" s="0"/>
      <c r="KS93" s="0"/>
      <c r="KT93" s="0"/>
      <c r="KU93" s="0"/>
      <c r="KV93" s="0"/>
      <c r="KW93" s="0"/>
      <c r="KX93" s="0"/>
      <c r="KY93" s="0"/>
      <c r="KZ93" s="0"/>
      <c r="LA93" s="0"/>
      <c r="LB93" s="0"/>
      <c r="LC93" s="0"/>
      <c r="LD93" s="0"/>
      <c r="LE93" s="0"/>
      <c r="LF93" s="0"/>
      <c r="LG93" s="0"/>
      <c r="LH93" s="0"/>
      <c r="LI93" s="0"/>
      <c r="LJ93" s="0"/>
      <c r="LK93" s="0"/>
      <c r="LL93" s="0"/>
      <c r="LM93" s="0"/>
      <c r="LN93" s="0"/>
      <c r="LO93" s="0"/>
      <c r="LP93" s="0"/>
      <c r="LQ93" s="0"/>
      <c r="LR93" s="0"/>
      <c r="LS93" s="0"/>
      <c r="LT93" s="0"/>
      <c r="LU93" s="0"/>
      <c r="LV93" s="0"/>
      <c r="LW93" s="0"/>
      <c r="LX93" s="0"/>
      <c r="LY93" s="0"/>
      <c r="LZ93" s="0"/>
      <c r="MA93" s="0"/>
      <c r="MB93" s="0"/>
      <c r="MC93" s="0"/>
      <c r="MD93" s="0"/>
      <c r="ME93" s="0"/>
      <c r="MF93" s="0"/>
      <c r="MG93" s="0"/>
      <c r="MH93" s="0"/>
      <c r="MI93" s="0"/>
      <c r="MJ93" s="0"/>
      <c r="MK93" s="0"/>
      <c r="ML93" s="0"/>
      <c r="MM93" s="0"/>
      <c r="MN93" s="0"/>
      <c r="MO93" s="0"/>
      <c r="MP93" s="0"/>
      <c r="MQ93" s="0"/>
      <c r="MR93" s="0"/>
      <c r="MS93" s="0"/>
      <c r="MT93" s="0"/>
      <c r="MU93" s="0"/>
      <c r="MV93" s="0"/>
      <c r="MW93" s="0"/>
      <c r="MX93" s="0"/>
      <c r="MY93" s="0"/>
      <c r="MZ93" s="0"/>
      <c r="NA93" s="0"/>
      <c r="NB93" s="0"/>
      <c r="NC93" s="0"/>
      <c r="ND93" s="0"/>
      <c r="NE93" s="0"/>
      <c r="NF93" s="0"/>
      <c r="NG93" s="0"/>
      <c r="NH93" s="0"/>
      <c r="NI93" s="0"/>
      <c r="NJ93" s="0"/>
      <c r="NK93" s="0"/>
      <c r="NL93" s="0"/>
      <c r="NM93" s="0"/>
      <c r="NN93" s="0"/>
      <c r="NO93" s="0"/>
      <c r="NP93" s="0"/>
      <c r="NQ93" s="0"/>
      <c r="NR93" s="0"/>
      <c r="NS93" s="0"/>
      <c r="NT93" s="0"/>
      <c r="NU93" s="0"/>
      <c r="NV93" s="0"/>
      <c r="NW93" s="0"/>
      <c r="NX93" s="0"/>
      <c r="NY93" s="0"/>
      <c r="NZ93" s="0"/>
      <c r="OA93" s="0"/>
      <c r="OB93" s="0"/>
      <c r="OC93" s="0"/>
      <c r="OD93" s="0"/>
      <c r="OE93" s="0"/>
      <c r="OF93" s="0"/>
      <c r="OG93" s="0"/>
      <c r="OH93" s="0"/>
      <c r="OI93" s="0"/>
      <c r="OJ93" s="0"/>
      <c r="OK93" s="0"/>
      <c r="OL93" s="0"/>
      <c r="OM93" s="0"/>
      <c r="ON93" s="0"/>
      <c r="OO93" s="0"/>
      <c r="OP93" s="0"/>
      <c r="OQ93" s="0"/>
      <c r="OR93" s="0"/>
      <c r="OS93" s="0"/>
      <c r="OT93" s="0"/>
      <c r="OU93" s="0"/>
      <c r="OV93" s="0"/>
      <c r="OW93" s="0"/>
      <c r="OX93" s="0"/>
      <c r="OY93" s="0"/>
      <c r="OZ93" s="0"/>
      <c r="PA93" s="0"/>
      <c r="PB93" s="0"/>
      <c r="PC93" s="0"/>
      <c r="PD93" s="0"/>
      <c r="PE93" s="0"/>
      <c r="PF93" s="0"/>
      <c r="PG93" s="0"/>
      <c r="PH93" s="0"/>
      <c r="PI93" s="0"/>
      <c r="PJ93" s="0"/>
      <c r="PK93" s="0"/>
      <c r="PL93" s="0"/>
      <c r="PM93" s="0"/>
      <c r="PN93" s="0"/>
      <c r="PO93" s="0"/>
      <c r="PP93" s="0"/>
      <c r="PQ93" s="0"/>
      <c r="PR93" s="0"/>
      <c r="PS93" s="0"/>
      <c r="PT93" s="0"/>
      <c r="PU93" s="0"/>
      <c r="PV93" s="0"/>
      <c r="PW93" s="0"/>
      <c r="PX93" s="0"/>
      <c r="PY93" s="0"/>
      <c r="PZ93" s="0"/>
      <c r="QA93" s="0"/>
      <c r="QB93" s="0"/>
      <c r="QC93" s="0"/>
      <c r="QD93" s="0"/>
      <c r="QE93" s="0"/>
      <c r="QF93" s="0"/>
      <c r="QG93" s="0"/>
      <c r="QH93" s="0"/>
      <c r="QI93" s="0"/>
      <c r="QJ93" s="0"/>
      <c r="QK93" s="0"/>
      <c r="QL93" s="0"/>
      <c r="QM93" s="0"/>
      <c r="QN93" s="0"/>
      <c r="QO93" s="0"/>
      <c r="QP93" s="0"/>
      <c r="QQ93" s="0"/>
      <c r="QR93" s="0"/>
      <c r="QS93" s="0"/>
      <c r="QT93" s="0"/>
      <c r="QU93" s="0"/>
      <c r="QV93" s="0"/>
      <c r="QW93" s="0"/>
      <c r="QX93" s="0"/>
      <c r="QY93" s="0"/>
      <c r="QZ93" s="0"/>
      <c r="RA93" s="0"/>
      <c r="RB93" s="0"/>
      <c r="RC93" s="0"/>
      <c r="RD93" s="0"/>
      <c r="RE93" s="0"/>
      <c r="RF93" s="0"/>
      <c r="RG93" s="0"/>
      <c r="RH93" s="0"/>
      <c r="RI93" s="0"/>
      <c r="RJ93" s="0"/>
      <c r="RK93" s="0"/>
      <c r="RL93" s="0"/>
      <c r="RM93" s="0"/>
      <c r="RN93" s="0"/>
      <c r="RO93" s="0"/>
      <c r="RP93" s="0"/>
      <c r="RQ93" s="0"/>
      <c r="RR93" s="0"/>
      <c r="RS93" s="0"/>
      <c r="RT93" s="0"/>
      <c r="RU93" s="0"/>
      <c r="RV93" s="0"/>
      <c r="RW93" s="0"/>
      <c r="RX93" s="0"/>
      <c r="RY93" s="0"/>
      <c r="RZ93" s="0"/>
      <c r="SA93" s="0"/>
      <c r="SB93" s="0"/>
      <c r="SC93" s="0"/>
      <c r="SD93" s="0"/>
      <c r="SE93" s="0"/>
      <c r="SF93" s="0"/>
      <c r="SG93" s="0"/>
      <c r="SH93" s="0"/>
      <c r="SI93" s="0"/>
      <c r="SJ93" s="0"/>
      <c r="SK93" s="0"/>
      <c r="SL93" s="0"/>
      <c r="SM93" s="0"/>
      <c r="SN93" s="0"/>
      <c r="SO93" s="0"/>
      <c r="SP93" s="0"/>
      <c r="SQ93" s="0"/>
      <c r="SR93" s="0"/>
      <c r="SS93" s="0"/>
      <c r="ST93" s="0"/>
      <c r="SU93" s="0"/>
      <c r="SV93" s="0"/>
      <c r="SW93" s="0"/>
      <c r="SX93" s="0"/>
      <c r="SY93" s="0"/>
      <c r="SZ93" s="0"/>
      <c r="TA93" s="0"/>
      <c r="TB93" s="0"/>
      <c r="TC93" s="0"/>
      <c r="TD93" s="0"/>
      <c r="TE93" s="0"/>
      <c r="TF93" s="0"/>
      <c r="TG93" s="0"/>
      <c r="TH93" s="0"/>
      <c r="TI93" s="0"/>
      <c r="TJ93" s="0"/>
      <c r="TK93" s="0"/>
      <c r="TL93" s="0"/>
      <c r="TM93" s="0"/>
      <c r="TN93" s="0"/>
      <c r="TO93" s="0"/>
      <c r="TP93" s="0"/>
      <c r="TQ93" s="0"/>
      <c r="TR93" s="0"/>
      <c r="TS93" s="0"/>
      <c r="TT93" s="0"/>
      <c r="TU93" s="0"/>
      <c r="TV93" s="0"/>
      <c r="TW93" s="0"/>
      <c r="TX93" s="0"/>
      <c r="TY93" s="0"/>
      <c r="TZ93" s="0"/>
      <c r="UA93" s="0"/>
      <c r="UB93" s="0"/>
      <c r="UC93" s="0"/>
      <c r="UD93" s="0"/>
      <c r="UE93" s="0"/>
      <c r="UF93" s="0"/>
      <c r="UG93" s="0"/>
      <c r="UH93" s="0"/>
      <c r="UI93" s="0"/>
      <c r="UJ93" s="0"/>
      <c r="UK93" s="0"/>
      <c r="UL93" s="0"/>
      <c r="UM93" s="0"/>
      <c r="UN93" s="0"/>
      <c r="UO93" s="0"/>
      <c r="UP93" s="0"/>
      <c r="UQ93" s="0"/>
      <c r="UR93" s="0"/>
      <c r="US93" s="0"/>
      <c r="UT93" s="0"/>
      <c r="UU93" s="0"/>
      <c r="UV93" s="0"/>
      <c r="UW93" s="0"/>
      <c r="UX93" s="0"/>
      <c r="UY93" s="0"/>
      <c r="UZ93" s="0"/>
      <c r="VA93" s="0"/>
      <c r="VB93" s="0"/>
      <c r="VC93" s="0"/>
      <c r="VD93" s="0"/>
      <c r="VE93" s="0"/>
      <c r="VF93" s="0"/>
      <c r="VG93" s="0"/>
      <c r="VH93" s="0"/>
      <c r="VI93" s="0"/>
      <c r="VJ93" s="0"/>
      <c r="VK93" s="0"/>
      <c r="VL93" s="0"/>
      <c r="VM93" s="0"/>
      <c r="VN93" s="0"/>
      <c r="VO93" s="0"/>
      <c r="VP93" s="0"/>
      <c r="VQ93" s="0"/>
      <c r="VR93" s="0"/>
      <c r="VS93" s="0"/>
      <c r="VT93" s="0"/>
      <c r="VU93" s="0"/>
      <c r="VV93" s="0"/>
      <c r="VW93" s="0"/>
      <c r="VX93" s="0"/>
      <c r="VY93" s="0"/>
      <c r="VZ93" s="0"/>
      <c r="WA93" s="0"/>
      <c r="WB93" s="0"/>
      <c r="WC93" s="0"/>
      <c r="WD93" s="0"/>
      <c r="WE93" s="0"/>
      <c r="WF93" s="0"/>
      <c r="WG93" s="0"/>
      <c r="WH93" s="0"/>
      <c r="WI93" s="0"/>
      <c r="WJ93" s="0"/>
      <c r="WK93" s="0"/>
      <c r="WL93" s="0"/>
      <c r="WM93" s="0"/>
      <c r="WN93" s="0"/>
      <c r="WO93" s="0"/>
      <c r="WP93" s="0"/>
      <c r="WQ93" s="0"/>
      <c r="WR93" s="0"/>
      <c r="WS93" s="0"/>
      <c r="WT93" s="0"/>
      <c r="WU93" s="0"/>
      <c r="WV93" s="0"/>
      <c r="WW93" s="0"/>
      <c r="WX93" s="0"/>
      <c r="WY93" s="0"/>
      <c r="WZ93" s="0"/>
      <c r="XA93" s="0"/>
      <c r="XB93" s="0"/>
      <c r="XC93" s="0"/>
      <c r="XD93" s="0"/>
      <c r="XE93" s="0"/>
      <c r="XF93" s="0"/>
      <c r="XG93" s="0"/>
      <c r="XH93" s="0"/>
      <c r="XI93" s="0"/>
      <c r="XJ93" s="0"/>
      <c r="XK93" s="0"/>
      <c r="XL93" s="0"/>
      <c r="XM93" s="0"/>
      <c r="XN93" s="0"/>
      <c r="XO93" s="0"/>
      <c r="XP93" s="0"/>
      <c r="XQ93" s="0"/>
      <c r="XR93" s="0"/>
      <c r="XS93" s="0"/>
      <c r="XT93" s="0"/>
      <c r="XU93" s="0"/>
      <c r="XV93" s="0"/>
      <c r="XW93" s="0"/>
      <c r="XX93" s="0"/>
      <c r="XY93" s="0"/>
      <c r="XZ93" s="0"/>
      <c r="YA93" s="0"/>
      <c r="YB93" s="0"/>
      <c r="YC93" s="0"/>
      <c r="YD93" s="0"/>
      <c r="YE93" s="0"/>
      <c r="YF93" s="0"/>
      <c r="YG93" s="0"/>
      <c r="YH93" s="0"/>
      <c r="YI93" s="0"/>
      <c r="YJ93" s="0"/>
      <c r="YK93" s="0"/>
      <c r="YL93" s="0"/>
      <c r="YM93" s="0"/>
      <c r="YN93" s="0"/>
      <c r="YO93" s="0"/>
      <c r="YP93" s="0"/>
      <c r="YQ93" s="0"/>
      <c r="YR93" s="0"/>
      <c r="YS93" s="0"/>
      <c r="YT93" s="0"/>
      <c r="YU93" s="0"/>
      <c r="YV93" s="0"/>
      <c r="YW93" s="0"/>
      <c r="YX93" s="0"/>
      <c r="YY93" s="0"/>
      <c r="YZ93" s="0"/>
      <c r="ZA93" s="0"/>
      <c r="ZB93" s="0"/>
      <c r="ZC93" s="0"/>
      <c r="ZD93" s="0"/>
      <c r="ZE93" s="0"/>
      <c r="ZF93" s="0"/>
      <c r="ZG93" s="0"/>
      <c r="ZH93" s="0"/>
      <c r="ZI93" s="0"/>
      <c r="ZJ93" s="0"/>
      <c r="ZK93" s="0"/>
      <c r="ZL93" s="0"/>
      <c r="ZM93" s="0"/>
      <c r="ZN93" s="0"/>
      <c r="ZO93" s="0"/>
      <c r="ZP93" s="0"/>
      <c r="ZQ93" s="0"/>
      <c r="ZR93" s="0"/>
      <c r="ZS93" s="0"/>
      <c r="ZT93" s="0"/>
      <c r="ZU93" s="0"/>
      <c r="ZV93" s="0"/>
      <c r="ZW93" s="0"/>
      <c r="ZX93" s="0"/>
      <c r="ZY93" s="0"/>
      <c r="ZZ93" s="0"/>
      <c r="AAA93" s="0"/>
      <c r="AAB93" s="0"/>
      <c r="AAC93" s="0"/>
      <c r="AAD93" s="0"/>
      <c r="AAE93" s="0"/>
      <c r="AAF93" s="0"/>
      <c r="AAG93" s="0"/>
      <c r="AAH93" s="0"/>
      <c r="AAI93" s="0"/>
      <c r="AAJ93" s="0"/>
      <c r="AAK93" s="0"/>
      <c r="AAL93" s="0"/>
      <c r="AAM93" s="0"/>
      <c r="AAN93" s="0"/>
      <c r="AAO93" s="0"/>
      <c r="AAP93" s="0"/>
      <c r="AAQ93" s="0"/>
      <c r="AAR93" s="0"/>
      <c r="AAS93" s="0"/>
      <c r="AAT93" s="0"/>
      <c r="AAU93" s="0"/>
      <c r="AAV93" s="0"/>
      <c r="AAW93" s="0"/>
      <c r="AAX93" s="0"/>
      <c r="AAY93" s="0"/>
      <c r="AAZ93" s="0"/>
      <c r="ABA93" s="0"/>
      <c r="ABB93" s="0"/>
      <c r="ABC93" s="0"/>
      <c r="ABD93" s="0"/>
      <c r="ABE93" s="0"/>
      <c r="ABF93" s="0"/>
      <c r="ABG93" s="0"/>
      <c r="ABH93" s="0"/>
      <c r="ABI93" s="0"/>
      <c r="ABJ93" s="0"/>
      <c r="ABK93" s="0"/>
      <c r="ABL93" s="0"/>
      <c r="ABM93" s="0"/>
      <c r="ABN93" s="0"/>
      <c r="ABO93" s="0"/>
      <c r="ABP93" s="0"/>
      <c r="ABQ93" s="0"/>
      <c r="ABR93" s="0"/>
      <c r="ABS93" s="0"/>
      <c r="ABT93" s="0"/>
      <c r="ABU93" s="0"/>
      <c r="ABV93" s="0"/>
      <c r="ABW93" s="0"/>
      <c r="ABX93" s="0"/>
      <c r="ABY93" s="0"/>
      <c r="ABZ93" s="0"/>
      <c r="ACA93" s="0"/>
      <c r="ACB93" s="0"/>
      <c r="ACC93" s="0"/>
      <c r="ACD93" s="0"/>
      <c r="ACE93" s="0"/>
      <c r="ACF93" s="0"/>
      <c r="ACG93" s="0"/>
      <c r="ACH93" s="0"/>
      <c r="ACI93" s="0"/>
      <c r="ACJ93" s="0"/>
      <c r="ACK93" s="0"/>
      <c r="ACL93" s="0"/>
      <c r="ACM93" s="0"/>
      <c r="ACN93" s="0"/>
      <c r="ACO93" s="0"/>
      <c r="ACP93" s="0"/>
      <c r="ACQ93" s="0"/>
      <c r="ACR93" s="0"/>
      <c r="ACS93" s="0"/>
      <c r="ACT93" s="0"/>
      <c r="ACU93" s="0"/>
      <c r="ACV93" s="0"/>
      <c r="ACW93" s="0"/>
      <c r="ACX93" s="0"/>
      <c r="ACY93" s="0"/>
      <c r="ACZ93" s="0"/>
      <c r="ADA93" s="0"/>
      <c r="ADB93" s="0"/>
      <c r="ADC93" s="0"/>
      <c r="ADD93" s="0"/>
      <c r="ADE93" s="0"/>
      <c r="ADF93" s="0"/>
      <c r="ADG93" s="0"/>
      <c r="ADH93" s="0"/>
      <c r="ADI93" s="0"/>
      <c r="ADJ93" s="0"/>
      <c r="ADK93" s="0"/>
      <c r="ADL93" s="0"/>
      <c r="ADM93" s="0"/>
      <c r="ADN93" s="0"/>
      <c r="ADO93" s="0"/>
      <c r="ADP93" s="0"/>
      <c r="ADQ93" s="0"/>
      <c r="ADR93" s="0"/>
      <c r="ADS93" s="0"/>
      <c r="ADT93" s="0"/>
      <c r="ADU93" s="0"/>
      <c r="ADV93" s="0"/>
      <c r="ADW93" s="0"/>
      <c r="ADX93" s="0"/>
      <c r="ADY93" s="0"/>
      <c r="ADZ93" s="0"/>
      <c r="AEA93" s="0"/>
      <c r="AEB93" s="0"/>
      <c r="AEC93" s="0"/>
      <c r="AED93" s="0"/>
      <c r="AEE93" s="0"/>
      <c r="AEF93" s="0"/>
      <c r="AEG93" s="0"/>
      <c r="AEH93" s="0"/>
      <c r="AEI93" s="0"/>
      <c r="AEJ93" s="0"/>
      <c r="AEK93" s="0"/>
      <c r="AEL93" s="0"/>
      <c r="AEM93" s="0"/>
      <c r="AEN93" s="0"/>
      <c r="AEO93" s="0"/>
      <c r="AEP93" s="0"/>
      <c r="AEQ93" s="0"/>
      <c r="AER93" s="0"/>
      <c r="AES93" s="0"/>
      <c r="AET93" s="0"/>
      <c r="AEU93" s="0"/>
      <c r="AEV93" s="0"/>
      <c r="AEW93" s="0"/>
      <c r="AEX93" s="0"/>
      <c r="AEY93" s="0"/>
      <c r="AEZ93" s="0"/>
      <c r="AFA93" s="0"/>
      <c r="AFB93" s="0"/>
      <c r="AFC93" s="0"/>
      <c r="AFD93" s="0"/>
      <c r="AFE93" s="0"/>
      <c r="AFF93" s="0"/>
      <c r="AFG93" s="0"/>
      <c r="AFH93" s="0"/>
      <c r="AFI93" s="0"/>
      <c r="AFJ93" s="0"/>
      <c r="AFK93" s="0"/>
      <c r="AFL93" s="0"/>
      <c r="AFM93" s="0"/>
      <c r="AFN93" s="0"/>
      <c r="AFO93" s="0"/>
      <c r="AFP93" s="0"/>
      <c r="AFQ93" s="0"/>
      <c r="AFR93" s="0"/>
      <c r="AFS93" s="0"/>
      <c r="AFT93" s="0"/>
      <c r="AFU93" s="0"/>
      <c r="AFV93" s="0"/>
      <c r="AFW93" s="0"/>
      <c r="AFX93" s="0"/>
      <c r="AFY93" s="0"/>
      <c r="AFZ93" s="0"/>
      <c r="AGA93" s="0"/>
      <c r="AGB93" s="0"/>
      <c r="AGC93" s="0"/>
      <c r="AGD93" s="0"/>
      <c r="AGE93" s="0"/>
      <c r="AGF93" s="0"/>
      <c r="AGG93" s="0"/>
      <c r="AGH93" s="0"/>
      <c r="AGI93" s="0"/>
      <c r="AGJ93" s="0"/>
      <c r="AGK93" s="0"/>
      <c r="AGL93" s="0"/>
      <c r="AGM93" s="0"/>
      <c r="AGN93" s="0"/>
      <c r="AGO93" s="0"/>
      <c r="AGP93" s="0"/>
      <c r="AGQ93" s="0"/>
      <c r="AGR93" s="0"/>
      <c r="AGS93" s="0"/>
      <c r="AGT93" s="0"/>
      <c r="AGU93" s="0"/>
      <c r="AGV93" s="0"/>
      <c r="AGW93" s="0"/>
      <c r="AGX93" s="0"/>
      <c r="AGY93" s="0"/>
      <c r="AGZ93" s="0"/>
      <c r="AHA93" s="0"/>
      <c r="AHB93" s="0"/>
      <c r="AHC93" s="0"/>
      <c r="AHD93" s="0"/>
      <c r="AHE93" s="0"/>
      <c r="AHF93" s="0"/>
      <c r="AHG93" s="0"/>
      <c r="AHH93" s="0"/>
      <c r="AHI93" s="0"/>
      <c r="AHJ93" s="0"/>
      <c r="AHK93" s="0"/>
      <c r="AHL93" s="0"/>
      <c r="AHM93" s="0"/>
      <c r="AHN93" s="0"/>
      <c r="AHO93" s="0"/>
      <c r="AHP93" s="0"/>
      <c r="AHQ93" s="0"/>
      <c r="AHR93" s="0"/>
      <c r="AHS93" s="0"/>
      <c r="AHT93" s="0"/>
      <c r="AHU93" s="0"/>
      <c r="AHV93" s="0"/>
      <c r="AHW93" s="0"/>
      <c r="AHX93" s="0"/>
      <c r="AHY93" s="0"/>
      <c r="AHZ93" s="0"/>
      <c r="AIA93" s="0"/>
      <c r="AIB93" s="0"/>
      <c r="AIC93" s="0"/>
      <c r="AID93" s="0"/>
      <c r="AIE93" s="0"/>
      <c r="AIF93" s="0"/>
      <c r="AIG93" s="0"/>
      <c r="AIH93" s="0"/>
      <c r="AII93" s="0"/>
      <c r="AIJ93" s="0"/>
      <c r="AIK93" s="0"/>
      <c r="AIL93" s="0"/>
      <c r="AIM93" s="0"/>
      <c r="AIN93" s="0"/>
      <c r="AIO93" s="0"/>
      <c r="AIP93" s="0"/>
      <c r="AIQ93" s="0"/>
      <c r="AIR93" s="0"/>
      <c r="AIS93" s="0"/>
      <c r="AIT93" s="0"/>
      <c r="AIU93" s="0"/>
      <c r="AIV93" s="0"/>
      <c r="AIW93" s="0"/>
      <c r="AIX93" s="0"/>
      <c r="AIY93" s="0"/>
      <c r="AIZ93" s="0"/>
      <c r="AJA93" s="0"/>
      <c r="AJB93" s="0"/>
      <c r="AJC93" s="0"/>
      <c r="AJD93" s="0"/>
      <c r="AJE93" s="0"/>
      <c r="AJF93" s="0"/>
      <c r="AJG93" s="0"/>
      <c r="AJH93" s="0"/>
      <c r="AJI93" s="0"/>
      <c r="AJJ93" s="0"/>
      <c r="AJK93" s="0"/>
      <c r="AJL93" s="0"/>
      <c r="AJM93" s="0"/>
      <c r="AJN93" s="0"/>
      <c r="AJO93" s="0"/>
      <c r="AJP93" s="0"/>
      <c r="AJQ93" s="0"/>
      <c r="AJR93" s="0"/>
      <c r="AJS93" s="0"/>
      <c r="AJT93" s="0"/>
      <c r="AJU93" s="0"/>
      <c r="AJV93" s="0"/>
      <c r="AJW93" s="0"/>
      <c r="AJX93" s="0"/>
      <c r="AJY93" s="0"/>
      <c r="AJZ93" s="0"/>
      <c r="AKA93" s="0"/>
      <c r="AKB93" s="0"/>
      <c r="AKC93" s="0"/>
      <c r="AKD93" s="0"/>
      <c r="AKE93" s="0"/>
      <c r="AKF93" s="0"/>
      <c r="AKG93" s="0"/>
      <c r="AKH93" s="0"/>
      <c r="AKI93" s="0"/>
      <c r="AKJ93" s="0"/>
      <c r="AKK93" s="0"/>
      <c r="AKL93" s="0"/>
      <c r="AKM93" s="0"/>
      <c r="AKN93" s="0"/>
      <c r="AKO93" s="0"/>
      <c r="AKP93" s="0"/>
      <c r="AKQ93" s="0"/>
      <c r="AKR93" s="0"/>
      <c r="AKS93" s="0"/>
      <c r="AKT93" s="0"/>
      <c r="AKU93" s="0"/>
      <c r="AKV93" s="0"/>
      <c r="AKW93" s="0"/>
      <c r="AKX93" s="0"/>
      <c r="AKY93" s="0"/>
      <c r="AKZ93" s="0"/>
      <c r="ALA93" s="0"/>
      <c r="ALB93" s="0"/>
      <c r="ALC93" s="0"/>
      <c r="ALD93" s="0"/>
      <c r="ALE93" s="0"/>
      <c r="ALF93" s="0"/>
      <c r="ALG93" s="0"/>
      <c r="ALH93" s="0"/>
      <c r="ALI93" s="0"/>
      <c r="ALJ93" s="0"/>
      <c r="ALK93" s="0"/>
      <c r="ALL93" s="0"/>
      <c r="ALM93" s="0"/>
      <c r="ALN93" s="0"/>
      <c r="ALO93" s="0"/>
      <c r="ALP93" s="0"/>
      <c r="ALQ93" s="0"/>
      <c r="ALR93" s="0"/>
      <c r="ALS93" s="0"/>
      <c r="ALT93" s="0"/>
      <c r="ALU93" s="0"/>
      <c r="ALV93" s="0"/>
      <c r="ALW93" s="0"/>
      <c r="ALX93" s="0"/>
      <c r="ALY93" s="0"/>
      <c r="ALZ93" s="0"/>
      <c r="AMA93" s="0"/>
      <c r="AMB93" s="0"/>
      <c r="AMC93" s="0"/>
      <c r="AMD93" s="0"/>
      <c r="AME93" s="0"/>
      <c r="AMF93" s="0"/>
      <c r="AMG93" s="0"/>
      <c r="AMH93" s="0"/>
      <c r="AMI93" s="0"/>
      <c r="AMJ93" s="0"/>
    </row>
    <row r="94" s="23" customFormat="true" ht="12" hidden="false" customHeight="false" outlineLevel="0" collapsed="false">
      <c r="B94" s="9"/>
      <c r="C94" s="14" t="s">
        <v>17</v>
      </c>
      <c r="D94" s="16" t="n">
        <v>433</v>
      </c>
      <c r="E94" s="16" t="n">
        <v>271</v>
      </c>
      <c r="F94" s="16" t="n">
        <v>237</v>
      </c>
      <c r="G94" s="16" t="n">
        <v>335</v>
      </c>
      <c r="H94" s="16" t="n">
        <v>303</v>
      </c>
      <c r="I94" s="16" t="n">
        <v>272</v>
      </c>
      <c r="J94" s="16" t="n">
        <v>340</v>
      </c>
      <c r="K94" s="16" t="n">
        <v>344</v>
      </c>
      <c r="L94" s="16" t="n">
        <v>409</v>
      </c>
      <c r="M94" s="16" t="n">
        <v>237</v>
      </c>
      <c r="N94" s="16" t="n">
        <v>269</v>
      </c>
      <c r="O94" s="16" t="n">
        <v>894</v>
      </c>
      <c r="P94" s="16" t="n">
        <f aca="false">SUM(D94:O94)</f>
        <v>4344</v>
      </c>
      <c r="Q94" s="16" t="n">
        <f aca="false">ROUND(P94/12,0)</f>
        <v>362</v>
      </c>
    </row>
    <row r="95" customFormat="false" ht="12" hidden="false" customHeight="false" outlineLevel="0" collapsed="false">
      <c r="B95" s="9"/>
      <c r="C95" s="17" t="s">
        <v>18</v>
      </c>
      <c r="D95" s="19" t="n">
        <v>106</v>
      </c>
      <c r="E95" s="19" t="n">
        <v>132</v>
      </c>
      <c r="F95" s="19" t="n">
        <v>112</v>
      </c>
      <c r="G95" s="19" t="n">
        <v>131</v>
      </c>
      <c r="H95" s="19" t="n">
        <v>125</v>
      </c>
      <c r="I95" s="19" t="n">
        <v>129</v>
      </c>
      <c r="J95" s="19" t="n">
        <v>121</v>
      </c>
      <c r="K95" s="19" t="n">
        <v>116</v>
      </c>
      <c r="L95" s="19" t="n">
        <v>127</v>
      </c>
      <c r="M95" s="19" t="n">
        <v>101</v>
      </c>
      <c r="N95" s="19" t="n">
        <v>98</v>
      </c>
      <c r="O95" s="19" t="n">
        <v>131</v>
      </c>
      <c r="P95" s="19" t="n">
        <f aca="false">SUM(D95:O95)</f>
        <v>1429</v>
      </c>
      <c r="Q95" s="19" t="n">
        <f aca="false">ROUND(P95/12,0)</f>
        <v>119</v>
      </c>
    </row>
    <row r="96" customFormat="false" ht="12" hidden="false" customHeight="false" outlineLevel="0" collapsed="false">
      <c r="B96" s="9"/>
      <c r="C96" s="20" t="s">
        <v>19</v>
      </c>
      <c r="D96" s="22" t="n">
        <v>26</v>
      </c>
      <c r="E96" s="22" t="n">
        <v>24</v>
      </c>
      <c r="F96" s="22" t="n">
        <v>34</v>
      </c>
      <c r="G96" s="22" t="n">
        <v>16</v>
      </c>
      <c r="H96" s="22" t="n">
        <v>26</v>
      </c>
      <c r="I96" s="22" t="n">
        <v>24</v>
      </c>
      <c r="J96" s="22" t="n">
        <v>25</v>
      </c>
      <c r="K96" s="22" t="n">
        <v>29</v>
      </c>
      <c r="L96" s="22" t="n">
        <v>28</v>
      </c>
      <c r="M96" s="22" t="n">
        <v>39</v>
      </c>
      <c r="N96" s="22" t="n">
        <v>24</v>
      </c>
      <c r="O96" s="22" t="n">
        <v>31</v>
      </c>
      <c r="P96" s="22" t="n">
        <f aca="false">SUM(D96:O96)</f>
        <v>326</v>
      </c>
      <c r="Q96" s="22" t="n">
        <f aca="false">ROUND(P96/12,0)</f>
        <v>27</v>
      </c>
    </row>
    <row r="97" customFormat="false" ht="12" hidden="false" customHeight="false" outlineLevel="0" collapsed="false">
      <c r="B97" s="9" t="s">
        <v>42</v>
      </c>
      <c r="C97" s="10" t="s">
        <v>16</v>
      </c>
      <c r="D97" s="12" t="n">
        <v>739</v>
      </c>
      <c r="E97" s="12" t="n">
        <v>470</v>
      </c>
      <c r="F97" s="12" t="n">
        <v>339</v>
      </c>
      <c r="G97" s="12" t="n">
        <v>413</v>
      </c>
      <c r="H97" s="12" t="n">
        <v>521</v>
      </c>
      <c r="I97" s="12" t="n">
        <v>372</v>
      </c>
      <c r="J97" s="12" t="n">
        <v>598</v>
      </c>
      <c r="K97" s="12" t="n">
        <v>454</v>
      </c>
      <c r="L97" s="12" t="n">
        <v>442</v>
      </c>
      <c r="M97" s="12" t="n">
        <v>338</v>
      </c>
      <c r="N97" s="12" t="n">
        <v>348</v>
      </c>
      <c r="O97" s="12" t="n">
        <v>972</v>
      </c>
      <c r="P97" s="12" t="n">
        <f aca="false">SUM(D97:O97)</f>
        <v>6006</v>
      </c>
      <c r="Q97" s="12" t="n">
        <f aca="false">ROUND(P97/12,0)</f>
        <v>501</v>
      </c>
    </row>
    <row r="98" customFormat="false" ht="12" hidden="false" customHeight="false" outlineLevel="0" collapsed="false">
      <c r="B98" s="9"/>
      <c r="C98" s="14" t="s">
        <v>17</v>
      </c>
      <c r="D98" s="16" t="n">
        <v>473</v>
      </c>
      <c r="E98" s="16" t="n">
        <v>397</v>
      </c>
      <c r="F98" s="16" t="n">
        <v>283</v>
      </c>
      <c r="G98" s="16" t="n">
        <v>314</v>
      </c>
      <c r="H98" s="16" t="n">
        <v>401</v>
      </c>
      <c r="I98" s="16" t="n">
        <v>294</v>
      </c>
      <c r="J98" s="16" t="n">
        <v>353</v>
      </c>
      <c r="K98" s="16" t="n">
        <v>355</v>
      </c>
      <c r="L98" s="16" t="n">
        <v>351</v>
      </c>
      <c r="M98" s="16" t="n">
        <v>247</v>
      </c>
      <c r="N98" s="16" t="n">
        <v>258</v>
      </c>
      <c r="O98" s="16" t="n">
        <v>879</v>
      </c>
      <c r="P98" s="16" t="n">
        <f aca="false">SUM(D98:O98)</f>
        <v>4605</v>
      </c>
      <c r="Q98" s="16" t="n">
        <f aca="false">ROUND(P98/12,0)</f>
        <v>384</v>
      </c>
    </row>
    <row r="99" customFormat="false" ht="12" hidden="false" customHeight="false" outlineLevel="0" collapsed="false">
      <c r="B99" s="9"/>
      <c r="C99" s="17" t="s">
        <v>18</v>
      </c>
      <c r="D99" s="19" t="n">
        <v>123</v>
      </c>
      <c r="E99" s="19" t="n">
        <v>140</v>
      </c>
      <c r="F99" s="19" t="n">
        <v>124</v>
      </c>
      <c r="G99" s="19" t="n">
        <v>116</v>
      </c>
      <c r="H99" s="19" t="n">
        <v>133</v>
      </c>
      <c r="I99" s="19" t="n">
        <v>123</v>
      </c>
      <c r="J99" s="19" t="n">
        <v>135</v>
      </c>
      <c r="K99" s="19" t="n">
        <v>127</v>
      </c>
      <c r="L99" s="19" t="n">
        <v>120</v>
      </c>
      <c r="M99" s="19" t="n">
        <v>112</v>
      </c>
      <c r="N99" s="19" t="n">
        <v>129</v>
      </c>
      <c r="O99" s="19" t="n">
        <v>130</v>
      </c>
      <c r="P99" s="19" t="n">
        <f aca="false">SUM(D99:O99)</f>
        <v>1512</v>
      </c>
      <c r="Q99" s="19" t="n">
        <f aca="false">ROUND(P99/12,0)</f>
        <v>126</v>
      </c>
    </row>
    <row r="100" customFormat="false" ht="12" hidden="false" customHeight="false" outlineLevel="0" collapsed="false">
      <c r="B100" s="9"/>
      <c r="C100" s="20" t="s">
        <v>19</v>
      </c>
      <c r="D100" s="22" t="n">
        <v>31</v>
      </c>
      <c r="E100" s="22" t="n">
        <v>25</v>
      </c>
      <c r="F100" s="22" t="n">
        <v>27</v>
      </c>
      <c r="G100" s="22" t="n">
        <v>27</v>
      </c>
      <c r="H100" s="22" t="n">
        <v>26</v>
      </c>
      <c r="I100" s="22" t="n">
        <v>31</v>
      </c>
      <c r="J100" s="22" t="n">
        <v>21</v>
      </c>
      <c r="K100" s="22" t="n">
        <v>24</v>
      </c>
      <c r="L100" s="22" t="n">
        <v>32</v>
      </c>
      <c r="M100" s="22" t="n">
        <v>38</v>
      </c>
      <c r="N100" s="22" t="n">
        <v>37</v>
      </c>
      <c r="O100" s="22" t="n">
        <v>19</v>
      </c>
      <c r="P100" s="22" t="n">
        <f aca="false">SUM(D100:O100)</f>
        <v>338</v>
      </c>
      <c r="Q100" s="22" t="n">
        <f aca="false">ROUND(P100/12,0)</f>
        <v>28</v>
      </c>
    </row>
    <row r="101" customFormat="false" ht="12" hidden="false" customHeight="false" outlineLevel="0" collapsed="false">
      <c r="B101" s="9" t="s">
        <v>43</v>
      </c>
      <c r="C101" s="10" t="s">
        <v>16</v>
      </c>
      <c r="D101" s="12" t="n">
        <v>813</v>
      </c>
      <c r="E101" s="12" t="n">
        <v>530</v>
      </c>
      <c r="F101" s="12" t="n">
        <v>344</v>
      </c>
      <c r="G101" s="12" t="n">
        <v>320</v>
      </c>
      <c r="H101" s="12" t="n">
        <v>433</v>
      </c>
      <c r="I101" s="12" t="n">
        <v>315</v>
      </c>
      <c r="J101" s="12" t="n">
        <v>481</v>
      </c>
      <c r="K101" s="12" t="n">
        <v>399</v>
      </c>
      <c r="L101" s="12" t="n">
        <v>475</v>
      </c>
      <c r="M101" s="12" t="n">
        <v>243</v>
      </c>
      <c r="N101" s="12" t="n">
        <v>367</v>
      </c>
      <c r="O101" s="12" t="n">
        <v>875</v>
      </c>
      <c r="P101" s="12" t="n">
        <f aca="false">SUM(D101:O101)</f>
        <v>5595</v>
      </c>
      <c r="Q101" s="12" t="n">
        <f aca="false">ROUND(P101/12,0)</f>
        <v>466</v>
      </c>
    </row>
    <row r="102" customFormat="false" ht="12" hidden="false" customHeight="false" outlineLevel="0" collapsed="false">
      <c r="B102" s="9"/>
      <c r="C102" s="14" t="s">
        <v>17</v>
      </c>
      <c r="D102" s="16" t="n">
        <v>428</v>
      </c>
      <c r="E102" s="16" t="n">
        <v>369</v>
      </c>
      <c r="F102" s="16" t="n">
        <v>269</v>
      </c>
      <c r="G102" s="16" t="n">
        <v>308</v>
      </c>
      <c r="H102" s="16" t="n">
        <v>339</v>
      </c>
      <c r="I102" s="16" t="n">
        <v>361</v>
      </c>
      <c r="J102" s="16" t="n">
        <v>334</v>
      </c>
      <c r="K102" s="16" t="n">
        <v>374</v>
      </c>
      <c r="L102" s="16" t="n">
        <v>376</v>
      </c>
      <c r="M102" s="16" t="n">
        <v>290</v>
      </c>
      <c r="N102" s="16" t="n">
        <v>400</v>
      </c>
      <c r="O102" s="16" t="n">
        <v>852</v>
      </c>
      <c r="P102" s="16" t="n">
        <f aca="false">SUM(D102:O102)</f>
        <v>4700</v>
      </c>
      <c r="Q102" s="16" t="n">
        <f aca="false">ROUND(P102/12,0)</f>
        <v>392</v>
      </c>
    </row>
    <row r="103" customFormat="false" ht="12" hidden="false" customHeight="false" outlineLevel="0" collapsed="false">
      <c r="B103" s="9"/>
      <c r="C103" s="17" t="s">
        <v>18</v>
      </c>
      <c r="D103" s="19" t="n">
        <v>95</v>
      </c>
      <c r="E103" s="19" t="n">
        <v>126</v>
      </c>
      <c r="F103" s="19" t="n">
        <v>122</v>
      </c>
      <c r="G103" s="19" t="n">
        <v>107</v>
      </c>
      <c r="H103" s="19" t="n">
        <v>126</v>
      </c>
      <c r="I103" s="19" t="n">
        <v>126</v>
      </c>
      <c r="J103" s="19" t="n">
        <v>110</v>
      </c>
      <c r="K103" s="19" t="n">
        <v>120</v>
      </c>
      <c r="L103" s="19" t="n">
        <v>117</v>
      </c>
      <c r="M103" s="19" t="n">
        <v>129</v>
      </c>
      <c r="N103" s="19" t="n">
        <v>100</v>
      </c>
      <c r="O103" s="19" t="n">
        <v>101</v>
      </c>
      <c r="P103" s="19" t="n">
        <f aca="false">SUM(D103:O103)</f>
        <v>1379</v>
      </c>
      <c r="Q103" s="19" t="n">
        <f aca="false">ROUND(P103/12,0)</f>
        <v>115</v>
      </c>
    </row>
    <row r="104" customFormat="false" ht="12" hidden="false" customHeight="false" outlineLevel="0" collapsed="false">
      <c r="B104" s="9"/>
      <c r="C104" s="20" t="s">
        <v>19</v>
      </c>
      <c r="D104" s="22" t="n">
        <v>17</v>
      </c>
      <c r="E104" s="22" t="n">
        <v>24</v>
      </c>
      <c r="F104" s="22" t="n">
        <v>28</v>
      </c>
      <c r="G104" s="22" t="n">
        <v>28</v>
      </c>
      <c r="H104" s="22" t="n">
        <v>16</v>
      </c>
      <c r="I104" s="22" t="n">
        <v>20</v>
      </c>
      <c r="J104" s="22" t="n">
        <v>21</v>
      </c>
      <c r="K104" s="22" t="n">
        <v>27</v>
      </c>
      <c r="L104" s="22" t="n">
        <v>29</v>
      </c>
      <c r="M104" s="22" t="n">
        <v>18</v>
      </c>
      <c r="N104" s="22" t="n">
        <v>24</v>
      </c>
      <c r="O104" s="22" t="n">
        <v>28</v>
      </c>
      <c r="P104" s="22" t="n">
        <f aca="false">SUM(D104:O104)</f>
        <v>280</v>
      </c>
      <c r="Q104" s="22" t="n">
        <f aca="false">ROUND(P104/12,0)</f>
        <v>23</v>
      </c>
    </row>
    <row r="105" customFormat="false" ht="12" hidden="false" customHeight="false" outlineLevel="0" collapsed="false">
      <c r="B105" s="9" t="s">
        <v>44</v>
      </c>
      <c r="C105" s="10" t="s">
        <v>16</v>
      </c>
      <c r="D105" s="12" t="n">
        <v>652</v>
      </c>
      <c r="E105" s="12" t="n">
        <v>460</v>
      </c>
      <c r="F105" s="12" t="n">
        <v>374</v>
      </c>
      <c r="G105" s="12" t="n">
        <v>356</v>
      </c>
      <c r="H105" s="12" t="n">
        <v>404</v>
      </c>
      <c r="I105" s="12" t="n">
        <v>280</v>
      </c>
      <c r="J105" s="12" t="n">
        <v>433</v>
      </c>
      <c r="K105" s="12" t="n">
        <v>413</v>
      </c>
      <c r="L105" s="12" t="n">
        <v>336</v>
      </c>
      <c r="M105" s="12" t="n">
        <v>254</v>
      </c>
      <c r="N105" s="12" t="n">
        <v>323</v>
      </c>
      <c r="O105" s="12" t="n">
        <v>1112</v>
      </c>
      <c r="P105" s="12" t="n">
        <f aca="false">SUM(D105:O105)</f>
        <v>5397</v>
      </c>
      <c r="Q105" s="12" t="n">
        <f aca="false">ROUND(P105/12,0)</f>
        <v>450</v>
      </c>
    </row>
    <row r="106" customFormat="false" ht="12" hidden="false" customHeight="false" outlineLevel="0" collapsed="false">
      <c r="B106" s="9"/>
      <c r="C106" s="14" t="s">
        <v>17</v>
      </c>
      <c r="D106" s="16" t="n">
        <v>415</v>
      </c>
      <c r="E106" s="16" t="n">
        <v>322</v>
      </c>
      <c r="F106" s="16" t="n">
        <v>323</v>
      </c>
      <c r="G106" s="16" t="n">
        <v>362</v>
      </c>
      <c r="H106" s="16" t="n">
        <v>291</v>
      </c>
      <c r="I106" s="16" t="n">
        <v>308</v>
      </c>
      <c r="J106" s="16" t="n">
        <v>339</v>
      </c>
      <c r="K106" s="16" t="n">
        <v>292</v>
      </c>
      <c r="L106" s="16" t="n">
        <v>330</v>
      </c>
      <c r="M106" s="16" t="n">
        <v>255</v>
      </c>
      <c r="N106" s="16" t="n">
        <v>272</v>
      </c>
      <c r="O106" s="16" t="n">
        <v>876</v>
      </c>
      <c r="P106" s="16" t="n">
        <f aca="false">SUM(D106:O106)</f>
        <v>4385</v>
      </c>
      <c r="Q106" s="16" t="n">
        <f aca="false">ROUND(P106/12,0)</f>
        <v>365</v>
      </c>
    </row>
    <row r="107" customFormat="false" ht="12" hidden="false" customHeight="false" outlineLevel="0" collapsed="false">
      <c r="B107" s="9"/>
      <c r="C107" s="17" t="s">
        <v>18</v>
      </c>
      <c r="D107" s="19" t="n">
        <v>106</v>
      </c>
      <c r="E107" s="19" t="n">
        <v>118</v>
      </c>
      <c r="F107" s="19" t="n">
        <v>107</v>
      </c>
      <c r="G107" s="19" t="n">
        <v>106</v>
      </c>
      <c r="H107" s="19" t="n">
        <v>121</v>
      </c>
      <c r="I107" s="19" t="n">
        <v>105</v>
      </c>
      <c r="J107" s="19" t="n">
        <v>103</v>
      </c>
      <c r="K107" s="19" t="n">
        <v>106</v>
      </c>
      <c r="L107" s="19" t="n">
        <v>115</v>
      </c>
      <c r="M107" s="19" t="n">
        <v>113</v>
      </c>
      <c r="N107" s="19" t="n">
        <v>124</v>
      </c>
      <c r="O107" s="19" t="n">
        <v>121</v>
      </c>
      <c r="P107" s="19" t="n">
        <f aca="false">SUM(D107:O107)</f>
        <v>1345</v>
      </c>
      <c r="Q107" s="19" t="n">
        <f aca="false">ROUND(P107/12,0)</f>
        <v>112</v>
      </c>
    </row>
    <row r="108" customFormat="false" ht="12" hidden="false" customHeight="false" outlineLevel="0" collapsed="false">
      <c r="B108" s="9"/>
      <c r="C108" s="20" t="s">
        <v>19</v>
      </c>
      <c r="D108" s="22" t="n">
        <v>23</v>
      </c>
      <c r="E108" s="22" t="n">
        <v>33</v>
      </c>
      <c r="F108" s="22" t="n">
        <v>39</v>
      </c>
      <c r="G108" s="22" t="n">
        <v>20</v>
      </c>
      <c r="H108" s="22" t="n">
        <v>26</v>
      </c>
      <c r="I108" s="22" t="n">
        <v>29</v>
      </c>
      <c r="J108" s="22" t="n">
        <v>24</v>
      </c>
      <c r="K108" s="22" t="n">
        <v>25</v>
      </c>
      <c r="L108" s="22" t="n">
        <v>30</v>
      </c>
      <c r="M108" s="22" t="n">
        <v>23</v>
      </c>
      <c r="N108" s="22" t="n">
        <v>34</v>
      </c>
      <c r="O108" s="22" t="n">
        <v>35</v>
      </c>
      <c r="P108" s="22" t="n">
        <f aca="false">SUM(D108:O108)</f>
        <v>341</v>
      </c>
      <c r="Q108" s="22" t="n">
        <f aca="false">ROUND(P108/12,0)</f>
        <v>28</v>
      </c>
    </row>
    <row r="109" customFormat="false" ht="12" hidden="false" customHeight="false" outlineLevel="0" collapsed="false">
      <c r="B109" s="9" t="s">
        <v>45</v>
      </c>
      <c r="C109" s="10" t="s">
        <v>16</v>
      </c>
      <c r="D109" s="12" t="n">
        <v>890</v>
      </c>
      <c r="E109" s="12" t="n">
        <v>409</v>
      </c>
      <c r="F109" s="12" t="n">
        <v>348</v>
      </c>
      <c r="G109" s="12" t="n">
        <v>376</v>
      </c>
      <c r="H109" s="12" t="n">
        <v>403</v>
      </c>
      <c r="I109" s="12" t="n">
        <v>322</v>
      </c>
      <c r="J109" s="12" t="n">
        <v>459</v>
      </c>
      <c r="K109" s="12" t="n">
        <v>403</v>
      </c>
      <c r="L109" s="12" t="n">
        <v>346</v>
      </c>
      <c r="M109" s="12" t="n">
        <v>255</v>
      </c>
      <c r="N109" s="12" t="n">
        <v>305</v>
      </c>
      <c r="O109" s="12" t="n">
        <v>955</v>
      </c>
      <c r="P109" s="12" t="n">
        <f aca="false">SUM(D109:O109)</f>
        <v>5471</v>
      </c>
      <c r="Q109" s="12" t="n">
        <f aca="false">ROUND(P109/12,0)</f>
        <v>456</v>
      </c>
    </row>
    <row r="110" customFormat="false" ht="12" hidden="false" customHeight="false" outlineLevel="0" collapsed="false">
      <c r="B110" s="9"/>
      <c r="C110" s="14" t="s">
        <v>17</v>
      </c>
      <c r="D110" s="16" t="n">
        <v>404</v>
      </c>
      <c r="E110" s="16" t="n">
        <v>317</v>
      </c>
      <c r="F110" s="16" t="n">
        <v>253</v>
      </c>
      <c r="G110" s="16" t="n">
        <v>308</v>
      </c>
      <c r="H110" s="16" t="n">
        <v>346</v>
      </c>
      <c r="I110" s="16" t="n">
        <v>295</v>
      </c>
      <c r="J110" s="16" t="n">
        <v>326</v>
      </c>
      <c r="K110" s="16" t="n">
        <v>268</v>
      </c>
      <c r="L110" s="16" t="n">
        <v>308</v>
      </c>
      <c r="M110" s="16" t="n">
        <v>247</v>
      </c>
      <c r="N110" s="16" t="n">
        <v>261</v>
      </c>
      <c r="O110" s="16" t="n">
        <v>881</v>
      </c>
      <c r="P110" s="16" t="n">
        <f aca="false">SUM(D110:O110)</f>
        <v>4214</v>
      </c>
      <c r="Q110" s="16" t="n">
        <f aca="false">ROUND(P110/12,0)</f>
        <v>351</v>
      </c>
    </row>
    <row r="111" customFormat="false" ht="12" hidden="false" customHeight="false" outlineLevel="0" collapsed="false">
      <c r="B111" s="9"/>
      <c r="C111" s="17" t="s">
        <v>18</v>
      </c>
      <c r="D111" s="19" t="n">
        <v>111</v>
      </c>
      <c r="E111" s="19" t="n">
        <v>121</v>
      </c>
      <c r="F111" s="19" t="n">
        <v>97</v>
      </c>
      <c r="G111" s="19" t="n">
        <v>97</v>
      </c>
      <c r="H111" s="19" t="n">
        <v>118</v>
      </c>
      <c r="I111" s="19" t="n">
        <v>111</v>
      </c>
      <c r="J111" s="19" t="n">
        <v>111</v>
      </c>
      <c r="K111" s="19" t="n">
        <v>87</v>
      </c>
      <c r="L111" s="19" t="n">
        <v>101</v>
      </c>
      <c r="M111" s="19" t="n">
        <v>96</v>
      </c>
      <c r="N111" s="19" t="n">
        <v>88</v>
      </c>
      <c r="O111" s="19" t="n">
        <v>101</v>
      </c>
      <c r="P111" s="19" t="n">
        <f aca="false">SUM(D111:O111)</f>
        <v>1239</v>
      </c>
      <c r="Q111" s="19" t="n">
        <f aca="false">ROUND(P111/12,0)</f>
        <v>103</v>
      </c>
    </row>
    <row r="112" customFormat="false" ht="12" hidden="false" customHeight="false" outlineLevel="0" collapsed="false">
      <c r="B112" s="9"/>
      <c r="C112" s="20" t="s">
        <v>19</v>
      </c>
      <c r="D112" s="22" t="n">
        <v>31</v>
      </c>
      <c r="E112" s="22" t="n">
        <v>18</v>
      </c>
      <c r="F112" s="22" t="n">
        <v>20</v>
      </c>
      <c r="G112" s="22" t="n">
        <v>25</v>
      </c>
      <c r="H112" s="22" t="n">
        <v>21</v>
      </c>
      <c r="I112" s="22" t="n">
        <v>22</v>
      </c>
      <c r="J112" s="22" t="n">
        <v>23</v>
      </c>
      <c r="K112" s="22" t="n">
        <v>25</v>
      </c>
      <c r="L112" s="22" t="n">
        <v>23</v>
      </c>
      <c r="M112" s="22" t="n">
        <v>45</v>
      </c>
      <c r="N112" s="22" t="n">
        <v>32</v>
      </c>
      <c r="O112" s="22" t="n">
        <v>32</v>
      </c>
      <c r="P112" s="22" t="n">
        <f aca="false">SUM(D112:O112)</f>
        <v>317</v>
      </c>
      <c r="Q112" s="22" t="n">
        <f aca="false">ROUND(P112/12,0)</f>
        <v>26</v>
      </c>
    </row>
    <row r="113" customFormat="false" ht="12" hidden="false" customHeight="false" outlineLevel="0" collapsed="false">
      <c r="B113" s="9" t="s">
        <v>46</v>
      </c>
      <c r="C113" s="10" t="s">
        <v>16</v>
      </c>
      <c r="D113" s="12" t="n">
        <v>766</v>
      </c>
      <c r="E113" s="12" t="n">
        <v>555</v>
      </c>
      <c r="F113" s="12" t="n">
        <v>381</v>
      </c>
      <c r="G113" s="12" t="n">
        <v>366</v>
      </c>
      <c r="H113" s="12" t="n">
        <v>532</v>
      </c>
      <c r="I113" s="12" t="n">
        <v>361</v>
      </c>
      <c r="J113" s="12" t="n">
        <v>409</v>
      </c>
      <c r="K113" s="12" t="n">
        <v>370</v>
      </c>
      <c r="L113" s="12" t="n">
        <v>395</v>
      </c>
      <c r="M113" s="12" t="n">
        <v>240</v>
      </c>
      <c r="N113" s="12" t="n">
        <v>260</v>
      </c>
      <c r="O113" s="12" t="n">
        <v>1112</v>
      </c>
      <c r="P113" s="12" t="n">
        <f aca="false">SUM(D113:O113)</f>
        <v>5747</v>
      </c>
      <c r="Q113" s="12" t="n">
        <f aca="false">ROUND(P113/12,0)</f>
        <v>479</v>
      </c>
    </row>
    <row r="114" customFormat="false" ht="12" hidden="false" customHeight="false" outlineLevel="0" collapsed="false">
      <c r="B114" s="9"/>
      <c r="C114" s="14" t="s">
        <v>17</v>
      </c>
      <c r="D114" s="16" t="n">
        <v>408</v>
      </c>
      <c r="E114" s="16" t="n">
        <v>277</v>
      </c>
      <c r="F114" s="16" t="n">
        <v>275</v>
      </c>
      <c r="G114" s="16" t="n">
        <v>334</v>
      </c>
      <c r="H114" s="16" t="n">
        <v>351</v>
      </c>
      <c r="I114" s="16" t="n">
        <v>301</v>
      </c>
      <c r="J114" s="16" t="n">
        <v>327</v>
      </c>
      <c r="K114" s="16" t="n">
        <v>343</v>
      </c>
      <c r="L114" s="16" t="n">
        <v>361</v>
      </c>
      <c r="M114" s="16" t="n">
        <v>227</v>
      </c>
      <c r="N114" s="16" t="n">
        <v>248</v>
      </c>
      <c r="O114" s="16" t="n">
        <v>892</v>
      </c>
      <c r="P114" s="16" t="n">
        <f aca="false">SUM(D114:O114)</f>
        <v>4344</v>
      </c>
      <c r="Q114" s="16" t="n">
        <f aca="false">ROUND(P114/12,0)</f>
        <v>362</v>
      </c>
    </row>
    <row r="115" customFormat="false" ht="12" hidden="false" customHeight="false" outlineLevel="0" collapsed="false">
      <c r="B115" s="9"/>
      <c r="C115" s="17" t="s">
        <v>18</v>
      </c>
      <c r="D115" s="19" t="n">
        <v>94</v>
      </c>
      <c r="E115" s="19" t="n">
        <v>85</v>
      </c>
      <c r="F115" s="19" t="n">
        <v>120</v>
      </c>
      <c r="G115" s="19" t="n">
        <v>88</v>
      </c>
      <c r="H115" s="19" t="n">
        <v>130</v>
      </c>
      <c r="I115" s="19" t="n">
        <v>109</v>
      </c>
      <c r="J115" s="19" t="n">
        <v>137</v>
      </c>
      <c r="K115" s="19" t="n">
        <v>117</v>
      </c>
      <c r="L115" s="19" t="n">
        <v>99</v>
      </c>
      <c r="M115" s="19" t="n">
        <v>110</v>
      </c>
      <c r="N115" s="19" t="n">
        <v>94</v>
      </c>
      <c r="O115" s="19" t="n">
        <v>94</v>
      </c>
      <c r="P115" s="19" t="n">
        <f aca="false">SUM(D115:O115)</f>
        <v>1277</v>
      </c>
      <c r="Q115" s="19" t="n">
        <f aca="false">ROUND(P115/12,0)</f>
        <v>106</v>
      </c>
    </row>
    <row r="116" customFormat="false" ht="12" hidden="false" customHeight="false" outlineLevel="0" collapsed="false">
      <c r="B116" s="9"/>
      <c r="C116" s="20" t="s">
        <v>19</v>
      </c>
      <c r="D116" s="22" t="n">
        <v>40</v>
      </c>
      <c r="E116" s="22" t="n">
        <v>27</v>
      </c>
      <c r="F116" s="22" t="n">
        <v>25</v>
      </c>
      <c r="G116" s="22" t="n">
        <v>26</v>
      </c>
      <c r="H116" s="22" t="n">
        <v>23</v>
      </c>
      <c r="I116" s="22" t="n">
        <v>19</v>
      </c>
      <c r="J116" s="22" t="n">
        <v>20</v>
      </c>
      <c r="K116" s="22" t="n">
        <v>30</v>
      </c>
      <c r="L116" s="22" t="n">
        <v>25</v>
      </c>
      <c r="M116" s="22" t="n">
        <v>30</v>
      </c>
      <c r="N116" s="22" t="n">
        <v>27</v>
      </c>
      <c r="O116" s="22" t="n">
        <v>24</v>
      </c>
      <c r="P116" s="22" t="n">
        <f aca="false">SUM(D116:O116)</f>
        <v>316</v>
      </c>
      <c r="Q116" s="22" t="n">
        <f aca="false">ROUND(P116/12,0)</f>
        <v>26</v>
      </c>
    </row>
    <row r="117" customFormat="false" ht="12" hidden="false" customHeight="false" outlineLevel="0" collapsed="false">
      <c r="B117" s="9" t="s">
        <v>47</v>
      </c>
      <c r="C117" s="10" t="s">
        <v>16</v>
      </c>
      <c r="D117" s="12" t="n">
        <v>645</v>
      </c>
      <c r="E117" s="12" t="n">
        <v>398</v>
      </c>
      <c r="F117" s="12" t="n">
        <v>291</v>
      </c>
      <c r="G117" s="12" t="n">
        <v>408</v>
      </c>
      <c r="H117" s="12" t="n">
        <v>430</v>
      </c>
      <c r="I117" s="12" t="n">
        <v>410</v>
      </c>
      <c r="J117" s="12" t="n">
        <v>367</v>
      </c>
      <c r="K117" s="12" t="n">
        <v>418</v>
      </c>
      <c r="L117" s="12" t="n">
        <v>451</v>
      </c>
      <c r="M117" s="12" t="n">
        <v>296</v>
      </c>
      <c r="N117" s="12" t="n">
        <v>301</v>
      </c>
      <c r="O117" s="12" t="n">
        <v>1079</v>
      </c>
      <c r="P117" s="12" t="n">
        <f aca="false">SUM(D117:O117)</f>
        <v>5494</v>
      </c>
      <c r="Q117" s="12" t="n">
        <f aca="false">ROUND(P117/12,0)</f>
        <v>458</v>
      </c>
    </row>
    <row r="118" customFormat="false" ht="12" hidden="false" customHeight="false" outlineLevel="0" collapsed="false">
      <c r="B118" s="9"/>
      <c r="C118" s="14" t="s">
        <v>17</v>
      </c>
      <c r="D118" s="16" t="n">
        <v>421</v>
      </c>
      <c r="E118" s="16" t="n">
        <v>318</v>
      </c>
      <c r="F118" s="16" t="n">
        <v>236</v>
      </c>
      <c r="G118" s="16" t="n">
        <v>331</v>
      </c>
      <c r="H118" s="16" t="n">
        <v>347</v>
      </c>
      <c r="I118" s="16" t="n">
        <v>333</v>
      </c>
      <c r="J118" s="16" t="n">
        <v>292</v>
      </c>
      <c r="K118" s="16" t="n">
        <v>278</v>
      </c>
      <c r="L118" s="16" t="n">
        <v>378</v>
      </c>
      <c r="M118" s="16" t="n">
        <v>284</v>
      </c>
      <c r="N118" s="16" t="n">
        <v>287</v>
      </c>
      <c r="O118" s="16" t="n">
        <v>1068</v>
      </c>
      <c r="P118" s="16" t="n">
        <f aca="false">SUM(D118:O118)</f>
        <v>4573</v>
      </c>
      <c r="Q118" s="16" t="n">
        <f aca="false">ROUND(P118/12,0)</f>
        <v>381</v>
      </c>
    </row>
    <row r="119" customFormat="false" ht="12" hidden="false" customHeight="false" outlineLevel="0" collapsed="false">
      <c r="B119" s="9"/>
      <c r="C119" s="17" t="s">
        <v>18</v>
      </c>
      <c r="D119" s="19" t="n">
        <v>91</v>
      </c>
      <c r="E119" s="19" t="n">
        <v>102</v>
      </c>
      <c r="F119" s="19" t="n">
        <v>126</v>
      </c>
      <c r="G119" s="19" t="n">
        <v>124</v>
      </c>
      <c r="H119" s="19" t="n">
        <v>131</v>
      </c>
      <c r="I119" s="19" t="n">
        <v>116</v>
      </c>
      <c r="J119" s="19" t="n">
        <v>97</v>
      </c>
      <c r="K119" s="19" t="n">
        <v>105</v>
      </c>
      <c r="L119" s="19" t="n">
        <v>100</v>
      </c>
      <c r="M119" s="19" t="n">
        <v>119</v>
      </c>
      <c r="N119" s="19" t="n">
        <v>102</v>
      </c>
      <c r="O119" s="19" t="n">
        <v>129</v>
      </c>
      <c r="P119" s="19" t="n">
        <f aca="false">SUM(D119:O119)</f>
        <v>1342</v>
      </c>
      <c r="Q119" s="19" t="n">
        <f aca="false">ROUND(P119/12,0)</f>
        <v>112</v>
      </c>
    </row>
    <row r="120" customFormat="false" ht="12" hidden="false" customHeight="false" outlineLevel="0" collapsed="false">
      <c r="B120" s="9"/>
      <c r="C120" s="20" t="s">
        <v>19</v>
      </c>
      <c r="D120" s="22" t="n">
        <v>27</v>
      </c>
      <c r="E120" s="22" t="n">
        <v>25</v>
      </c>
      <c r="F120" s="22" t="n">
        <v>14</v>
      </c>
      <c r="G120" s="22" t="n">
        <v>32</v>
      </c>
      <c r="H120" s="22" t="n">
        <v>31</v>
      </c>
      <c r="I120" s="22" t="n">
        <v>24</v>
      </c>
      <c r="J120" s="22" t="n">
        <v>32</v>
      </c>
      <c r="K120" s="22" t="n">
        <v>34</v>
      </c>
      <c r="L120" s="22" t="n">
        <v>28</v>
      </c>
      <c r="M120" s="22" t="n">
        <v>40</v>
      </c>
      <c r="N120" s="22" t="n">
        <v>32</v>
      </c>
      <c r="O120" s="22" t="n">
        <v>43</v>
      </c>
      <c r="P120" s="22" t="n">
        <f aca="false">SUM(D120:O120)</f>
        <v>362</v>
      </c>
      <c r="Q120" s="22" t="n">
        <f aca="false">ROUND(P120/12,0)</f>
        <v>30</v>
      </c>
    </row>
    <row r="121" customFormat="false" ht="12" hidden="false" customHeight="false" outlineLevel="0" collapsed="false">
      <c r="B121" s="9" t="s">
        <v>48</v>
      </c>
      <c r="C121" s="10" t="s">
        <v>16</v>
      </c>
      <c r="D121" s="12" t="n">
        <v>719</v>
      </c>
      <c r="E121" s="12" t="n">
        <v>413</v>
      </c>
      <c r="F121" s="12" t="n">
        <v>299</v>
      </c>
      <c r="G121" s="12" t="n">
        <v>272</v>
      </c>
      <c r="H121" s="12" t="n">
        <v>423</v>
      </c>
      <c r="I121" s="12" t="n">
        <v>270</v>
      </c>
      <c r="J121" s="12" t="n">
        <v>329</v>
      </c>
      <c r="K121" s="12" t="n">
        <v>311</v>
      </c>
      <c r="L121" s="12" t="n">
        <v>408</v>
      </c>
      <c r="M121" s="12" t="n">
        <v>278</v>
      </c>
      <c r="N121" s="12" t="n">
        <v>333</v>
      </c>
      <c r="O121" s="12" t="n">
        <v>972</v>
      </c>
      <c r="P121" s="12" t="n">
        <f aca="false">SUM(D121:O121)</f>
        <v>5027</v>
      </c>
      <c r="Q121" s="12" t="n">
        <f aca="false">ROUND(P121/12,0)</f>
        <v>419</v>
      </c>
    </row>
    <row r="122" customFormat="false" ht="12" hidden="false" customHeight="false" outlineLevel="0" collapsed="false">
      <c r="B122" s="9"/>
      <c r="C122" s="14" t="s">
        <v>17</v>
      </c>
      <c r="D122" s="16" t="n">
        <v>374</v>
      </c>
      <c r="E122" s="16" t="n">
        <v>294</v>
      </c>
      <c r="F122" s="16" t="n">
        <v>268</v>
      </c>
      <c r="G122" s="16" t="n">
        <v>316</v>
      </c>
      <c r="H122" s="16" t="n">
        <v>410</v>
      </c>
      <c r="I122" s="16" t="n">
        <v>294</v>
      </c>
      <c r="J122" s="16" t="n">
        <v>331</v>
      </c>
      <c r="K122" s="16" t="n">
        <v>304</v>
      </c>
      <c r="L122" s="16" t="n">
        <v>317</v>
      </c>
      <c r="M122" s="16" t="n">
        <v>216</v>
      </c>
      <c r="N122" s="16" t="n">
        <v>286</v>
      </c>
      <c r="O122" s="16" t="n">
        <v>1048</v>
      </c>
      <c r="P122" s="16" t="n">
        <f aca="false">SUM(D122:O122)</f>
        <v>4458</v>
      </c>
      <c r="Q122" s="16" t="n">
        <f aca="false">ROUND(P122/12,0)</f>
        <v>372</v>
      </c>
    </row>
    <row r="123" customFormat="false" ht="12" hidden="false" customHeight="false" outlineLevel="0" collapsed="false">
      <c r="B123" s="9"/>
      <c r="C123" s="17" t="s">
        <v>18</v>
      </c>
      <c r="D123" s="19" t="n">
        <v>89</v>
      </c>
      <c r="E123" s="19" t="n">
        <v>98</v>
      </c>
      <c r="F123" s="19" t="n">
        <v>110</v>
      </c>
      <c r="G123" s="19" t="n">
        <v>96</v>
      </c>
      <c r="H123" s="19" t="n">
        <v>122</v>
      </c>
      <c r="I123" s="19" t="n">
        <v>99</v>
      </c>
      <c r="J123" s="19" t="n">
        <v>110</v>
      </c>
      <c r="K123" s="19" t="n">
        <v>102</v>
      </c>
      <c r="L123" s="19" t="n">
        <v>123</v>
      </c>
      <c r="M123" s="19" t="n">
        <v>108</v>
      </c>
      <c r="N123" s="19" t="n">
        <v>102</v>
      </c>
      <c r="O123" s="19" t="n">
        <v>109</v>
      </c>
      <c r="P123" s="19" t="n">
        <f aca="false">SUM(D123:O123)</f>
        <v>1268</v>
      </c>
      <c r="Q123" s="19" t="n">
        <f aca="false">ROUND(P123/12,0)</f>
        <v>106</v>
      </c>
    </row>
    <row r="124" customFormat="false" ht="12" hidden="false" customHeight="false" outlineLevel="0" collapsed="false">
      <c r="B124" s="9"/>
      <c r="C124" s="20" t="s">
        <v>19</v>
      </c>
      <c r="D124" s="22" t="n">
        <v>31</v>
      </c>
      <c r="E124" s="22" t="n">
        <v>25</v>
      </c>
      <c r="F124" s="22" t="n">
        <v>22</v>
      </c>
      <c r="G124" s="22" t="n">
        <v>24</v>
      </c>
      <c r="H124" s="22" t="n">
        <v>26</v>
      </c>
      <c r="I124" s="22" t="n">
        <v>26</v>
      </c>
      <c r="J124" s="22" t="n">
        <v>30</v>
      </c>
      <c r="K124" s="22" t="n">
        <v>35</v>
      </c>
      <c r="L124" s="22" t="n">
        <v>24</v>
      </c>
      <c r="M124" s="22" t="n">
        <v>45</v>
      </c>
      <c r="N124" s="22" t="n">
        <v>27</v>
      </c>
      <c r="O124" s="22" t="n">
        <v>33</v>
      </c>
      <c r="P124" s="22" t="n">
        <f aca="false">SUM(D124:O124)</f>
        <v>348</v>
      </c>
      <c r="Q124" s="22" t="n">
        <f aca="false">ROUND(P124/12,0)</f>
        <v>29</v>
      </c>
    </row>
    <row r="125" customFormat="false" ht="12" hidden="false" customHeight="false" outlineLevel="0" collapsed="false">
      <c r="B125" s="9" t="s">
        <v>49</v>
      </c>
      <c r="C125" s="10" t="s">
        <v>16</v>
      </c>
      <c r="D125" s="12" t="n">
        <v>681</v>
      </c>
      <c r="E125" s="12" t="n">
        <v>430</v>
      </c>
      <c r="F125" s="12" t="n">
        <v>314</v>
      </c>
      <c r="G125" s="12" t="n">
        <v>362</v>
      </c>
      <c r="H125" s="12" t="n">
        <v>448</v>
      </c>
      <c r="I125" s="12" t="n">
        <v>280</v>
      </c>
      <c r="J125" s="12" t="n">
        <v>346</v>
      </c>
      <c r="K125" s="12" t="n">
        <v>349</v>
      </c>
      <c r="L125" s="12" t="n">
        <v>382</v>
      </c>
      <c r="M125" s="12" t="n">
        <v>286</v>
      </c>
      <c r="N125" s="12" t="n">
        <v>320</v>
      </c>
      <c r="O125" s="12" t="n">
        <v>987</v>
      </c>
      <c r="P125" s="12" t="n">
        <f aca="false">SUM(D125:O125)</f>
        <v>5185</v>
      </c>
      <c r="Q125" s="12" t="n">
        <f aca="false">ROUND(P125/12,0)</f>
        <v>432</v>
      </c>
    </row>
    <row r="126" customFormat="false" ht="12" hidden="false" customHeight="false" outlineLevel="0" collapsed="false">
      <c r="B126" s="9"/>
      <c r="C126" s="14" t="s">
        <v>17</v>
      </c>
      <c r="D126" s="16" t="n">
        <v>400</v>
      </c>
      <c r="E126" s="16" t="n">
        <v>329</v>
      </c>
      <c r="F126" s="16" t="n">
        <v>297</v>
      </c>
      <c r="G126" s="16" t="n">
        <v>306</v>
      </c>
      <c r="H126" s="16" t="n">
        <v>305</v>
      </c>
      <c r="I126" s="16" t="n">
        <v>263</v>
      </c>
      <c r="J126" s="16" t="n">
        <v>254</v>
      </c>
      <c r="K126" s="16" t="n">
        <v>252</v>
      </c>
      <c r="L126" s="16" t="n">
        <v>275</v>
      </c>
      <c r="M126" s="16" t="n">
        <v>259</v>
      </c>
      <c r="N126" s="16" t="n">
        <v>253</v>
      </c>
      <c r="O126" s="16" t="n">
        <v>869</v>
      </c>
      <c r="P126" s="16" t="n">
        <f aca="false">SUM(D126:O126)</f>
        <v>4062</v>
      </c>
      <c r="Q126" s="16" t="n">
        <f aca="false">ROUND(P126/12,0)</f>
        <v>339</v>
      </c>
    </row>
    <row r="127" customFormat="false" ht="12" hidden="false" customHeight="false" outlineLevel="0" collapsed="false">
      <c r="B127" s="9"/>
      <c r="C127" s="17" t="s">
        <v>18</v>
      </c>
      <c r="D127" s="19" t="n">
        <v>92</v>
      </c>
      <c r="E127" s="19" t="n">
        <v>113</v>
      </c>
      <c r="F127" s="19" t="n">
        <v>99</v>
      </c>
      <c r="G127" s="19" t="n">
        <v>106</v>
      </c>
      <c r="H127" s="19" t="n">
        <v>115</v>
      </c>
      <c r="I127" s="19" t="n">
        <v>94</v>
      </c>
      <c r="J127" s="19" t="n">
        <v>101</v>
      </c>
      <c r="K127" s="19" t="n">
        <v>100</v>
      </c>
      <c r="L127" s="19" t="n">
        <v>104</v>
      </c>
      <c r="M127" s="19" t="n">
        <v>102</v>
      </c>
      <c r="N127" s="19" t="n">
        <v>96</v>
      </c>
      <c r="O127" s="19" t="n">
        <v>101</v>
      </c>
      <c r="P127" s="19" t="n">
        <f aca="false">SUM(D127:O127)</f>
        <v>1223</v>
      </c>
      <c r="Q127" s="19" t="n">
        <f aca="false">ROUND(P127/12,0)</f>
        <v>102</v>
      </c>
    </row>
    <row r="128" customFormat="false" ht="12" hidden="false" customHeight="false" outlineLevel="0" collapsed="false">
      <c r="B128" s="9"/>
      <c r="C128" s="20" t="s">
        <v>19</v>
      </c>
      <c r="D128" s="22" t="n">
        <v>26</v>
      </c>
      <c r="E128" s="22" t="n">
        <v>29</v>
      </c>
      <c r="F128" s="22" t="n">
        <v>32</v>
      </c>
      <c r="G128" s="22" t="n">
        <v>28</v>
      </c>
      <c r="H128" s="22" t="n">
        <v>34</v>
      </c>
      <c r="I128" s="22" t="n">
        <v>20</v>
      </c>
      <c r="J128" s="22" t="n">
        <v>28</v>
      </c>
      <c r="K128" s="22" t="n">
        <v>29</v>
      </c>
      <c r="L128" s="22" t="n">
        <v>39</v>
      </c>
      <c r="M128" s="22" t="n">
        <v>43</v>
      </c>
      <c r="N128" s="22" t="n">
        <v>27</v>
      </c>
      <c r="O128" s="22" t="n">
        <v>31</v>
      </c>
      <c r="P128" s="22" t="n">
        <f aca="false">SUM(D128:O128)</f>
        <v>366</v>
      </c>
      <c r="Q128" s="22" t="n">
        <f aca="false">ROUND(P128/12,0)</f>
        <v>31</v>
      </c>
    </row>
    <row r="129" customFormat="false" ht="12" hidden="false" customHeight="false" outlineLevel="0" collapsed="false">
      <c r="B129" s="9" t="s">
        <v>50</v>
      </c>
      <c r="C129" s="10" t="s">
        <v>16</v>
      </c>
      <c r="D129" s="12" t="n">
        <v>803</v>
      </c>
      <c r="E129" s="12" t="n">
        <v>368</v>
      </c>
      <c r="F129" s="12" t="n">
        <v>343</v>
      </c>
      <c r="G129" s="12" t="n">
        <v>460</v>
      </c>
      <c r="H129" s="12" t="n">
        <v>328</v>
      </c>
      <c r="I129" s="12" t="n">
        <v>257</v>
      </c>
      <c r="J129" s="12" t="n">
        <v>303</v>
      </c>
      <c r="K129" s="12" t="n">
        <v>363</v>
      </c>
      <c r="L129" s="12" t="n">
        <v>375</v>
      </c>
      <c r="M129" s="12" t="n">
        <v>245</v>
      </c>
      <c r="N129" s="12" t="n">
        <v>267</v>
      </c>
      <c r="O129" s="12" t="n">
        <v>975</v>
      </c>
      <c r="P129" s="12" t="n">
        <f aca="false">SUM(D129:O129)</f>
        <v>5087</v>
      </c>
      <c r="Q129" s="12" t="n">
        <f aca="false">ROUND(P129/12,0)</f>
        <v>424</v>
      </c>
    </row>
    <row r="130" customFormat="false" ht="12" hidden="false" customHeight="false" outlineLevel="0" collapsed="false">
      <c r="B130" s="9"/>
      <c r="C130" s="14" t="s">
        <v>17</v>
      </c>
      <c r="D130" s="16" t="n">
        <v>441</v>
      </c>
      <c r="E130" s="16" t="n">
        <v>323</v>
      </c>
      <c r="F130" s="16" t="n">
        <v>244</v>
      </c>
      <c r="G130" s="16" t="n">
        <v>283</v>
      </c>
      <c r="H130" s="16" t="n">
        <v>303</v>
      </c>
      <c r="I130" s="16" t="n">
        <v>278</v>
      </c>
      <c r="J130" s="16" t="n">
        <v>269</v>
      </c>
      <c r="K130" s="16" t="n">
        <v>268</v>
      </c>
      <c r="L130" s="16" t="n">
        <v>307</v>
      </c>
      <c r="M130" s="16" t="n">
        <v>283</v>
      </c>
      <c r="N130" s="16" t="n">
        <v>249</v>
      </c>
      <c r="O130" s="16" t="n">
        <v>956</v>
      </c>
      <c r="P130" s="16" t="n">
        <f aca="false">SUM(D130:O130)</f>
        <v>4204</v>
      </c>
      <c r="Q130" s="16" t="n">
        <f aca="false">ROUND(P130/12,0)</f>
        <v>350</v>
      </c>
    </row>
    <row r="131" customFormat="false" ht="12" hidden="false" customHeight="false" outlineLevel="0" collapsed="false">
      <c r="B131" s="9"/>
      <c r="C131" s="17" t="s">
        <v>18</v>
      </c>
      <c r="D131" s="19" t="n">
        <v>80</v>
      </c>
      <c r="E131" s="19" t="n">
        <v>102</v>
      </c>
      <c r="F131" s="19" t="n">
        <v>83</v>
      </c>
      <c r="G131" s="19" t="n">
        <v>113</v>
      </c>
      <c r="H131" s="19" t="n">
        <v>104</v>
      </c>
      <c r="I131" s="19" t="n">
        <v>133</v>
      </c>
      <c r="J131" s="19" t="n">
        <v>101</v>
      </c>
      <c r="K131" s="19" t="n">
        <v>96</v>
      </c>
      <c r="L131" s="19" t="n">
        <v>82</v>
      </c>
      <c r="M131" s="19" t="n">
        <v>104</v>
      </c>
      <c r="N131" s="19" t="n">
        <v>101</v>
      </c>
      <c r="O131" s="19" t="n">
        <v>97</v>
      </c>
      <c r="P131" s="19" t="n">
        <f aca="false">SUM(D131:O131)</f>
        <v>1196</v>
      </c>
      <c r="Q131" s="19" t="n">
        <f aca="false">ROUND(P131/12,0)</f>
        <v>100</v>
      </c>
    </row>
    <row r="132" customFormat="false" ht="12" hidden="false" customHeight="false" outlineLevel="0" collapsed="false">
      <c r="B132" s="9"/>
      <c r="C132" s="20" t="s">
        <v>19</v>
      </c>
      <c r="D132" s="22" t="n">
        <v>31</v>
      </c>
      <c r="E132" s="22" t="n">
        <v>33</v>
      </c>
      <c r="F132" s="22" t="n">
        <v>25</v>
      </c>
      <c r="G132" s="22" t="n">
        <v>37</v>
      </c>
      <c r="H132" s="22" t="n">
        <v>37</v>
      </c>
      <c r="I132" s="22" t="n">
        <v>21</v>
      </c>
      <c r="J132" s="22" t="n">
        <v>20</v>
      </c>
      <c r="K132" s="22" t="n">
        <v>31</v>
      </c>
      <c r="L132" s="22" t="n">
        <v>39</v>
      </c>
      <c r="M132" s="22" t="n">
        <v>44</v>
      </c>
      <c r="N132" s="22" t="n">
        <v>33</v>
      </c>
      <c r="O132" s="22" t="n">
        <v>45</v>
      </c>
      <c r="P132" s="22" t="n">
        <f aca="false">SUM(D132:O132)</f>
        <v>396</v>
      </c>
      <c r="Q132" s="22" t="n">
        <f aca="false">ROUND(P132/12,0)</f>
        <v>33</v>
      </c>
    </row>
    <row r="133" customFormat="false" ht="12" hidden="false" customHeight="false" outlineLevel="0" collapsed="false">
      <c r="B133" s="9" t="s">
        <v>51</v>
      </c>
      <c r="C133" s="10" t="s">
        <v>16</v>
      </c>
      <c r="D133" s="12" t="n">
        <v>723</v>
      </c>
      <c r="E133" s="12" t="n">
        <v>334</v>
      </c>
      <c r="F133" s="12" t="n">
        <v>267</v>
      </c>
      <c r="G133" s="12" t="n">
        <v>311</v>
      </c>
      <c r="H133" s="12" t="n">
        <v>350</v>
      </c>
      <c r="I133" s="12" t="n">
        <v>289</v>
      </c>
      <c r="J133" s="12" t="n">
        <v>289</v>
      </c>
      <c r="K133" s="12" t="n">
        <v>283</v>
      </c>
      <c r="L133" s="12" t="n">
        <v>290</v>
      </c>
      <c r="M133" s="12" t="n">
        <v>247</v>
      </c>
      <c r="N133" s="12" t="n">
        <v>277</v>
      </c>
      <c r="O133" s="12" t="n">
        <v>1026</v>
      </c>
      <c r="P133" s="12" t="n">
        <f aca="false">SUM(D133:O133)</f>
        <v>4686</v>
      </c>
      <c r="Q133" s="12" t="n">
        <f aca="false">ROUND(P133/12,0)</f>
        <v>391</v>
      </c>
    </row>
    <row r="134" customFormat="false" ht="12" hidden="false" customHeight="false" outlineLevel="0" collapsed="false">
      <c r="B134" s="9"/>
      <c r="C134" s="14" t="s">
        <v>17</v>
      </c>
      <c r="D134" s="16" t="n">
        <v>470</v>
      </c>
      <c r="E134" s="16" t="n">
        <v>323</v>
      </c>
      <c r="F134" s="16" t="n">
        <v>252</v>
      </c>
      <c r="G134" s="16" t="n">
        <v>322</v>
      </c>
      <c r="H134" s="16" t="n">
        <v>318</v>
      </c>
      <c r="I134" s="16" t="n">
        <v>258</v>
      </c>
      <c r="J134" s="16" t="n">
        <v>325</v>
      </c>
      <c r="K134" s="16" t="n">
        <v>312</v>
      </c>
      <c r="L134" s="16" t="n">
        <v>327</v>
      </c>
      <c r="M134" s="16" t="n">
        <v>260</v>
      </c>
      <c r="N134" s="16" t="n">
        <v>276</v>
      </c>
      <c r="O134" s="16" t="n">
        <v>1132</v>
      </c>
      <c r="P134" s="16" t="n">
        <f aca="false">SUM(D134:O134)</f>
        <v>4575</v>
      </c>
      <c r="Q134" s="16" t="n">
        <f aca="false">ROUND(P134/12,0)</f>
        <v>381</v>
      </c>
    </row>
    <row r="135" customFormat="false" ht="12" hidden="false" customHeight="false" outlineLevel="0" collapsed="false">
      <c r="B135" s="9"/>
      <c r="C135" s="17" t="s">
        <v>18</v>
      </c>
      <c r="D135" s="19" t="n">
        <v>97</v>
      </c>
      <c r="E135" s="19" t="n">
        <v>98</v>
      </c>
      <c r="F135" s="19" t="n">
        <v>85</v>
      </c>
      <c r="G135" s="19" t="n">
        <v>104</v>
      </c>
      <c r="H135" s="19" t="n">
        <v>100</v>
      </c>
      <c r="I135" s="19" t="n">
        <v>92</v>
      </c>
      <c r="J135" s="19" t="n">
        <v>105</v>
      </c>
      <c r="K135" s="19" t="n">
        <v>73</v>
      </c>
      <c r="L135" s="19" t="n">
        <v>84</v>
      </c>
      <c r="M135" s="19" t="n">
        <v>109</v>
      </c>
      <c r="N135" s="19" t="n">
        <v>83</v>
      </c>
      <c r="O135" s="19" t="n">
        <v>95</v>
      </c>
      <c r="P135" s="19" t="n">
        <f aca="false">SUM(D135:O135)</f>
        <v>1125</v>
      </c>
      <c r="Q135" s="19" t="n">
        <f aca="false">ROUND(P135/12,0)</f>
        <v>94</v>
      </c>
    </row>
    <row r="136" customFormat="false" ht="12" hidden="false" customHeight="false" outlineLevel="0" collapsed="false">
      <c r="B136" s="9"/>
      <c r="C136" s="20" t="s">
        <v>19</v>
      </c>
      <c r="D136" s="22" t="n">
        <v>35</v>
      </c>
      <c r="E136" s="22" t="n">
        <v>31</v>
      </c>
      <c r="F136" s="22" t="n">
        <v>22</v>
      </c>
      <c r="G136" s="22" t="n">
        <v>28</v>
      </c>
      <c r="H136" s="22" t="n">
        <v>23</v>
      </c>
      <c r="I136" s="22" t="n">
        <v>32</v>
      </c>
      <c r="J136" s="22" t="n">
        <v>25</v>
      </c>
      <c r="K136" s="22" t="n">
        <v>34</v>
      </c>
      <c r="L136" s="22" t="n">
        <v>33</v>
      </c>
      <c r="M136" s="22" t="n">
        <v>40</v>
      </c>
      <c r="N136" s="22" t="n">
        <v>45</v>
      </c>
      <c r="O136" s="22" t="n">
        <v>39</v>
      </c>
      <c r="P136" s="22" t="n">
        <f aca="false">SUM(D136:O136)</f>
        <v>387</v>
      </c>
      <c r="Q136" s="22" t="n">
        <f aca="false">ROUND(P136/12,0)</f>
        <v>32</v>
      </c>
    </row>
    <row r="137" customFormat="false" ht="12" hidden="false" customHeight="false" outlineLevel="0" collapsed="false">
      <c r="B137" s="9" t="s">
        <v>52</v>
      </c>
      <c r="C137" s="10" t="s">
        <v>16</v>
      </c>
      <c r="D137" s="12" t="n">
        <v>756</v>
      </c>
      <c r="E137" s="12" t="n">
        <v>419</v>
      </c>
      <c r="F137" s="12" t="n">
        <v>312</v>
      </c>
      <c r="G137" s="12" t="n">
        <v>402</v>
      </c>
      <c r="H137" s="12" t="n">
        <v>406</v>
      </c>
      <c r="I137" s="12" t="n">
        <v>286</v>
      </c>
      <c r="J137" s="12" t="n">
        <v>477</v>
      </c>
      <c r="K137" s="12" t="n">
        <v>363</v>
      </c>
      <c r="L137" s="12" t="n">
        <v>367</v>
      </c>
      <c r="M137" s="12" t="n">
        <v>258</v>
      </c>
      <c r="N137" s="12" t="n">
        <v>336</v>
      </c>
      <c r="O137" s="12" t="n">
        <v>958</v>
      </c>
      <c r="P137" s="12" t="n">
        <f aca="false">SUM(D137:O137)</f>
        <v>5340</v>
      </c>
      <c r="Q137" s="12" t="n">
        <f aca="false">ROUND(P137/12,0)</f>
        <v>445</v>
      </c>
    </row>
    <row r="138" customFormat="false" ht="12" hidden="false" customHeight="false" outlineLevel="0" collapsed="false">
      <c r="B138" s="9"/>
      <c r="C138" s="14" t="s">
        <v>17</v>
      </c>
      <c r="D138" s="16" t="n">
        <v>500</v>
      </c>
      <c r="E138" s="16" t="n">
        <v>291</v>
      </c>
      <c r="F138" s="16" t="n">
        <v>300</v>
      </c>
      <c r="G138" s="16" t="n">
        <v>285</v>
      </c>
      <c r="H138" s="16" t="n">
        <v>318</v>
      </c>
      <c r="I138" s="16" t="n">
        <v>307</v>
      </c>
      <c r="J138" s="16" t="n">
        <v>285</v>
      </c>
      <c r="K138" s="16" t="n">
        <v>303</v>
      </c>
      <c r="L138" s="16" t="n">
        <v>306</v>
      </c>
      <c r="M138" s="16" t="n">
        <v>263</v>
      </c>
      <c r="N138" s="16" t="n">
        <v>297</v>
      </c>
      <c r="O138" s="16" t="n">
        <v>1076</v>
      </c>
      <c r="P138" s="16" t="n">
        <f aca="false">SUM(D138:O138)</f>
        <v>4531</v>
      </c>
      <c r="Q138" s="16" t="n">
        <f aca="false">ROUND(P138/12,0)</f>
        <v>378</v>
      </c>
    </row>
    <row r="139" customFormat="false" ht="12" hidden="false" customHeight="false" outlineLevel="0" collapsed="false">
      <c r="B139" s="9"/>
      <c r="C139" s="17" t="s">
        <v>18</v>
      </c>
      <c r="D139" s="19" t="n">
        <v>87</v>
      </c>
      <c r="E139" s="19" t="n">
        <v>87</v>
      </c>
      <c r="F139" s="19" t="n">
        <v>72</v>
      </c>
      <c r="G139" s="19" t="n">
        <v>93</v>
      </c>
      <c r="H139" s="19" t="n">
        <v>93</v>
      </c>
      <c r="I139" s="19" t="n">
        <v>104</v>
      </c>
      <c r="J139" s="19" t="n">
        <v>76</v>
      </c>
      <c r="K139" s="19" t="n">
        <v>89</v>
      </c>
      <c r="L139" s="19" t="n">
        <v>100</v>
      </c>
      <c r="M139" s="19" t="n">
        <v>75</v>
      </c>
      <c r="N139" s="19" t="n">
        <v>86</v>
      </c>
      <c r="O139" s="19" t="n">
        <v>83</v>
      </c>
      <c r="P139" s="19" t="n">
        <f aca="false">SUM(D139:O139)</f>
        <v>1045</v>
      </c>
      <c r="Q139" s="19" t="n">
        <f aca="false">ROUND(P139/12,0)</f>
        <v>87</v>
      </c>
    </row>
    <row r="140" customFormat="false" ht="12" hidden="false" customHeight="false" outlineLevel="0" collapsed="false">
      <c r="B140" s="9"/>
      <c r="C140" s="20" t="s">
        <v>19</v>
      </c>
      <c r="D140" s="22" t="n">
        <v>43</v>
      </c>
      <c r="E140" s="22" t="n">
        <v>37</v>
      </c>
      <c r="F140" s="22" t="n">
        <v>39</v>
      </c>
      <c r="G140" s="22" t="n">
        <v>41</v>
      </c>
      <c r="H140" s="22" t="n">
        <v>23</v>
      </c>
      <c r="I140" s="22" t="n">
        <v>35</v>
      </c>
      <c r="J140" s="22" t="n">
        <v>24</v>
      </c>
      <c r="K140" s="22" t="n">
        <v>32</v>
      </c>
      <c r="L140" s="22" t="n">
        <v>35</v>
      </c>
      <c r="M140" s="22" t="n">
        <v>41</v>
      </c>
      <c r="N140" s="22" t="n">
        <v>42</v>
      </c>
      <c r="O140" s="22" t="n">
        <v>25</v>
      </c>
      <c r="P140" s="22" t="n">
        <f aca="false">SUM(D140:O140)</f>
        <v>417</v>
      </c>
      <c r="Q140" s="22" t="n">
        <f aca="false">ROUND(P140/12,0)</f>
        <v>35</v>
      </c>
    </row>
    <row r="141" customFormat="false" ht="12" hidden="false" customHeight="false" outlineLevel="0" collapsed="false">
      <c r="B141" s="9" t="s">
        <v>53</v>
      </c>
      <c r="C141" s="10" t="s">
        <v>16</v>
      </c>
      <c r="D141" s="12" t="n">
        <v>676</v>
      </c>
      <c r="E141" s="12" t="n">
        <v>371</v>
      </c>
      <c r="F141" s="12" t="n">
        <v>308</v>
      </c>
      <c r="G141" s="12" t="n">
        <v>453</v>
      </c>
      <c r="H141" s="12" t="n">
        <v>425</v>
      </c>
      <c r="I141" s="12" t="n">
        <v>319</v>
      </c>
      <c r="J141" s="12" t="n">
        <v>332</v>
      </c>
      <c r="K141" s="12" t="n">
        <v>319</v>
      </c>
      <c r="L141" s="12" t="n">
        <v>327</v>
      </c>
      <c r="M141" s="12" t="n">
        <v>315</v>
      </c>
      <c r="N141" s="12" t="n">
        <v>366</v>
      </c>
      <c r="O141" s="12" t="n">
        <v>1214</v>
      </c>
      <c r="P141" s="12" t="n">
        <f aca="false">SUM(D141:O141)</f>
        <v>5425</v>
      </c>
      <c r="Q141" s="12" t="n">
        <f aca="false">ROUND(P141/12,0)</f>
        <v>452</v>
      </c>
    </row>
    <row r="142" customFormat="false" ht="12" hidden="false" customHeight="false" outlineLevel="0" collapsed="false">
      <c r="B142" s="9"/>
      <c r="C142" s="14" t="s">
        <v>17</v>
      </c>
      <c r="D142" s="16" t="n">
        <v>508</v>
      </c>
      <c r="E142" s="16" t="n">
        <v>340</v>
      </c>
      <c r="F142" s="16" t="n">
        <v>233</v>
      </c>
      <c r="G142" s="16" t="n">
        <v>273</v>
      </c>
      <c r="H142" s="16" t="n">
        <v>367</v>
      </c>
      <c r="I142" s="16" t="n">
        <v>249</v>
      </c>
      <c r="J142" s="16" t="n">
        <v>336</v>
      </c>
      <c r="K142" s="16" t="n">
        <v>322</v>
      </c>
      <c r="L142" s="16" t="n">
        <v>325</v>
      </c>
      <c r="M142" s="16" t="n">
        <v>266</v>
      </c>
      <c r="N142" s="16" t="n">
        <v>285</v>
      </c>
      <c r="O142" s="16" t="n">
        <v>1004</v>
      </c>
      <c r="P142" s="16" t="n">
        <f aca="false">SUM(D142:O142)</f>
        <v>4508</v>
      </c>
      <c r="Q142" s="16" t="n">
        <f aca="false">ROUND(P142/12,0)</f>
        <v>376</v>
      </c>
    </row>
    <row r="143" customFormat="false" ht="12" hidden="false" customHeight="false" outlineLevel="0" collapsed="false">
      <c r="B143" s="9"/>
      <c r="C143" s="17" t="s">
        <v>18</v>
      </c>
      <c r="D143" s="19" t="n">
        <v>82</v>
      </c>
      <c r="E143" s="19" t="n">
        <v>73</v>
      </c>
      <c r="F143" s="19" t="n">
        <v>84</v>
      </c>
      <c r="G143" s="19" t="n">
        <v>90</v>
      </c>
      <c r="H143" s="19" t="n">
        <v>96</v>
      </c>
      <c r="I143" s="19" t="n">
        <v>86</v>
      </c>
      <c r="J143" s="19" t="n">
        <v>75</v>
      </c>
      <c r="K143" s="19" t="n">
        <v>100</v>
      </c>
      <c r="L143" s="19" t="n">
        <v>99</v>
      </c>
      <c r="M143" s="19" t="n">
        <v>95</v>
      </c>
      <c r="N143" s="19" t="n">
        <v>76</v>
      </c>
      <c r="O143" s="19" t="n">
        <v>94</v>
      </c>
      <c r="P143" s="19" t="n">
        <f aca="false">SUM(D143:O143)</f>
        <v>1050</v>
      </c>
      <c r="Q143" s="19" t="n">
        <f aca="false">ROUND(P143/12,0)</f>
        <v>88</v>
      </c>
    </row>
    <row r="144" customFormat="false" ht="12" hidden="false" customHeight="false" outlineLevel="0" collapsed="false">
      <c r="B144" s="9"/>
      <c r="C144" s="20" t="s">
        <v>19</v>
      </c>
      <c r="D144" s="22" t="n">
        <v>30</v>
      </c>
      <c r="E144" s="22" t="n">
        <v>33</v>
      </c>
      <c r="F144" s="22" t="n">
        <v>35</v>
      </c>
      <c r="G144" s="22" t="n">
        <v>36</v>
      </c>
      <c r="H144" s="22" t="n">
        <v>29</v>
      </c>
      <c r="I144" s="22" t="n">
        <v>19</v>
      </c>
      <c r="J144" s="22" t="n">
        <v>33</v>
      </c>
      <c r="K144" s="22" t="n">
        <v>24</v>
      </c>
      <c r="L144" s="22" t="n">
        <v>31</v>
      </c>
      <c r="M144" s="22" t="n">
        <v>58</v>
      </c>
      <c r="N144" s="22" t="n">
        <v>26</v>
      </c>
      <c r="O144" s="22" t="n">
        <v>54</v>
      </c>
      <c r="P144" s="22" t="n">
        <f aca="false">SUM(D144:O144)</f>
        <v>408</v>
      </c>
      <c r="Q144" s="22" t="n">
        <f aca="false">ROUND(P144/12,0)</f>
        <v>34</v>
      </c>
    </row>
    <row r="145" customFormat="false" ht="12" hidden="false" customHeight="false" outlineLevel="0" collapsed="false">
      <c r="B145" s="9" t="s">
        <v>54</v>
      </c>
      <c r="C145" s="10" t="s">
        <v>16</v>
      </c>
      <c r="D145" s="12" t="n">
        <v>700</v>
      </c>
      <c r="E145" s="12" t="n">
        <v>459</v>
      </c>
      <c r="F145" s="12" t="n">
        <v>414</v>
      </c>
      <c r="G145" s="12" t="n">
        <v>405</v>
      </c>
      <c r="H145" s="12" t="n">
        <v>500</v>
      </c>
      <c r="I145" s="12" t="n">
        <v>429</v>
      </c>
      <c r="J145" s="12" t="n">
        <v>419</v>
      </c>
      <c r="K145" s="12" t="n">
        <v>410</v>
      </c>
      <c r="L145" s="12" t="n">
        <v>411</v>
      </c>
      <c r="M145" s="12" t="n">
        <v>244</v>
      </c>
      <c r="N145" s="12" t="n">
        <v>310</v>
      </c>
      <c r="O145" s="12" t="n">
        <v>811</v>
      </c>
      <c r="P145" s="12" t="n">
        <f aca="false">SUM(D145:O145)</f>
        <v>5512</v>
      </c>
      <c r="Q145" s="12" t="n">
        <f aca="false">ROUND(P145/12,0)</f>
        <v>459</v>
      </c>
    </row>
    <row r="146" customFormat="false" ht="12" hidden="false" customHeight="false" outlineLevel="0" collapsed="false">
      <c r="B146" s="9"/>
      <c r="C146" s="14" t="s">
        <v>17</v>
      </c>
      <c r="D146" s="16" t="n">
        <v>465</v>
      </c>
      <c r="E146" s="16" t="n">
        <v>335</v>
      </c>
      <c r="F146" s="16" t="n">
        <v>300</v>
      </c>
      <c r="G146" s="16" t="n">
        <v>370</v>
      </c>
      <c r="H146" s="16" t="n">
        <v>338</v>
      </c>
      <c r="I146" s="16" t="n">
        <v>289</v>
      </c>
      <c r="J146" s="16" t="n">
        <v>344</v>
      </c>
      <c r="K146" s="16" t="n">
        <v>244</v>
      </c>
      <c r="L146" s="16" t="n">
        <v>287</v>
      </c>
      <c r="M146" s="16" t="n">
        <v>255</v>
      </c>
      <c r="N146" s="16" t="n">
        <v>316</v>
      </c>
      <c r="O146" s="16" t="n">
        <v>988</v>
      </c>
      <c r="P146" s="16" t="n">
        <f aca="false">SUM(D146:O146)</f>
        <v>4531</v>
      </c>
      <c r="Q146" s="16" t="n">
        <f aca="false">ROUND(P146/12,0)</f>
        <v>378</v>
      </c>
    </row>
    <row r="147" customFormat="false" ht="12" hidden="false" customHeight="false" outlineLevel="0" collapsed="false">
      <c r="B147" s="9"/>
      <c r="C147" s="17" t="s">
        <v>18</v>
      </c>
      <c r="D147" s="19" t="n">
        <v>72</v>
      </c>
      <c r="E147" s="19" t="n">
        <v>88</v>
      </c>
      <c r="F147" s="19" t="n">
        <v>79</v>
      </c>
      <c r="G147" s="19" t="n">
        <v>91</v>
      </c>
      <c r="H147" s="19" t="n">
        <v>97</v>
      </c>
      <c r="I147" s="19" t="n">
        <v>68</v>
      </c>
      <c r="J147" s="19" t="n">
        <v>97</v>
      </c>
      <c r="K147" s="19" t="n">
        <v>93</v>
      </c>
      <c r="L147" s="19" t="n">
        <v>83</v>
      </c>
      <c r="M147" s="19" t="n">
        <v>89</v>
      </c>
      <c r="N147" s="19" t="n">
        <v>75</v>
      </c>
      <c r="O147" s="19" t="n">
        <v>104</v>
      </c>
      <c r="P147" s="19" t="n">
        <f aca="false">SUM(D147:O147)</f>
        <v>1036</v>
      </c>
      <c r="Q147" s="19" t="n">
        <f aca="false">ROUND(P147/12,0)</f>
        <v>86</v>
      </c>
    </row>
    <row r="148" customFormat="false" ht="12" hidden="false" customHeight="false" outlineLevel="0" collapsed="false">
      <c r="B148" s="9"/>
      <c r="C148" s="20" t="s">
        <v>19</v>
      </c>
      <c r="D148" s="22" t="n">
        <v>39</v>
      </c>
      <c r="E148" s="22" t="n">
        <v>34</v>
      </c>
      <c r="F148" s="22" t="n">
        <v>25</v>
      </c>
      <c r="G148" s="22" t="n">
        <v>34</v>
      </c>
      <c r="H148" s="22" t="n">
        <v>31</v>
      </c>
      <c r="I148" s="22" t="n">
        <v>32</v>
      </c>
      <c r="J148" s="22" t="n">
        <v>45</v>
      </c>
      <c r="K148" s="22" t="n">
        <v>41</v>
      </c>
      <c r="L148" s="22" t="n">
        <v>31</v>
      </c>
      <c r="M148" s="22" t="n">
        <v>49</v>
      </c>
      <c r="N148" s="22" t="n">
        <v>39</v>
      </c>
      <c r="O148" s="22" t="n">
        <v>48</v>
      </c>
      <c r="P148" s="22" t="n">
        <f aca="false">SUM(D148:O148)</f>
        <v>448</v>
      </c>
      <c r="Q148" s="22" t="n">
        <f aca="false">ROUND(P148/12,0)</f>
        <v>37</v>
      </c>
    </row>
    <row r="149" customFormat="false" ht="12" hidden="false" customHeight="false" outlineLevel="0" collapsed="false">
      <c r="B149" s="9" t="s">
        <v>55</v>
      </c>
      <c r="C149" s="10" t="s">
        <v>16</v>
      </c>
      <c r="D149" s="12" t="n">
        <v>670</v>
      </c>
      <c r="E149" s="12" t="n">
        <v>365</v>
      </c>
      <c r="F149" s="12" t="n">
        <v>647</v>
      </c>
      <c r="G149" s="12" t="n">
        <v>364</v>
      </c>
      <c r="H149" s="12" t="n">
        <v>421</v>
      </c>
      <c r="I149" s="12" t="n">
        <v>279</v>
      </c>
      <c r="J149" s="12" t="n">
        <v>354</v>
      </c>
      <c r="K149" s="12" t="n">
        <v>446</v>
      </c>
      <c r="L149" s="12" t="n">
        <v>342</v>
      </c>
      <c r="M149" s="12" t="n">
        <v>266</v>
      </c>
      <c r="N149" s="12" t="n">
        <v>310</v>
      </c>
      <c r="O149" s="12" t="n">
        <v>775</v>
      </c>
      <c r="P149" s="12" t="n">
        <f aca="false">SUM(D149:O149)</f>
        <v>5239</v>
      </c>
      <c r="Q149" s="12" t="n">
        <f aca="false">ROUND(P149/12,0)</f>
        <v>437</v>
      </c>
    </row>
    <row r="150" customFormat="false" ht="12" hidden="false" customHeight="false" outlineLevel="0" collapsed="false">
      <c r="B150" s="9"/>
      <c r="C150" s="14" t="s">
        <v>17</v>
      </c>
      <c r="D150" s="16" t="n">
        <v>482</v>
      </c>
      <c r="E150" s="16" t="n">
        <v>358</v>
      </c>
      <c r="F150" s="16" t="n">
        <v>326</v>
      </c>
      <c r="G150" s="16" t="n">
        <v>312</v>
      </c>
      <c r="H150" s="16" t="n">
        <v>320</v>
      </c>
      <c r="I150" s="16" t="n">
        <v>386</v>
      </c>
      <c r="J150" s="16" t="n">
        <v>314</v>
      </c>
      <c r="K150" s="16" t="n">
        <v>334</v>
      </c>
      <c r="L150" s="16" t="n">
        <v>360</v>
      </c>
      <c r="M150" s="16" t="n">
        <v>333</v>
      </c>
      <c r="N150" s="16" t="n">
        <v>337</v>
      </c>
      <c r="O150" s="16" t="n">
        <v>990</v>
      </c>
      <c r="P150" s="16" t="n">
        <f aca="false">SUM(D150:O150)</f>
        <v>4852</v>
      </c>
      <c r="Q150" s="16" t="n">
        <f aca="false">ROUND(P150/12,0)</f>
        <v>404</v>
      </c>
    </row>
    <row r="151" customFormat="false" ht="12" hidden="false" customHeight="false" outlineLevel="0" collapsed="false">
      <c r="B151" s="9"/>
      <c r="C151" s="17" t="s">
        <v>18</v>
      </c>
      <c r="D151" s="19" t="n">
        <v>68</v>
      </c>
      <c r="E151" s="19" t="n">
        <v>89</v>
      </c>
      <c r="F151" s="19" t="n">
        <v>90</v>
      </c>
      <c r="G151" s="19" t="n">
        <v>98</v>
      </c>
      <c r="H151" s="19" t="n">
        <v>105</v>
      </c>
      <c r="I151" s="19" t="n">
        <v>75</v>
      </c>
      <c r="J151" s="19" t="n">
        <v>108</v>
      </c>
      <c r="K151" s="19" t="n">
        <v>90</v>
      </c>
      <c r="L151" s="19" t="n">
        <v>81</v>
      </c>
      <c r="M151" s="19" t="n">
        <v>104</v>
      </c>
      <c r="N151" s="19" t="n">
        <v>70</v>
      </c>
      <c r="O151" s="19" t="n">
        <v>85</v>
      </c>
      <c r="P151" s="19" t="n">
        <f aca="false">SUM(D151:O151)</f>
        <v>1063</v>
      </c>
      <c r="Q151" s="19" t="n">
        <f aca="false">ROUND(P151/12,0)</f>
        <v>89</v>
      </c>
    </row>
    <row r="152" customFormat="false" ht="12" hidden="false" customHeight="false" outlineLevel="0" collapsed="false">
      <c r="B152" s="9"/>
      <c r="C152" s="20" t="s">
        <v>19</v>
      </c>
      <c r="D152" s="22" t="n">
        <v>32</v>
      </c>
      <c r="E152" s="22" t="n">
        <v>44</v>
      </c>
      <c r="F152" s="22" t="n">
        <v>39</v>
      </c>
      <c r="G152" s="22" t="n">
        <v>45</v>
      </c>
      <c r="H152" s="22" t="n">
        <v>33</v>
      </c>
      <c r="I152" s="22" t="n">
        <v>33</v>
      </c>
      <c r="J152" s="22" t="n">
        <v>38</v>
      </c>
      <c r="K152" s="22" t="n">
        <v>37</v>
      </c>
      <c r="L152" s="22" t="n">
        <v>30</v>
      </c>
      <c r="M152" s="22" t="n">
        <v>65</v>
      </c>
      <c r="N152" s="22" t="n">
        <v>39</v>
      </c>
      <c r="O152" s="22" t="n">
        <v>50</v>
      </c>
      <c r="P152" s="22" t="n">
        <f aca="false">SUM(D152:O152)</f>
        <v>485</v>
      </c>
      <c r="Q152" s="22" t="n">
        <f aca="false">ROUND(P152/12,0)</f>
        <v>40</v>
      </c>
    </row>
    <row r="153" customFormat="false" ht="12" hidden="false" customHeight="false" outlineLevel="0" collapsed="false">
      <c r="B153" s="9" t="s">
        <v>56</v>
      </c>
      <c r="C153" s="10" t="s">
        <v>16</v>
      </c>
      <c r="D153" s="12" t="n">
        <v>688</v>
      </c>
      <c r="E153" s="12" t="n">
        <v>431</v>
      </c>
      <c r="F153" s="12" t="n">
        <v>304</v>
      </c>
      <c r="G153" s="12" t="n">
        <v>389</v>
      </c>
      <c r="H153" s="12" t="n">
        <v>310</v>
      </c>
      <c r="I153" s="12" t="n">
        <v>267</v>
      </c>
      <c r="J153" s="12" t="n">
        <v>359</v>
      </c>
      <c r="K153" s="12" t="n">
        <v>361</v>
      </c>
      <c r="L153" s="12" t="n">
        <v>301</v>
      </c>
      <c r="M153" s="12" t="n">
        <v>264</v>
      </c>
      <c r="N153" s="12" t="n">
        <v>320</v>
      </c>
      <c r="O153" s="12" t="n">
        <v>843</v>
      </c>
      <c r="P153" s="12" t="n">
        <f aca="false">SUM(D153:O153)</f>
        <v>4837</v>
      </c>
      <c r="Q153" s="12" t="n">
        <f aca="false">ROUND(P153/12,0)</f>
        <v>403</v>
      </c>
    </row>
    <row r="154" customFormat="false" ht="12" hidden="false" customHeight="false" outlineLevel="0" collapsed="false">
      <c r="B154" s="9"/>
      <c r="C154" s="14" t="s">
        <v>17</v>
      </c>
      <c r="D154" s="16" t="n">
        <v>529</v>
      </c>
      <c r="E154" s="16" t="n">
        <v>306</v>
      </c>
      <c r="F154" s="16" t="n">
        <v>351</v>
      </c>
      <c r="G154" s="16" t="n">
        <v>334</v>
      </c>
      <c r="H154" s="16" t="n">
        <v>287</v>
      </c>
      <c r="I154" s="16" t="n">
        <v>311</v>
      </c>
      <c r="J154" s="16" t="n">
        <v>296</v>
      </c>
      <c r="K154" s="16" t="n">
        <v>278</v>
      </c>
      <c r="L154" s="16" t="n">
        <v>318</v>
      </c>
      <c r="M154" s="16" t="n">
        <v>324</v>
      </c>
      <c r="N154" s="16" t="n">
        <v>299</v>
      </c>
      <c r="O154" s="16" t="n">
        <v>938</v>
      </c>
      <c r="P154" s="16" t="n">
        <f aca="false">SUM(D154:O154)</f>
        <v>4571</v>
      </c>
      <c r="Q154" s="16" t="n">
        <f aca="false">ROUND(P154/12,0)</f>
        <v>381</v>
      </c>
    </row>
    <row r="155" customFormat="false" ht="12" hidden="false" customHeight="false" outlineLevel="0" collapsed="false">
      <c r="B155" s="9"/>
      <c r="C155" s="17" t="s">
        <v>18</v>
      </c>
      <c r="D155" s="19" t="n">
        <v>94</v>
      </c>
      <c r="E155" s="19" t="n">
        <v>89</v>
      </c>
      <c r="F155" s="19" t="n">
        <v>90</v>
      </c>
      <c r="G155" s="19" t="n">
        <v>87</v>
      </c>
      <c r="H155" s="19" t="n">
        <v>82</v>
      </c>
      <c r="I155" s="19" t="n">
        <v>77</v>
      </c>
      <c r="J155" s="19" t="n">
        <v>61</v>
      </c>
      <c r="K155" s="19" t="n">
        <v>86</v>
      </c>
      <c r="L155" s="19" t="n">
        <v>71</v>
      </c>
      <c r="M155" s="19" t="n">
        <v>77</v>
      </c>
      <c r="N155" s="19" t="n">
        <v>80</v>
      </c>
      <c r="O155" s="19" t="n">
        <v>83</v>
      </c>
      <c r="P155" s="19" t="n">
        <f aca="false">SUM(D155:O155)</f>
        <v>977</v>
      </c>
      <c r="Q155" s="19" t="n">
        <f aca="false">ROUND(P155/12,0)</f>
        <v>81</v>
      </c>
    </row>
    <row r="156" customFormat="false" ht="12" hidden="false" customHeight="false" outlineLevel="0" collapsed="false">
      <c r="B156" s="9"/>
      <c r="C156" s="20" t="s">
        <v>19</v>
      </c>
      <c r="D156" s="22" t="n">
        <v>33</v>
      </c>
      <c r="E156" s="22" t="n">
        <v>49</v>
      </c>
      <c r="F156" s="22" t="n">
        <v>25</v>
      </c>
      <c r="G156" s="22" t="n">
        <v>39</v>
      </c>
      <c r="H156" s="22" t="n">
        <v>25</v>
      </c>
      <c r="I156" s="22" t="n">
        <v>38</v>
      </c>
      <c r="J156" s="22" t="n">
        <v>38</v>
      </c>
      <c r="K156" s="22" t="n">
        <v>55</v>
      </c>
      <c r="L156" s="22" t="n">
        <v>34</v>
      </c>
      <c r="M156" s="22" t="n">
        <v>44</v>
      </c>
      <c r="N156" s="22" t="n">
        <v>40</v>
      </c>
      <c r="O156" s="22" t="n">
        <v>44</v>
      </c>
      <c r="P156" s="22" t="n">
        <f aca="false">SUM(D156:O156)</f>
        <v>464</v>
      </c>
      <c r="Q156" s="22" t="n">
        <f aca="false">ROUND(P156/12,0)</f>
        <v>39</v>
      </c>
    </row>
    <row r="157" customFormat="false" ht="12" hidden="false" customHeight="false" outlineLevel="0" collapsed="false">
      <c r="B157" s="9" t="s">
        <v>57</v>
      </c>
      <c r="C157" s="10" t="s">
        <v>16</v>
      </c>
      <c r="D157" s="12" t="n">
        <v>715</v>
      </c>
      <c r="E157" s="12" t="n">
        <v>354</v>
      </c>
      <c r="F157" s="12" t="n">
        <v>355</v>
      </c>
      <c r="G157" s="12" t="n">
        <v>507</v>
      </c>
      <c r="H157" s="12" t="n">
        <v>374</v>
      </c>
      <c r="I157" s="12" t="n">
        <v>375</v>
      </c>
      <c r="J157" s="12" t="n">
        <v>404</v>
      </c>
      <c r="K157" s="12" t="n">
        <v>356</v>
      </c>
      <c r="L157" s="12" t="n">
        <v>320</v>
      </c>
      <c r="M157" s="12" t="n">
        <v>278</v>
      </c>
      <c r="N157" s="12" t="n">
        <v>297</v>
      </c>
      <c r="O157" s="12" t="n">
        <v>908</v>
      </c>
      <c r="P157" s="12" t="n">
        <f aca="false">SUM(D157:O157)</f>
        <v>5243</v>
      </c>
      <c r="Q157" s="12" t="n">
        <f aca="false">ROUND(P157/12,0)</f>
        <v>437</v>
      </c>
    </row>
    <row r="158" customFormat="false" ht="12" hidden="false" customHeight="false" outlineLevel="0" collapsed="false">
      <c r="B158" s="9"/>
      <c r="C158" s="14" t="s">
        <v>17</v>
      </c>
      <c r="D158" s="16" t="n">
        <v>572</v>
      </c>
      <c r="E158" s="16" t="n">
        <v>329</v>
      </c>
      <c r="F158" s="16" t="n">
        <v>346</v>
      </c>
      <c r="G158" s="16" t="n">
        <v>372</v>
      </c>
      <c r="H158" s="16" t="n">
        <v>240</v>
      </c>
      <c r="I158" s="16" t="n">
        <v>308</v>
      </c>
      <c r="J158" s="16" t="n">
        <v>382</v>
      </c>
      <c r="K158" s="16" t="n">
        <v>321</v>
      </c>
      <c r="L158" s="16" t="n">
        <v>343</v>
      </c>
      <c r="M158" s="16" t="n">
        <v>310</v>
      </c>
      <c r="N158" s="16" t="n">
        <v>315</v>
      </c>
      <c r="O158" s="16" t="n">
        <v>1026</v>
      </c>
      <c r="P158" s="16" t="n">
        <f aca="false">SUM(D158:O158)</f>
        <v>4864</v>
      </c>
      <c r="Q158" s="16" t="n">
        <f aca="false">ROUND(P158/12,0)</f>
        <v>405</v>
      </c>
    </row>
    <row r="159" customFormat="false" ht="12" hidden="false" customHeight="false" outlineLevel="0" collapsed="false">
      <c r="B159" s="9"/>
      <c r="C159" s="17" t="s">
        <v>18</v>
      </c>
      <c r="D159" s="19" t="n">
        <v>83</v>
      </c>
      <c r="E159" s="19" t="n">
        <v>96</v>
      </c>
      <c r="F159" s="19" t="n">
        <v>87</v>
      </c>
      <c r="G159" s="19" t="n">
        <v>86</v>
      </c>
      <c r="H159" s="19" t="n">
        <v>98</v>
      </c>
      <c r="I159" s="19" t="n">
        <v>96</v>
      </c>
      <c r="J159" s="19" t="n">
        <v>85</v>
      </c>
      <c r="K159" s="19" t="n">
        <v>90</v>
      </c>
      <c r="L159" s="19" t="n">
        <v>77</v>
      </c>
      <c r="M159" s="19" t="n">
        <v>87</v>
      </c>
      <c r="N159" s="19" t="n">
        <v>57</v>
      </c>
      <c r="O159" s="19" t="n">
        <v>93</v>
      </c>
      <c r="P159" s="19" t="n">
        <f aca="false">SUM(D159:O159)</f>
        <v>1035</v>
      </c>
      <c r="Q159" s="19" t="n">
        <f aca="false">ROUND(P159/12,0)</f>
        <v>86</v>
      </c>
    </row>
    <row r="160" customFormat="false" ht="12" hidden="false" customHeight="false" outlineLevel="0" collapsed="false">
      <c r="B160" s="9"/>
      <c r="C160" s="20" t="s">
        <v>19</v>
      </c>
      <c r="D160" s="22" t="n">
        <v>34</v>
      </c>
      <c r="E160" s="22" t="n">
        <v>48</v>
      </c>
      <c r="F160" s="22" t="n">
        <v>36</v>
      </c>
      <c r="G160" s="22" t="n">
        <v>37</v>
      </c>
      <c r="H160" s="22" t="n">
        <v>39</v>
      </c>
      <c r="I160" s="22" t="n">
        <v>41</v>
      </c>
      <c r="J160" s="22" t="n">
        <v>51</v>
      </c>
      <c r="K160" s="22" t="n">
        <v>50</v>
      </c>
      <c r="L160" s="22" t="n">
        <v>42</v>
      </c>
      <c r="M160" s="22" t="n">
        <v>53</v>
      </c>
      <c r="N160" s="22" t="n">
        <v>38</v>
      </c>
      <c r="O160" s="22" t="n">
        <v>60</v>
      </c>
      <c r="P160" s="22" t="n">
        <f aca="false">SUM(D160:O160)</f>
        <v>529</v>
      </c>
      <c r="Q160" s="22" t="n">
        <f aca="false">ROUND(P160/12,0)</f>
        <v>44</v>
      </c>
    </row>
    <row r="161" customFormat="false" ht="12" hidden="false" customHeight="false" outlineLevel="0" collapsed="false">
      <c r="B161" s="9" t="s">
        <v>58</v>
      </c>
      <c r="C161" s="10" t="s">
        <v>16</v>
      </c>
      <c r="D161" s="12" t="n">
        <v>964</v>
      </c>
      <c r="E161" s="12" t="n">
        <v>376</v>
      </c>
      <c r="F161" s="12" t="n">
        <v>367</v>
      </c>
      <c r="G161" s="12" t="n">
        <v>316</v>
      </c>
      <c r="H161" s="12" t="n">
        <v>386</v>
      </c>
      <c r="I161" s="12" t="n">
        <v>372</v>
      </c>
      <c r="J161" s="12" t="n">
        <v>385</v>
      </c>
      <c r="K161" s="12" t="n">
        <v>324</v>
      </c>
      <c r="L161" s="12" t="n">
        <v>372</v>
      </c>
      <c r="M161" s="12" t="n">
        <v>286</v>
      </c>
      <c r="N161" s="12" t="n">
        <v>362</v>
      </c>
      <c r="O161" s="12" t="n">
        <v>1314</v>
      </c>
      <c r="P161" s="12" t="n">
        <f aca="false">SUM(D161:O161)</f>
        <v>5824</v>
      </c>
      <c r="Q161" s="12" t="n">
        <f aca="false">ROUND(P161/12,0)</f>
        <v>485</v>
      </c>
    </row>
    <row r="162" customFormat="false" ht="12" hidden="false" customHeight="false" outlineLevel="0" collapsed="false">
      <c r="B162" s="9"/>
      <c r="C162" s="14" t="s">
        <v>17</v>
      </c>
      <c r="D162" s="16" t="n">
        <v>568</v>
      </c>
      <c r="E162" s="16" t="n">
        <v>319</v>
      </c>
      <c r="F162" s="16" t="n">
        <v>371</v>
      </c>
      <c r="G162" s="16" t="n">
        <v>382</v>
      </c>
      <c r="H162" s="16" t="n">
        <v>406</v>
      </c>
      <c r="I162" s="16" t="n">
        <v>318</v>
      </c>
      <c r="J162" s="16" t="n">
        <v>378</v>
      </c>
      <c r="K162" s="16" t="n">
        <v>341</v>
      </c>
      <c r="L162" s="16" t="n">
        <v>334</v>
      </c>
      <c r="M162" s="16" t="n">
        <v>329</v>
      </c>
      <c r="N162" s="16" t="n">
        <v>346</v>
      </c>
      <c r="O162" s="16" t="n">
        <v>1205</v>
      </c>
      <c r="P162" s="16" t="n">
        <f aca="false">SUM(D162:O162)</f>
        <v>5297</v>
      </c>
      <c r="Q162" s="16" t="n">
        <f aca="false">ROUND(P162/12,0)</f>
        <v>441</v>
      </c>
    </row>
    <row r="163" customFormat="false" ht="12" hidden="false" customHeight="false" outlineLevel="0" collapsed="false">
      <c r="B163" s="9"/>
      <c r="C163" s="17" t="s">
        <v>18</v>
      </c>
      <c r="D163" s="19" t="n">
        <v>79</v>
      </c>
      <c r="E163" s="19" t="n">
        <v>79</v>
      </c>
      <c r="F163" s="19" t="n">
        <v>79</v>
      </c>
      <c r="G163" s="19" t="n">
        <v>74</v>
      </c>
      <c r="H163" s="19" t="n">
        <v>98</v>
      </c>
      <c r="I163" s="19" t="n">
        <v>71</v>
      </c>
      <c r="J163" s="19" t="n">
        <v>86</v>
      </c>
      <c r="K163" s="19" t="n">
        <v>100</v>
      </c>
      <c r="L163" s="19" t="n">
        <v>97</v>
      </c>
      <c r="M163" s="19" t="n">
        <v>76</v>
      </c>
      <c r="N163" s="19" t="n">
        <v>72</v>
      </c>
      <c r="O163" s="19" t="n">
        <v>91</v>
      </c>
      <c r="P163" s="19" t="n">
        <f aca="false">SUM(D163:O163)</f>
        <v>1002</v>
      </c>
      <c r="Q163" s="19" t="n">
        <f aca="false">ROUND(P163/12,0)</f>
        <v>84</v>
      </c>
    </row>
    <row r="164" customFormat="false" ht="12" hidden="false" customHeight="false" outlineLevel="0" collapsed="false">
      <c r="B164" s="9"/>
      <c r="C164" s="20" t="s">
        <v>19</v>
      </c>
      <c r="D164" s="22" t="n">
        <v>48</v>
      </c>
      <c r="E164" s="22" t="n">
        <v>45</v>
      </c>
      <c r="F164" s="22" t="n">
        <v>36</v>
      </c>
      <c r="G164" s="22" t="n">
        <v>45</v>
      </c>
      <c r="H164" s="22" t="n">
        <v>39</v>
      </c>
      <c r="I164" s="22" t="n">
        <v>35</v>
      </c>
      <c r="J164" s="22" t="n">
        <v>21</v>
      </c>
      <c r="K164" s="22" t="n">
        <v>50</v>
      </c>
      <c r="L164" s="22" t="n">
        <v>45</v>
      </c>
      <c r="M164" s="22" t="n">
        <v>53</v>
      </c>
      <c r="N164" s="22" t="n">
        <v>39</v>
      </c>
      <c r="O164" s="22" t="n">
        <v>55</v>
      </c>
      <c r="P164" s="22" t="n">
        <f aca="false">SUM(D164:O164)</f>
        <v>511</v>
      </c>
      <c r="Q164" s="22" t="n">
        <f aca="false">ROUND(P164/12,0)</f>
        <v>43</v>
      </c>
    </row>
    <row r="165" customFormat="false" ht="12" hidden="false" customHeight="false" outlineLevel="0" collapsed="false">
      <c r="B165" s="9" t="s">
        <v>59</v>
      </c>
      <c r="C165" s="10" t="s">
        <v>16</v>
      </c>
      <c r="D165" s="12" t="n">
        <v>1174</v>
      </c>
      <c r="E165" s="12" t="n">
        <v>496</v>
      </c>
      <c r="F165" s="12" t="n">
        <v>376</v>
      </c>
      <c r="G165" s="12" t="n">
        <v>341</v>
      </c>
      <c r="H165" s="12" t="n">
        <v>455</v>
      </c>
      <c r="I165" s="12" t="n">
        <v>416</v>
      </c>
      <c r="J165" s="12" t="n">
        <v>404</v>
      </c>
      <c r="K165" s="12" t="n">
        <v>359</v>
      </c>
      <c r="L165" s="12" t="n">
        <v>334</v>
      </c>
      <c r="M165" s="12" t="n">
        <v>301</v>
      </c>
      <c r="N165" s="12" t="n">
        <v>389</v>
      </c>
      <c r="O165" s="12" t="n">
        <v>1126</v>
      </c>
      <c r="P165" s="12" t="n">
        <f aca="false">SUM(D165:O165)</f>
        <v>6171</v>
      </c>
      <c r="Q165" s="12" t="n">
        <f aca="false">ROUND(P165/12,0)</f>
        <v>514</v>
      </c>
    </row>
    <row r="166" customFormat="false" ht="12" hidden="false" customHeight="false" outlineLevel="0" collapsed="false">
      <c r="B166" s="9"/>
      <c r="C166" s="14" t="s">
        <v>17</v>
      </c>
      <c r="D166" s="16" t="n">
        <v>478</v>
      </c>
      <c r="E166" s="16" t="n">
        <v>343</v>
      </c>
      <c r="F166" s="16" t="n">
        <v>360</v>
      </c>
      <c r="G166" s="16" t="n">
        <v>357</v>
      </c>
      <c r="H166" s="16" t="n">
        <v>392</v>
      </c>
      <c r="I166" s="16" t="n">
        <v>397</v>
      </c>
      <c r="J166" s="16" t="n">
        <v>423</v>
      </c>
      <c r="K166" s="16" t="n">
        <v>363</v>
      </c>
      <c r="L166" s="16" t="n">
        <v>346</v>
      </c>
      <c r="M166" s="16" t="n">
        <v>310</v>
      </c>
      <c r="N166" s="16" t="n">
        <v>380</v>
      </c>
      <c r="O166" s="16" t="n">
        <v>1208</v>
      </c>
      <c r="P166" s="16" t="n">
        <f aca="false">SUM(D166:O166)</f>
        <v>5357</v>
      </c>
      <c r="Q166" s="16" t="n">
        <f aca="false">ROUND(P166/12,0)</f>
        <v>446</v>
      </c>
    </row>
    <row r="167" customFormat="false" ht="12" hidden="false" customHeight="false" outlineLevel="0" collapsed="false">
      <c r="B167" s="9"/>
      <c r="C167" s="17" t="s">
        <v>18</v>
      </c>
      <c r="D167" s="19" t="n">
        <v>83</v>
      </c>
      <c r="E167" s="19" t="n">
        <v>80</v>
      </c>
      <c r="F167" s="19" t="n">
        <v>89</v>
      </c>
      <c r="G167" s="19" t="n">
        <v>95</v>
      </c>
      <c r="H167" s="19" t="n">
        <v>108</v>
      </c>
      <c r="I167" s="19" t="n">
        <v>94</v>
      </c>
      <c r="J167" s="19" t="n">
        <v>89</v>
      </c>
      <c r="K167" s="19" t="n">
        <v>87</v>
      </c>
      <c r="L167" s="19" t="n">
        <v>77</v>
      </c>
      <c r="M167" s="19" t="n">
        <v>83</v>
      </c>
      <c r="N167" s="19" t="n">
        <v>87</v>
      </c>
      <c r="O167" s="19" t="n">
        <v>104</v>
      </c>
      <c r="P167" s="19" t="n">
        <f aca="false">SUM(D167:O167)</f>
        <v>1076</v>
      </c>
      <c r="Q167" s="19" t="n">
        <f aca="false">ROUND(P167/12,0)</f>
        <v>90</v>
      </c>
    </row>
    <row r="168" customFormat="false" ht="12" hidden="false" customHeight="false" outlineLevel="0" collapsed="false">
      <c r="B168" s="9"/>
      <c r="C168" s="20" t="s">
        <v>19</v>
      </c>
      <c r="D168" s="22" t="n">
        <v>38</v>
      </c>
      <c r="E168" s="22" t="n">
        <v>39</v>
      </c>
      <c r="F168" s="22" t="n">
        <v>43</v>
      </c>
      <c r="G168" s="22" t="n">
        <v>33</v>
      </c>
      <c r="H168" s="22" t="n">
        <v>39</v>
      </c>
      <c r="I168" s="22" t="n">
        <v>49</v>
      </c>
      <c r="J168" s="22" t="n">
        <v>49</v>
      </c>
      <c r="K168" s="22" t="n">
        <v>36</v>
      </c>
      <c r="L168" s="22" t="n">
        <v>47</v>
      </c>
      <c r="M168" s="22" t="n">
        <v>70</v>
      </c>
      <c r="N168" s="22" t="n">
        <v>51</v>
      </c>
      <c r="O168" s="22" t="n">
        <v>44</v>
      </c>
      <c r="P168" s="22" t="n">
        <f aca="false">SUM(D168:O168)</f>
        <v>538</v>
      </c>
      <c r="Q168" s="22" t="n">
        <f aca="false">ROUND(P168/12,0)</f>
        <v>45</v>
      </c>
    </row>
    <row r="169" customFormat="false" ht="12" hidden="false" customHeight="false" outlineLevel="0" collapsed="false">
      <c r="B169" s="9" t="s">
        <v>60</v>
      </c>
      <c r="C169" s="10" t="s">
        <v>16</v>
      </c>
      <c r="D169" s="12" t="n">
        <v>1110</v>
      </c>
      <c r="E169" s="12" t="n">
        <v>546</v>
      </c>
      <c r="F169" s="12" t="n">
        <v>383</v>
      </c>
      <c r="G169" s="12" t="n">
        <v>371</v>
      </c>
      <c r="H169" s="12" t="n">
        <v>604</v>
      </c>
      <c r="I169" s="12" t="n">
        <v>393</v>
      </c>
      <c r="J169" s="12" t="n">
        <v>500</v>
      </c>
      <c r="K169" s="12" t="n">
        <v>398</v>
      </c>
      <c r="L169" s="12" t="n">
        <v>374</v>
      </c>
      <c r="M169" s="12" t="n">
        <v>738</v>
      </c>
      <c r="N169" s="12" t="n">
        <v>384</v>
      </c>
      <c r="O169" s="12" t="n">
        <v>980</v>
      </c>
      <c r="P169" s="12" t="n">
        <f aca="false">SUM(D169:O169)</f>
        <v>6781</v>
      </c>
      <c r="Q169" s="12" t="n">
        <f aca="false">ROUND(P169/12,0)</f>
        <v>565</v>
      </c>
    </row>
    <row r="170" customFormat="false" ht="12" hidden="false" customHeight="false" outlineLevel="0" collapsed="false">
      <c r="B170" s="9"/>
      <c r="C170" s="14" t="s">
        <v>17</v>
      </c>
      <c r="D170" s="16" t="n">
        <v>594</v>
      </c>
      <c r="E170" s="16" t="n">
        <v>356</v>
      </c>
      <c r="F170" s="16" t="n">
        <v>330</v>
      </c>
      <c r="G170" s="16" t="n">
        <v>386</v>
      </c>
      <c r="H170" s="16" t="n">
        <v>320</v>
      </c>
      <c r="I170" s="16" t="n">
        <v>345</v>
      </c>
      <c r="J170" s="16" t="n">
        <v>428</v>
      </c>
      <c r="K170" s="16" t="n">
        <v>389</v>
      </c>
      <c r="L170" s="16" t="n">
        <v>388</v>
      </c>
      <c r="M170" s="16" t="n">
        <v>378</v>
      </c>
      <c r="N170" s="16" t="n">
        <v>408</v>
      </c>
      <c r="O170" s="16" t="n">
        <v>1264</v>
      </c>
      <c r="P170" s="16" t="n">
        <f aca="false">SUM(D170:O170)</f>
        <v>5586</v>
      </c>
      <c r="Q170" s="16" t="n">
        <f aca="false">ROUND(P170/12,0)</f>
        <v>466</v>
      </c>
    </row>
    <row r="171" customFormat="false" ht="12" hidden="false" customHeight="false" outlineLevel="0" collapsed="false">
      <c r="B171" s="9"/>
      <c r="C171" s="17" t="s">
        <v>18</v>
      </c>
      <c r="D171" s="19" t="n">
        <v>78</v>
      </c>
      <c r="E171" s="19" t="n">
        <v>89</v>
      </c>
      <c r="F171" s="19" t="n">
        <v>72</v>
      </c>
      <c r="G171" s="19" t="n">
        <v>85</v>
      </c>
      <c r="H171" s="19" t="n">
        <v>107</v>
      </c>
      <c r="I171" s="19" t="n">
        <v>68</v>
      </c>
      <c r="J171" s="19" t="n">
        <v>74</v>
      </c>
      <c r="K171" s="19" t="n">
        <v>74</v>
      </c>
      <c r="L171" s="19" t="n">
        <v>87</v>
      </c>
      <c r="M171" s="19" t="n">
        <v>98</v>
      </c>
      <c r="N171" s="19" t="n">
        <v>82</v>
      </c>
      <c r="O171" s="19" t="n">
        <v>103</v>
      </c>
      <c r="P171" s="19" t="n">
        <f aca="false">SUM(D171:O171)</f>
        <v>1017</v>
      </c>
      <c r="Q171" s="19" t="n">
        <f aca="false">ROUND(P171/12,0)</f>
        <v>85</v>
      </c>
    </row>
    <row r="172" customFormat="false" ht="12" hidden="false" customHeight="false" outlineLevel="0" collapsed="false">
      <c r="B172" s="9"/>
      <c r="C172" s="20" t="s">
        <v>19</v>
      </c>
      <c r="D172" s="22" t="n">
        <v>47</v>
      </c>
      <c r="E172" s="22" t="n">
        <v>45</v>
      </c>
      <c r="F172" s="22" t="n">
        <v>31</v>
      </c>
      <c r="G172" s="22" t="n">
        <v>42</v>
      </c>
      <c r="H172" s="22" t="n">
        <v>37</v>
      </c>
      <c r="I172" s="22" t="n">
        <v>38</v>
      </c>
      <c r="J172" s="22" t="n">
        <v>45</v>
      </c>
      <c r="K172" s="22" t="n">
        <v>50</v>
      </c>
      <c r="L172" s="22" t="n">
        <v>38</v>
      </c>
      <c r="M172" s="22" t="n">
        <v>59</v>
      </c>
      <c r="N172" s="22" t="n">
        <v>47</v>
      </c>
      <c r="O172" s="22" t="n">
        <v>50</v>
      </c>
      <c r="P172" s="22" t="n">
        <f aca="false">SUM(D172:O172)</f>
        <v>529</v>
      </c>
      <c r="Q172" s="22" t="n">
        <f aca="false">ROUND(P172/12,0)</f>
        <v>44</v>
      </c>
    </row>
    <row r="173" customFormat="false" ht="12" hidden="false" customHeight="false" outlineLevel="0" collapsed="false">
      <c r="B173" s="9" t="s">
        <v>61</v>
      </c>
      <c r="C173" s="10" t="s">
        <v>16</v>
      </c>
      <c r="D173" s="12" t="n">
        <v>1135</v>
      </c>
      <c r="E173" s="12" t="n">
        <v>524</v>
      </c>
      <c r="F173" s="12" t="n">
        <v>351</v>
      </c>
      <c r="G173" s="12" t="n">
        <v>416</v>
      </c>
      <c r="H173" s="12" t="n">
        <v>714</v>
      </c>
      <c r="I173" s="12" t="n">
        <v>491</v>
      </c>
      <c r="J173" s="12" t="n">
        <v>490</v>
      </c>
      <c r="K173" s="12" t="n">
        <v>440</v>
      </c>
      <c r="L173" s="12" t="n">
        <v>488</v>
      </c>
      <c r="M173" s="12" t="n">
        <v>346</v>
      </c>
      <c r="N173" s="12" t="n">
        <v>450</v>
      </c>
      <c r="O173" s="12" t="n">
        <v>1188</v>
      </c>
      <c r="P173" s="12" t="n">
        <f aca="false">SUM(D173:O173)</f>
        <v>7033</v>
      </c>
      <c r="Q173" s="12" t="n">
        <f aca="false">ROUND(P173/12,0)</f>
        <v>586</v>
      </c>
    </row>
    <row r="174" customFormat="false" ht="12" hidden="false" customHeight="false" outlineLevel="0" collapsed="false">
      <c r="B174" s="9"/>
      <c r="C174" s="14" t="s">
        <v>17</v>
      </c>
      <c r="D174" s="16" t="n">
        <v>564</v>
      </c>
      <c r="E174" s="16" t="n">
        <v>334</v>
      </c>
      <c r="F174" s="16" t="n">
        <v>116</v>
      </c>
      <c r="G174" s="16" t="n">
        <v>432</v>
      </c>
      <c r="H174" s="16" t="n">
        <v>361</v>
      </c>
      <c r="I174" s="16" t="n">
        <v>395</v>
      </c>
      <c r="J174" s="16" t="n">
        <v>401</v>
      </c>
      <c r="K174" s="16" t="n">
        <v>344</v>
      </c>
      <c r="L174" s="16" t="n">
        <v>395</v>
      </c>
      <c r="M174" s="16" t="n">
        <v>343</v>
      </c>
      <c r="N174" s="16" t="n">
        <v>361</v>
      </c>
      <c r="O174" s="16" t="n">
        <v>1235</v>
      </c>
      <c r="P174" s="16" t="n">
        <f aca="false">SUM(D174:O174)</f>
        <v>5281</v>
      </c>
      <c r="Q174" s="16" t="n">
        <f aca="false">ROUND(P174/12,0)</f>
        <v>440</v>
      </c>
    </row>
    <row r="175" customFormat="false" ht="12" hidden="false" customHeight="false" outlineLevel="0" collapsed="false">
      <c r="B175" s="9"/>
      <c r="C175" s="17" t="s">
        <v>18</v>
      </c>
      <c r="D175" s="19" t="n">
        <v>95</v>
      </c>
      <c r="E175" s="19" t="n">
        <v>106</v>
      </c>
      <c r="F175" s="19" t="n">
        <v>84</v>
      </c>
      <c r="G175" s="19" t="n">
        <v>112</v>
      </c>
      <c r="H175" s="19" t="n">
        <v>110</v>
      </c>
      <c r="I175" s="19" t="n">
        <v>99</v>
      </c>
      <c r="J175" s="19" t="n">
        <v>95</v>
      </c>
      <c r="K175" s="19" t="n">
        <v>101</v>
      </c>
      <c r="L175" s="19" t="n">
        <v>94</v>
      </c>
      <c r="M175" s="19" t="n">
        <v>93</v>
      </c>
      <c r="N175" s="19" t="n">
        <v>93</v>
      </c>
      <c r="O175" s="19" t="n">
        <v>106</v>
      </c>
      <c r="P175" s="19" t="n">
        <f aca="false">SUM(D175:O175)</f>
        <v>1188</v>
      </c>
      <c r="Q175" s="19" t="n">
        <f aca="false">ROUND(P175/12,0)</f>
        <v>99</v>
      </c>
    </row>
    <row r="176" customFormat="false" ht="12" hidden="false" customHeight="false" outlineLevel="0" collapsed="false">
      <c r="B176" s="9"/>
      <c r="C176" s="20" t="s">
        <v>19</v>
      </c>
      <c r="D176" s="22" t="n">
        <v>41</v>
      </c>
      <c r="E176" s="22" t="n">
        <v>38</v>
      </c>
      <c r="F176" s="22" t="n">
        <v>38</v>
      </c>
      <c r="G176" s="22" t="n">
        <v>48</v>
      </c>
      <c r="H176" s="22" t="n">
        <v>37</v>
      </c>
      <c r="I176" s="22" t="n">
        <v>30</v>
      </c>
      <c r="J176" s="22" t="n">
        <v>41</v>
      </c>
      <c r="K176" s="22" t="n">
        <v>47</v>
      </c>
      <c r="L176" s="22" t="n">
        <v>50</v>
      </c>
      <c r="M176" s="22" t="n">
        <v>74</v>
      </c>
      <c r="N176" s="22" t="n">
        <v>46</v>
      </c>
      <c r="O176" s="22" t="n">
        <v>56</v>
      </c>
      <c r="P176" s="22" t="n">
        <f aca="false">SUM(D176:O176)</f>
        <v>546</v>
      </c>
      <c r="Q176" s="22" t="n">
        <f aca="false">ROUND(P176/12,0)</f>
        <v>46</v>
      </c>
    </row>
  </sheetData>
  <sheetProtection sheet="true" objects="true" scenarios="true"/>
  <mergeCells count="44">
    <mergeCell ref="B4:C4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B69:B72"/>
    <mergeCell ref="B73:B76"/>
    <mergeCell ref="B77:B80"/>
    <mergeCell ref="B81:B84"/>
    <mergeCell ref="B85:B88"/>
    <mergeCell ref="B89:B92"/>
    <mergeCell ref="B93:B96"/>
    <mergeCell ref="B97:B100"/>
    <mergeCell ref="B101:B104"/>
    <mergeCell ref="B105:B108"/>
    <mergeCell ref="B109:B112"/>
    <mergeCell ref="B113:B116"/>
    <mergeCell ref="B117:B120"/>
    <mergeCell ref="B121:B124"/>
    <mergeCell ref="B125:B128"/>
    <mergeCell ref="B129:B132"/>
    <mergeCell ref="B133:B136"/>
    <mergeCell ref="B137:B140"/>
    <mergeCell ref="B141:B144"/>
    <mergeCell ref="B145:B148"/>
    <mergeCell ref="B149:B152"/>
    <mergeCell ref="B153:B156"/>
    <mergeCell ref="B157:B160"/>
    <mergeCell ref="B161:B164"/>
    <mergeCell ref="B165:B168"/>
    <mergeCell ref="B169:B172"/>
    <mergeCell ref="B173:B176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80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28" t="s">
        <v>63</v>
      </c>
      <c r="C5" s="28" t="s">
        <v>64</v>
      </c>
      <c r="D5" s="29" t="s">
        <v>65</v>
      </c>
      <c r="E5" s="29" t="s">
        <v>66</v>
      </c>
      <c r="F5" s="29" t="s">
        <v>67</v>
      </c>
      <c r="G5" s="29" t="s">
        <v>68</v>
      </c>
      <c r="H5" s="29" t="s">
        <v>69</v>
      </c>
      <c r="I5" s="30" t="s">
        <v>70</v>
      </c>
      <c r="J5" s="30" t="s">
        <v>71</v>
      </c>
      <c r="K5" s="30" t="s">
        <v>69</v>
      </c>
    </row>
    <row r="6" customFormat="false" ht="13.2" hidden="false" customHeight="false" outlineLevel="0" collapsed="false">
      <c r="B6" s="36" t="n">
        <v>17</v>
      </c>
      <c r="C6" s="36" t="n">
        <v>4</v>
      </c>
      <c r="D6" s="41" t="n">
        <v>92</v>
      </c>
      <c r="E6" s="41" t="n">
        <v>54</v>
      </c>
      <c r="F6" s="41" t="n">
        <v>912</v>
      </c>
      <c r="G6" s="41" t="n">
        <v>531</v>
      </c>
      <c r="H6" s="41" t="n">
        <v>419</v>
      </c>
      <c r="I6" s="41" t="n">
        <v>565</v>
      </c>
      <c r="J6" s="41" t="n">
        <v>265</v>
      </c>
      <c r="K6" s="41" t="n">
        <v>300</v>
      </c>
    </row>
    <row r="7" customFormat="false" ht="13.2" hidden="false" customHeight="false" outlineLevel="0" collapsed="false">
      <c r="B7" s="36" t="n">
        <v>17</v>
      </c>
      <c r="C7" s="36" t="n">
        <v>5</v>
      </c>
      <c r="D7" s="41" t="n">
        <v>92</v>
      </c>
      <c r="E7" s="41" t="n">
        <v>51</v>
      </c>
      <c r="F7" s="41" t="n">
        <v>518</v>
      </c>
      <c r="G7" s="41" t="n">
        <v>410</v>
      </c>
      <c r="H7" s="41" t="n">
        <v>149</v>
      </c>
      <c r="I7" s="41" t="n">
        <v>326</v>
      </c>
      <c r="J7" s="41" t="n">
        <v>192</v>
      </c>
      <c r="K7" s="41" t="n">
        <v>134</v>
      </c>
    </row>
    <row r="8" customFormat="false" ht="13.2" hidden="false" customHeight="false" outlineLevel="0" collapsed="false">
      <c r="B8" s="36" t="n">
        <v>17</v>
      </c>
      <c r="C8" s="36" t="n">
        <v>6</v>
      </c>
      <c r="D8" s="41" t="n">
        <v>99</v>
      </c>
      <c r="E8" s="41" t="n">
        <v>50</v>
      </c>
      <c r="F8" s="41" t="n">
        <v>383</v>
      </c>
      <c r="G8" s="41" t="n">
        <v>408</v>
      </c>
      <c r="H8" s="41" t="n">
        <v>24</v>
      </c>
      <c r="I8" s="41" t="n">
        <v>216</v>
      </c>
      <c r="J8" s="41" t="n">
        <v>192</v>
      </c>
      <c r="K8" s="41" t="n">
        <v>24</v>
      </c>
    </row>
    <row r="9" customFormat="false" ht="13.2" hidden="false" customHeight="false" outlineLevel="0" collapsed="false">
      <c r="B9" s="36" t="n">
        <v>17</v>
      </c>
      <c r="C9" s="36" t="n">
        <v>7</v>
      </c>
      <c r="D9" s="41" t="n">
        <v>113</v>
      </c>
      <c r="E9" s="41" t="n">
        <v>56</v>
      </c>
      <c r="F9" s="41" t="n">
        <v>365</v>
      </c>
      <c r="G9" s="41" t="n">
        <v>435</v>
      </c>
      <c r="H9" s="42" t="n">
        <v>-13</v>
      </c>
      <c r="I9" s="41" t="n">
        <v>190</v>
      </c>
      <c r="J9" s="41" t="n">
        <v>193</v>
      </c>
      <c r="K9" s="42" t="n">
        <v>-3</v>
      </c>
    </row>
    <row r="10" customFormat="false" ht="13.2" hidden="false" customHeight="false" outlineLevel="0" collapsed="false">
      <c r="B10" s="36" t="n">
        <v>17</v>
      </c>
      <c r="C10" s="36" t="n">
        <v>8</v>
      </c>
      <c r="D10" s="41" t="n">
        <v>99</v>
      </c>
      <c r="E10" s="41" t="n">
        <v>71</v>
      </c>
      <c r="F10" s="41" t="n">
        <v>450</v>
      </c>
      <c r="G10" s="41" t="n">
        <v>430</v>
      </c>
      <c r="H10" s="41" t="n">
        <v>48</v>
      </c>
      <c r="I10" s="41" t="n">
        <v>238</v>
      </c>
      <c r="J10" s="41" t="n">
        <v>216</v>
      </c>
      <c r="K10" s="41" t="n">
        <v>22</v>
      </c>
    </row>
    <row r="11" customFormat="false" ht="13.2" hidden="false" customHeight="false" outlineLevel="0" collapsed="false">
      <c r="B11" s="36" t="n">
        <v>17</v>
      </c>
      <c r="C11" s="36" t="n">
        <v>9</v>
      </c>
      <c r="D11" s="41" t="n">
        <v>74</v>
      </c>
      <c r="E11" s="41" t="n">
        <v>46</v>
      </c>
      <c r="F11" s="41" t="n">
        <v>480</v>
      </c>
      <c r="G11" s="41" t="n">
        <v>396</v>
      </c>
      <c r="H11" s="41" t="n">
        <v>112</v>
      </c>
      <c r="I11" s="41" t="n">
        <v>287</v>
      </c>
      <c r="J11" s="41" t="n">
        <v>189</v>
      </c>
      <c r="K11" s="41" t="n">
        <v>98</v>
      </c>
    </row>
    <row r="12" customFormat="false" ht="13.2" hidden="false" customHeight="false" outlineLevel="0" collapsed="false">
      <c r="B12" s="36" t="n">
        <v>17</v>
      </c>
      <c r="C12" s="36" t="n">
        <v>10</v>
      </c>
      <c r="D12" s="41" t="n">
        <v>83</v>
      </c>
      <c r="E12" s="41" t="n">
        <v>42</v>
      </c>
      <c r="F12" s="41" t="n">
        <v>494</v>
      </c>
      <c r="G12" s="41" t="n">
        <v>382</v>
      </c>
      <c r="H12" s="41" t="n">
        <v>153</v>
      </c>
      <c r="I12" s="41" t="n">
        <v>280</v>
      </c>
      <c r="J12" s="41" t="n">
        <v>172</v>
      </c>
      <c r="K12" s="41" t="n">
        <v>108</v>
      </c>
    </row>
    <row r="13" customFormat="false" ht="13.2" hidden="false" customHeight="false" outlineLevel="0" collapsed="false">
      <c r="B13" s="36" t="n">
        <v>17</v>
      </c>
      <c r="C13" s="36" t="n">
        <v>11</v>
      </c>
      <c r="D13" s="41" t="n">
        <v>92</v>
      </c>
      <c r="E13" s="41" t="n">
        <v>50</v>
      </c>
      <c r="F13" s="41" t="n">
        <v>433</v>
      </c>
      <c r="G13" s="41" t="n">
        <v>418</v>
      </c>
      <c r="H13" s="41" t="n">
        <v>57</v>
      </c>
      <c r="I13" s="41" t="n">
        <v>227</v>
      </c>
      <c r="J13" s="41" t="n">
        <v>187</v>
      </c>
      <c r="K13" s="41" t="n">
        <v>40</v>
      </c>
    </row>
    <row r="14" customFormat="false" ht="13.2" hidden="false" customHeight="false" outlineLevel="0" collapsed="false">
      <c r="B14" s="36" t="n">
        <v>17</v>
      </c>
      <c r="C14" s="36" t="n">
        <v>12</v>
      </c>
      <c r="D14" s="41" t="n">
        <v>77</v>
      </c>
      <c r="E14" s="41" t="n">
        <v>56</v>
      </c>
      <c r="F14" s="41" t="n">
        <v>389</v>
      </c>
      <c r="G14" s="41" t="n">
        <v>339</v>
      </c>
      <c r="H14" s="42" t="n">
        <v>71</v>
      </c>
      <c r="I14" s="41" t="n">
        <v>187</v>
      </c>
      <c r="J14" s="41" t="n">
        <v>151</v>
      </c>
      <c r="K14" s="41" t="n">
        <v>36</v>
      </c>
    </row>
    <row r="15" customFormat="false" ht="13.2" hidden="false" customHeight="false" outlineLevel="0" collapsed="false">
      <c r="B15" s="36" t="n">
        <v>18</v>
      </c>
      <c r="C15" s="36" t="n">
        <v>1</v>
      </c>
      <c r="D15" s="41" t="n">
        <v>97</v>
      </c>
      <c r="E15" s="41" t="n">
        <v>78</v>
      </c>
      <c r="F15" s="41" t="n">
        <v>322</v>
      </c>
      <c r="G15" s="41" t="n">
        <v>413</v>
      </c>
      <c r="H15" s="42" t="n">
        <v>-72</v>
      </c>
      <c r="I15" s="41" t="n">
        <v>198</v>
      </c>
      <c r="J15" s="41" t="n">
        <v>198</v>
      </c>
      <c r="K15" s="41" t="n">
        <v>0</v>
      </c>
    </row>
    <row r="16" customFormat="false" ht="13.2" hidden="false" customHeight="false" outlineLevel="0" collapsed="false">
      <c r="B16" s="36" t="n">
        <v>18</v>
      </c>
      <c r="C16" s="36" t="n">
        <v>2</v>
      </c>
      <c r="D16" s="41" t="n">
        <v>99</v>
      </c>
      <c r="E16" s="41" t="n">
        <v>65</v>
      </c>
      <c r="F16" s="41" t="n">
        <v>371</v>
      </c>
      <c r="G16" s="41" t="n">
        <v>457</v>
      </c>
      <c r="H16" s="42" t="n">
        <v>-52</v>
      </c>
      <c r="I16" s="41" t="n">
        <v>223</v>
      </c>
      <c r="J16" s="41" t="n">
        <v>239</v>
      </c>
      <c r="K16" s="42" t="n">
        <v>-16</v>
      </c>
    </row>
    <row r="17" customFormat="false" ht="13.2" hidden="false" customHeight="false" outlineLevel="0" collapsed="false">
      <c r="B17" s="36" t="n">
        <v>18</v>
      </c>
      <c r="C17" s="36" t="n">
        <v>3</v>
      </c>
      <c r="D17" s="41" t="n">
        <v>107</v>
      </c>
      <c r="E17" s="41" t="n">
        <v>56</v>
      </c>
      <c r="F17" s="41" t="n">
        <v>1253</v>
      </c>
      <c r="G17" s="41" t="n">
        <v>1461</v>
      </c>
      <c r="H17" s="42" t="n">
        <v>-157</v>
      </c>
      <c r="I17" s="41" t="n">
        <v>735</v>
      </c>
      <c r="J17" s="41" t="n">
        <v>786</v>
      </c>
      <c r="K17" s="42" t="n">
        <v>-51</v>
      </c>
    </row>
    <row r="18" customFormat="false" ht="13.2" hidden="false" customHeight="false" outlineLevel="0" collapsed="false">
      <c r="B18" s="36"/>
      <c r="C18" s="39" t="s">
        <v>72</v>
      </c>
      <c r="D18" s="41" t="n">
        <v>1124</v>
      </c>
      <c r="E18" s="41" t="n">
        <v>675</v>
      </c>
      <c r="F18" s="41" t="n">
        <v>6370</v>
      </c>
      <c r="G18" s="41" t="n">
        <v>6080</v>
      </c>
      <c r="H18" s="41" t="n">
        <v>739</v>
      </c>
      <c r="I18" s="41" t="n">
        <v>3672</v>
      </c>
      <c r="J18" s="41" t="n">
        <v>2980</v>
      </c>
      <c r="K18" s="41" t="n">
        <v>692</v>
      </c>
    </row>
  </sheetData>
  <sheetProtection sheet="true" objects="true" scenarios="true"/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81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18</v>
      </c>
      <c r="C6" s="36" t="n">
        <v>4</v>
      </c>
      <c r="D6" s="37" t="n">
        <v>85</v>
      </c>
      <c r="E6" s="37" t="n">
        <v>53</v>
      </c>
      <c r="F6" s="37" t="n">
        <v>959</v>
      </c>
      <c r="G6" s="37" t="n">
        <v>549</v>
      </c>
      <c r="H6" s="37" t="n">
        <v>442</v>
      </c>
      <c r="I6" s="37" t="n">
        <v>602</v>
      </c>
      <c r="J6" s="37" t="n">
        <v>243</v>
      </c>
      <c r="K6" s="37" t="n">
        <v>359</v>
      </c>
    </row>
    <row r="7" customFormat="false" ht="13.2" hidden="false" customHeight="false" outlineLevel="0" collapsed="false">
      <c r="B7" s="36" t="n">
        <v>18</v>
      </c>
      <c r="C7" s="36" t="n">
        <v>5</v>
      </c>
      <c r="D7" s="37" t="n">
        <v>102</v>
      </c>
      <c r="E7" s="37" t="n">
        <v>63</v>
      </c>
      <c r="F7" s="37" t="n">
        <v>526</v>
      </c>
      <c r="G7" s="37" t="n">
        <v>411</v>
      </c>
      <c r="H7" s="37" t="n">
        <v>154</v>
      </c>
      <c r="I7" s="37" t="n">
        <v>339</v>
      </c>
      <c r="J7" s="37" t="n">
        <v>182</v>
      </c>
      <c r="K7" s="37" t="n">
        <v>157</v>
      </c>
    </row>
    <row r="8" customFormat="false" ht="13.2" hidden="false" customHeight="false" outlineLevel="0" collapsed="false">
      <c r="B8" s="36" t="n">
        <v>18</v>
      </c>
      <c r="C8" s="36" t="n">
        <v>6</v>
      </c>
      <c r="D8" s="37" t="n">
        <v>111</v>
      </c>
      <c r="E8" s="37" t="n">
        <v>57</v>
      </c>
      <c r="F8" s="37" t="n">
        <v>447</v>
      </c>
      <c r="G8" s="37" t="n">
        <v>390</v>
      </c>
      <c r="H8" s="37" t="n">
        <v>111</v>
      </c>
      <c r="I8" s="37" t="n">
        <v>272</v>
      </c>
      <c r="J8" s="37" t="n">
        <v>176</v>
      </c>
      <c r="K8" s="37" t="n">
        <v>96</v>
      </c>
    </row>
    <row r="9" customFormat="false" ht="13.2" hidden="false" customHeight="false" outlineLevel="0" collapsed="false">
      <c r="B9" s="36" t="n">
        <v>18</v>
      </c>
      <c r="C9" s="36" t="n">
        <v>7</v>
      </c>
      <c r="D9" s="37" t="n">
        <v>122</v>
      </c>
      <c r="E9" s="37" t="n">
        <v>47</v>
      </c>
      <c r="F9" s="37" t="n">
        <v>446</v>
      </c>
      <c r="G9" s="37" t="n">
        <v>442</v>
      </c>
      <c r="H9" s="37" t="n">
        <v>79</v>
      </c>
      <c r="I9" s="37" t="n">
        <v>252</v>
      </c>
      <c r="J9" s="37" t="n">
        <v>201</v>
      </c>
      <c r="K9" s="37" t="n">
        <v>51</v>
      </c>
    </row>
    <row r="10" customFormat="false" ht="13.2" hidden="false" customHeight="false" outlineLevel="0" collapsed="false">
      <c r="B10" s="36" t="n">
        <v>18</v>
      </c>
      <c r="C10" s="36" t="n">
        <v>8</v>
      </c>
      <c r="D10" s="37" t="n">
        <v>92</v>
      </c>
      <c r="E10" s="37" t="n">
        <v>48</v>
      </c>
      <c r="F10" s="37" t="n">
        <v>437</v>
      </c>
      <c r="G10" s="37" t="n">
        <v>426</v>
      </c>
      <c r="H10" s="37" t="n">
        <v>55</v>
      </c>
      <c r="I10" s="37" t="n">
        <v>251</v>
      </c>
      <c r="J10" s="37" t="n">
        <v>200</v>
      </c>
      <c r="K10" s="37" t="n">
        <v>51</v>
      </c>
    </row>
    <row r="11" customFormat="false" ht="13.2" hidden="false" customHeight="false" outlineLevel="0" collapsed="false">
      <c r="B11" s="36" t="n">
        <v>18</v>
      </c>
      <c r="C11" s="36" t="n">
        <v>9</v>
      </c>
      <c r="D11" s="37" t="n">
        <v>102</v>
      </c>
      <c r="E11" s="37" t="n">
        <v>44</v>
      </c>
      <c r="F11" s="37" t="n">
        <v>381</v>
      </c>
      <c r="G11" s="37" t="n">
        <v>427</v>
      </c>
      <c r="H11" s="37" t="n">
        <v>12</v>
      </c>
      <c r="I11" s="37" t="n">
        <v>252</v>
      </c>
      <c r="J11" s="37" t="n">
        <v>218</v>
      </c>
      <c r="K11" s="37" t="n">
        <v>34</v>
      </c>
    </row>
    <row r="12" customFormat="false" ht="13.2" hidden="false" customHeight="false" outlineLevel="0" collapsed="false">
      <c r="B12" s="36" t="n">
        <v>18</v>
      </c>
      <c r="C12" s="36" t="n">
        <v>10</v>
      </c>
      <c r="D12" s="37" t="n">
        <v>99</v>
      </c>
      <c r="E12" s="37" t="n">
        <v>56</v>
      </c>
      <c r="F12" s="37" t="n">
        <v>446</v>
      </c>
      <c r="G12" s="37" t="n">
        <v>398</v>
      </c>
      <c r="H12" s="37" t="n">
        <v>91</v>
      </c>
      <c r="I12" s="37" t="n">
        <v>260</v>
      </c>
      <c r="J12" s="37" t="n">
        <v>181</v>
      </c>
      <c r="K12" s="37" t="n">
        <v>79</v>
      </c>
    </row>
    <row r="13" customFormat="false" ht="13.2" hidden="false" customHeight="false" outlineLevel="0" collapsed="false">
      <c r="B13" s="36" t="n">
        <v>18</v>
      </c>
      <c r="C13" s="36" t="n">
        <v>11</v>
      </c>
      <c r="D13" s="37" t="n">
        <v>91</v>
      </c>
      <c r="E13" s="37" t="n">
        <v>56</v>
      </c>
      <c r="F13" s="37" t="n">
        <v>402</v>
      </c>
      <c r="G13" s="37" t="n">
        <v>397</v>
      </c>
      <c r="H13" s="37" t="n">
        <v>40</v>
      </c>
      <c r="I13" s="37" t="n">
        <v>218</v>
      </c>
      <c r="J13" s="37" t="n">
        <v>188</v>
      </c>
      <c r="K13" s="37" t="n">
        <v>30</v>
      </c>
    </row>
    <row r="14" customFormat="false" ht="13.2" hidden="false" customHeight="false" outlineLevel="0" collapsed="false">
      <c r="B14" s="36" t="n">
        <v>18</v>
      </c>
      <c r="C14" s="36" t="n">
        <v>12</v>
      </c>
      <c r="D14" s="37" t="n">
        <v>111</v>
      </c>
      <c r="E14" s="37" t="n">
        <v>73</v>
      </c>
      <c r="F14" s="37" t="n">
        <v>432</v>
      </c>
      <c r="G14" s="37" t="n">
        <v>432</v>
      </c>
      <c r="H14" s="37" t="n">
        <v>38</v>
      </c>
      <c r="I14" s="37" t="n">
        <v>226</v>
      </c>
      <c r="J14" s="37" t="n">
        <v>204</v>
      </c>
      <c r="K14" s="37" t="n">
        <v>22</v>
      </c>
    </row>
    <row r="15" customFormat="false" ht="13.2" hidden="false" customHeight="false" outlineLevel="0" collapsed="false">
      <c r="B15" s="36" t="n">
        <v>19</v>
      </c>
      <c r="C15" s="36" t="n">
        <v>1</v>
      </c>
      <c r="D15" s="37" t="n">
        <v>100</v>
      </c>
      <c r="E15" s="37" t="n">
        <v>75</v>
      </c>
      <c r="F15" s="37" t="n">
        <v>670</v>
      </c>
      <c r="G15" s="37" t="n">
        <v>389</v>
      </c>
      <c r="H15" s="37" t="n">
        <v>306</v>
      </c>
      <c r="I15" s="37" t="n">
        <v>362</v>
      </c>
      <c r="J15" s="37" t="n">
        <v>188</v>
      </c>
      <c r="K15" s="37" t="n">
        <v>174</v>
      </c>
    </row>
    <row r="16" customFormat="false" ht="13.2" hidden="false" customHeight="false" outlineLevel="0" collapsed="false">
      <c r="B16" s="36" t="n">
        <v>19</v>
      </c>
      <c r="C16" s="36" t="n">
        <v>2</v>
      </c>
      <c r="D16" s="37" t="n">
        <v>99</v>
      </c>
      <c r="E16" s="37" t="n">
        <v>57</v>
      </c>
      <c r="F16" s="37" t="n">
        <v>437</v>
      </c>
      <c r="G16" s="37" t="n">
        <v>466</v>
      </c>
      <c r="H16" s="37" t="n">
        <v>13</v>
      </c>
      <c r="I16" s="37" t="n">
        <v>246</v>
      </c>
      <c r="J16" s="37" t="n">
        <v>263</v>
      </c>
      <c r="K16" s="37" t="n">
        <v>-17</v>
      </c>
    </row>
    <row r="17" customFormat="false" ht="13.2" hidden="false" customHeight="false" outlineLevel="0" collapsed="false">
      <c r="B17" s="36" t="n">
        <v>19</v>
      </c>
      <c r="C17" s="36" t="n">
        <v>3</v>
      </c>
      <c r="D17" s="37" t="n">
        <v>91</v>
      </c>
      <c r="E17" s="37" t="n">
        <v>54</v>
      </c>
      <c r="F17" s="37" t="n">
        <v>992</v>
      </c>
      <c r="G17" s="38" t="n">
        <v>1612</v>
      </c>
      <c r="H17" s="37" t="n">
        <v>-583</v>
      </c>
      <c r="I17" s="37" t="n">
        <v>569</v>
      </c>
      <c r="J17" s="37" t="n">
        <v>854</v>
      </c>
      <c r="K17" s="37" t="n">
        <v>-285</v>
      </c>
    </row>
    <row r="18" customFormat="false" ht="13.2" hidden="false" customHeight="false" outlineLevel="0" collapsed="false">
      <c r="B18" s="36"/>
      <c r="C18" s="39" t="s">
        <v>72</v>
      </c>
      <c r="D18" s="38" t="n">
        <v>1205</v>
      </c>
      <c r="E18" s="37" t="n">
        <v>683</v>
      </c>
      <c r="F18" s="38" t="n">
        <v>6575</v>
      </c>
      <c r="G18" s="38" t="n">
        <v>6339</v>
      </c>
      <c r="H18" s="37" t="n">
        <v>758</v>
      </c>
      <c r="I18" s="38" t="n">
        <v>3849</v>
      </c>
      <c r="J18" s="38" t="n">
        <v>3098</v>
      </c>
      <c r="K18" s="37" t="n">
        <v>751</v>
      </c>
    </row>
  </sheetData>
  <sheetProtection sheet="true" objects="true" scenarios="true"/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83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19</v>
      </c>
      <c r="C6" s="36" t="n">
        <v>4</v>
      </c>
      <c r="D6" s="37" t="n">
        <v>75</v>
      </c>
      <c r="E6" s="37" t="n">
        <v>46</v>
      </c>
      <c r="F6" s="44" t="n">
        <v>1004</v>
      </c>
      <c r="G6" s="37" t="n">
        <v>592</v>
      </c>
      <c r="H6" s="45" t="n">
        <f aca="false">D6+F6-E6-G6</f>
        <v>441</v>
      </c>
      <c r="I6" s="37" t="n">
        <v>647</v>
      </c>
      <c r="J6" s="37" t="n">
        <v>307</v>
      </c>
      <c r="K6" s="37" t="n">
        <f aca="false">I6-J6</f>
        <v>340</v>
      </c>
    </row>
    <row r="7" customFormat="false" ht="13.2" hidden="false" customHeight="false" outlineLevel="0" collapsed="false">
      <c r="B7" s="36" t="n">
        <v>19</v>
      </c>
      <c r="C7" s="36" t="n">
        <v>5</v>
      </c>
      <c r="D7" s="37" t="n">
        <v>112</v>
      </c>
      <c r="E7" s="37" t="n">
        <v>80</v>
      </c>
      <c r="F7" s="37" t="n">
        <v>538</v>
      </c>
      <c r="G7" s="37" t="n">
        <v>418</v>
      </c>
      <c r="H7" s="45" t="n">
        <f aca="false">D7+F7-E7-G7</f>
        <v>152</v>
      </c>
      <c r="I7" s="37" t="n">
        <v>328</v>
      </c>
      <c r="J7" s="37" t="n">
        <v>212</v>
      </c>
      <c r="K7" s="37" t="n">
        <f aca="false">I7-J7</f>
        <v>116</v>
      </c>
    </row>
    <row r="8" customFormat="false" ht="13.2" hidden="false" customHeight="false" outlineLevel="0" collapsed="false">
      <c r="B8" s="36" t="n">
        <v>19</v>
      </c>
      <c r="C8" s="36" t="n">
        <v>6</v>
      </c>
      <c r="D8" s="37" t="n">
        <v>98</v>
      </c>
      <c r="E8" s="37" t="n">
        <v>46</v>
      </c>
      <c r="F8" s="37" t="n">
        <v>395</v>
      </c>
      <c r="G8" s="37" t="n">
        <v>387</v>
      </c>
      <c r="H8" s="45" t="n">
        <f aca="false">D8+F8-E8-G8</f>
        <v>60</v>
      </c>
      <c r="I8" s="37" t="n">
        <v>235</v>
      </c>
      <c r="J8" s="37" t="n">
        <v>196</v>
      </c>
      <c r="K8" s="37" t="n">
        <f aca="false">I8-J8</f>
        <v>39</v>
      </c>
    </row>
    <row r="9" customFormat="false" ht="13.2" hidden="false" customHeight="false" outlineLevel="0" collapsed="false">
      <c r="B9" s="36" t="n">
        <v>19</v>
      </c>
      <c r="C9" s="36" t="n">
        <v>7</v>
      </c>
      <c r="D9" s="37" t="n">
        <v>116</v>
      </c>
      <c r="E9" s="37" t="n">
        <v>50</v>
      </c>
      <c r="F9" s="37" t="n">
        <v>422</v>
      </c>
      <c r="G9" s="37" t="n">
        <v>437</v>
      </c>
      <c r="H9" s="45" t="n">
        <f aca="false">D9+F9-E9-G9</f>
        <v>51</v>
      </c>
      <c r="I9" s="37" t="n">
        <v>253</v>
      </c>
      <c r="J9" s="37" t="n">
        <v>212</v>
      </c>
      <c r="K9" s="37" t="n">
        <f aca="false">I9-J9</f>
        <v>41</v>
      </c>
    </row>
    <row r="10" customFormat="false" ht="13.2" hidden="false" customHeight="false" outlineLevel="0" collapsed="false">
      <c r="B10" s="36" t="n">
        <v>19</v>
      </c>
      <c r="C10" s="36" t="n">
        <v>8</v>
      </c>
      <c r="D10" s="37" t="n">
        <v>115</v>
      </c>
      <c r="E10" s="37" t="n">
        <v>53</v>
      </c>
      <c r="F10" s="37" t="n">
        <v>606</v>
      </c>
      <c r="G10" s="37" t="n">
        <v>378</v>
      </c>
      <c r="H10" s="45" t="n">
        <f aca="false">D10+F10-E10-G10</f>
        <v>290</v>
      </c>
      <c r="I10" s="37" t="n">
        <v>342</v>
      </c>
      <c r="J10" s="37" t="n">
        <v>185</v>
      </c>
      <c r="K10" s="37" t="n">
        <f aca="false">I10-J10</f>
        <v>157</v>
      </c>
    </row>
    <row r="11" customFormat="false" ht="13.2" hidden="false" customHeight="false" outlineLevel="0" collapsed="false">
      <c r="B11" s="36" t="n">
        <v>19</v>
      </c>
      <c r="C11" s="36" t="n">
        <v>9</v>
      </c>
      <c r="D11" s="37" t="n">
        <v>86</v>
      </c>
      <c r="E11" s="37" t="n">
        <v>48</v>
      </c>
      <c r="F11" s="37" t="n">
        <v>424</v>
      </c>
      <c r="G11" s="37" t="n">
        <v>413</v>
      </c>
      <c r="H11" s="45" t="n">
        <f aca="false">D11+F11-E11-G11</f>
        <v>49</v>
      </c>
      <c r="I11" s="37" t="n">
        <v>253</v>
      </c>
      <c r="J11" s="37" t="n">
        <v>195</v>
      </c>
      <c r="K11" s="37" t="n">
        <f aca="false">I11-J11</f>
        <v>58</v>
      </c>
    </row>
    <row r="12" customFormat="false" ht="13.2" hidden="false" customHeight="false" outlineLevel="0" collapsed="false">
      <c r="B12" s="36" t="n">
        <v>19</v>
      </c>
      <c r="C12" s="36" t="n">
        <v>10</v>
      </c>
      <c r="D12" s="37" t="n">
        <v>104</v>
      </c>
      <c r="E12" s="37" t="n">
        <v>59</v>
      </c>
      <c r="F12" s="37" t="n">
        <v>558</v>
      </c>
      <c r="G12" s="37" t="n">
        <v>436</v>
      </c>
      <c r="H12" s="45" t="n">
        <f aca="false">D12+F12-E12-G12</f>
        <v>167</v>
      </c>
      <c r="I12" s="37" t="n">
        <v>316</v>
      </c>
      <c r="J12" s="37" t="n">
        <v>199</v>
      </c>
      <c r="K12" s="37" t="n">
        <f aca="false">I12-J12</f>
        <v>117</v>
      </c>
    </row>
    <row r="13" customFormat="false" ht="13.2" hidden="false" customHeight="false" outlineLevel="0" collapsed="false">
      <c r="B13" s="36" t="n">
        <v>19</v>
      </c>
      <c r="C13" s="36" t="n">
        <v>11</v>
      </c>
      <c r="D13" s="37" t="n">
        <v>86</v>
      </c>
      <c r="E13" s="37" t="n">
        <v>62</v>
      </c>
      <c r="F13" s="37" t="n">
        <v>418</v>
      </c>
      <c r="G13" s="37" t="n">
        <v>361</v>
      </c>
      <c r="H13" s="45" t="n">
        <f aca="false">D13+F13-E13-G13</f>
        <v>81</v>
      </c>
      <c r="I13" s="37" t="n">
        <v>240</v>
      </c>
      <c r="J13" s="37" t="n">
        <v>187</v>
      </c>
      <c r="K13" s="37" t="n">
        <f aca="false">I13-J13</f>
        <v>53</v>
      </c>
    </row>
    <row r="14" customFormat="false" ht="13.2" hidden="false" customHeight="false" outlineLevel="0" collapsed="false">
      <c r="B14" s="36" t="n">
        <v>19</v>
      </c>
      <c r="C14" s="36" t="n">
        <v>12</v>
      </c>
      <c r="D14" s="37" t="n">
        <v>89</v>
      </c>
      <c r="E14" s="37" t="n">
        <v>56</v>
      </c>
      <c r="F14" s="37" t="n">
        <v>458</v>
      </c>
      <c r="G14" s="37" t="n">
        <v>376</v>
      </c>
      <c r="H14" s="45" t="n">
        <f aca="false">D14+F14-E14-G14</f>
        <v>115</v>
      </c>
      <c r="I14" s="37" t="n">
        <v>235</v>
      </c>
      <c r="J14" s="37" t="n">
        <v>184</v>
      </c>
      <c r="K14" s="37" t="n">
        <f aca="false">I14-J14</f>
        <v>51</v>
      </c>
    </row>
    <row r="15" customFormat="false" ht="13.2" hidden="false" customHeight="false" outlineLevel="0" collapsed="false">
      <c r="B15" s="36" t="n">
        <v>20</v>
      </c>
      <c r="C15" s="36" t="n">
        <v>1</v>
      </c>
      <c r="D15" s="37" t="n">
        <v>105</v>
      </c>
      <c r="E15" s="37" t="n">
        <v>74</v>
      </c>
      <c r="F15" s="37" t="n">
        <v>364</v>
      </c>
      <c r="G15" s="37" t="n">
        <v>317</v>
      </c>
      <c r="H15" s="45" t="n">
        <f aca="false">D15+F15-E15-G15</f>
        <v>78</v>
      </c>
      <c r="I15" s="37" t="n">
        <v>209</v>
      </c>
      <c r="J15" s="37" t="n">
        <v>155</v>
      </c>
      <c r="K15" s="37" t="n">
        <f aca="false">I15-J15</f>
        <v>54</v>
      </c>
    </row>
    <row r="16" customFormat="false" ht="13.2" hidden="false" customHeight="false" outlineLevel="0" collapsed="false">
      <c r="B16" s="36" t="n">
        <v>20</v>
      </c>
      <c r="C16" s="36" t="n">
        <v>2</v>
      </c>
      <c r="D16" s="37" t="n">
        <v>88</v>
      </c>
      <c r="E16" s="37" t="n">
        <v>61</v>
      </c>
      <c r="F16" s="37" t="n">
        <v>627</v>
      </c>
      <c r="G16" s="37" t="n">
        <v>522</v>
      </c>
      <c r="H16" s="45" t="n">
        <f aca="false">D16+F16-E16-G16</f>
        <v>132</v>
      </c>
      <c r="I16" s="37" t="n">
        <v>311</v>
      </c>
      <c r="J16" s="37" t="n">
        <v>269</v>
      </c>
      <c r="K16" s="37" t="n">
        <f aca="false">I16-J16</f>
        <v>42</v>
      </c>
    </row>
    <row r="17" customFormat="false" ht="13.2" hidden="false" customHeight="false" outlineLevel="0" collapsed="false">
      <c r="B17" s="36" t="n">
        <v>20</v>
      </c>
      <c r="C17" s="36" t="n">
        <v>3</v>
      </c>
      <c r="D17" s="37" t="n">
        <v>97</v>
      </c>
      <c r="E17" s="37" t="n">
        <v>61</v>
      </c>
      <c r="F17" s="44" t="n">
        <v>1312</v>
      </c>
      <c r="G17" s="38" t="n">
        <v>1465</v>
      </c>
      <c r="H17" s="45" t="n">
        <f aca="false">D17+F17-E17-G17</f>
        <v>-117</v>
      </c>
      <c r="I17" s="37" t="n">
        <v>733</v>
      </c>
      <c r="J17" s="37" t="n">
        <v>781</v>
      </c>
      <c r="K17" s="37" t="n">
        <f aca="false">I17-J17</f>
        <v>-48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1171</v>
      </c>
      <c r="E18" s="38" t="n">
        <f aca="false">SUM(E6:E17)</f>
        <v>696</v>
      </c>
      <c r="F18" s="38" t="n">
        <f aca="false">SUM(F6:F17)</f>
        <v>7126</v>
      </c>
      <c r="G18" s="38" t="n">
        <f aca="false">SUM(G6:G17)</f>
        <v>6102</v>
      </c>
      <c r="H18" s="38" t="n">
        <f aca="false">SUM(H6:H17)</f>
        <v>1499</v>
      </c>
      <c r="I18" s="38" t="n">
        <f aca="false">SUM(I6:I17)</f>
        <v>4102</v>
      </c>
      <c r="J18" s="38" t="n">
        <f aca="false">SUM(J6:J17)</f>
        <v>3082</v>
      </c>
      <c r="K18" s="38" t="n">
        <f aca="false">SUM(K6:K17)</f>
        <v>1020</v>
      </c>
    </row>
  </sheetData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84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20</v>
      </c>
      <c r="C6" s="36" t="n">
        <v>4</v>
      </c>
      <c r="D6" s="37" t="n">
        <v>97</v>
      </c>
      <c r="E6" s="37" t="n">
        <v>74</v>
      </c>
      <c r="F6" s="44" t="n">
        <v>1016</v>
      </c>
      <c r="G6" s="37" t="n">
        <v>565</v>
      </c>
      <c r="H6" s="45" t="n">
        <f aca="false">D6+F6-E6-G6</f>
        <v>474</v>
      </c>
      <c r="I6" s="37" t="n">
        <v>585</v>
      </c>
      <c r="J6" s="37" t="n">
        <v>290</v>
      </c>
      <c r="K6" s="37" t="n">
        <f aca="false">I6-J6</f>
        <v>295</v>
      </c>
    </row>
    <row r="7" customFormat="false" ht="13.2" hidden="false" customHeight="false" outlineLevel="0" collapsed="false">
      <c r="B7" s="36" t="n">
        <v>20</v>
      </c>
      <c r="C7" s="36" t="n">
        <v>5</v>
      </c>
      <c r="D7" s="37" t="n">
        <v>89</v>
      </c>
      <c r="E7" s="37" t="n">
        <v>56</v>
      </c>
      <c r="F7" s="37" t="n">
        <v>537</v>
      </c>
      <c r="G7" s="37" t="n">
        <v>338</v>
      </c>
      <c r="H7" s="45" t="n">
        <f aca="false">D7+F7-E7-G7</f>
        <v>232</v>
      </c>
      <c r="I7" s="37" t="n">
        <v>312</v>
      </c>
      <c r="J7" s="37" t="n">
        <v>169</v>
      </c>
      <c r="K7" s="37" t="n">
        <f aca="false">I7-J7</f>
        <v>143</v>
      </c>
    </row>
    <row r="8" customFormat="false" ht="13.2" hidden="false" customHeight="false" outlineLevel="0" collapsed="false">
      <c r="B8" s="36" t="n">
        <v>20</v>
      </c>
      <c r="C8" s="36" t="n">
        <v>6</v>
      </c>
      <c r="D8" s="37" t="n">
        <v>107</v>
      </c>
      <c r="E8" s="37" t="n">
        <v>48</v>
      </c>
      <c r="F8" s="37" t="n">
        <v>474</v>
      </c>
      <c r="G8" s="37" t="n">
        <v>413</v>
      </c>
      <c r="H8" s="45" t="n">
        <f aca="false">D8+F8-E8-G8</f>
        <v>120</v>
      </c>
      <c r="I8" s="37" t="n">
        <v>272</v>
      </c>
      <c r="J8" s="37" t="n">
        <v>187</v>
      </c>
      <c r="K8" s="37" t="n">
        <f aca="false">I8-J8</f>
        <v>85</v>
      </c>
    </row>
    <row r="9" customFormat="false" ht="13.2" hidden="false" customHeight="false" outlineLevel="0" collapsed="false">
      <c r="B9" s="36" t="n">
        <v>20</v>
      </c>
      <c r="C9" s="36" t="n">
        <v>7</v>
      </c>
      <c r="D9" s="37" t="n">
        <v>106</v>
      </c>
      <c r="E9" s="37" t="n">
        <v>45</v>
      </c>
      <c r="F9" s="37" t="n">
        <v>469</v>
      </c>
      <c r="G9" s="37" t="n">
        <v>402</v>
      </c>
      <c r="H9" s="45" t="n">
        <f aca="false">D9+F9-E9-G9</f>
        <v>128</v>
      </c>
      <c r="I9" s="37" t="n">
        <v>230</v>
      </c>
      <c r="J9" s="37" t="n">
        <v>197</v>
      </c>
      <c r="K9" s="37" t="n">
        <f aca="false">I9-J9</f>
        <v>33</v>
      </c>
    </row>
    <row r="10" customFormat="false" ht="13.2" hidden="false" customHeight="false" outlineLevel="0" collapsed="false">
      <c r="B10" s="36" t="n">
        <v>20</v>
      </c>
      <c r="C10" s="36" t="n">
        <v>8</v>
      </c>
      <c r="D10" s="37" t="n">
        <v>102</v>
      </c>
      <c r="E10" s="37" t="n">
        <v>59</v>
      </c>
      <c r="F10" s="37" t="n">
        <v>431</v>
      </c>
      <c r="G10" s="37" t="n">
        <v>416</v>
      </c>
      <c r="H10" s="45" t="n">
        <f aca="false">D10+F10-E10-G10</f>
        <v>58</v>
      </c>
      <c r="I10" s="37" t="n">
        <v>234</v>
      </c>
      <c r="J10" s="37" t="n">
        <v>197</v>
      </c>
      <c r="K10" s="37" t="n">
        <f aca="false">I10-J10</f>
        <v>37</v>
      </c>
    </row>
    <row r="11" customFormat="false" ht="13.2" hidden="false" customHeight="false" outlineLevel="0" collapsed="false">
      <c r="B11" s="36" t="n">
        <v>20</v>
      </c>
      <c r="C11" s="36" t="n">
        <v>9</v>
      </c>
      <c r="D11" s="37" t="n">
        <v>117</v>
      </c>
      <c r="E11" s="37" t="n">
        <v>53</v>
      </c>
      <c r="F11" s="37" t="n">
        <v>482</v>
      </c>
      <c r="G11" s="37" t="n">
        <v>417</v>
      </c>
      <c r="H11" s="45" t="n">
        <f aca="false">D11+F11-E11-G11</f>
        <v>129</v>
      </c>
      <c r="I11" s="37" t="n">
        <v>279</v>
      </c>
      <c r="J11" s="37" t="n">
        <v>190</v>
      </c>
      <c r="K11" s="37" t="n">
        <f aca="false">I11-J11</f>
        <v>89</v>
      </c>
    </row>
    <row r="12" customFormat="false" ht="13.2" hidden="false" customHeight="false" outlineLevel="0" collapsed="false">
      <c r="B12" s="36" t="n">
        <v>20</v>
      </c>
      <c r="C12" s="36" t="n">
        <v>10</v>
      </c>
      <c r="D12" s="37" t="n">
        <v>95</v>
      </c>
      <c r="E12" s="37" t="n">
        <v>73</v>
      </c>
      <c r="F12" s="37" t="n">
        <v>563</v>
      </c>
      <c r="G12" s="37" t="n">
        <v>444</v>
      </c>
      <c r="H12" s="45" t="n">
        <f aca="false">D12+F12-E12-G12</f>
        <v>141</v>
      </c>
      <c r="I12" s="37" t="n">
        <v>318</v>
      </c>
      <c r="J12" s="37" t="n">
        <v>218</v>
      </c>
      <c r="K12" s="37" t="n">
        <f aca="false">I12-J12</f>
        <v>100</v>
      </c>
    </row>
    <row r="13" customFormat="false" ht="13.2" hidden="false" customHeight="false" outlineLevel="0" collapsed="false">
      <c r="B13" s="36" t="n">
        <v>20</v>
      </c>
      <c r="C13" s="36" t="n">
        <v>11</v>
      </c>
      <c r="D13" s="37" t="n">
        <v>75</v>
      </c>
      <c r="E13" s="37" t="n">
        <v>61</v>
      </c>
      <c r="F13" s="37" t="n">
        <v>410</v>
      </c>
      <c r="G13" s="37" t="n">
        <v>293</v>
      </c>
      <c r="H13" s="45" t="n">
        <f aca="false">D13+F13-E13-G13</f>
        <v>131</v>
      </c>
      <c r="I13" s="37" t="n">
        <v>234</v>
      </c>
      <c r="J13" s="37" t="n">
        <v>137</v>
      </c>
      <c r="K13" s="37" t="n">
        <f aca="false">I13-J13</f>
        <v>97</v>
      </c>
    </row>
    <row r="14" customFormat="false" ht="13.2" hidden="false" customHeight="false" outlineLevel="0" collapsed="false">
      <c r="B14" s="36" t="n">
        <v>20</v>
      </c>
      <c r="C14" s="36" t="n">
        <v>12</v>
      </c>
      <c r="D14" s="37" t="n">
        <v>114</v>
      </c>
      <c r="E14" s="37" t="n">
        <v>74</v>
      </c>
      <c r="F14" s="37" t="n">
        <v>447</v>
      </c>
      <c r="G14" s="37" t="n">
        <v>338</v>
      </c>
      <c r="H14" s="45" t="n">
        <f aca="false">D14+F14-E14-G14</f>
        <v>149</v>
      </c>
      <c r="I14" s="37" t="n">
        <v>235</v>
      </c>
      <c r="J14" s="37" t="n">
        <v>161</v>
      </c>
      <c r="K14" s="37" t="n">
        <f aca="false">I14-J14</f>
        <v>74</v>
      </c>
    </row>
    <row r="15" customFormat="false" ht="13.2" hidden="false" customHeight="false" outlineLevel="0" collapsed="false">
      <c r="B15" s="36" t="n">
        <v>21</v>
      </c>
      <c r="C15" s="36" t="n">
        <v>1</v>
      </c>
      <c r="D15" s="37" t="n">
        <v>121</v>
      </c>
      <c r="E15" s="37" t="n">
        <v>79</v>
      </c>
      <c r="F15" s="37" t="n">
        <v>446</v>
      </c>
      <c r="G15" s="37" t="n">
        <v>405</v>
      </c>
      <c r="H15" s="45" t="n">
        <f aca="false">D15+F15-E15-G15</f>
        <v>83</v>
      </c>
      <c r="I15" s="37" t="n">
        <v>245</v>
      </c>
      <c r="J15" s="37" t="n">
        <v>216</v>
      </c>
      <c r="K15" s="37" t="n">
        <f aca="false">I15-J15</f>
        <v>29</v>
      </c>
    </row>
    <row r="16" customFormat="false" ht="13.2" hidden="false" customHeight="false" outlineLevel="0" collapsed="false">
      <c r="B16" s="36" t="n">
        <v>21</v>
      </c>
      <c r="C16" s="36" t="n">
        <v>2</v>
      </c>
      <c r="D16" s="37" t="n">
        <v>89</v>
      </c>
      <c r="E16" s="37" t="n">
        <v>63</v>
      </c>
      <c r="F16" s="37" t="n">
        <v>462</v>
      </c>
      <c r="G16" s="37" t="n">
        <v>432</v>
      </c>
      <c r="H16" s="45" t="n">
        <f aca="false">D16+F16-E16-G16</f>
        <v>56</v>
      </c>
      <c r="I16" s="37" t="n">
        <v>248</v>
      </c>
      <c r="J16" s="37" t="n">
        <v>259</v>
      </c>
      <c r="K16" s="37" t="n">
        <f aca="false">I16-J16</f>
        <v>-11</v>
      </c>
    </row>
    <row r="17" customFormat="false" ht="13.2" hidden="false" customHeight="false" outlineLevel="0" collapsed="false">
      <c r="B17" s="36" t="n">
        <v>21</v>
      </c>
      <c r="C17" s="36" t="n">
        <v>3</v>
      </c>
      <c r="D17" s="37" t="n">
        <v>109</v>
      </c>
      <c r="E17" s="37" t="n">
        <v>69</v>
      </c>
      <c r="F17" s="44" t="n">
        <v>1300</v>
      </c>
      <c r="G17" s="38" t="n">
        <v>1492</v>
      </c>
      <c r="H17" s="45" t="n">
        <f aca="false">D17+F17-E17-G17</f>
        <v>-152</v>
      </c>
      <c r="I17" s="37" t="n">
        <v>711</v>
      </c>
      <c r="J17" s="37" t="n">
        <v>793</v>
      </c>
      <c r="K17" s="37" t="n">
        <f aca="false">I17-J17</f>
        <v>-82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1221</v>
      </c>
      <c r="E18" s="38" t="n">
        <f aca="false">SUM(E6:E17)</f>
        <v>754</v>
      </c>
      <c r="F18" s="38" t="n">
        <f aca="false">SUM(F6:F17)</f>
        <v>7037</v>
      </c>
      <c r="G18" s="38" t="n">
        <f aca="false">SUM(G6:G17)</f>
        <v>5955</v>
      </c>
      <c r="H18" s="38" t="n">
        <f aca="false">SUM(H6:H17)</f>
        <v>1549</v>
      </c>
      <c r="I18" s="38" t="n">
        <f aca="false">SUM(I6:I17)</f>
        <v>3903</v>
      </c>
      <c r="J18" s="38" t="n">
        <f aca="false">SUM(J6:J17)</f>
        <v>3014</v>
      </c>
      <c r="K18" s="38" t="n">
        <f aca="false">SUM(K6:K17)</f>
        <v>889</v>
      </c>
    </row>
  </sheetData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85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21</v>
      </c>
      <c r="C6" s="36" t="n">
        <v>4</v>
      </c>
      <c r="D6" s="37" t="n">
        <v>89</v>
      </c>
      <c r="E6" s="37" t="n">
        <v>66</v>
      </c>
      <c r="F6" s="44" t="n">
        <v>943</v>
      </c>
      <c r="G6" s="37" t="n">
        <v>634</v>
      </c>
      <c r="H6" s="45" t="n">
        <f aca="false">D6+F6-E6-G6</f>
        <v>332</v>
      </c>
      <c r="I6" s="37" t="n">
        <v>539</v>
      </c>
      <c r="J6" s="37" t="n">
        <v>358</v>
      </c>
      <c r="K6" s="37" t="n">
        <f aca="false">I6-J6</f>
        <v>181</v>
      </c>
    </row>
    <row r="7" customFormat="false" ht="13.2" hidden="false" customHeight="false" outlineLevel="0" collapsed="false">
      <c r="B7" s="36" t="n">
        <v>21</v>
      </c>
      <c r="C7" s="36" t="n">
        <v>5</v>
      </c>
      <c r="D7" s="37" t="n">
        <v>91</v>
      </c>
      <c r="E7" s="37" t="n">
        <v>59</v>
      </c>
      <c r="F7" s="37" t="n">
        <v>510</v>
      </c>
      <c r="G7" s="37" t="n">
        <v>376</v>
      </c>
      <c r="H7" s="45" t="n">
        <f aca="false">D7+F7-E7-G7</f>
        <v>166</v>
      </c>
      <c r="I7" s="37" t="n">
        <v>295</v>
      </c>
      <c r="J7" s="37" t="n">
        <v>201</v>
      </c>
      <c r="K7" s="37" t="n">
        <f aca="false">I7-J7</f>
        <v>94</v>
      </c>
    </row>
    <row r="8" customFormat="false" ht="13.2" hidden="false" customHeight="false" outlineLevel="0" collapsed="false">
      <c r="B8" s="36" t="n">
        <v>21</v>
      </c>
      <c r="C8" s="36" t="n">
        <v>6</v>
      </c>
      <c r="D8" s="37" t="n">
        <v>126</v>
      </c>
      <c r="E8" s="37" t="n">
        <v>63</v>
      </c>
      <c r="F8" s="37" t="n">
        <v>449</v>
      </c>
      <c r="G8" s="37" t="n">
        <v>396</v>
      </c>
      <c r="H8" s="45" t="n">
        <f aca="false">D8+F8-E8-G8</f>
        <v>116</v>
      </c>
      <c r="I8" s="37" t="n">
        <v>252</v>
      </c>
      <c r="J8" s="37" t="n">
        <v>201</v>
      </c>
      <c r="K8" s="37" t="n">
        <f aca="false">I8-J8</f>
        <v>51</v>
      </c>
    </row>
    <row r="9" customFormat="false" ht="13.2" hidden="false" customHeight="false" outlineLevel="0" collapsed="false">
      <c r="B9" s="36" t="n">
        <v>21</v>
      </c>
      <c r="C9" s="36" t="n">
        <v>7</v>
      </c>
      <c r="D9" s="37" t="n">
        <v>108</v>
      </c>
      <c r="E9" s="37" t="n">
        <v>65</v>
      </c>
      <c r="F9" s="37" t="n">
        <v>402</v>
      </c>
      <c r="G9" s="37" t="n">
        <v>380</v>
      </c>
      <c r="H9" s="45" t="n">
        <f aca="false">D9+F9-E9-G9</f>
        <v>65</v>
      </c>
      <c r="I9" s="37" t="n">
        <v>243</v>
      </c>
      <c r="J9" s="37" t="n">
        <v>193</v>
      </c>
      <c r="K9" s="37" t="n">
        <f aca="false">I9-J9</f>
        <v>50</v>
      </c>
    </row>
    <row r="10" customFormat="false" ht="13.2" hidden="false" customHeight="false" outlineLevel="0" collapsed="false">
      <c r="B10" s="36" t="n">
        <v>21</v>
      </c>
      <c r="C10" s="36" t="n">
        <v>8</v>
      </c>
      <c r="D10" s="37" t="n">
        <v>106</v>
      </c>
      <c r="E10" s="37" t="n">
        <v>58</v>
      </c>
      <c r="F10" s="37" t="n">
        <v>723</v>
      </c>
      <c r="G10" s="37" t="n">
        <v>396</v>
      </c>
      <c r="H10" s="45" t="n">
        <f aca="false">D10+F10-E10-G10</f>
        <v>375</v>
      </c>
      <c r="I10" s="37" t="n">
        <v>373</v>
      </c>
      <c r="J10" s="37" t="n">
        <v>200</v>
      </c>
      <c r="K10" s="37" t="n">
        <f aca="false">I10-J10</f>
        <v>173</v>
      </c>
    </row>
    <row r="11" customFormat="false" ht="13.2" hidden="false" customHeight="false" outlineLevel="0" collapsed="false">
      <c r="B11" s="36" t="n">
        <v>21</v>
      </c>
      <c r="C11" s="36" t="n">
        <v>9</v>
      </c>
      <c r="D11" s="37" t="n">
        <v>92</v>
      </c>
      <c r="E11" s="37" t="n">
        <v>54</v>
      </c>
      <c r="F11" s="37" t="n">
        <v>500</v>
      </c>
      <c r="G11" s="37" t="n">
        <v>477</v>
      </c>
      <c r="H11" s="45" t="n">
        <f aca="false">D11+F11-E11-G11</f>
        <v>61</v>
      </c>
      <c r="I11" s="37" t="n">
        <v>289</v>
      </c>
      <c r="J11" s="37" t="n">
        <v>223</v>
      </c>
      <c r="K11" s="37" t="n">
        <f aca="false">I11-J11</f>
        <v>66</v>
      </c>
    </row>
    <row r="12" customFormat="false" ht="13.2" hidden="false" customHeight="false" outlineLevel="0" collapsed="false">
      <c r="B12" s="36" t="n">
        <v>21</v>
      </c>
      <c r="C12" s="36" t="n">
        <v>10</v>
      </c>
      <c r="D12" s="37" t="n">
        <v>97</v>
      </c>
      <c r="E12" s="37" t="n">
        <v>50</v>
      </c>
      <c r="F12" s="37" t="n">
        <v>462</v>
      </c>
      <c r="G12" s="37" t="n">
        <v>415</v>
      </c>
      <c r="H12" s="45" t="n">
        <f aca="false">D12+F12-E12-G12</f>
        <v>94</v>
      </c>
      <c r="I12" s="37" t="n">
        <v>231</v>
      </c>
      <c r="J12" s="37" t="n">
        <v>207</v>
      </c>
      <c r="K12" s="37" t="n">
        <f aca="false">I12-J12</f>
        <v>24</v>
      </c>
    </row>
    <row r="13" customFormat="false" ht="13.2" hidden="false" customHeight="false" outlineLevel="0" collapsed="false">
      <c r="B13" s="36" t="n">
        <v>21</v>
      </c>
      <c r="C13" s="36" t="n">
        <v>11</v>
      </c>
      <c r="D13" s="37" t="n">
        <v>116</v>
      </c>
      <c r="E13" s="37" t="n">
        <v>59</v>
      </c>
      <c r="F13" s="37" t="n">
        <v>429</v>
      </c>
      <c r="G13" s="37" t="n">
        <v>387</v>
      </c>
      <c r="H13" s="45" t="n">
        <f aca="false">D13+F13-E13-G13</f>
        <v>99</v>
      </c>
      <c r="I13" s="37" t="n">
        <v>207</v>
      </c>
      <c r="J13" s="37" t="n">
        <v>164</v>
      </c>
      <c r="K13" s="37" t="n">
        <f aca="false">I13-J13</f>
        <v>43</v>
      </c>
    </row>
    <row r="14" customFormat="false" ht="13.2" hidden="false" customHeight="false" outlineLevel="0" collapsed="false">
      <c r="B14" s="36" t="n">
        <v>21</v>
      </c>
      <c r="C14" s="36" t="n">
        <v>12</v>
      </c>
      <c r="D14" s="37" t="n">
        <v>97</v>
      </c>
      <c r="E14" s="37" t="n">
        <v>64</v>
      </c>
      <c r="F14" s="37" t="n">
        <v>450</v>
      </c>
      <c r="G14" s="37" t="n">
        <v>388</v>
      </c>
      <c r="H14" s="45" t="n">
        <f aca="false">D14+F14-E14-G14</f>
        <v>95</v>
      </c>
      <c r="I14" s="37" t="n">
        <v>225</v>
      </c>
      <c r="J14" s="37" t="n">
        <v>204</v>
      </c>
      <c r="K14" s="37" t="n">
        <f aca="false">I14-J14</f>
        <v>21</v>
      </c>
    </row>
    <row r="15" customFormat="false" ht="13.2" hidden="false" customHeight="false" outlineLevel="0" collapsed="false">
      <c r="B15" s="36" t="n">
        <v>22</v>
      </c>
      <c r="C15" s="36" t="n">
        <v>1</v>
      </c>
      <c r="D15" s="37" t="n">
        <v>115</v>
      </c>
      <c r="E15" s="37" t="n">
        <v>63</v>
      </c>
      <c r="F15" s="37" t="n">
        <v>366</v>
      </c>
      <c r="G15" s="37" t="n">
        <v>412</v>
      </c>
      <c r="H15" s="45" t="n">
        <f aca="false">D15+F15-E15-G15</f>
        <v>6</v>
      </c>
      <c r="I15" s="37" t="n">
        <v>189</v>
      </c>
      <c r="J15" s="37" t="n">
        <v>225</v>
      </c>
      <c r="K15" s="37" t="n">
        <f aca="false">I15-J15</f>
        <v>-36</v>
      </c>
    </row>
    <row r="16" customFormat="false" ht="13.2" hidden="false" customHeight="false" outlineLevel="0" collapsed="false">
      <c r="B16" s="36" t="n">
        <v>22</v>
      </c>
      <c r="C16" s="36" t="n">
        <v>2</v>
      </c>
      <c r="D16" s="37" t="n">
        <v>91</v>
      </c>
      <c r="E16" s="37" t="n">
        <v>69</v>
      </c>
      <c r="F16" s="37" t="n">
        <v>375</v>
      </c>
      <c r="G16" s="37" t="n">
        <v>411</v>
      </c>
      <c r="H16" s="45" t="n">
        <f aca="false">D16+F16-E16-G16</f>
        <v>-14</v>
      </c>
      <c r="I16" s="37" t="n">
        <v>205</v>
      </c>
      <c r="J16" s="37" t="n">
        <v>236</v>
      </c>
      <c r="K16" s="37" t="n">
        <f aca="false">I16-J16</f>
        <v>-31</v>
      </c>
    </row>
    <row r="17" customFormat="false" ht="13.2" hidden="false" customHeight="false" outlineLevel="0" collapsed="false">
      <c r="B17" s="36" t="n">
        <v>22</v>
      </c>
      <c r="C17" s="36" t="n">
        <v>3</v>
      </c>
      <c r="D17" s="37" t="n">
        <v>106</v>
      </c>
      <c r="E17" s="37" t="n">
        <v>59</v>
      </c>
      <c r="F17" s="44" t="n">
        <v>1477</v>
      </c>
      <c r="G17" s="38" t="n">
        <v>1362</v>
      </c>
      <c r="H17" s="45" t="n">
        <f aca="false">D17+F17-E17-G17</f>
        <v>162</v>
      </c>
      <c r="I17" s="37" t="n">
        <v>760</v>
      </c>
      <c r="J17" s="37" t="n">
        <v>682</v>
      </c>
      <c r="K17" s="37" t="n">
        <f aca="false">I17-J17</f>
        <v>78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1234</v>
      </c>
      <c r="E18" s="38" t="n">
        <f aca="false">SUM(E6:E17)</f>
        <v>729</v>
      </c>
      <c r="F18" s="38" t="n">
        <f aca="false">SUM(F6:F17)</f>
        <v>7086</v>
      </c>
      <c r="G18" s="38" t="n">
        <f aca="false">SUM(G6:G17)</f>
        <v>6034</v>
      </c>
      <c r="H18" s="38" t="n">
        <f aca="false">SUM(H6:H17)</f>
        <v>1557</v>
      </c>
      <c r="I18" s="38" t="n">
        <f aca="false">SUM(I6:I17)</f>
        <v>3808</v>
      </c>
      <c r="J18" s="38" t="n">
        <f aca="false">SUM(J6:J17)</f>
        <v>3094</v>
      </c>
      <c r="K18" s="38" t="n">
        <f aca="false">SUM(K6:K17)</f>
        <v>714</v>
      </c>
    </row>
  </sheetData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86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22</v>
      </c>
      <c r="C6" s="36" t="n">
        <v>4</v>
      </c>
      <c r="D6" s="37" t="n">
        <v>90</v>
      </c>
      <c r="E6" s="37" t="n">
        <v>80</v>
      </c>
      <c r="F6" s="44" t="n">
        <v>920</v>
      </c>
      <c r="G6" s="37" t="n">
        <v>520</v>
      </c>
      <c r="H6" s="45" t="n">
        <f aca="false">D6+F6-E6-G6</f>
        <v>410</v>
      </c>
      <c r="I6" s="37" t="n">
        <v>533</v>
      </c>
      <c r="J6" s="37" t="n">
        <v>246</v>
      </c>
      <c r="K6" s="37" t="n">
        <f aca="false">I6-J6</f>
        <v>287</v>
      </c>
    </row>
    <row r="7" customFormat="false" ht="13.2" hidden="false" customHeight="false" outlineLevel="0" collapsed="false">
      <c r="B7" s="36" t="n">
        <v>22</v>
      </c>
      <c r="C7" s="36" t="n">
        <v>5</v>
      </c>
      <c r="D7" s="37" t="n">
        <v>99</v>
      </c>
      <c r="E7" s="37" t="n">
        <v>62</v>
      </c>
      <c r="F7" s="37" t="n">
        <v>458</v>
      </c>
      <c r="G7" s="37" t="n">
        <v>319</v>
      </c>
      <c r="H7" s="45" t="n">
        <f aca="false">D7+F7-E7-G7</f>
        <v>176</v>
      </c>
      <c r="I7" s="37" t="n">
        <v>263</v>
      </c>
      <c r="J7" s="37" t="n">
        <v>162</v>
      </c>
      <c r="K7" s="37" t="n">
        <f aca="false">I7-J7</f>
        <v>101</v>
      </c>
    </row>
    <row r="8" customFormat="false" ht="13.2" hidden="false" customHeight="false" outlineLevel="0" collapsed="false">
      <c r="B8" s="36" t="n">
        <v>22</v>
      </c>
      <c r="C8" s="36" t="n">
        <v>6</v>
      </c>
      <c r="D8" s="37" t="n">
        <v>115</v>
      </c>
      <c r="E8" s="37" t="n">
        <v>70</v>
      </c>
      <c r="F8" s="37" t="n">
        <v>495</v>
      </c>
      <c r="G8" s="37" t="n">
        <v>336</v>
      </c>
      <c r="H8" s="45" t="n">
        <f aca="false">D8+F8-E8-G8</f>
        <v>204</v>
      </c>
      <c r="I8" s="37" t="n">
        <v>291</v>
      </c>
      <c r="J8" s="37" t="n">
        <v>160</v>
      </c>
      <c r="K8" s="37" t="n">
        <f aca="false">I8-J8</f>
        <v>131</v>
      </c>
    </row>
    <row r="9" customFormat="false" ht="13.2" hidden="false" customHeight="false" outlineLevel="0" collapsed="false">
      <c r="B9" s="36" t="n">
        <v>22</v>
      </c>
      <c r="C9" s="36" t="n">
        <v>7</v>
      </c>
      <c r="D9" s="37" t="n">
        <v>90</v>
      </c>
      <c r="E9" s="37" t="n">
        <v>50</v>
      </c>
      <c r="F9" s="37" t="n">
        <v>442</v>
      </c>
      <c r="G9" s="37" t="n">
        <v>373</v>
      </c>
      <c r="H9" s="45" t="n">
        <f aca="false">D9+F9-E9-G9</f>
        <v>109</v>
      </c>
      <c r="I9" s="37" t="n">
        <v>256</v>
      </c>
      <c r="J9" s="37" t="n">
        <v>158</v>
      </c>
      <c r="K9" s="37" t="n">
        <f aca="false">I9-J9</f>
        <v>98</v>
      </c>
    </row>
    <row r="10" customFormat="false" ht="13.2" hidden="false" customHeight="false" outlineLevel="0" collapsed="false">
      <c r="B10" s="36" t="n">
        <v>22</v>
      </c>
      <c r="C10" s="36" t="n">
        <v>8</v>
      </c>
      <c r="D10" s="37" t="n">
        <v>104</v>
      </c>
      <c r="E10" s="37" t="n">
        <v>66</v>
      </c>
      <c r="F10" s="37" t="n">
        <v>553</v>
      </c>
      <c r="G10" s="37" t="n">
        <v>365</v>
      </c>
      <c r="H10" s="45" t="n">
        <f aca="false">D10+F10-E10-G10</f>
        <v>226</v>
      </c>
      <c r="I10" s="37" t="n">
        <v>310</v>
      </c>
      <c r="J10" s="37" t="n">
        <v>170</v>
      </c>
      <c r="K10" s="37" t="n">
        <f aca="false">I10-J10</f>
        <v>140</v>
      </c>
    </row>
    <row r="11" customFormat="false" ht="13.2" hidden="false" customHeight="false" outlineLevel="0" collapsed="false">
      <c r="B11" s="36" t="n">
        <v>22</v>
      </c>
      <c r="C11" s="36" t="n">
        <v>9</v>
      </c>
      <c r="D11" s="37" t="n">
        <v>101</v>
      </c>
      <c r="E11" s="37" t="n">
        <v>60</v>
      </c>
      <c r="F11" s="37" t="n">
        <v>488</v>
      </c>
      <c r="G11" s="37" t="n">
        <v>390</v>
      </c>
      <c r="H11" s="45" t="n">
        <f aca="false">D11+F11-E11-G11</f>
        <v>139</v>
      </c>
      <c r="I11" s="37" t="n">
        <v>297</v>
      </c>
      <c r="J11" s="37" t="n">
        <v>201</v>
      </c>
      <c r="K11" s="37" t="n">
        <f aca="false">I11-J11</f>
        <v>96</v>
      </c>
    </row>
    <row r="12" customFormat="false" ht="13.2" hidden="false" customHeight="false" outlineLevel="0" collapsed="false">
      <c r="B12" s="36" t="n">
        <v>22</v>
      </c>
      <c r="C12" s="36" t="n">
        <v>10</v>
      </c>
      <c r="D12" s="37" t="n">
        <v>120</v>
      </c>
      <c r="E12" s="37" t="n">
        <v>60</v>
      </c>
      <c r="F12" s="37" t="n">
        <v>451</v>
      </c>
      <c r="G12" s="37" t="n">
        <v>313</v>
      </c>
      <c r="H12" s="45" t="n">
        <f aca="false">D12+F12-E12-G12</f>
        <v>198</v>
      </c>
      <c r="I12" s="37" t="n">
        <v>269</v>
      </c>
      <c r="J12" s="37" t="n">
        <v>139</v>
      </c>
      <c r="K12" s="37" t="n">
        <f aca="false">I12-J12</f>
        <v>130</v>
      </c>
    </row>
    <row r="13" customFormat="false" ht="13.2" hidden="false" customHeight="false" outlineLevel="0" collapsed="false">
      <c r="B13" s="36" t="n">
        <v>22</v>
      </c>
      <c r="C13" s="36" t="n">
        <v>11</v>
      </c>
      <c r="D13" s="37" t="n">
        <v>112</v>
      </c>
      <c r="E13" s="37" t="n">
        <v>63</v>
      </c>
      <c r="F13" s="37" t="n">
        <v>475</v>
      </c>
      <c r="G13" s="37" t="n">
        <f aca="false">189+159</f>
        <v>348</v>
      </c>
      <c r="H13" s="45" t="n">
        <f aca="false">D13+F13-E13-G13</f>
        <v>176</v>
      </c>
      <c r="I13" s="37" t="n">
        <v>350</v>
      </c>
      <c r="J13" s="37" t="n">
        <f aca="false">87+76</f>
        <v>163</v>
      </c>
      <c r="K13" s="37" t="n">
        <f aca="false">I13-J13</f>
        <v>187</v>
      </c>
    </row>
    <row r="14" customFormat="false" ht="13.2" hidden="false" customHeight="false" outlineLevel="0" collapsed="false">
      <c r="B14" s="36" t="n">
        <v>22</v>
      </c>
      <c r="C14" s="36" t="n">
        <v>12</v>
      </c>
      <c r="D14" s="37" t="n">
        <v>106</v>
      </c>
      <c r="E14" s="37" t="n">
        <v>59</v>
      </c>
      <c r="F14" s="37" t="n">
        <v>419</v>
      </c>
      <c r="G14" s="37" t="n">
        <v>383</v>
      </c>
      <c r="H14" s="45" t="n">
        <f aca="false">D14+F14-E14-G14</f>
        <v>83</v>
      </c>
      <c r="I14" s="37" t="n">
        <v>234</v>
      </c>
      <c r="J14" s="37" t="n">
        <v>171</v>
      </c>
      <c r="K14" s="37" t="n">
        <f aca="false">I14-J14</f>
        <v>63</v>
      </c>
    </row>
    <row r="15" customFormat="false" ht="13.2" hidden="false" customHeight="false" outlineLevel="0" collapsed="false">
      <c r="B15" s="36" t="n">
        <v>23</v>
      </c>
      <c r="C15" s="36" t="n">
        <v>1</v>
      </c>
      <c r="D15" s="37" t="n">
        <v>123</v>
      </c>
      <c r="E15" s="37" t="n">
        <v>92</v>
      </c>
      <c r="F15" s="37" t="n">
        <v>411</v>
      </c>
      <c r="G15" s="37" t="n">
        <v>351</v>
      </c>
      <c r="H15" s="45" t="n">
        <f aca="false">D15+F15-E15-G15</f>
        <v>91</v>
      </c>
      <c r="I15" s="37" t="n">
        <v>224</v>
      </c>
      <c r="J15" s="37" t="n">
        <v>174</v>
      </c>
      <c r="K15" s="37" t="n">
        <f aca="false">I15-J15</f>
        <v>50</v>
      </c>
    </row>
    <row r="16" customFormat="false" ht="13.2" hidden="false" customHeight="false" outlineLevel="0" collapsed="false">
      <c r="B16" s="36" t="n">
        <v>23</v>
      </c>
      <c r="C16" s="36" t="n">
        <v>2</v>
      </c>
      <c r="D16" s="37" t="n">
        <v>80</v>
      </c>
      <c r="E16" s="37" t="n">
        <v>59</v>
      </c>
      <c r="F16" s="37" t="n">
        <v>620</v>
      </c>
      <c r="G16" s="37" t="n">
        <f aca="false">166+229</f>
        <v>395</v>
      </c>
      <c r="H16" s="45" t="n">
        <f aca="false">D16+F16-E16-G16</f>
        <v>246</v>
      </c>
      <c r="I16" s="37" t="n">
        <v>320</v>
      </c>
      <c r="J16" s="37" t="n">
        <f aca="false">153+83</f>
        <v>236</v>
      </c>
      <c r="K16" s="37" t="n">
        <f aca="false">I16-J16</f>
        <v>84</v>
      </c>
    </row>
    <row r="17" customFormat="false" ht="13.2" hidden="false" customHeight="false" outlineLevel="0" collapsed="false">
      <c r="B17" s="36" t="n">
        <v>23</v>
      </c>
      <c r="C17" s="36" t="n">
        <v>3</v>
      </c>
      <c r="D17" s="37" t="n">
        <v>102</v>
      </c>
      <c r="E17" s="37" t="n">
        <v>64</v>
      </c>
      <c r="F17" s="44" t="n">
        <v>1371</v>
      </c>
      <c r="G17" s="38" t="n">
        <f aca="false">922+376</f>
        <v>1298</v>
      </c>
      <c r="H17" s="45" t="n">
        <f aca="false">D17+F17-E17-G17</f>
        <v>111</v>
      </c>
      <c r="I17" s="37" t="n">
        <v>780</v>
      </c>
      <c r="J17" s="37" t="n">
        <f aca="false">505+164</f>
        <v>669</v>
      </c>
      <c r="K17" s="37" t="n">
        <f aca="false">I17-J17</f>
        <v>111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1242</v>
      </c>
      <c r="E18" s="38" t="n">
        <f aca="false">SUM(E6:E17)</f>
        <v>785</v>
      </c>
      <c r="F18" s="38" t="n">
        <f aca="false">SUM(F6:F17)</f>
        <v>7103</v>
      </c>
      <c r="G18" s="38" t="n">
        <f aca="false">SUM(G6:G17)</f>
        <v>5391</v>
      </c>
      <c r="H18" s="38" t="n">
        <f aca="false">SUM(H6:H17)</f>
        <v>2169</v>
      </c>
      <c r="I18" s="38" t="n">
        <f aca="false">SUM(I6:I17)</f>
        <v>4127</v>
      </c>
      <c r="J18" s="38" t="n">
        <f aca="false">SUM(J6:J17)</f>
        <v>2649</v>
      </c>
      <c r="K18" s="38" t="n">
        <f aca="false">SUM(K6:K17)</f>
        <v>1478</v>
      </c>
    </row>
  </sheetData>
  <printOptions headings="false" gridLines="false" gridLinesSet="true" horizontalCentered="false" verticalCentered="false"/>
  <pageMargins left="0.590277777777778" right="0.590277777777778" top="0.984027777777778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88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23</v>
      </c>
      <c r="C6" s="36" t="n">
        <v>4</v>
      </c>
      <c r="D6" s="37" t="n">
        <v>106</v>
      </c>
      <c r="E6" s="37" t="n">
        <v>58</v>
      </c>
      <c r="F6" s="44" t="n">
        <v>919</v>
      </c>
      <c r="G6" s="37" t="n">
        <f aca="false">289+173</f>
        <v>462</v>
      </c>
      <c r="H6" s="45" t="n">
        <f aca="false">IF(D6="","",D6+F6-E6-G6)</f>
        <v>505</v>
      </c>
      <c r="I6" s="37" t="n">
        <v>564</v>
      </c>
      <c r="J6" s="37" t="n">
        <f aca="false">154+71</f>
        <v>225</v>
      </c>
      <c r="K6" s="45" t="n">
        <f aca="false">IF(I6="","",I6-J6)</f>
        <v>339</v>
      </c>
    </row>
    <row r="7" customFormat="false" ht="13.2" hidden="false" customHeight="false" outlineLevel="0" collapsed="false">
      <c r="B7" s="36" t="n">
        <v>23</v>
      </c>
      <c r="C7" s="36" t="n">
        <v>5</v>
      </c>
      <c r="D7" s="37" t="n">
        <v>113</v>
      </c>
      <c r="E7" s="37" t="n">
        <v>65</v>
      </c>
      <c r="F7" s="37" t="n">
        <v>528</v>
      </c>
      <c r="G7" s="37" t="n">
        <f aca="false">203+155</f>
        <v>358</v>
      </c>
      <c r="H7" s="45" t="n">
        <f aca="false">IF(D7="","",D7+F7-E7-G7)</f>
        <v>218</v>
      </c>
      <c r="I7" s="37" t="n">
        <v>316</v>
      </c>
      <c r="J7" s="37" t="n">
        <f aca="false">94+68</f>
        <v>162</v>
      </c>
      <c r="K7" s="45" t="n">
        <f aca="false">IF(I7="","",I7-J7)</f>
        <v>154</v>
      </c>
    </row>
    <row r="8" customFormat="false" ht="13.2" hidden="false" customHeight="false" outlineLevel="0" collapsed="false">
      <c r="B8" s="36" t="n">
        <v>23</v>
      </c>
      <c r="C8" s="36" t="n">
        <v>6</v>
      </c>
      <c r="D8" s="37" t="n">
        <v>110</v>
      </c>
      <c r="E8" s="37" t="n">
        <v>67</v>
      </c>
      <c r="F8" s="37" t="n">
        <v>437</v>
      </c>
      <c r="G8" s="37" t="n">
        <f aca="false">174+191</f>
        <v>365</v>
      </c>
      <c r="H8" s="45" t="n">
        <f aca="false">IF(D8="","",D8+F8-E8-G8)</f>
        <v>115</v>
      </c>
      <c r="I8" s="37" t="n">
        <v>290</v>
      </c>
      <c r="J8" s="37" t="n">
        <f aca="false">98+86</f>
        <v>184</v>
      </c>
      <c r="K8" s="45" t="n">
        <f aca="false">IF(I8="","",I8-J8)</f>
        <v>106</v>
      </c>
    </row>
    <row r="9" customFormat="false" ht="13.2" hidden="false" customHeight="false" outlineLevel="0" collapsed="false">
      <c r="B9" s="36" t="n">
        <v>23</v>
      </c>
      <c r="C9" s="36" t="n">
        <v>7</v>
      </c>
      <c r="D9" s="37" t="n">
        <v>113</v>
      </c>
      <c r="E9" s="37" t="n">
        <v>57</v>
      </c>
      <c r="F9" s="37" t="n">
        <v>434</v>
      </c>
      <c r="G9" s="37" t="n">
        <f aca="false">229+161</f>
        <v>390</v>
      </c>
      <c r="H9" s="45" t="n">
        <f aca="false">IF(D9="","",D9+F9-E9-G9)</f>
        <v>100</v>
      </c>
      <c r="I9" s="37" t="n">
        <v>246</v>
      </c>
      <c r="J9" s="37" t="n">
        <f aca="false">114+74</f>
        <v>188</v>
      </c>
      <c r="K9" s="45" t="n">
        <f aca="false">IF(I9="","",I9-J9)</f>
        <v>58</v>
      </c>
    </row>
    <row r="10" customFormat="false" ht="13.2" hidden="false" customHeight="false" outlineLevel="0" collapsed="false">
      <c r="B10" s="36" t="n">
        <v>23</v>
      </c>
      <c r="C10" s="36" t="n">
        <v>8</v>
      </c>
      <c r="D10" s="37" t="n">
        <v>113</v>
      </c>
      <c r="E10" s="37" t="n">
        <v>66</v>
      </c>
      <c r="F10" s="37" t="n">
        <v>517</v>
      </c>
      <c r="G10" s="37" t="n">
        <f aca="false">203+154</f>
        <v>357</v>
      </c>
      <c r="H10" s="45" t="n">
        <f aca="false">IF(D10="","",D10+F10-E10-G10)</f>
        <v>207</v>
      </c>
      <c r="I10" s="37" t="n">
        <v>279</v>
      </c>
      <c r="J10" s="37" t="n">
        <f aca="false">120+66</f>
        <v>186</v>
      </c>
      <c r="K10" s="45" t="n">
        <f aca="false">IF(I10="","",I10-J10)</f>
        <v>93</v>
      </c>
    </row>
    <row r="11" customFormat="false" ht="13.2" hidden="false" customHeight="false" outlineLevel="0" collapsed="false">
      <c r="B11" s="36" t="n">
        <v>23</v>
      </c>
      <c r="C11" s="36" t="n">
        <v>9</v>
      </c>
      <c r="D11" s="37" t="n">
        <v>107</v>
      </c>
      <c r="E11" s="37" t="n">
        <v>59</v>
      </c>
      <c r="F11" s="37" t="n">
        <v>468</v>
      </c>
      <c r="G11" s="37" t="n">
        <f aca="false">245+154</f>
        <v>399</v>
      </c>
      <c r="H11" s="45" t="n">
        <f aca="false">IF(D11="","",D11+F11-E11-G11)</f>
        <v>117</v>
      </c>
      <c r="I11" s="37" t="n">
        <v>264</v>
      </c>
      <c r="J11" s="37" t="n">
        <f aca="false">129+71</f>
        <v>200</v>
      </c>
      <c r="K11" s="45" t="n">
        <f aca="false">IF(I11="","",I11-J11)</f>
        <v>64</v>
      </c>
    </row>
    <row r="12" customFormat="false" ht="13.2" hidden="false" customHeight="false" outlineLevel="0" collapsed="false">
      <c r="B12" s="36" t="n">
        <v>23</v>
      </c>
      <c r="C12" s="36" t="n">
        <v>10</v>
      </c>
      <c r="D12" s="37" t="n">
        <v>100</v>
      </c>
      <c r="E12" s="37" t="n">
        <v>55</v>
      </c>
      <c r="F12" s="37" t="n">
        <v>436</v>
      </c>
      <c r="G12" s="37" t="n">
        <f aca="false">176+177</f>
        <v>353</v>
      </c>
      <c r="H12" s="45" t="n">
        <f aca="false">IF(D12="","",D12+F12-E12-G12)</f>
        <v>128</v>
      </c>
      <c r="I12" s="37" t="n">
        <v>261</v>
      </c>
      <c r="J12" s="37" t="n">
        <f aca="false">90+75</f>
        <v>165</v>
      </c>
      <c r="K12" s="45" t="n">
        <f aca="false">IF(I12="","",I12-J12)</f>
        <v>96</v>
      </c>
    </row>
    <row r="13" customFormat="false" ht="13.2" hidden="false" customHeight="false" outlineLevel="0" collapsed="false">
      <c r="B13" s="36" t="n">
        <v>23</v>
      </c>
      <c r="C13" s="36" t="n">
        <v>11</v>
      </c>
      <c r="D13" s="37" t="n">
        <v>92</v>
      </c>
      <c r="E13" s="37" t="n">
        <v>66</v>
      </c>
      <c r="F13" s="37" t="n">
        <v>458</v>
      </c>
      <c r="G13" s="37" t="n">
        <f aca="false">168+199</f>
        <v>367</v>
      </c>
      <c r="H13" s="45" t="n">
        <f aca="false">IF(D13="","",D13+F13-E13-G13)</f>
        <v>117</v>
      </c>
      <c r="I13" s="37" t="n">
        <v>250</v>
      </c>
      <c r="J13" s="37" t="n">
        <f aca="false">84+89</f>
        <v>173</v>
      </c>
      <c r="K13" s="45" t="n">
        <f aca="false">IF(I13="","",I13-J13)</f>
        <v>77</v>
      </c>
    </row>
    <row r="14" customFormat="false" ht="13.2" hidden="false" customHeight="false" outlineLevel="0" collapsed="false">
      <c r="B14" s="36" t="n">
        <v>23</v>
      </c>
      <c r="C14" s="36" t="n">
        <v>12</v>
      </c>
      <c r="D14" s="37" t="n">
        <v>99</v>
      </c>
      <c r="E14" s="37" t="n">
        <v>63</v>
      </c>
      <c r="F14" s="37" t="n">
        <v>412</v>
      </c>
      <c r="G14" s="37" t="n">
        <f aca="false">222+188</f>
        <v>410</v>
      </c>
      <c r="H14" s="45" t="n">
        <f aca="false">IF(D14="","",D14+F14-E14-G14)</f>
        <v>38</v>
      </c>
      <c r="I14" s="37" t="n">
        <v>224</v>
      </c>
      <c r="J14" s="37" t="n">
        <f aca="false">123+84</f>
        <v>207</v>
      </c>
      <c r="K14" s="45" t="n">
        <f aca="false">IF(I14="","",I14-J14)</f>
        <v>17</v>
      </c>
    </row>
    <row r="15" customFormat="false" ht="13.2" hidden="false" customHeight="false" outlineLevel="0" collapsed="false">
      <c r="B15" s="36" t="n">
        <v>24</v>
      </c>
      <c r="C15" s="36" t="n">
        <v>1</v>
      </c>
      <c r="D15" s="37" t="n">
        <v>114</v>
      </c>
      <c r="E15" s="37" t="n">
        <v>76</v>
      </c>
      <c r="F15" s="37" t="n">
        <v>420</v>
      </c>
      <c r="G15" s="37" t="n">
        <f aca="false">174+180</f>
        <v>354</v>
      </c>
      <c r="H15" s="45" t="n">
        <f aca="false">IF(D15="","",D15+F15-E15-G15)</f>
        <v>104</v>
      </c>
      <c r="I15" s="37" t="n">
        <v>241</v>
      </c>
      <c r="J15" s="37" t="n">
        <f aca="false">96+86</f>
        <v>182</v>
      </c>
      <c r="K15" s="45" t="n">
        <f aca="false">IF(I15="","",I15-J15)</f>
        <v>59</v>
      </c>
    </row>
    <row r="16" customFormat="false" ht="13.2" hidden="false" customHeight="false" outlineLevel="0" collapsed="false">
      <c r="B16" s="36" t="n">
        <v>24</v>
      </c>
      <c r="C16" s="36" t="n">
        <v>2</v>
      </c>
      <c r="D16" s="37" t="n">
        <v>123</v>
      </c>
      <c r="E16" s="37" t="n">
        <v>76</v>
      </c>
      <c r="F16" s="37" t="n">
        <v>387</v>
      </c>
      <c r="G16" s="37" t="n">
        <f aca="false">289+188</f>
        <v>477</v>
      </c>
      <c r="H16" s="45" t="n">
        <f aca="false">IF(D16="","",D16+F16-E16-G16)</f>
        <v>-43</v>
      </c>
      <c r="I16" s="37" t="n">
        <v>231</v>
      </c>
      <c r="J16" s="37" t="n">
        <f aca="false">187+83</f>
        <v>270</v>
      </c>
      <c r="K16" s="45" t="n">
        <f aca="false">IF(I16="","",I16-J16)</f>
        <v>-39</v>
      </c>
    </row>
    <row r="17" customFormat="false" ht="13.2" hidden="false" customHeight="false" outlineLevel="0" collapsed="false">
      <c r="B17" s="36" t="n">
        <v>24</v>
      </c>
      <c r="C17" s="36" t="n">
        <v>3</v>
      </c>
      <c r="D17" s="37" t="n">
        <v>105</v>
      </c>
      <c r="E17" s="37" t="n">
        <v>60</v>
      </c>
      <c r="F17" s="44" t="n">
        <v>1065</v>
      </c>
      <c r="G17" s="38" t="n">
        <f aca="false">1009+348</f>
        <v>1357</v>
      </c>
      <c r="H17" s="45" t="n">
        <f aca="false">IF(D17="","",D17+F17-E17-G17)</f>
        <v>-247</v>
      </c>
      <c r="I17" s="37" t="n">
        <v>666</v>
      </c>
      <c r="J17" s="37" t="n">
        <f aca="false">555+164</f>
        <v>719</v>
      </c>
      <c r="K17" s="45" t="n">
        <f aca="false">IF(I17="","",I17-J17)</f>
        <v>-53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1295</v>
      </c>
      <c r="E18" s="38" t="n">
        <f aca="false">SUM(E6:E17)</f>
        <v>768</v>
      </c>
      <c r="F18" s="38" t="n">
        <f aca="false">SUM(F6:F17)</f>
        <v>6481</v>
      </c>
      <c r="G18" s="38" t="n">
        <f aca="false">SUM(G6:G17)</f>
        <v>5649</v>
      </c>
      <c r="H18" s="38" t="n">
        <f aca="false">SUM(H6:H17)</f>
        <v>1359</v>
      </c>
      <c r="I18" s="38" t="n">
        <f aca="false">SUM(I6:I17)</f>
        <v>3832</v>
      </c>
      <c r="J18" s="38" t="n">
        <f aca="false">SUM(J6:J17)</f>
        <v>2861</v>
      </c>
      <c r="K18" s="38" t="n">
        <f aca="false">SUM(K6:K17)</f>
        <v>971</v>
      </c>
    </row>
  </sheetData>
  <printOptions headings="false" gridLines="false" gridLinesSet="true" horizontalCentered="false" verticalCentered="false"/>
  <pageMargins left="0.590277777777778" right="0.590277777777778" top="0.984027777777778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89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24</v>
      </c>
      <c r="C6" s="36" t="n">
        <v>4</v>
      </c>
      <c r="D6" s="37" t="n">
        <v>99</v>
      </c>
      <c r="E6" s="37" t="n">
        <v>68</v>
      </c>
      <c r="F6" s="44" t="n">
        <v>906</v>
      </c>
      <c r="G6" s="37" t="n">
        <f aca="false">328+187</f>
        <v>515</v>
      </c>
      <c r="H6" s="45" t="n">
        <f aca="false">IF(D6="","",D6+F6-E6-G6)</f>
        <v>422</v>
      </c>
      <c r="I6" s="37" t="n">
        <v>604</v>
      </c>
      <c r="J6" s="37" t="n">
        <f aca="false">153+85</f>
        <v>238</v>
      </c>
      <c r="K6" s="45" t="n">
        <f aca="false">IF(I6="","",I6-J6)</f>
        <v>366</v>
      </c>
    </row>
    <row r="7" customFormat="false" ht="13.2" hidden="false" customHeight="false" outlineLevel="0" collapsed="false">
      <c r="B7" s="36" t="n">
        <v>24</v>
      </c>
      <c r="C7" s="36" t="n">
        <v>5</v>
      </c>
      <c r="D7" s="37" t="n">
        <v>93</v>
      </c>
      <c r="E7" s="37" t="n">
        <v>65</v>
      </c>
      <c r="F7" s="37" t="n">
        <v>534</v>
      </c>
      <c r="G7" s="37" t="n">
        <f aca="false">263+187</f>
        <v>450</v>
      </c>
      <c r="H7" s="45" t="n">
        <f aca="false">IF(D7="","",D7+F7-E7-G7)</f>
        <v>112</v>
      </c>
      <c r="I7" s="37" t="n">
        <v>330</v>
      </c>
      <c r="J7" s="37" t="n">
        <f aca="false">125</f>
        <v>125</v>
      </c>
      <c r="K7" s="45" t="n">
        <v>81</v>
      </c>
    </row>
    <row r="8" customFormat="false" ht="13.2" hidden="false" customHeight="false" outlineLevel="0" collapsed="false">
      <c r="B8" s="36" t="n">
        <v>24</v>
      </c>
      <c r="C8" s="36" t="n">
        <v>6</v>
      </c>
      <c r="D8" s="37" t="n">
        <v>123</v>
      </c>
      <c r="E8" s="37" t="n">
        <v>57</v>
      </c>
      <c r="F8" s="37" t="n">
        <v>410</v>
      </c>
      <c r="G8" s="37" t="n">
        <f aca="false">222+175</f>
        <v>397</v>
      </c>
      <c r="H8" s="45" t="n">
        <f aca="false">IF(D8="","",D8+F8-E8-G8)</f>
        <v>79</v>
      </c>
      <c r="I8" s="37" t="n">
        <v>252</v>
      </c>
      <c r="J8" s="37" t="n">
        <f aca="false">115+81</f>
        <v>196</v>
      </c>
      <c r="K8" s="45" t="n">
        <f aca="false">IF(I8="","",I8-J8)</f>
        <v>56</v>
      </c>
    </row>
    <row r="9" customFormat="false" ht="13.2" hidden="false" customHeight="false" outlineLevel="0" collapsed="false">
      <c r="B9" s="36" t="n">
        <v>24</v>
      </c>
      <c r="C9" s="36" t="n">
        <v>7</v>
      </c>
      <c r="D9" s="37" t="n">
        <v>96</v>
      </c>
      <c r="E9" s="37" t="n">
        <v>61</v>
      </c>
      <c r="F9" s="37" t="n">
        <v>519</v>
      </c>
      <c r="G9" s="37" t="n">
        <f aca="false">217+11+175+6</f>
        <v>409</v>
      </c>
      <c r="H9" s="45" t="n">
        <f aca="false">IF(D9="","",D9+F9-E9-G9)</f>
        <v>145</v>
      </c>
      <c r="I9" s="37" t="n">
        <v>310</v>
      </c>
      <c r="J9" s="37" t="n">
        <f aca="false">125+4+67+2</f>
        <v>198</v>
      </c>
      <c r="K9" s="45" t="n">
        <f aca="false">IF(I9="","",I9-J9)</f>
        <v>112</v>
      </c>
    </row>
    <row r="10" customFormat="false" ht="13.2" hidden="false" customHeight="false" outlineLevel="0" collapsed="false">
      <c r="B10" s="36" t="n">
        <v>24</v>
      </c>
      <c r="C10" s="36" t="n">
        <v>8</v>
      </c>
      <c r="D10" s="37" t="n">
        <v>107</v>
      </c>
      <c r="E10" s="37" t="n">
        <v>59</v>
      </c>
      <c r="F10" s="37" t="n">
        <v>719</v>
      </c>
      <c r="G10" s="37" t="n">
        <v>446</v>
      </c>
      <c r="H10" s="45" t="n">
        <f aca="false">IF(D10="","",D10+F10-E10-G10)</f>
        <v>321</v>
      </c>
      <c r="I10" s="37" t="n">
        <v>383</v>
      </c>
      <c r="J10" s="37" t="n">
        <v>240</v>
      </c>
      <c r="K10" s="45" t="n">
        <f aca="false">IF(I10="","",I10-J10)</f>
        <v>143</v>
      </c>
    </row>
    <row r="11" customFormat="false" ht="13.2" hidden="false" customHeight="false" outlineLevel="0" collapsed="false">
      <c r="B11" s="36" t="n">
        <v>24</v>
      </c>
      <c r="C11" s="36" t="n">
        <v>9</v>
      </c>
      <c r="D11" s="37" t="n">
        <v>110</v>
      </c>
      <c r="E11" s="37" t="n">
        <v>65</v>
      </c>
      <c r="F11" s="37" t="n">
        <v>521</v>
      </c>
      <c r="G11" s="37" t="n">
        <v>522</v>
      </c>
      <c r="H11" s="45" t="n">
        <f aca="false">IF(D11="","",D11+F11-E11-G11)</f>
        <v>44</v>
      </c>
      <c r="I11" s="37" t="n">
        <v>336</v>
      </c>
      <c r="J11" s="37" t="n">
        <v>292</v>
      </c>
      <c r="K11" s="45" t="n">
        <f aca="false">IF(I11="","",I11-J11)</f>
        <v>44</v>
      </c>
    </row>
    <row r="12" customFormat="false" ht="13.2" hidden="false" customHeight="false" outlineLevel="0" collapsed="false">
      <c r="B12" s="36" t="n">
        <v>24</v>
      </c>
      <c r="C12" s="36" t="n">
        <v>10</v>
      </c>
      <c r="D12" s="37" t="n">
        <v>128</v>
      </c>
      <c r="E12" s="37" t="n">
        <v>66</v>
      </c>
      <c r="F12" s="37" t="n">
        <v>558</v>
      </c>
      <c r="G12" s="37" t="n">
        <v>454</v>
      </c>
      <c r="H12" s="45" t="n">
        <f aca="false">IF(D12="","",D12+F12-E12-G12)</f>
        <v>166</v>
      </c>
      <c r="I12" s="37" t="n">
        <v>340</v>
      </c>
      <c r="J12" s="37" t="n">
        <v>244</v>
      </c>
      <c r="K12" s="45" t="n">
        <f aca="false">IF(I12="","",I12-J12)</f>
        <v>96</v>
      </c>
    </row>
    <row r="13" customFormat="false" ht="13.2" hidden="false" customHeight="false" outlineLevel="0" collapsed="false">
      <c r="B13" s="36" t="n">
        <v>24</v>
      </c>
      <c r="C13" s="36" t="n">
        <v>11</v>
      </c>
      <c r="D13" s="37" t="n">
        <v>110</v>
      </c>
      <c r="E13" s="37" t="n">
        <v>77</v>
      </c>
      <c r="F13" s="37" t="n">
        <v>381</v>
      </c>
      <c r="G13" s="37" t="n">
        <v>370</v>
      </c>
      <c r="H13" s="45" t="n">
        <f aca="false">IF(D13="","",D13+F13-E13-G13)</f>
        <v>44</v>
      </c>
      <c r="I13" s="37" t="n">
        <v>232</v>
      </c>
      <c r="J13" s="37" t="n">
        <v>191</v>
      </c>
      <c r="K13" s="45" t="n">
        <f aca="false">IF(I13="","",I13-J13)</f>
        <v>41</v>
      </c>
    </row>
    <row r="14" customFormat="false" ht="13.2" hidden="false" customHeight="false" outlineLevel="0" collapsed="false">
      <c r="B14" s="36" t="n">
        <v>24</v>
      </c>
      <c r="C14" s="36" t="n">
        <v>12</v>
      </c>
      <c r="D14" s="37" t="n">
        <v>131</v>
      </c>
      <c r="E14" s="37" t="n">
        <v>67</v>
      </c>
      <c r="F14" s="37" t="n">
        <v>435</v>
      </c>
      <c r="G14" s="37" t="n">
        <v>390</v>
      </c>
      <c r="H14" s="45" t="n">
        <f aca="false">IF(D14="","",D14+F14-E14-G14)</f>
        <v>109</v>
      </c>
      <c r="I14" s="37" t="n">
        <v>243</v>
      </c>
      <c r="J14" s="37" t="n">
        <v>181</v>
      </c>
      <c r="K14" s="45" t="n">
        <f aca="false">IF(I14="","",I14-J14)</f>
        <v>62</v>
      </c>
    </row>
    <row r="15" customFormat="false" ht="13.2" hidden="false" customHeight="false" outlineLevel="0" collapsed="false">
      <c r="B15" s="36" t="n">
        <v>25</v>
      </c>
      <c r="C15" s="36" t="n">
        <v>1</v>
      </c>
      <c r="D15" s="37" t="n">
        <v>107</v>
      </c>
      <c r="E15" s="37" t="n">
        <v>91</v>
      </c>
      <c r="F15" s="37" t="n">
        <v>436</v>
      </c>
      <c r="G15" s="37" t="n">
        <v>352</v>
      </c>
      <c r="H15" s="45" t="n">
        <f aca="false">IF(D15="","",D15+F15-E15-G15)</f>
        <v>100</v>
      </c>
      <c r="I15" s="37" t="n">
        <v>337</v>
      </c>
      <c r="J15" s="37" t="n">
        <v>262</v>
      </c>
      <c r="K15" s="45" t="n">
        <f aca="false">IF(I15="","",I15-J15)</f>
        <v>75</v>
      </c>
    </row>
    <row r="16" customFormat="false" ht="13.2" hidden="false" customHeight="false" outlineLevel="0" collapsed="false">
      <c r="B16" s="36" t="n">
        <v>25</v>
      </c>
      <c r="C16" s="36" t="n">
        <v>2</v>
      </c>
      <c r="D16" s="37" t="n">
        <v>94</v>
      </c>
      <c r="E16" s="37" t="n">
        <v>66</v>
      </c>
      <c r="F16" s="37" t="n">
        <v>428</v>
      </c>
      <c r="G16" s="37" t="n">
        <v>434</v>
      </c>
      <c r="H16" s="45" t="n">
        <f aca="false">IF(D16="","",D16+F16-E16-G16)</f>
        <v>22</v>
      </c>
      <c r="I16" s="37" t="n">
        <v>322</v>
      </c>
      <c r="J16" s="37" t="n">
        <v>333</v>
      </c>
      <c r="K16" s="45" t="n">
        <f aca="false">IF(I16="","",I16-J16)</f>
        <v>-11</v>
      </c>
    </row>
    <row r="17" customFormat="false" ht="13.2" hidden="false" customHeight="false" outlineLevel="0" collapsed="false">
      <c r="B17" s="36" t="n">
        <v>25</v>
      </c>
      <c r="C17" s="36" t="n">
        <v>3</v>
      </c>
      <c r="D17" s="37" t="n">
        <v>111</v>
      </c>
      <c r="E17" s="37" t="n">
        <v>68</v>
      </c>
      <c r="F17" s="44" t="n">
        <v>1325</v>
      </c>
      <c r="G17" s="38" t="n">
        <v>1468</v>
      </c>
      <c r="H17" s="45" t="n">
        <f aca="false">IF(D17="","",D17+F17-E17-G17)</f>
        <v>-100</v>
      </c>
      <c r="I17" s="37" t="n">
        <v>825</v>
      </c>
      <c r="J17" s="37" t="n">
        <v>739</v>
      </c>
      <c r="K17" s="45" t="n">
        <f aca="false">IF(I17="","",I17-J17)</f>
        <v>86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1309</v>
      </c>
      <c r="E18" s="38" t="n">
        <f aca="false">SUM(E6:E17)</f>
        <v>810</v>
      </c>
      <c r="F18" s="38" t="n">
        <f aca="false">SUM(F6:F17)</f>
        <v>7172</v>
      </c>
      <c r="G18" s="38" t="n">
        <f aca="false">SUM(G6:G17)</f>
        <v>6207</v>
      </c>
      <c r="H18" s="38" t="n">
        <f aca="false">SUM(H6:H17)</f>
        <v>1464</v>
      </c>
      <c r="I18" s="38" t="n">
        <f aca="false">SUM(I6:I17)</f>
        <v>4514</v>
      </c>
      <c r="J18" s="38" t="n">
        <f aca="false">SUM(J6:J17)</f>
        <v>3239</v>
      </c>
      <c r="K18" s="38" t="n">
        <f aca="false">SUM(K6:K17)</f>
        <v>1151</v>
      </c>
    </row>
  </sheetData>
  <printOptions headings="false" gridLines="false" gridLinesSet="true" horizontalCentered="false" verticalCentered="false"/>
  <pageMargins left="0.590277777777778" right="0.590277777777778" top="0.984027777777778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90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25</v>
      </c>
      <c r="C6" s="36" t="n">
        <v>4</v>
      </c>
      <c r="D6" s="37" t="n">
        <v>119</v>
      </c>
      <c r="E6" s="37" t="n">
        <v>64</v>
      </c>
      <c r="F6" s="44" t="n">
        <f aca="false">1006+26</f>
        <v>1032</v>
      </c>
      <c r="G6" s="37" t="n">
        <f aca="false">335+15+205+4</f>
        <v>559</v>
      </c>
      <c r="H6" s="45" t="n">
        <f aca="false">IF(D6="","",D6+F6-E6-G6)</f>
        <v>528</v>
      </c>
      <c r="I6" s="37" t="n">
        <f aca="false">753+16</f>
        <v>769</v>
      </c>
      <c r="J6" s="37" t="n">
        <f aca="false">280+9+148+3</f>
        <v>440</v>
      </c>
      <c r="K6" s="45" t="n">
        <f aca="false">IF(I6="","",I6-J6)</f>
        <v>329</v>
      </c>
    </row>
    <row r="7" customFormat="false" ht="13.2" hidden="false" customHeight="false" outlineLevel="0" collapsed="false">
      <c r="B7" s="36" t="n">
        <v>25</v>
      </c>
      <c r="C7" s="36" t="n">
        <v>5</v>
      </c>
      <c r="D7" s="37" t="n">
        <v>106</v>
      </c>
      <c r="E7" s="37" t="n">
        <v>80</v>
      </c>
      <c r="F7" s="37" t="n">
        <v>559</v>
      </c>
      <c r="G7" s="37" t="n">
        <v>456</v>
      </c>
      <c r="H7" s="45" t="n">
        <f aca="false">IF(D7="","",D7+F7-E7-G7)</f>
        <v>129</v>
      </c>
      <c r="I7" s="37" t="n">
        <v>441</v>
      </c>
      <c r="J7" s="37" t="n">
        <v>354</v>
      </c>
      <c r="K7" s="45" t="n">
        <f aca="false">IF(I7="","",I7-J7)</f>
        <v>87</v>
      </c>
    </row>
    <row r="8" customFormat="false" ht="13.2" hidden="false" customHeight="false" outlineLevel="0" collapsed="false">
      <c r="B8" s="36" t="n">
        <v>25</v>
      </c>
      <c r="C8" s="36" t="n">
        <v>6</v>
      </c>
      <c r="D8" s="37" t="n">
        <v>104</v>
      </c>
      <c r="E8" s="37" t="n">
        <v>64</v>
      </c>
      <c r="F8" s="37" t="n">
        <f aca="false">419+18</f>
        <v>437</v>
      </c>
      <c r="G8" s="37" t="n">
        <f aca="false">214+12+126+6</f>
        <v>358</v>
      </c>
      <c r="H8" s="45" t="n">
        <f aca="false">IF(D8="","",D8+F8-E8-G8)</f>
        <v>119</v>
      </c>
      <c r="I8" s="37" t="n">
        <f aca="false">320+13</f>
        <v>333</v>
      </c>
      <c r="J8" s="37" t="n">
        <f aca="false">182+9+96+3</f>
        <v>290</v>
      </c>
      <c r="K8" s="45" t="n">
        <f aca="false">IF(I8="","",I8-J8)</f>
        <v>43</v>
      </c>
    </row>
    <row r="9" customFormat="false" ht="13.2" hidden="false" customHeight="false" outlineLevel="0" collapsed="false">
      <c r="B9" s="36" t="n">
        <v>25</v>
      </c>
      <c r="C9" s="36" t="n">
        <v>7</v>
      </c>
      <c r="D9" s="37" t="n">
        <v>106</v>
      </c>
      <c r="E9" s="37" t="n">
        <v>59</v>
      </c>
      <c r="F9" s="37" t="n">
        <f aca="false">477+20</f>
        <v>497</v>
      </c>
      <c r="G9" s="37" t="n">
        <f aca="false">239+9+202+11</f>
        <v>461</v>
      </c>
      <c r="H9" s="45" t="n">
        <f aca="false">IF(D9="","",D9+F9-E9-G9)</f>
        <v>83</v>
      </c>
      <c r="I9" s="37" t="n">
        <f aca="false">362+13</f>
        <v>375</v>
      </c>
      <c r="J9" s="37" t="n">
        <f aca="false">184+8+132+8</f>
        <v>332</v>
      </c>
      <c r="K9" s="45" t="n">
        <f aca="false">IF(I9="","",I9-J9)</f>
        <v>43</v>
      </c>
    </row>
    <row r="10" customFormat="false" ht="13.2" hidden="false" customHeight="false" outlineLevel="0" collapsed="false">
      <c r="B10" s="36" t="n">
        <v>25</v>
      </c>
      <c r="C10" s="36" t="n">
        <v>8</v>
      </c>
      <c r="D10" s="37" t="n">
        <v>119</v>
      </c>
      <c r="E10" s="37" t="n">
        <v>62</v>
      </c>
      <c r="F10" s="37" t="n">
        <v>470</v>
      </c>
      <c r="G10" s="37" t="n">
        <f aca="false">268+13+155+2</f>
        <v>438</v>
      </c>
      <c r="H10" s="45" t="n">
        <f aca="false">IF(D10="","",D10+F10-E10-G10)</f>
        <v>89</v>
      </c>
      <c r="I10" s="37" t="n">
        <f aca="false">336+7</f>
        <v>343</v>
      </c>
      <c r="J10" s="37" t="n">
        <f aca="false">206+6+112+2</f>
        <v>326</v>
      </c>
      <c r="K10" s="45" t="n">
        <f aca="false">IF(I10="","",I10-J10)</f>
        <v>17</v>
      </c>
    </row>
    <row r="11" customFormat="false" ht="13.2" hidden="false" customHeight="false" outlineLevel="0" collapsed="false">
      <c r="B11" s="36" t="n">
        <v>25</v>
      </c>
      <c r="C11" s="36" t="n">
        <v>9</v>
      </c>
      <c r="D11" s="37" t="n">
        <v>118</v>
      </c>
      <c r="E11" s="37" t="n">
        <v>68</v>
      </c>
      <c r="F11" s="37" t="n">
        <f aca="false">435+14</f>
        <v>449</v>
      </c>
      <c r="G11" s="37" t="n">
        <f aca="false">312+4+143+2</f>
        <v>461</v>
      </c>
      <c r="H11" s="45" t="n">
        <f aca="false">IF(D11="","",D11+F11-E11-G11)</f>
        <v>38</v>
      </c>
      <c r="I11" s="37" t="n">
        <f aca="false">342+8</f>
        <v>350</v>
      </c>
      <c r="J11" s="37" t="n">
        <f aca="false">243+4+98+2</f>
        <v>347</v>
      </c>
      <c r="K11" s="45" t="n">
        <f aca="false">IF(I11="","",I11-J11)</f>
        <v>3</v>
      </c>
    </row>
    <row r="12" customFormat="false" ht="13.2" hidden="false" customHeight="false" outlineLevel="0" collapsed="false">
      <c r="B12" s="36" t="n">
        <v>25</v>
      </c>
      <c r="C12" s="36" t="n">
        <v>10</v>
      </c>
      <c r="D12" s="37" t="n">
        <v>128</v>
      </c>
      <c r="E12" s="37" t="n">
        <v>77</v>
      </c>
      <c r="F12" s="37" t="n">
        <f aca="false">569+27</f>
        <v>596</v>
      </c>
      <c r="G12" s="37" t="n">
        <f aca="false">201+9+197+5</f>
        <v>412</v>
      </c>
      <c r="H12" s="45" t="n">
        <f aca="false">IF(D12="","",D12+F12-E12-G12)</f>
        <v>235</v>
      </c>
      <c r="I12" s="37" t="n">
        <f aca="false">434+20</f>
        <v>454</v>
      </c>
      <c r="J12" s="37" t="n">
        <f aca="false">172+7+145+3</f>
        <v>327</v>
      </c>
      <c r="K12" s="45" t="n">
        <f aca="false">IF(I12="","",I12-J12)</f>
        <v>127</v>
      </c>
    </row>
    <row r="13" customFormat="false" ht="13.2" hidden="false" customHeight="false" outlineLevel="0" collapsed="false">
      <c r="B13" s="36" t="n">
        <v>25</v>
      </c>
      <c r="C13" s="36" t="n">
        <v>11</v>
      </c>
      <c r="D13" s="37" t="n">
        <v>106</v>
      </c>
      <c r="E13" s="37" t="n">
        <v>72</v>
      </c>
      <c r="F13" s="37" t="n">
        <v>462</v>
      </c>
      <c r="G13" s="37" t="n">
        <v>310</v>
      </c>
      <c r="H13" s="45" t="n">
        <f aca="false">IF(D13="","",D13+F13-E13-G13)</f>
        <v>186</v>
      </c>
      <c r="I13" s="37" t="n">
        <v>321</v>
      </c>
      <c r="J13" s="37" t="n">
        <v>244</v>
      </c>
      <c r="K13" s="45" t="n">
        <f aca="false">IF(I13="","",I13-J13)</f>
        <v>77</v>
      </c>
    </row>
    <row r="14" customFormat="false" ht="13.2" hidden="false" customHeight="false" outlineLevel="0" collapsed="false">
      <c r="B14" s="36" t="n">
        <v>25</v>
      </c>
      <c r="C14" s="36" t="n">
        <v>12</v>
      </c>
      <c r="D14" s="37" t="n">
        <v>107</v>
      </c>
      <c r="E14" s="37" t="n">
        <v>79</v>
      </c>
      <c r="F14" s="37" t="n">
        <v>588</v>
      </c>
      <c r="G14" s="37" t="n">
        <v>455</v>
      </c>
      <c r="H14" s="45" t="n">
        <f aca="false">IF(D14="","",D14+F14-E14-G14)</f>
        <v>161</v>
      </c>
      <c r="I14" s="37" t="n">
        <v>385</v>
      </c>
      <c r="J14" s="37" t="n">
        <v>341</v>
      </c>
      <c r="K14" s="45" t="n">
        <f aca="false">IF(I14="","",I14-J14)</f>
        <v>44</v>
      </c>
    </row>
    <row r="15" customFormat="false" ht="13.2" hidden="false" customHeight="false" outlineLevel="0" collapsed="false">
      <c r="B15" s="36" t="n">
        <v>26</v>
      </c>
      <c r="C15" s="36" t="n">
        <v>1</v>
      </c>
      <c r="D15" s="37" t="n">
        <v>111</v>
      </c>
      <c r="E15" s="37" t="n">
        <v>90</v>
      </c>
      <c r="F15" s="37" t="n">
        <v>438</v>
      </c>
      <c r="G15" s="37" t="n">
        <v>366</v>
      </c>
      <c r="H15" s="45" t="n">
        <f aca="false">IF(D15="","",D15+F15-E15-G15)</f>
        <v>93</v>
      </c>
      <c r="I15" s="37" t="n">
        <v>341</v>
      </c>
      <c r="J15" s="37" t="n">
        <v>297</v>
      </c>
      <c r="K15" s="45" t="n">
        <f aca="false">IF(I15="","",I15-J15)</f>
        <v>44</v>
      </c>
    </row>
    <row r="16" customFormat="false" ht="13.2" hidden="false" customHeight="false" outlineLevel="0" collapsed="false">
      <c r="B16" s="36" t="n">
        <v>26</v>
      </c>
      <c r="C16" s="36" t="n">
        <v>2</v>
      </c>
      <c r="D16" s="37" t="n">
        <v>95</v>
      </c>
      <c r="E16" s="37" t="n">
        <v>71</v>
      </c>
      <c r="F16" s="37" t="n">
        <v>510</v>
      </c>
      <c r="G16" s="37" t="n">
        <v>482</v>
      </c>
      <c r="H16" s="45" t="n">
        <f aca="false">IF(D16="","",D16+F16-E16-G16)</f>
        <v>52</v>
      </c>
      <c r="I16" s="37" t="n">
        <v>353</v>
      </c>
      <c r="J16" s="37" t="n">
        <v>392</v>
      </c>
      <c r="K16" s="45" t="n">
        <f aca="false">IF(I16="","",I16-J16)</f>
        <v>-39</v>
      </c>
    </row>
    <row r="17" customFormat="false" ht="13.2" hidden="false" customHeight="false" outlineLevel="0" collapsed="false">
      <c r="B17" s="36" t="n">
        <v>26</v>
      </c>
      <c r="C17" s="36" t="n">
        <v>3</v>
      </c>
      <c r="D17" s="37" t="n">
        <v>105</v>
      </c>
      <c r="E17" s="37" t="n">
        <v>86</v>
      </c>
      <c r="F17" s="44" t="n">
        <v>1493</v>
      </c>
      <c r="G17" s="38" t="n">
        <v>1481</v>
      </c>
      <c r="H17" s="45" t="n">
        <f aca="false">IF(D17="","",D17+F17-E17-G17)</f>
        <v>31</v>
      </c>
      <c r="I17" s="38" t="n">
        <v>1036</v>
      </c>
      <c r="J17" s="38" t="n">
        <v>1067</v>
      </c>
      <c r="K17" s="45" t="n">
        <f aca="false">IF(I17="","",I17-J17)</f>
        <v>-31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1324</v>
      </c>
      <c r="E18" s="38" t="n">
        <f aca="false">SUM(E6:E17)</f>
        <v>872</v>
      </c>
      <c r="F18" s="38" t="n">
        <f aca="false">SUM(F6:F17)</f>
        <v>7531</v>
      </c>
      <c r="G18" s="38" t="n">
        <f aca="false">SUM(G6:G17)</f>
        <v>6239</v>
      </c>
      <c r="H18" s="38" t="n">
        <f aca="false">SUM(H6:H17)</f>
        <v>1744</v>
      </c>
      <c r="I18" s="38" t="n">
        <f aca="false">SUM(I6:I17)</f>
        <v>5501</v>
      </c>
      <c r="J18" s="38" t="n">
        <f aca="false">SUM(J6:J17)</f>
        <v>4757</v>
      </c>
      <c r="K18" s="38" t="n">
        <f aca="false">SUM(K6:K17)</f>
        <v>744</v>
      </c>
    </row>
  </sheetData>
  <printOptions headings="false" gridLines="false" gridLinesSet="true" horizontalCentered="false" verticalCentered="false"/>
  <pageMargins left="0.590277777777778" right="0.590277777777778" top="0.984027777777778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91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26</v>
      </c>
      <c r="C6" s="36" t="n">
        <v>4</v>
      </c>
      <c r="D6" s="37" t="n">
        <v>81</v>
      </c>
      <c r="E6" s="37" t="n">
        <v>81</v>
      </c>
      <c r="F6" s="44" t="n">
        <v>959</v>
      </c>
      <c r="G6" s="37" t="n">
        <v>552</v>
      </c>
      <c r="H6" s="45" t="n">
        <f aca="false">IF(D6="","",D6+F6-E6-G6)</f>
        <v>407</v>
      </c>
      <c r="I6" s="37" t="n">
        <v>722</v>
      </c>
      <c r="J6" s="37" t="n">
        <v>422</v>
      </c>
      <c r="K6" s="45" t="n">
        <f aca="false">IF(I6="","",I6-J6)</f>
        <v>300</v>
      </c>
    </row>
    <row r="7" customFormat="false" ht="13.2" hidden="false" customHeight="false" outlineLevel="0" collapsed="false">
      <c r="B7" s="36" t="n">
        <v>26</v>
      </c>
      <c r="C7" s="36" t="n">
        <v>5</v>
      </c>
      <c r="D7" s="37" t="n">
        <v>94</v>
      </c>
      <c r="E7" s="37" t="n">
        <v>71</v>
      </c>
      <c r="F7" s="37" t="n">
        <v>591</v>
      </c>
      <c r="G7" s="37" t="n">
        <v>411</v>
      </c>
      <c r="H7" s="45" t="n">
        <f aca="false">IF(D7="","",D7+F7-E7-G7)</f>
        <v>203</v>
      </c>
      <c r="I7" s="37" t="n">
        <v>456</v>
      </c>
      <c r="J7" s="37" t="n">
        <v>303</v>
      </c>
      <c r="K7" s="45" t="n">
        <f aca="false">IF(I7="","",I7-J7)</f>
        <v>153</v>
      </c>
    </row>
    <row r="8" customFormat="false" ht="13.2" hidden="false" customHeight="false" outlineLevel="0" collapsed="false">
      <c r="B8" s="36" t="n">
        <v>26</v>
      </c>
      <c r="C8" s="36" t="n">
        <v>6</v>
      </c>
      <c r="D8" s="37" t="n">
        <v>104</v>
      </c>
      <c r="E8" s="37" t="n">
        <v>60</v>
      </c>
      <c r="F8" s="37" t="n">
        <v>460</v>
      </c>
      <c r="G8" s="37" t="n">
        <v>416</v>
      </c>
      <c r="H8" s="45" t="n">
        <f aca="false">IF(D8="","",D8+F8-E8-G8)</f>
        <v>88</v>
      </c>
      <c r="I8" s="37" t="n">
        <v>344</v>
      </c>
      <c r="J8" s="37" t="n">
        <v>341</v>
      </c>
      <c r="K8" s="45" t="n">
        <f aca="false">IF(I8="","",I8-J8)</f>
        <v>3</v>
      </c>
    </row>
    <row r="9" customFormat="false" ht="13.2" hidden="false" customHeight="false" outlineLevel="0" collapsed="false">
      <c r="B9" s="36" t="n">
        <v>26</v>
      </c>
      <c r="C9" s="36" t="n">
        <v>7</v>
      </c>
      <c r="D9" s="37" t="n">
        <v>109</v>
      </c>
      <c r="E9" s="37" t="n">
        <v>71</v>
      </c>
      <c r="F9" s="37" t="n">
        <v>441</v>
      </c>
      <c r="G9" s="37" t="n">
        <v>417</v>
      </c>
      <c r="H9" s="45" t="n">
        <f aca="false">IF(D9="","",D9+F9-E9-G9)</f>
        <v>62</v>
      </c>
      <c r="I9" s="37" t="n">
        <v>317</v>
      </c>
      <c r="J9" s="37" t="n">
        <v>319</v>
      </c>
      <c r="K9" s="45" t="n">
        <f aca="false">IF(I9="","",I9-J9)</f>
        <v>-2</v>
      </c>
    </row>
    <row r="10" customFormat="false" ht="13.2" hidden="false" customHeight="false" outlineLevel="0" collapsed="false">
      <c r="B10" s="36" t="n">
        <v>26</v>
      </c>
      <c r="C10" s="36" t="n">
        <v>8</v>
      </c>
      <c r="D10" s="37" t="n">
        <v>94</v>
      </c>
      <c r="E10" s="37" t="n">
        <v>55</v>
      </c>
      <c r="F10" s="37" t="n">
        <v>457</v>
      </c>
      <c r="G10" s="37" t="n">
        <v>370</v>
      </c>
      <c r="H10" s="45" t="n">
        <f aca="false">IF(D10="","",D10+F10-E10-G10)</f>
        <v>126</v>
      </c>
      <c r="I10" s="37" t="n">
        <v>347</v>
      </c>
      <c r="J10" s="37" t="n">
        <v>264</v>
      </c>
      <c r="K10" s="45" t="n">
        <f aca="false">IF(I10="","",I10-J10)</f>
        <v>83</v>
      </c>
    </row>
    <row r="11" customFormat="false" ht="13.2" hidden="false" customHeight="false" outlineLevel="0" collapsed="false">
      <c r="B11" s="36" t="n">
        <v>26</v>
      </c>
      <c r="C11" s="36" t="n">
        <v>9</v>
      </c>
      <c r="D11" s="37" t="n">
        <v>123</v>
      </c>
      <c r="E11" s="37" t="n">
        <v>69</v>
      </c>
      <c r="F11" s="37" t="n">
        <v>437</v>
      </c>
      <c r="G11" s="37" t="n">
        <v>421</v>
      </c>
      <c r="H11" s="45" t="n">
        <f aca="false">IF(D11="","",D11+F11-E11-G11)</f>
        <v>70</v>
      </c>
      <c r="I11" s="37" t="n">
        <v>343</v>
      </c>
      <c r="J11" s="37" t="n">
        <v>333</v>
      </c>
      <c r="K11" s="45" t="n">
        <f aca="false">IF(I11="","",I11-J11)</f>
        <v>10</v>
      </c>
    </row>
    <row r="12" customFormat="false" ht="13.2" hidden="false" customHeight="false" outlineLevel="0" collapsed="false">
      <c r="B12" s="36" t="n">
        <v>26</v>
      </c>
      <c r="C12" s="36" t="n">
        <v>10</v>
      </c>
      <c r="D12" s="37" t="n">
        <v>133</v>
      </c>
      <c r="E12" s="37" t="n">
        <v>56</v>
      </c>
      <c r="F12" s="37" t="n">
        <v>613</v>
      </c>
      <c r="G12" s="37" t="n">
        <v>450</v>
      </c>
      <c r="H12" s="45" t="n">
        <f aca="false">IF(D12="","",D12+F12-E12-G12)</f>
        <v>240</v>
      </c>
      <c r="I12" s="37" t="n">
        <v>431</v>
      </c>
      <c r="J12" s="37" t="n">
        <v>354</v>
      </c>
      <c r="K12" s="45" t="n">
        <f aca="false">IF(I12="","",I12-J12)</f>
        <v>77</v>
      </c>
    </row>
    <row r="13" customFormat="false" ht="13.2" hidden="false" customHeight="false" outlineLevel="0" collapsed="false">
      <c r="B13" s="36" t="n">
        <v>26</v>
      </c>
      <c r="C13" s="36" t="n">
        <v>11</v>
      </c>
      <c r="D13" s="37" t="n">
        <v>99</v>
      </c>
      <c r="E13" s="37" t="n">
        <v>63</v>
      </c>
      <c r="F13" s="37" t="n">
        <v>350</v>
      </c>
      <c r="G13" s="37" t="n">
        <v>345</v>
      </c>
      <c r="H13" s="45" t="n">
        <f aca="false">IF(D13="","",D13+F13-E13-G13)</f>
        <v>41</v>
      </c>
      <c r="I13" s="37" t="n">
        <v>275</v>
      </c>
      <c r="J13" s="37" t="n">
        <v>272</v>
      </c>
      <c r="K13" s="45" t="n">
        <f aca="false">IF(I13="","",I13-J13)</f>
        <v>3</v>
      </c>
    </row>
    <row r="14" customFormat="false" ht="13.2" hidden="false" customHeight="false" outlineLevel="0" collapsed="false">
      <c r="B14" s="36" t="n">
        <v>26</v>
      </c>
      <c r="C14" s="36" t="n">
        <v>12</v>
      </c>
      <c r="D14" s="37" t="n">
        <v>97</v>
      </c>
      <c r="E14" s="37" t="n">
        <v>64</v>
      </c>
      <c r="F14" s="37" t="n">
        <v>397</v>
      </c>
      <c r="G14" s="37" t="n">
        <v>455</v>
      </c>
      <c r="H14" s="45" t="n">
        <f aca="false">IF(D14="","",D14+F14-E14-G14)</f>
        <v>-25</v>
      </c>
      <c r="I14" s="37" t="n">
        <v>292</v>
      </c>
      <c r="J14" s="37" t="n">
        <v>332</v>
      </c>
      <c r="K14" s="45" t="n">
        <f aca="false">IF(I14="","",I14-J14)</f>
        <v>-40</v>
      </c>
    </row>
    <row r="15" customFormat="false" ht="13.2" hidden="false" customHeight="false" outlineLevel="0" collapsed="false">
      <c r="B15" s="36" t="n">
        <v>27</v>
      </c>
      <c r="C15" s="36" t="n">
        <v>1</v>
      </c>
      <c r="D15" s="37" t="n">
        <v>116</v>
      </c>
      <c r="E15" s="37" t="n">
        <v>100</v>
      </c>
      <c r="F15" s="37" t="n">
        <v>450</v>
      </c>
      <c r="G15" s="37" t="n">
        <v>414</v>
      </c>
      <c r="H15" s="45" t="n">
        <f aca="false">IF(D15="","",D15+F15-E15-G15)</f>
        <v>52</v>
      </c>
      <c r="I15" s="37" t="n">
        <v>331</v>
      </c>
      <c r="J15" s="37" t="n">
        <v>335</v>
      </c>
      <c r="K15" s="45" t="n">
        <f aca="false">IF(I15="","",I15-J15)</f>
        <v>-4</v>
      </c>
    </row>
    <row r="16" customFormat="false" ht="13.2" hidden="false" customHeight="false" outlineLevel="0" collapsed="false">
      <c r="B16" s="36" t="n">
        <v>27</v>
      </c>
      <c r="C16" s="36" t="n">
        <v>2</v>
      </c>
      <c r="D16" s="37" t="n">
        <v>109</v>
      </c>
      <c r="E16" s="37" t="n">
        <v>90</v>
      </c>
      <c r="F16" s="37" t="n">
        <v>464</v>
      </c>
      <c r="G16" s="37" t="n">
        <v>608</v>
      </c>
      <c r="H16" s="45" t="n">
        <f aca="false">IF(D16="","",D16+F16-E16-G16)</f>
        <v>-125</v>
      </c>
      <c r="I16" s="37" t="n">
        <v>317</v>
      </c>
      <c r="J16" s="37" t="n">
        <v>475</v>
      </c>
      <c r="K16" s="45" t="n">
        <f aca="false">IF(I16="","",I16-J16)</f>
        <v>-158</v>
      </c>
    </row>
    <row r="17" customFormat="false" ht="13.2" hidden="false" customHeight="false" outlineLevel="0" collapsed="false">
      <c r="B17" s="36" t="n">
        <v>27</v>
      </c>
      <c r="C17" s="36" t="n">
        <v>3</v>
      </c>
      <c r="D17" s="37" t="n">
        <v>103</v>
      </c>
      <c r="E17" s="37" t="n">
        <v>81</v>
      </c>
      <c r="F17" s="44" t="n">
        <f aca="false">1410+54</f>
        <v>1464</v>
      </c>
      <c r="G17" s="38" t="n">
        <f aca="false">1172+31+343+13</f>
        <v>1559</v>
      </c>
      <c r="H17" s="45" t="n">
        <f aca="false">IF(D17="","",D17+F17-E17-G17)</f>
        <v>-73</v>
      </c>
      <c r="I17" s="38" t="n">
        <f aca="false">987+30</f>
        <v>1017</v>
      </c>
      <c r="J17" s="38" t="n">
        <f aca="false">921+21+236+11</f>
        <v>1189</v>
      </c>
      <c r="K17" s="45" t="n">
        <f aca="false">IF(I17="","",I17-J17)</f>
        <v>-172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1262</v>
      </c>
      <c r="E18" s="38" t="n">
        <f aca="false">SUM(E6:E17)</f>
        <v>861</v>
      </c>
      <c r="F18" s="38" t="n">
        <f aca="false">SUM(F6:F17)</f>
        <v>7083</v>
      </c>
      <c r="G18" s="38" t="n">
        <f aca="false">SUM(G6:G17)</f>
        <v>6418</v>
      </c>
      <c r="H18" s="38" t="n">
        <f aca="false">SUM(H6:H17)</f>
        <v>1066</v>
      </c>
      <c r="I18" s="38" t="n">
        <f aca="false">SUM(I6:I17)</f>
        <v>5192</v>
      </c>
      <c r="J18" s="38" t="n">
        <f aca="false">SUM(J6:J17)</f>
        <v>4939</v>
      </c>
      <c r="K18" s="38" t="n">
        <f aca="false">SUM(K6:K17)</f>
        <v>253</v>
      </c>
    </row>
  </sheetData>
  <printOptions headings="false" gridLines="false" gridLinesSet="true" horizontalCentered="false" verticalCentered="false"/>
  <pageMargins left="0.590277777777778" right="0.590277777777778" top="0.984027777777778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24" width="2.67611336032389"/>
    <col collapsed="false" hidden="false" max="3" min="2" style="24" width="3.64372469635628"/>
    <col collapsed="false" hidden="false" max="11" min="4" style="24" width="10.7125506072875"/>
    <col collapsed="false" hidden="false" max="1025" min="12" style="24" width="9"/>
  </cols>
  <sheetData>
    <row r="1" customFormat="false" ht="13.2" hidden="false" customHeight="false" outlineLevel="0" collapsed="false">
      <c r="B1" s="25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62</v>
      </c>
      <c r="C2" s="0"/>
      <c r="D2" s="0"/>
      <c r="E2" s="0"/>
      <c r="F2" s="0"/>
      <c r="G2" s="0"/>
      <c r="H2" s="0"/>
      <c r="I2" s="0"/>
      <c r="J2" s="0"/>
      <c r="K2" s="0"/>
    </row>
    <row r="3" customFormat="false" ht="13.2" hidden="false" customHeight="false" outlineLevel="0" collapsed="false">
      <c r="B3" s="27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28" t="s">
        <v>63</v>
      </c>
      <c r="C4" s="28" t="s">
        <v>64</v>
      </c>
      <c r="D4" s="29" t="s">
        <v>65</v>
      </c>
      <c r="E4" s="29" t="s">
        <v>66</v>
      </c>
      <c r="F4" s="29" t="s">
        <v>67</v>
      </c>
      <c r="G4" s="29" t="s">
        <v>68</v>
      </c>
      <c r="H4" s="29" t="s">
        <v>69</v>
      </c>
      <c r="I4" s="30" t="s">
        <v>70</v>
      </c>
      <c r="J4" s="30" t="s">
        <v>71</v>
      </c>
      <c r="K4" s="30" t="s">
        <v>69</v>
      </c>
    </row>
    <row r="5" customFormat="false" ht="13.2" hidden="false" customHeight="false" outlineLevel="0" collapsed="false">
      <c r="B5" s="31" t="n">
        <v>9</v>
      </c>
      <c r="C5" s="31" t="n">
        <v>4</v>
      </c>
      <c r="D5" s="32" t="n">
        <v>89</v>
      </c>
      <c r="E5" s="32" t="n">
        <v>54</v>
      </c>
      <c r="F5" s="32" t="n">
        <v>1240</v>
      </c>
      <c r="G5" s="32" t="n">
        <v>564</v>
      </c>
      <c r="H5" s="32" t="n">
        <v>711</v>
      </c>
      <c r="I5" s="32" t="n">
        <v>861</v>
      </c>
      <c r="J5" s="32" t="n">
        <v>231</v>
      </c>
      <c r="K5" s="32" t="n">
        <v>630</v>
      </c>
    </row>
    <row r="6" customFormat="false" ht="13.2" hidden="false" customHeight="false" outlineLevel="0" collapsed="false">
      <c r="B6" s="31" t="n">
        <v>9</v>
      </c>
      <c r="C6" s="31" t="n">
        <v>5</v>
      </c>
      <c r="D6" s="32" t="n">
        <v>104</v>
      </c>
      <c r="E6" s="32" t="n">
        <v>47</v>
      </c>
      <c r="F6" s="32" t="n">
        <v>665</v>
      </c>
      <c r="G6" s="32" t="n">
        <v>343</v>
      </c>
      <c r="H6" s="32" t="n">
        <v>379</v>
      </c>
      <c r="I6" s="32" t="n">
        <v>387</v>
      </c>
      <c r="J6" s="32" t="n">
        <v>139</v>
      </c>
      <c r="K6" s="32" t="n">
        <v>248</v>
      </c>
    </row>
    <row r="7" customFormat="false" ht="13.2" hidden="false" customHeight="false" outlineLevel="0" collapsed="false">
      <c r="B7" s="31" t="n">
        <v>9</v>
      </c>
      <c r="C7" s="31" t="n">
        <v>6</v>
      </c>
      <c r="D7" s="32" t="n">
        <v>98</v>
      </c>
      <c r="E7" s="32" t="n">
        <v>41</v>
      </c>
      <c r="F7" s="32" t="n">
        <v>412</v>
      </c>
      <c r="G7" s="32" t="n">
        <v>383</v>
      </c>
      <c r="H7" s="32" t="n">
        <v>86</v>
      </c>
      <c r="I7" s="32" t="n">
        <v>205</v>
      </c>
      <c r="J7" s="32" t="n">
        <v>148</v>
      </c>
      <c r="K7" s="32" t="n">
        <v>57</v>
      </c>
    </row>
    <row r="8" customFormat="false" ht="13.2" hidden="false" customHeight="false" outlineLevel="0" collapsed="false">
      <c r="B8" s="31" t="n">
        <v>9</v>
      </c>
      <c r="C8" s="31" t="n">
        <v>7</v>
      </c>
      <c r="D8" s="32" t="n">
        <v>96</v>
      </c>
      <c r="E8" s="32" t="n">
        <v>37</v>
      </c>
      <c r="F8" s="32" t="n">
        <v>527</v>
      </c>
      <c r="G8" s="32" t="n">
        <v>414</v>
      </c>
      <c r="H8" s="32" t="n">
        <v>172</v>
      </c>
      <c r="I8" s="32" t="n">
        <v>251</v>
      </c>
      <c r="J8" s="32" t="n">
        <v>164</v>
      </c>
      <c r="K8" s="32" t="n">
        <v>87</v>
      </c>
    </row>
    <row r="9" customFormat="false" ht="13.2" hidden="false" customHeight="false" outlineLevel="0" collapsed="false">
      <c r="B9" s="31" t="n">
        <v>9</v>
      </c>
      <c r="C9" s="31" t="n">
        <v>8</v>
      </c>
      <c r="D9" s="32" t="n">
        <v>92</v>
      </c>
      <c r="E9" s="32" t="n">
        <v>35</v>
      </c>
      <c r="F9" s="32" t="n">
        <v>606</v>
      </c>
      <c r="G9" s="32" t="n">
        <v>362</v>
      </c>
      <c r="H9" s="32" t="n">
        <v>301</v>
      </c>
      <c r="I9" s="32" t="n">
        <v>280</v>
      </c>
      <c r="J9" s="32" t="n">
        <v>142</v>
      </c>
      <c r="K9" s="32" t="n">
        <v>138</v>
      </c>
    </row>
    <row r="10" customFormat="false" ht="13.2" hidden="false" customHeight="false" outlineLevel="0" collapsed="false">
      <c r="B10" s="31" t="n">
        <v>9</v>
      </c>
      <c r="C10" s="31" t="n">
        <v>9</v>
      </c>
      <c r="D10" s="32" t="n">
        <v>91</v>
      </c>
      <c r="E10" s="32" t="n">
        <v>48</v>
      </c>
      <c r="F10" s="32" t="n">
        <v>447</v>
      </c>
      <c r="G10" s="32" t="n">
        <v>368</v>
      </c>
      <c r="H10" s="32" t="n">
        <v>122</v>
      </c>
      <c r="I10" s="32" t="n">
        <v>245</v>
      </c>
      <c r="J10" s="32" t="n">
        <v>172</v>
      </c>
      <c r="K10" s="32" t="n">
        <v>73</v>
      </c>
    </row>
    <row r="11" customFormat="false" ht="13.2" hidden="false" customHeight="false" outlineLevel="0" collapsed="false">
      <c r="B11" s="31" t="n">
        <v>9</v>
      </c>
      <c r="C11" s="31" t="n">
        <v>10</v>
      </c>
      <c r="D11" s="32" t="n">
        <v>83</v>
      </c>
      <c r="E11" s="32" t="n">
        <v>44</v>
      </c>
      <c r="F11" s="32" t="n">
        <v>485</v>
      </c>
      <c r="G11" s="32" t="n">
        <v>382</v>
      </c>
      <c r="H11" s="32" t="n">
        <v>142</v>
      </c>
      <c r="I11" s="32" t="n">
        <v>239</v>
      </c>
      <c r="J11" s="32" t="n">
        <v>153</v>
      </c>
      <c r="K11" s="32" t="n">
        <v>86</v>
      </c>
    </row>
    <row r="12" customFormat="false" ht="13.2" hidden="false" customHeight="false" outlineLevel="0" collapsed="false">
      <c r="B12" s="31" t="n">
        <v>9</v>
      </c>
      <c r="C12" s="31" t="n">
        <v>11</v>
      </c>
      <c r="D12" s="32" t="n">
        <v>82</v>
      </c>
      <c r="E12" s="32" t="n">
        <v>44</v>
      </c>
      <c r="F12" s="32" t="n">
        <v>820</v>
      </c>
      <c r="G12" s="32" t="n">
        <v>337</v>
      </c>
      <c r="H12" s="32" t="n">
        <v>521</v>
      </c>
      <c r="I12" s="32" t="n">
        <v>368</v>
      </c>
      <c r="J12" s="32" t="n">
        <v>138</v>
      </c>
      <c r="K12" s="32" t="n">
        <v>230</v>
      </c>
    </row>
    <row r="13" customFormat="false" ht="13.2" hidden="false" customHeight="false" outlineLevel="0" collapsed="false">
      <c r="B13" s="31" t="n">
        <v>9</v>
      </c>
      <c r="C13" s="31" t="n">
        <v>12</v>
      </c>
      <c r="D13" s="32" t="n">
        <v>120</v>
      </c>
      <c r="E13" s="32" t="n">
        <v>39</v>
      </c>
      <c r="F13" s="32" t="n">
        <v>438</v>
      </c>
      <c r="G13" s="32" t="n">
        <v>370</v>
      </c>
      <c r="H13" s="32" t="n">
        <v>149</v>
      </c>
      <c r="I13" s="32" t="n">
        <v>192</v>
      </c>
      <c r="J13" s="32" t="n">
        <v>165</v>
      </c>
      <c r="K13" s="32" t="n">
        <v>27</v>
      </c>
    </row>
    <row r="14" customFormat="false" ht="13.2" hidden="false" customHeight="false" outlineLevel="0" collapsed="false">
      <c r="B14" s="31" t="n">
        <v>10</v>
      </c>
      <c r="C14" s="31" t="n">
        <v>1</v>
      </c>
      <c r="D14" s="32" t="n">
        <v>115</v>
      </c>
      <c r="E14" s="32" t="n">
        <v>49</v>
      </c>
      <c r="F14" s="32" t="n">
        <v>332</v>
      </c>
      <c r="G14" s="32" t="n">
        <v>371</v>
      </c>
      <c r="H14" s="32" t="n">
        <v>27</v>
      </c>
      <c r="I14" s="32" t="n">
        <v>172</v>
      </c>
      <c r="J14" s="32" t="n">
        <v>168</v>
      </c>
      <c r="K14" s="32" t="n">
        <v>4</v>
      </c>
    </row>
    <row r="15" customFormat="false" ht="13.2" hidden="false" customHeight="false" outlineLevel="0" collapsed="false">
      <c r="B15" s="31" t="n">
        <v>10</v>
      </c>
      <c r="C15" s="31" t="n">
        <v>2</v>
      </c>
      <c r="D15" s="32" t="n">
        <v>94</v>
      </c>
      <c r="E15" s="32" t="n">
        <v>55</v>
      </c>
      <c r="F15" s="32" t="n">
        <v>565</v>
      </c>
      <c r="G15" s="32" t="n">
        <v>378</v>
      </c>
      <c r="H15" s="32" t="n">
        <v>226</v>
      </c>
      <c r="I15" s="32" t="n">
        <v>293</v>
      </c>
      <c r="J15" s="32" t="n">
        <v>175</v>
      </c>
      <c r="K15" s="32" t="n">
        <v>118</v>
      </c>
    </row>
    <row r="16" customFormat="false" ht="13.2" hidden="false" customHeight="false" outlineLevel="0" collapsed="false">
      <c r="B16" s="31" t="n">
        <v>10</v>
      </c>
      <c r="C16" s="31" t="n">
        <v>3</v>
      </c>
      <c r="D16" s="32" t="n">
        <v>104</v>
      </c>
      <c r="E16" s="32" t="n">
        <v>48</v>
      </c>
      <c r="F16" s="32" t="n">
        <v>1533</v>
      </c>
      <c r="G16" s="32" t="n">
        <v>1413</v>
      </c>
      <c r="H16" s="32" t="n">
        <v>176</v>
      </c>
      <c r="I16" s="32" t="n">
        <v>839</v>
      </c>
      <c r="J16" s="32" t="n">
        <v>699</v>
      </c>
      <c r="K16" s="32" t="n">
        <v>140</v>
      </c>
    </row>
    <row r="17" customFormat="false" ht="13.2" hidden="false" customHeight="true" outlineLevel="0" collapsed="false">
      <c r="B17" s="33" t="s">
        <v>72</v>
      </c>
      <c r="C17" s="33"/>
      <c r="D17" s="34" t="n">
        <f aca="false">SUM(D5:D16)</f>
        <v>1168</v>
      </c>
      <c r="E17" s="34" t="n">
        <f aca="false">SUM(E5:E16)</f>
        <v>541</v>
      </c>
      <c r="F17" s="34" t="n">
        <f aca="false">SUM(F5:F16)</f>
        <v>8070</v>
      </c>
      <c r="G17" s="34" t="n">
        <f aca="false">SUM(G5:G16)</f>
        <v>5685</v>
      </c>
      <c r="H17" s="34" t="n">
        <f aca="false">SUM(H5:H16)</f>
        <v>3012</v>
      </c>
      <c r="I17" s="35" t="n">
        <f aca="false">SUM(I5:I16)</f>
        <v>4332</v>
      </c>
      <c r="J17" s="35" t="n">
        <f aca="false">SUM(J5:J16)</f>
        <v>2494</v>
      </c>
      <c r="K17" s="35" t="n">
        <f aca="false">SUM(K5:K16)</f>
        <v>1838</v>
      </c>
    </row>
  </sheetData>
  <sheetProtection sheet="true" objects="true" scenarios="true"/>
  <mergeCells count="1">
    <mergeCell ref="B17:C17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92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27</v>
      </c>
      <c r="C6" s="36" t="n">
        <v>4</v>
      </c>
      <c r="D6" s="37" t="n">
        <v>101</v>
      </c>
      <c r="E6" s="37" t="n">
        <v>76</v>
      </c>
      <c r="F6" s="44" t="n">
        <v>1017</v>
      </c>
      <c r="G6" s="37" t="n">
        <v>649</v>
      </c>
      <c r="H6" s="45" t="n">
        <f aca="false">IF(D6="","",D6+F6-E6-G6)</f>
        <v>393</v>
      </c>
      <c r="I6" s="37" t="n">
        <v>728</v>
      </c>
      <c r="J6" s="37" t="n">
        <v>506</v>
      </c>
      <c r="K6" s="45" t="n">
        <f aca="false">IF(I6="","",I6-J6)</f>
        <v>222</v>
      </c>
    </row>
    <row r="7" customFormat="false" ht="13.2" hidden="false" customHeight="false" outlineLevel="0" collapsed="false">
      <c r="B7" s="36" t="n">
        <v>27</v>
      </c>
      <c r="C7" s="36" t="n">
        <v>5</v>
      </c>
      <c r="D7" s="37" t="n">
        <v>115</v>
      </c>
      <c r="E7" s="37" t="n">
        <v>65</v>
      </c>
      <c r="F7" s="37" t="n">
        <f aca="false">446+21</f>
        <v>467</v>
      </c>
      <c r="G7" s="37" t="n">
        <f aca="false">199+13+158+8</f>
        <v>378</v>
      </c>
      <c r="H7" s="45" t="n">
        <f aca="false">IF(D7="","",D7+F7-E7-G7)</f>
        <v>139</v>
      </c>
      <c r="I7" s="37" t="n">
        <f aca="false">348+12</f>
        <v>360</v>
      </c>
      <c r="J7" s="37" t="n">
        <f aca="false">167+9+112+6</f>
        <v>294</v>
      </c>
      <c r="K7" s="45" t="n">
        <f aca="false">IF(I7="","",I7-J7)</f>
        <v>66</v>
      </c>
    </row>
    <row r="8" customFormat="false" ht="13.2" hidden="false" customHeight="false" outlineLevel="0" collapsed="false">
      <c r="B8" s="36" t="n">
        <v>27</v>
      </c>
      <c r="C8" s="36" t="n">
        <v>6</v>
      </c>
      <c r="D8" s="37" t="n">
        <v>99</v>
      </c>
      <c r="E8" s="37" t="n">
        <v>68</v>
      </c>
      <c r="F8" s="37" t="n">
        <v>556</v>
      </c>
      <c r="G8" s="37" t="n">
        <v>345</v>
      </c>
      <c r="H8" s="45" t="n">
        <f aca="false">IF(D8="","",D8+F8-E8-G8)</f>
        <v>242</v>
      </c>
      <c r="I8" s="37" t="n">
        <v>452</v>
      </c>
      <c r="J8" s="37" t="n">
        <v>288</v>
      </c>
      <c r="K8" s="45" t="n">
        <f aca="false">IF(I8="","",I8-J8)</f>
        <v>164</v>
      </c>
    </row>
    <row r="9" customFormat="false" ht="13.2" hidden="false" customHeight="false" outlineLevel="0" collapsed="false">
      <c r="B9" s="36" t="n">
        <v>27</v>
      </c>
      <c r="C9" s="36" t="n">
        <v>7</v>
      </c>
      <c r="D9" s="37" t="n">
        <v>118</v>
      </c>
      <c r="E9" s="37" t="n">
        <v>58</v>
      </c>
      <c r="F9" s="37" t="n">
        <v>613</v>
      </c>
      <c r="G9" s="37" t="n">
        <v>467</v>
      </c>
      <c r="H9" s="45" t="n">
        <f aca="false">IF(D9="","",D9+F9-E9-G9)</f>
        <v>206</v>
      </c>
      <c r="I9" s="37" t="n">
        <v>435</v>
      </c>
      <c r="J9" s="37" t="n">
        <v>350</v>
      </c>
      <c r="K9" s="45" t="n">
        <f aca="false">IF(I9="","",I9-J9)</f>
        <v>85</v>
      </c>
    </row>
    <row r="10" customFormat="false" ht="13.2" hidden="false" customHeight="false" outlineLevel="0" collapsed="false">
      <c r="B10" s="36" t="n">
        <v>27</v>
      </c>
      <c r="C10" s="36" t="n">
        <v>8</v>
      </c>
      <c r="D10" s="37" t="n">
        <v>106</v>
      </c>
      <c r="E10" s="37" t="n">
        <v>71</v>
      </c>
      <c r="F10" s="37" t="n">
        <v>671</v>
      </c>
      <c r="G10" s="37" t="n">
        <v>473</v>
      </c>
      <c r="H10" s="45" t="n">
        <f aca="false">IF(D10="","",D10+F10-E10-G10)</f>
        <v>233</v>
      </c>
      <c r="I10" s="37" t="n">
        <v>465</v>
      </c>
      <c r="J10" s="37" t="n">
        <v>361</v>
      </c>
      <c r="K10" s="45" t="n">
        <f aca="false">IF(I10="","",I10-J10)</f>
        <v>104</v>
      </c>
    </row>
    <row r="11" customFormat="false" ht="13.2" hidden="false" customHeight="false" outlineLevel="0" collapsed="false">
      <c r="B11" s="36" t="n">
        <v>27</v>
      </c>
      <c r="C11" s="36" t="n">
        <v>9</v>
      </c>
      <c r="D11" s="37" t="n">
        <v>111</v>
      </c>
      <c r="E11" s="37" t="n">
        <v>68</v>
      </c>
      <c r="F11" s="37" t="n">
        <v>582</v>
      </c>
      <c r="G11" s="37" t="n">
        <v>522</v>
      </c>
      <c r="H11" s="45" t="n">
        <f aca="false">IF(D11="","",D11+F11-E11-G11)</f>
        <v>103</v>
      </c>
      <c r="I11" s="37" t="n">
        <v>444</v>
      </c>
      <c r="J11" s="37" t="n">
        <v>403</v>
      </c>
      <c r="K11" s="45" t="n">
        <f aca="false">IF(I11="","",I11-J11)</f>
        <v>41</v>
      </c>
    </row>
    <row r="12" customFormat="false" ht="13.2" hidden="false" customHeight="false" outlineLevel="0" collapsed="false">
      <c r="B12" s="36" t="n">
        <v>27</v>
      </c>
      <c r="C12" s="36" t="n">
        <v>10</v>
      </c>
      <c r="D12" s="37" t="n">
        <v>119</v>
      </c>
      <c r="E12" s="37" t="n">
        <v>62</v>
      </c>
      <c r="F12" s="37" t="n">
        <v>505</v>
      </c>
      <c r="G12" s="37" t="n">
        <v>445</v>
      </c>
      <c r="H12" s="45" t="n">
        <f aca="false">IF(D12="","",D12+F12-E12-G12)</f>
        <v>117</v>
      </c>
      <c r="I12" s="37" t="n">
        <v>404</v>
      </c>
      <c r="J12" s="37" t="n">
        <v>353</v>
      </c>
      <c r="K12" s="45" t="n">
        <f aca="false">IF(I12="","",I12-J12)</f>
        <v>51</v>
      </c>
    </row>
    <row r="13" customFormat="false" ht="13.2" hidden="false" customHeight="false" outlineLevel="0" collapsed="false">
      <c r="B13" s="36" t="n">
        <v>27</v>
      </c>
      <c r="C13" s="36" t="n">
        <v>11</v>
      </c>
      <c r="D13" s="37" t="n">
        <v>101</v>
      </c>
      <c r="E13" s="37" t="n">
        <v>59</v>
      </c>
      <c r="F13" s="37" t="n">
        <v>452</v>
      </c>
      <c r="G13" s="37" t="n">
        <v>378</v>
      </c>
      <c r="H13" s="45" t="n">
        <f aca="false">IF(D13="","",D13+F13-E13-G13)</f>
        <v>116</v>
      </c>
      <c r="I13" s="37" t="n">
        <v>354</v>
      </c>
      <c r="J13" s="37" t="n">
        <v>319</v>
      </c>
      <c r="K13" s="45" t="n">
        <f aca="false">IF(I13="","",I13-J13)</f>
        <v>35</v>
      </c>
    </row>
    <row r="14" customFormat="false" ht="13.2" hidden="false" customHeight="false" outlineLevel="0" collapsed="false">
      <c r="B14" s="36" t="n">
        <v>27</v>
      </c>
      <c r="C14" s="36" t="n">
        <v>12</v>
      </c>
      <c r="D14" s="37" t="n">
        <v>112</v>
      </c>
      <c r="E14" s="37" t="n">
        <v>72</v>
      </c>
      <c r="F14" s="37" t="n">
        <v>494</v>
      </c>
      <c r="G14" s="37" t="n">
        <v>425</v>
      </c>
      <c r="H14" s="45" t="n">
        <f aca="false">IF(D14="","",D14+F14-E14-G14)</f>
        <v>109</v>
      </c>
      <c r="I14" s="37" t="n">
        <v>390</v>
      </c>
      <c r="J14" s="37" t="n">
        <v>320</v>
      </c>
      <c r="K14" s="45" t="n">
        <f aca="false">IF(I14="","",I14-J14)</f>
        <v>70</v>
      </c>
    </row>
    <row r="15" customFormat="false" ht="13.2" hidden="false" customHeight="false" outlineLevel="0" collapsed="false">
      <c r="B15" s="36" t="n">
        <v>28</v>
      </c>
      <c r="C15" s="36" t="n">
        <v>1</v>
      </c>
      <c r="D15" s="37" t="n">
        <v>103</v>
      </c>
      <c r="E15" s="37" t="n">
        <v>72</v>
      </c>
      <c r="F15" s="37" t="n">
        <v>385</v>
      </c>
      <c r="G15" s="37" t="n">
        <v>339</v>
      </c>
      <c r="H15" s="45" t="n">
        <f aca="false">IF(D15="","",D15+F15-E15-G15)</f>
        <v>77</v>
      </c>
      <c r="I15" s="37" t="n">
        <v>325</v>
      </c>
      <c r="J15" s="37" t="n">
        <v>271</v>
      </c>
      <c r="K15" s="45" t="n">
        <f aca="false">IF(I15="","",I15-J15)</f>
        <v>54</v>
      </c>
    </row>
    <row r="16" customFormat="false" ht="13.2" hidden="false" customHeight="false" outlineLevel="0" collapsed="false">
      <c r="B16" s="36" t="n">
        <v>28</v>
      </c>
      <c r="C16" s="36" t="n">
        <v>2</v>
      </c>
      <c r="D16" s="37" t="n">
        <v>104</v>
      </c>
      <c r="E16" s="37" t="n">
        <v>88</v>
      </c>
      <c r="F16" s="37" t="n">
        <v>470</v>
      </c>
      <c r="G16" s="37" t="n">
        <v>547</v>
      </c>
      <c r="H16" s="45" t="n">
        <f aca="false">IF(D16="","",D16+F16-E16-G16)</f>
        <v>-61</v>
      </c>
      <c r="I16" s="37" t="n">
        <v>378</v>
      </c>
      <c r="J16" s="37" t="n">
        <v>412</v>
      </c>
      <c r="K16" s="45" t="n">
        <f aca="false">IF(I16="","",I16-J16)</f>
        <v>-34</v>
      </c>
    </row>
    <row r="17" customFormat="false" ht="13.2" hidden="false" customHeight="false" outlineLevel="0" collapsed="false">
      <c r="B17" s="36" t="n">
        <v>28</v>
      </c>
      <c r="C17" s="36" t="n">
        <v>3</v>
      </c>
      <c r="D17" s="37" t="n">
        <v>120</v>
      </c>
      <c r="E17" s="37" t="n">
        <v>65</v>
      </c>
      <c r="F17" s="44" t="n">
        <v>1366</v>
      </c>
      <c r="G17" s="38" t="n">
        <v>1456</v>
      </c>
      <c r="H17" s="45" t="n">
        <f aca="false">IF(D17="","",D17+F17-E17-G17)</f>
        <v>-35</v>
      </c>
      <c r="I17" s="38" t="n">
        <v>992</v>
      </c>
      <c r="J17" s="38" t="n">
        <v>1098</v>
      </c>
      <c r="K17" s="45" t="n">
        <f aca="false">IF(I17="","",I17-J17)</f>
        <v>-106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1309</v>
      </c>
      <c r="E18" s="38" t="n">
        <f aca="false">SUM(E6:E17)</f>
        <v>824</v>
      </c>
      <c r="F18" s="38" t="n">
        <f aca="false">SUM(F6:F17)</f>
        <v>7578</v>
      </c>
      <c r="G18" s="38" t="n">
        <f aca="false">SUM(G6:G17)</f>
        <v>6424</v>
      </c>
      <c r="H18" s="38" t="n">
        <f aca="false">SUM(H6:H17)</f>
        <v>1639</v>
      </c>
      <c r="I18" s="38" t="n">
        <f aca="false">SUM(I6:I17)</f>
        <v>5727</v>
      </c>
      <c r="J18" s="38" t="n">
        <f aca="false">SUM(J6:J17)</f>
        <v>4975</v>
      </c>
      <c r="K18" s="38" t="n">
        <f aca="false">SUM(K6:K17)</f>
        <v>752</v>
      </c>
    </row>
  </sheetData>
  <printOptions headings="false" gridLines="false" gridLinesSet="true" horizontalCentered="false" verticalCentered="false"/>
  <pageMargins left="0.590277777777778" right="0.590277777777778" top="0.984027777777778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93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28</v>
      </c>
      <c r="C6" s="36" t="n">
        <v>4</v>
      </c>
      <c r="D6" s="37" t="n">
        <v>84</v>
      </c>
      <c r="E6" s="37" t="n">
        <v>74</v>
      </c>
      <c r="F6" s="44" t="n">
        <v>825</v>
      </c>
      <c r="G6" s="37" t="n">
        <v>585</v>
      </c>
      <c r="H6" s="45" t="n">
        <f aca="false">IF(D6="","",D6+F6-E6-G6)</f>
        <v>250</v>
      </c>
      <c r="I6" s="37" t="n">
        <v>625</v>
      </c>
      <c r="J6" s="37" t="n">
        <v>439</v>
      </c>
      <c r="K6" s="45" t="n">
        <f aca="false">IF(I6="","",I6-J6)</f>
        <v>186</v>
      </c>
    </row>
    <row r="7" customFormat="false" ht="13.2" hidden="false" customHeight="false" outlineLevel="0" collapsed="false">
      <c r="B7" s="36" t="n">
        <v>28</v>
      </c>
      <c r="C7" s="36" t="n">
        <v>5</v>
      </c>
      <c r="D7" s="37" t="n">
        <v>104</v>
      </c>
      <c r="E7" s="37" t="n">
        <v>68</v>
      </c>
      <c r="F7" s="37" t="n">
        <v>544</v>
      </c>
      <c r="G7" s="37" t="n">
        <v>406</v>
      </c>
      <c r="H7" s="45" t="n">
        <f aca="false">IF(D7="","",D7+F7-E7-G7)</f>
        <v>174</v>
      </c>
      <c r="I7" s="37" t="n">
        <v>426</v>
      </c>
      <c r="J7" s="37" t="n">
        <v>360</v>
      </c>
      <c r="K7" s="45" t="n">
        <f aca="false">IF(I7="","",I7-J7)</f>
        <v>66</v>
      </c>
    </row>
    <row r="8" customFormat="false" ht="13.2" hidden="false" customHeight="false" outlineLevel="0" collapsed="false">
      <c r="B8" s="36" t="n">
        <v>28</v>
      </c>
      <c r="C8" s="36" t="n">
        <v>6</v>
      </c>
      <c r="D8" s="37" t="n">
        <v>101</v>
      </c>
      <c r="E8" s="37" t="n">
        <v>49</v>
      </c>
      <c r="F8" s="37" t="n">
        <v>506</v>
      </c>
      <c r="G8" s="37" t="n">
        <v>437</v>
      </c>
      <c r="H8" s="45" t="n">
        <f aca="false">IF(D8="","",D8+F8-E8-G8)</f>
        <v>121</v>
      </c>
      <c r="I8" s="37" t="n">
        <v>397</v>
      </c>
      <c r="J8" s="37" t="n">
        <v>352</v>
      </c>
      <c r="K8" s="45" t="n">
        <f aca="false">IF(I8="","",I8-J8)</f>
        <v>45</v>
      </c>
    </row>
    <row r="9" customFormat="false" ht="13.2" hidden="false" customHeight="false" outlineLevel="0" collapsed="false">
      <c r="B9" s="36" t="n">
        <v>28</v>
      </c>
      <c r="C9" s="36" t="n">
        <v>7</v>
      </c>
      <c r="D9" s="37" t="n">
        <v>123</v>
      </c>
      <c r="E9" s="37" t="n">
        <v>69</v>
      </c>
      <c r="F9" s="37" t="n">
        <v>475</v>
      </c>
      <c r="G9" s="37" t="n">
        <v>386</v>
      </c>
      <c r="H9" s="45" t="n">
        <f aca="false">IF(D9="","",D9+F9-E9-G9)</f>
        <v>143</v>
      </c>
      <c r="I9" s="37" t="n">
        <v>374</v>
      </c>
      <c r="J9" s="37" t="n">
        <v>283</v>
      </c>
      <c r="K9" s="45" t="n">
        <f aca="false">IF(I9="","",I9-J9)</f>
        <v>91</v>
      </c>
    </row>
    <row r="10" customFormat="false" ht="13.2" hidden="false" customHeight="false" outlineLevel="0" collapsed="false">
      <c r="B10" s="36" t="n">
        <v>28</v>
      </c>
      <c r="C10" s="36" t="n">
        <v>8</v>
      </c>
      <c r="D10" s="37" t="n">
        <v>108</v>
      </c>
      <c r="E10" s="37" t="n">
        <v>81</v>
      </c>
      <c r="F10" s="37" t="n">
        <v>514</v>
      </c>
      <c r="G10" s="37" t="n">
        <v>415</v>
      </c>
      <c r="H10" s="45" t="n">
        <f aca="false">IF(D10="","",D10+F10-E10-G10)</f>
        <v>126</v>
      </c>
      <c r="I10" s="37" t="n">
        <v>387</v>
      </c>
      <c r="J10" s="37" t="n">
        <v>321</v>
      </c>
      <c r="K10" s="45" t="n">
        <f aca="false">IF(I10="","",I10-J10)</f>
        <v>66</v>
      </c>
    </row>
    <row r="11" customFormat="false" ht="13.2" hidden="false" customHeight="false" outlineLevel="0" collapsed="false">
      <c r="B11" s="36" t="n">
        <v>28</v>
      </c>
      <c r="C11" s="36" t="n">
        <v>9</v>
      </c>
      <c r="D11" s="37" t="n">
        <v>109</v>
      </c>
      <c r="E11" s="37" t="n">
        <v>80</v>
      </c>
      <c r="F11" s="37" t="n">
        <v>483</v>
      </c>
      <c r="G11" s="37" t="n">
        <v>481</v>
      </c>
      <c r="H11" s="45" t="n">
        <f aca="false">IF(D11="","",D11+F11-E11-G11)</f>
        <v>31</v>
      </c>
      <c r="I11" s="37" t="n">
        <v>381</v>
      </c>
      <c r="J11" s="37" t="n">
        <v>389</v>
      </c>
      <c r="K11" s="45" t="n">
        <f aca="false">IF(I11="","",I11-J11)</f>
        <v>-8</v>
      </c>
    </row>
    <row r="12" customFormat="false" ht="13.2" hidden="false" customHeight="false" outlineLevel="0" collapsed="false">
      <c r="B12" s="36" t="n">
        <v>28</v>
      </c>
      <c r="C12" s="36" t="n">
        <v>10</v>
      </c>
      <c r="D12" s="37" t="n">
        <v>109</v>
      </c>
      <c r="E12" s="37" t="n">
        <v>83</v>
      </c>
      <c r="F12" s="37" t="n">
        <v>465</v>
      </c>
      <c r="G12" s="37" t="n">
        <v>370</v>
      </c>
      <c r="H12" s="45" t="n">
        <f aca="false">IF(D12="","",D12+F12-E12-G12)</f>
        <v>121</v>
      </c>
      <c r="I12" s="37" t="n">
        <v>355</v>
      </c>
      <c r="J12" s="37" t="n">
        <v>276</v>
      </c>
      <c r="K12" s="45" t="n">
        <f aca="false">IF(I12="","",I12-J12)</f>
        <v>79</v>
      </c>
    </row>
    <row r="13" customFormat="false" ht="13.2" hidden="false" customHeight="false" outlineLevel="0" collapsed="false">
      <c r="B13" s="36" t="n">
        <v>28</v>
      </c>
      <c r="C13" s="36" t="n">
        <v>11</v>
      </c>
      <c r="D13" s="37" t="n">
        <v>92</v>
      </c>
      <c r="E13" s="37" t="n">
        <v>72</v>
      </c>
      <c r="F13" s="37" t="n">
        <v>411</v>
      </c>
      <c r="G13" s="37" t="n">
        <v>333</v>
      </c>
      <c r="H13" s="45" t="n">
        <f aca="false">IF(D13="","",D13+F13-E13-G13)</f>
        <v>98</v>
      </c>
      <c r="I13" s="37" t="n">
        <v>315</v>
      </c>
      <c r="J13" s="37" t="n">
        <v>252</v>
      </c>
      <c r="K13" s="45" t="n">
        <f aca="false">IF(I13="","",I13-J13)</f>
        <v>63</v>
      </c>
    </row>
    <row r="14" customFormat="false" ht="13.2" hidden="false" customHeight="false" outlineLevel="0" collapsed="false">
      <c r="B14" s="36" t="n">
        <v>28</v>
      </c>
      <c r="C14" s="36" t="n">
        <v>12</v>
      </c>
      <c r="D14" s="37" t="n">
        <v>102</v>
      </c>
      <c r="E14" s="37" t="n">
        <v>66</v>
      </c>
      <c r="F14" s="37" t="n">
        <v>504</v>
      </c>
      <c r="G14" s="37" t="n">
        <v>396</v>
      </c>
      <c r="H14" s="45" t="n">
        <f aca="false">IF(D14="","",D14+F14-E14-G14)</f>
        <v>144</v>
      </c>
      <c r="I14" s="37" t="n">
        <v>371</v>
      </c>
      <c r="J14" s="37" t="n">
        <v>298</v>
      </c>
      <c r="K14" s="45" t="n">
        <f aca="false">IF(I14="","",I14-J14)</f>
        <v>73</v>
      </c>
    </row>
    <row r="15" customFormat="false" ht="13.2" hidden="false" customHeight="false" outlineLevel="0" collapsed="false">
      <c r="B15" s="36" t="n">
        <v>29</v>
      </c>
      <c r="C15" s="36" t="n">
        <v>1</v>
      </c>
      <c r="D15" s="37" t="n">
        <v>107</v>
      </c>
      <c r="E15" s="37" t="n">
        <v>90</v>
      </c>
      <c r="F15" s="37" t="n">
        <v>416</v>
      </c>
      <c r="G15" s="37" t="n">
        <v>366</v>
      </c>
      <c r="H15" s="45" t="n">
        <f aca="false">IF(D15="","",D15+F15-E15-G15)</f>
        <v>67</v>
      </c>
      <c r="I15" s="37" t="n">
        <v>335</v>
      </c>
      <c r="J15" s="37" t="n">
        <v>287</v>
      </c>
      <c r="K15" s="45" t="n">
        <f aca="false">IF(I15="","",I15-J15)</f>
        <v>48</v>
      </c>
    </row>
    <row r="16" customFormat="false" ht="13.2" hidden="false" customHeight="false" outlineLevel="0" collapsed="false">
      <c r="B16" s="36" t="n">
        <v>29</v>
      </c>
      <c r="C16" s="36" t="n">
        <v>2</v>
      </c>
      <c r="D16" s="37" t="n">
        <v>81</v>
      </c>
      <c r="E16" s="37" t="n">
        <v>68</v>
      </c>
      <c r="F16" s="37" t="n">
        <v>454</v>
      </c>
      <c r="G16" s="37" t="n">
        <v>465</v>
      </c>
      <c r="H16" s="45" t="n">
        <f aca="false">IF(D16="","",D16+F16-E16-G16)</f>
        <v>2</v>
      </c>
      <c r="I16" s="37" t="n">
        <v>336</v>
      </c>
      <c r="J16" s="37" t="n">
        <v>370</v>
      </c>
      <c r="K16" s="45" t="n">
        <f aca="false">IF(I16="","",I16-J16)</f>
        <v>-34</v>
      </c>
    </row>
    <row r="17" customFormat="false" ht="13.2" hidden="false" customHeight="false" outlineLevel="0" collapsed="false">
      <c r="B17" s="36" t="n">
        <v>29</v>
      </c>
      <c r="C17" s="36" t="n">
        <v>3</v>
      </c>
      <c r="D17" s="37" t="n">
        <v>96</v>
      </c>
      <c r="E17" s="37" t="n">
        <v>77</v>
      </c>
      <c r="F17" s="44" t="n">
        <v>1408</v>
      </c>
      <c r="G17" s="38" t="n">
        <v>1378</v>
      </c>
      <c r="H17" s="45" t="n">
        <f aca="false">IF(D17="","",D17+F17-E17-G17)</f>
        <v>49</v>
      </c>
      <c r="I17" s="38" t="n">
        <v>1032</v>
      </c>
      <c r="J17" s="38" t="n">
        <v>1044</v>
      </c>
      <c r="K17" s="45" t="n">
        <f aca="false">IF(I17="","",I17-J17)</f>
        <v>-12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1216</v>
      </c>
      <c r="E18" s="38" t="n">
        <f aca="false">SUM(E6:E17)</f>
        <v>877</v>
      </c>
      <c r="F18" s="38" t="n">
        <f aca="false">SUM(F6:F17)</f>
        <v>7005</v>
      </c>
      <c r="G18" s="38" t="n">
        <f aca="false">SUM(G6:G17)</f>
        <v>6018</v>
      </c>
      <c r="H18" s="38" t="n">
        <f aca="false">SUM(H6:H17)</f>
        <v>1326</v>
      </c>
      <c r="I18" s="38" t="n">
        <f aca="false">SUM(I6:I17)</f>
        <v>5334</v>
      </c>
      <c r="J18" s="38" t="n">
        <f aca="false">SUM(J6:J17)</f>
        <v>4671</v>
      </c>
      <c r="K18" s="38" t="n">
        <f aca="false">SUM(K6:K17)</f>
        <v>663</v>
      </c>
    </row>
  </sheetData>
  <printOptions headings="false" gridLines="false" gridLinesSet="true" horizontalCentered="false" verticalCentered="false"/>
  <pageMargins left="0.590277777777778" right="0.590277777777778" top="0.984027777777778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94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29</v>
      </c>
      <c r="C6" s="36" t="n">
        <v>4</v>
      </c>
      <c r="D6" s="37" t="n">
        <v>101</v>
      </c>
      <c r="E6" s="37" t="n">
        <v>62</v>
      </c>
      <c r="F6" s="44" t="n">
        <v>917</v>
      </c>
      <c r="G6" s="37" t="n">
        <v>555</v>
      </c>
      <c r="H6" s="45" t="n">
        <f aca="false">IF(D6="","",D6+F6-E6-G6)</f>
        <v>401</v>
      </c>
      <c r="I6" s="37" t="n">
        <v>700</v>
      </c>
      <c r="J6" s="37" t="n">
        <v>439</v>
      </c>
      <c r="K6" s="45" t="n">
        <f aca="false">IF(I6="","",I6-J6)</f>
        <v>261</v>
      </c>
    </row>
    <row r="7" customFormat="false" ht="13.2" hidden="false" customHeight="false" outlineLevel="0" collapsed="false">
      <c r="B7" s="36" t="n">
        <v>29</v>
      </c>
      <c r="C7" s="36" t="n">
        <v>5</v>
      </c>
      <c r="D7" s="37" t="n">
        <v>107</v>
      </c>
      <c r="E7" s="37" t="n">
        <v>69</v>
      </c>
      <c r="F7" s="37" t="n">
        <v>541</v>
      </c>
      <c r="G7" s="37" t="n">
        <v>424</v>
      </c>
      <c r="H7" s="45" t="n">
        <f aca="false">IF(D7="","",D7+F7-E7-G7)</f>
        <v>155</v>
      </c>
      <c r="I7" s="37" t="n">
        <v>411</v>
      </c>
      <c r="J7" s="37" t="n">
        <v>352</v>
      </c>
      <c r="K7" s="45" t="n">
        <f aca="false">IF(I7="","",I7-J7)</f>
        <v>59</v>
      </c>
    </row>
    <row r="8" customFormat="false" ht="13.2" hidden="false" customHeight="false" outlineLevel="0" collapsed="false">
      <c r="B8" s="36" t="n">
        <v>29</v>
      </c>
      <c r="C8" s="36" t="n">
        <v>6</v>
      </c>
      <c r="D8" s="37" t="n">
        <v>107</v>
      </c>
      <c r="E8" s="37" t="n">
        <v>80</v>
      </c>
      <c r="F8" s="37" t="n">
        <v>479</v>
      </c>
      <c r="G8" s="37" t="n">
        <v>395</v>
      </c>
      <c r="H8" s="45" t="n">
        <f aca="false">IF(D8="","",D8+F8-E8-G8)</f>
        <v>111</v>
      </c>
      <c r="I8" s="37" t="n">
        <v>391</v>
      </c>
      <c r="J8" s="37" t="n">
        <v>319</v>
      </c>
      <c r="K8" s="45" t="n">
        <f aca="false">IF(I8="","",I8-J8)</f>
        <v>72</v>
      </c>
    </row>
    <row r="9" customFormat="false" ht="13.2" hidden="false" customHeight="false" outlineLevel="0" collapsed="false">
      <c r="B9" s="36" t="n">
        <v>29</v>
      </c>
      <c r="C9" s="36" t="n">
        <v>7</v>
      </c>
      <c r="D9" s="37" t="n">
        <v>106</v>
      </c>
      <c r="E9" s="37" t="n">
        <v>74</v>
      </c>
      <c r="F9" s="37" t="n">
        <v>475</v>
      </c>
      <c r="G9" s="37" t="n">
        <v>453</v>
      </c>
      <c r="H9" s="45" t="n">
        <f aca="false">IF(D9="","",D9+F9-E9-G9)</f>
        <v>54</v>
      </c>
      <c r="I9" s="37" t="n">
        <v>354</v>
      </c>
      <c r="J9" s="37" t="n">
        <v>342</v>
      </c>
      <c r="K9" s="45" t="n">
        <f aca="false">IF(I9="","",I9-J9)</f>
        <v>12</v>
      </c>
    </row>
    <row r="10" customFormat="false" ht="13.2" hidden="false" customHeight="false" outlineLevel="0" collapsed="false">
      <c r="B10" s="36" t="n">
        <v>29</v>
      </c>
      <c r="C10" s="36" t="n">
        <v>8</v>
      </c>
      <c r="D10" s="37" t="n">
        <v>111</v>
      </c>
      <c r="E10" s="37" t="n">
        <v>72</v>
      </c>
      <c r="F10" s="37" t="n">
        <v>535</v>
      </c>
      <c r="G10" s="37" t="n">
        <v>360</v>
      </c>
      <c r="H10" s="45" t="n">
        <f aca="false">IF(D10="","",D10+F10-E10-G10)</f>
        <v>214</v>
      </c>
      <c r="I10" s="37" t="n">
        <v>418</v>
      </c>
      <c r="J10" s="37" t="n">
        <v>308</v>
      </c>
      <c r="K10" s="45" t="n">
        <f aca="false">IF(I10="","",I10-J10)</f>
        <v>110</v>
      </c>
    </row>
    <row r="11" customFormat="false" ht="13.2" hidden="false" customHeight="false" outlineLevel="0" collapsed="false">
      <c r="B11" s="36" t="n">
        <v>29</v>
      </c>
      <c r="C11" s="36" t="n">
        <v>9</v>
      </c>
      <c r="D11" s="37" t="n">
        <v>88</v>
      </c>
      <c r="E11" s="37" t="n">
        <v>66</v>
      </c>
      <c r="F11" s="37" t="n">
        <v>472</v>
      </c>
      <c r="G11" s="37" t="n">
        <v>462</v>
      </c>
      <c r="H11" s="45" t="n">
        <f aca="false">IF(D11="","",D11+F11-E11-G11)</f>
        <v>32</v>
      </c>
      <c r="I11" s="37" t="n">
        <v>396</v>
      </c>
      <c r="J11" s="37" t="n">
        <v>369</v>
      </c>
      <c r="K11" s="45" t="n">
        <f aca="false">IF(I11="","",I11-J11)</f>
        <v>27</v>
      </c>
    </row>
    <row r="12" customFormat="false" ht="13.2" hidden="false" customHeight="false" outlineLevel="0" collapsed="false">
      <c r="B12" s="36" t="n">
        <v>29</v>
      </c>
      <c r="C12" s="36" t="n">
        <v>10</v>
      </c>
      <c r="D12" s="37" t="n">
        <v>100</v>
      </c>
      <c r="E12" s="37" t="n">
        <v>98</v>
      </c>
      <c r="F12" s="37" t="n">
        <v>506</v>
      </c>
      <c r="G12" s="37" t="n">
        <v>388</v>
      </c>
      <c r="H12" s="45" t="n">
        <f aca="false">IF(D12="","",D12+F12-E12-G12)</f>
        <v>120</v>
      </c>
      <c r="I12" s="37" t="n">
        <v>393</v>
      </c>
      <c r="J12" s="37" t="n">
        <v>315</v>
      </c>
      <c r="K12" s="45" t="n">
        <f aca="false">IF(I12="","",I12-J12)</f>
        <v>78</v>
      </c>
    </row>
    <row r="13" customFormat="false" ht="13.2" hidden="false" customHeight="false" outlineLevel="0" collapsed="false">
      <c r="B13" s="36" t="n">
        <v>29</v>
      </c>
      <c r="C13" s="36" t="n">
        <v>11</v>
      </c>
      <c r="D13" s="37" t="n">
        <v>103</v>
      </c>
      <c r="E13" s="37" t="n">
        <v>85</v>
      </c>
      <c r="F13" s="37" t="n">
        <v>427</v>
      </c>
      <c r="G13" s="37" t="n">
        <v>416</v>
      </c>
      <c r="H13" s="45" t="n">
        <f aca="false">IF(D13="","",D13+F13-E13-G13)</f>
        <v>29</v>
      </c>
      <c r="I13" s="37" t="n">
        <v>349</v>
      </c>
      <c r="J13" s="37" t="n">
        <v>308</v>
      </c>
      <c r="K13" s="45" t="n">
        <f aca="false">IF(I13="","",I13-J13)</f>
        <v>41</v>
      </c>
    </row>
    <row r="14" customFormat="false" ht="13.2" hidden="false" customHeight="false" outlineLevel="0" collapsed="false">
      <c r="B14" s="36" t="n">
        <v>29</v>
      </c>
      <c r="C14" s="36" t="n">
        <v>12</v>
      </c>
      <c r="D14" s="37" t="n">
        <v>110</v>
      </c>
      <c r="E14" s="37" t="n">
        <v>78</v>
      </c>
      <c r="F14" s="37" t="n">
        <v>505</v>
      </c>
      <c r="G14" s="37" t="n">
        <v>364</v>
      </c>
      <c r="H14" s="45" t="n">
        <f aca="false">IF(D14="","",D14+F14-E14-G14)</f>
        <v>173</v>
      </c>
      <c r="I14" s="37" t="n">
        <v>378</v>
      </c>
      <c r="J14" s="37" t="n">
        <v>298</v>
      </c>
      <c r="K14" s="45" t="n">
        <f aca="false">IF(I14="","",I14-J14)</f>
        <v>80</v>
      </c>
    </row>
    <row r="15" customFormat="false" ht="13.2" hidden="false" customHeight="false" outlineLevel="0" collapsed="false">
      <c r="B15" s="36" t="n">
        <v>30</v>
      </c>
      <c r="C15" s="36" t="n">
        <v>1</v>
      </c>
      <c r="D15" s="37" t="n">
        <v>98</v>
      </c>
      <c r="E15" s="37" t="n">
        <v>88</v>
      </c>
      <c r="F15" s="37" t="n">
        <v>445</v>
      </c>
      <c r="G15" s="37" t="n">
        <v>399</v>
      </c>
      <c r="H15" s="45" t="n">
        <f aca="false">IF(D15="","",D15+F15-E15-G15)</f>
        <v>56</v>
      </c>
      <c r="I15" s="37" t="n">
        <v>345</v>
      </c>
      <c r="J15" s="37" t="n">
        <v>315</v>
      </c>
      <c r="K15" s="45" t="n">
        <f aca="false">IF(I15="","",I15-J15)</f>
        <v>30</v>
      </c>
    </row>
    <row r="16" customFormat="false" ht="13.2" hidden="false" customHeight="false" outlineLevel="0" collapsed="false">
      <c r="B16" s="36" t="n">
        <v>30</v>
      </c>
      <c r="C16" s="36" t="n">
        <v>2</v>
      </c>
      <c r="D16" s="37" t="n">
        <v>91</v>
      </c>
      <c r="E16" s="37" t="n">
        <v>103</v>
      </c>
      <c r="F16" s="37" t="n">
        <v>445</v>
      </c>
      <c r="G16" s="37" t="n">
        <v>513</v>
      </c>
      <c r="H16" s="45" t="n">
        <f aca="false">IF(D16="","",D16+F16-E16-G16)</f>
        <v>-80</v>
      </c>
      <c r="I16" s="37" t="n">
        <v>335</v>
      </c>
      <c r="J16" s="37" t="n">
        <v>416</v>
      </c>
      <c r="K16" s="45" t="n">
        <f aca="false">IF(I16="","",I16-J16)</f>
        <v>-81</v>
      </c>
    </row>
    <row r="17" customFormat="false" ht="13.2" hidden="false" customHeight="false" outlineLevel="0" collapsed="false">
      <c r="B17" s="36" t="n">
        <v>30</v>
      </c>
      <c r="C17" s="36" t="n">
        <v>3</v>
      </c>
      <c r="D17" s="37" t="n">
        <v>111</v>
      </c>
      <c r="E17" s="37" t="n">
        <v>74</v>
      </c>
      <c r="F17" s="44" t="n">
        <v>1324</v>
      </c>
      <c r="G17" s="38" t="n">
        <v>1443</v>
      </c>
      <c r="H17" s="45" t="n">
        <f aca="false">IF(D17="","",D17+F17-E17-G17)</f>
        <v>-82</v>
      </c>
      <c r="I17" s="38" t="n">
        <v>971</v>
      </c>
      <c r="J17" s="38" t="n">
        <v>1088</v>
      </c>
      <c r="K17" s="45" t="n">
        <f aca="false">IF(I17="","",I17-J17)</f>
        <v>-117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1233</v>
      </c>
      <c r="E18" s="38" t="n">
        <f aca="false">SUM(E6:E17)</f>
        <v>949</v>
      </c>
      <c r="F18" s="38" t="n">
        <f aca="false">SUM(F6:F17)</f>
        <v>7071</v>
      </c>
      <c r="G18" s="38" t="n">
        <f aca="false">SUM(G6:G17)</f>
        <v>6172</v>
      </c>
      <c r="H18" s="38" t="n">
        <f aca="false">SUM(H6:H17)</f>
        <v>1183</v>
      </c>
      <c r="I18" s="38" t="n">
        <f aca="false">SUM(I6:I17)</f>
        <v>5441</v>
      </c>
      <c r="J18" s="38" t="n">
        <f aca="false">SUM(J6:J17)</f>
        <v>4869</v>
      </c>
      <c r="K18" s="38" t="n">
        <f aca="false">SUM(K6:K17)</f>
        <v>572</v>
      </c>
    </row>
  </sheetData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95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30</v>
      </c>
      <c r="C6" s="36" t="n">
        <v>4</v>
      </c>
      <c r="D6" s="37" t="n">
        <v>87</v>
      </c>
      <c r="E6" s="37" t="n">
        <v>75</v>
      </c>
      <c r="F6" s="44" t="n">
        <v>931</v>
      </c>
      <c r="G6" s="37" t="n">
        <v>558</v>
      </c>
      <c r="H6" s="45" t="n">
        <f aca="false">IF(D6="","",D6+F6-E6-G6)</f>
        <v>385</v>
      </c>
      <c r="I6" s="37" t="n">
        <v>769</v>
      </c>
      <c r="J6" s="37" t="n">
        <v>431</v>
      </c>
      <c r="K6" s="45" t="n">
        <f aca="false">IF(I6="","",I6-J6)</f>
        <v>338</v>
      </c>
    </row>
    <row r="7" customFormat="false" ht="13.2" hidden="false" customHeight="false" outlineLevel="0" collapsed="false">
      <c r="B7" s="36" t="n">
        <v>30</v>
      </c>
      <c r="C7" s="36" t="n">
        <v>5</v>
      </c>
      <c r="D7" s="37" t="n">
        <v>98</v>
      </c>
      <c r="E7" s="37" t="n">
        <v>77</v>
      </c>
      <c r="F7" s="37" t="n">
        <v>584</v>
      </c>
      <c r="G7" s="37" t="n">
        <v>487</v>
      </c>
      <c r="H7" s="45" t="n">
        <f aca="false">IF(D7="","",D7+F7-E7-G7)</f>
        <v>118</v>
      </c>
      <c r="I7" s="37" t="n">
        <v>454</v>
      </c>
      <c r="J7" s="37" t="n">
        <v>416</v>
      </c>
      <c r="K7" s="45" t="n">
        <f aca="false">IF(I7="","",I7-J7)</f>
        <v>38</v>
      </c>
    </row>
    <row r="8" customFormat="false" ht="13.2" hidden="false" customHeight="false" outlineLevel="0" collapsed="false">
      <c r="B8" s="36" t="n">
        <v>30</v>
      </c>
      <c r="C8" s="36" t="n">
        <v>6</v>
      </c>
      <c r="D8" s="37" t="n">
        <v>87</v>
      </c>
      <c r="E8" s="37" t="n">
        <v>74</v>
      </c>
      <c r="F8" s="37" t="n">
        <v>504</v>
      </c>
      <c r="G8" s="37" t="n">
        <v>424</v>
      </c>
      <c r="H8" s="45" t="n">
        <f aca="false">IF(D8="","",D8+F8-E8-G8)</f>
        <v>93</v>
      </c>
      <c r="I8" s="37" t="n">
        <v>401</v>
      </c>
      <c r="J8" s="37" t="n">
        <v>344</v>
      </c>
      <c r="K8" s="45" t="n">
        <f aca="false">IF(I8="","",I8-J8)</f>
        <v>57</v>
      </c>
    </row>
    <row r="9" customFormat="false" ht="13.2" hidden="false" customHeight="false" outlineLevel="0" collapsed="false">
      <c r="B9" s="36" t="n">
        <v>30</v>
      </c>
      <c r="C9" s="36" t="n">
        <v>7</v>
      </c>
      <c r="D9" s="37" t="n">
        <v>101</v>
      </c>
      <c r="E9" s="37" t="n">
        <v>71</v>
      </c>
      <c r="F9" s="37" t="n">
        <v>509</v>
      </c>
      <c r="G9" s="37" t="n">
        <v>471</v>
      </c>
      <c r="H9" s="45" t="n">
        <f aca="false">IF(D9="","",D9+F9-E9-G9)</f>
        <v>68</v>
      </c>
      <c r="I9" s="37" t="n">
        <v>391</v>
      </c>
      <c r="J9" s="37" t="n">
        <v>338</v>
      </c>
      <c r="K9" s="45" t="n">
        <f aca="false">IF(I9="","",I9-J9)</f>
        <v>53</v>
      </c>
    </row>
    <row r="10" customFormat="false" ht="13.2" hidden="false" customHeight="false" outlineLevel="0" collapsed="false">
      <c r="B10" s="36" t="n">
        <v>30</v>
      </c>
      <c r="C10" s="36" t="n">
        <v>8</v>
      </c>
      <c r="D10" s="37" t="n">
        <v>116</v>
      </c>
      <c r="E10" s="37" t="n">
        <v>63</v>
      </c>
      <c r="F10" s="37" t="n">
        <v>555</v>
      </c>
      <c r="G10" s="37" t="n">
        <v>452</v>
      </c>
      <c r="H10" s="45" t="n">
        <f aca="false">IF(D10="","",D10+F10-E10-G10)</f>
        <v>156</v>
      </c>
      <c r="I10" s="37" t="n">
        <v>437</v>
      </c>
      <c r="J10" s="37" t="n">
        <v>357</v>
      </c>
      <c r="K10" s="45" t="n">
        <f aca="false">IF(I10="","",I10-J10)</f>
        <v>80</v>
      </c>
    </row>
    <row r="11" customFormat="false" ht="13.2" hidden="false" customHeight="false" outlineLevel="0" collapsed="false">
      <c r="B11" s="36" t="n">
        <v>30</v>
      </c>
      <c r="C11" s="36" t="n">
        <v>9</v>
      </c>
      <c r="D11" s="37" t="n">
        <v>95</v>
      </c>
      <c r="E11" s="37" t="n">
        <v>68</v>
      </c>
      <c r="F11" s="37" t="n">
        <v>493</v>
      </c>
      <c r="G11" s="37" t="n">
        <v>498</v>
      </c>
      <c r="H11" s="45" t="n">
        <f aca="false">IF(D11="","",D11+F11-E11-G11)</f>
        <v>22</v>
      </c>
      <c r="I11" s="37" t="n">
        <v>403</v>
      </c>
      <c r="J11" s="37" t="n">
        <v>391</v>
      </c>
      <c r="K11" s="45" t="n">
        <f aca="false">IF(I11="","",I11-J11)</f>
        <v>12</v>
      </c>
    </row>
    <row r="12" customFormat="false" ht="13.2" hidden="false" customHeight="false" outlineLevel="0" collapsed="false">
      <c r="B12" s="36" t="n">
        <v>30</v>
      </c>
      <c r="C12" s="36" t="n">
        <v>10</v>
      </c>
      <c r="D12" s="37" t="n">
        <v>102</v>
      </c>
      <c r="E12" s="37" t="n">
        <v>66</v>
      </c>
      <c r="F12" s="37" t="n">
        <v>537</v>
      </c>
      <c r="G12" s="37" t="n">
        <v>429</v>
      </c>
      <c r="H12" s="45" t="n">
        <f aca="false">IF(D12="","",D12+F12-E12-G12)</f>
        <v>144</v>
      </c>
      <c r="I12" s="37" t="n">
        <v>418</v>
      </c>
      <c r="J12" s="37" t="n">
        <v>336</v>
      </c>
      <c r="K12" s="45" t="n">
        <f aca="false">IF(I12="","",I12-J12)</f>
        <v>82</v>
      </c>
    </row>
    <row r="13" customFormat="false" ht="13.2" hidden="false" customHeight="false" outlineLevel="0" collapsed="false">
      <c r="B13" s="36" t="n">
        <v>30</v>
      </c>
      <c r="C13" s="36" t="n">
        <v>11</v>
      </c>
      <c r="D13" s="37" t="n">
        <v>101</v>
      </c>
      <c r="E13" s="37" t="n">
        <v>84</v>
      </c>
      <c r="F13" s="37" t="n">
        <v>518</v>
      </c>
      <c r="G13" s="37" t="n">
        <v>327</v>
      </c>
      <c r="H13" s="45" t="n">
        <f aca="false">IF(D13="","",D13+F13-E13-G13)</f>
        <v>208</v>
      </c>
      <c r="I13" s="37" t="n">
        <v>400</v>
      </c>
      <c r="J13" s="37" t="n">
        <v>273</v>
      </c>
      <c r="K13" s="45" t="n">
        <f aca="false">IF(I13="","",I13-J13)</f>
        <v>127</v>
      </c>
    </row>
    <row r="14" customFormat="false" ht="13.2" hidden="false" customHeight="false" outlineLevel="0" collapsed="false">
      <c r="B14" s="36" t="n">
        <v>30</v>
      </c>
      <c r="C14" s="36" t="n">
        <v>12</v>
      </c>
      <c r="D14" s="37" t="n">
        <v>92</v>
      </c>
      <c r="E14" s="37" t="n">
        <v>92</v>
      </c>
      <c r="F14" s="37" t="n">
        <v>386</v>
      </c>
      <c r="G14" s="37" t="n">
        <v>402</v>
      </c>
      <c r="H14" s="45" t="n">
        <f aca="false">IF(D14="","",D14+F14-E14-G14)</f>
        <v>-16</v>
      </c>
      <c r="I14" s="37" t="n">
        <v>307</v>
      </c>
      <c r="J14" s="37" t="n">
        <v>300</v>
      </c>
      <c r="K14" s="45" t="n">
        <f aca="false">IF(I14="","",I14-J14)</f>
        <v>7</v>
      </c>
    </row>
    <row r="15" customFormat="false" ht="13.2" hidden="false" customHeight="false" outlineLevel="0" collapsed="false">
      <c r="B15" s="36" t="n">
        <v>31</v>
      </c>
      <c r="C15" s="36" t="n">
        <v>1</v>
      </c>
      <c r="D15" s="37" t="n">
        <v>127</v>
      </c>
      <c r="E15" s="37" t="n">
        <v>109</v>
      </c>
      <c r="F15" s="37" t="n">
        <v>441</v>
      </c>
      <c r="G15" s="37" t="n">
        <v>395</v>
      </c>
      <c r="H15" s="45" t="n">
        <f aca="false">IF(D15="","",D15+F15-E15-G15)</f>
        <v>64</v>
      </c>
      <c r="I15" s="37" t="n">
        <v>339</v>
      </c>
      <c r="J15" s="37" t="n">
        <v>307</v>
      </c>
      <c r="K15" s="45" t="n">
        <f aca="false">IF(I15="","",I15-J15)</f>
        <v>32</v>
      </c>
    </row>
    <row r="16" customFormat="false" ht="13.2" hidden="false" customHeight="false" outlineLevel="0" collapsed="false">
      <c r="B16" s="36" t="n">
        <v>31</v>
      </c>
      <c r="C16" s="36" t="n">
        <v>2</v>
      </c>
      <c r="D16" s="37" t="n">
        <v>79</v>
      </c>
      <c r="E16" s="37" t="n">
        <v>79</v>
      </c>
      <c r="F16" s="37" t="n">
        <v>518</v>
      </c>
      <c r="G16" s="37" t="n">
        <v>490</v>
      </c>
      <c r="H16" s="45" t="n">
        <f aca="false">IF(D16="","",D16+F16-E16-G16)</f>
        <v>28</v>
      </c>
      <c r="I16" s="37" t="n">
        <v>412</v>
      </c>
      <c r="J16" s="37" t="n">
        <v>409</v>
      </c>
      <c r="K16" s="45" t="n">
        <f aca="false">IF(I16="","",I16-J16)</f>
        <v>3</v>
      </c>
    </row>
    <row r="17" customFormat="false" ht="13.2" hidden="false" customHeight="false" outlineLevel="0" collapsed="false">
      <c r="B17" s="36" t="n">
        <v>31</v>
      </c>
      <c r="C17" s="36" t="n">
        <v>3</v>
      </c>
      <c r="D17" s="37" t="n">
        <v>91</v>
      </c>
      <c r="E17" s="37" t="n">
        <v>78</v>
      </c>
      <c r="F17" s="44" t="n">
        <v>1374</v>
      </c>
      <c r="G17" s="38" t="n">
        <v>1283</v>
      </c>
      <c r="H17" s="45" t="n">
        <f aca="false">IF(D17="","",D17+F17-E17-G17)</f>
        <v>104</v>
      </c>
      <c r="I17" s="38" t="n">
        <v>1046</v>
      </c>
      <c r="J17" s="38" t="n">
        <v>1002</v>
      </c>
      <c r="K17" s="45" t="n">
        <f aca="false">IF(I17="","",I17-J17)</f>
        <v>44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1176</v>
      </c>
      <c r="E18" s="38" t="n">
        <f aca="false">SUM(E6:E17)</f>
        <v>936</v>
      </c>
      <c r="F18" s="38" t="n">
        <f aca="false">SUM(F6:F17)</f>
        <v>7350</v>
      </c>
      <c r="G18" s="38" t="n">
        <f aca="false">SUM(G6:G17)</f>
        <v>6216</v>
      </c>
      <c r="H18" s="38" t="n">
        <f aca="false">SUM(H6:H17)</f>
        <v>1374</v>
      </c>
      <c r="I18" s="38" t="n">
        <f aca="false">SUM(I6:I17)</f>
        <v>5777</v>
      </c>
      <c r="J18" s="38" t="n">
        <f aca="false">SUM(J6:J17)</f>
        <v>4904</v>
      </c>
      <c r="K18" s="38" t="n">
        <f aca="false">SUM(K6:K17)</f>
        <v>873</v>
      </c>
    </row>
  </sheetData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96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31</v>
      </c>
      <c r="C6" s="36" t="n">
        <v>4</v>
      </c>
      <c r="D6" s="37" t="n">
        <v>84</v>
      </c>
      <c r="E6" s="37" t="n">
        <v>65</v>
      </c>
      <c r="F6" s="44" t="n">
        <v>933</v>
      </c>
      <c r="G6" s="37" t="n">
        <v>575</v>
      </c>
      <c r="H6" s="45" t="n">
        <f aca="false">IF(D6="","",D6+F6-E6-G6)</f>
        <v>377</v>
      </c>
      <c r="I6" s="37" t="n">
        <v>748</v>
      </c>
      <c r="J6" s="37" t="n">
        <v>463</v>
      </c>
      <c r="K6" s="45" t="n">
        <f aca="false">IF(I6="","",I6-J6)</f>
        <v>285</v>
      </c>
    </row>
    <row r="7" customFormat="false" ht="13.2" hidden="false" customHeight="false" outlineLevel="0" collapsed="false">
      <c r="B7" s="39" t="s">
        <v>97</v>
      </c>
      <c r="C7" s="36" t="n">
        <v>5</v>
      </c>
      <c r="D7" s="37" t="n">
        <v>107</v>
      </c>
      <c r="E7" s="37" t="n">
        <v>96</v>
      </c>
      <c r="F7" s="37" t="n">
        <v>593</v>
      </c>
      <c r="G7" s="37" t="n">
        <v>459</v>
      </c>
      <c r="H7" s="45" t="n">
        <f aca="false">IF(D7="","",D7+F7-E7-G7)</f>
        <v>145</v>
      </c>
      <c r="I7" s="37" t="n">
        <v>483</v>
      </c>
      <c r="J7" s="37" t="n">
        <v>393</v>
      </c>
      <c r="K7" s="45" t="n">
        <f aca="false">IF(I7="","",I7-J7)</f>
        <v>90</v>
      </c>
    </row>
    <row r="8" customFormat="false" ht="13.2" hidden="false" customHeight="false" outlineLevel="0" collapsed="false">
      <c r="B8" s="39" t="s">
        <v>97</v>
      </c>
      <c r="C8" s="36" t="n">
        <v>6</v>
      </c>
      <c r="D8" s="37" t="n">
        <v>67</v>
      </c>
      <c r="E8" s="37" t="n">
        <v>71</v>
      </c>
      <c r="F8" s="37" t="n">
        <v>428</v>
      </c>
      <c r="G8" s="37" t="n">
        <v>412</v>
      </c>
      <c r="H8" s="45" t="n">
        <f aca="false">IF(D8="","",D8+F8-E8-G8)</f>
        <v>12</v>
      </c>
      <c r="I8" s="37" t="n">
        <v>347</v>
      </c>
      <c r="J8" s="37" t="n">
        <v>351</v>
      </c>
      <c r="K8" s="45" t="n">
        <f aca="false">IF(I8="","",I8-J8)</f>
        <v>-4</v>
      </c>
    </row>
    <row r="9" customFormat="false" ht="13.2" hidden="false" customHeight="false" outlineLevel="0" collapsed="false">
      <c r="B9" s="39" t="s">
        <v>97</v>
      </c>
      <c r="C9" s="36" t="n">
        <v>7</v>
      </c>
      <c r="D9" s="37" t="n">
        <v>104</v>
      </c>
      <c r="E9" s="37" t="n">
        <v>87</v>
      </c>
      <c r="F9" s="37" t="n">
        <v>482</v>
      </c>
      <c r="G9" s="37" t="n">
        <v>502</v>
      </c>
      <c r="H9" s="45" t="n">
        <f aca="false">IF(D9="","",D9+F9-E9-G9)</f>
        <v>-3</v>
      </c>
      <c r="I9" s="37" t="n">
        <v>382</v>
      </c>
      <c r="J9" s="37" t="n">
        <v>381</v>
      </c>
      <c r="K9" s="45" t="n">
        <f aca="false">IF(I9="","",I9-J9)</f>
        <v>1</v>
      </c>
    </row>
    <row r="10" customFormat="false" ht="13.2" hidden="false" customHeight="false" outlineLevel="0" collapsed="false">
      <c r="B10" s="39" t="s">
        <v>97</v>
      </c>
      <c r="C10" s="36" t="n">
        <v>8</v>
      </c>
      <c r="D10" s="37" t="n">
        <v>97</v>
      </c>
      <c r="E10" s="37" t="n">
        <v>66</v>
      </c>
      <c r="F10" s="37" t="n">
        <v>460</v>
      </c>
      <c r="G10" s="37" t="n">
        <v>440</v>
      </c>
      <c r="H10" s="45" t="n">
        <f aca="false">IF(D10="","",D10+F10-E10-G10)</f>
        <v>51</v>
      </c>
      <c r="I10" s="37" t="n">
        <v>368</v>
      </c>
      <c r="J10" s="37" t="n">
        <v>342</v>
      </c>
      <c r="K10" s="45" t="n">
        <f aca="false">IF(I10="","",I10-J10)</f>
        <v>26</v>
      </c>
    </row>
    <row r="11" customFormat="false" ht="13.2" hidden="false" customHeight="false" outlineLevel="0" collapsed="false">
      <c r="B11" s="39" t="s">
        <v>97</v>
      </c>
      <c r="C11" s="36" t="n">
        <v>9</v>
      </c>
      <c r="D11" s="37" t="n">
        <v>93</v>
      </c>
      <c r="E11" s="37" t="n">
        <v>73</v>
      </c>
      <c r="F11" s="37" t="n">
        <v>483</v>
      </c>
      <c r="G11" s="37" t="n">
        <v>582</v>
      </c>
      <c r="H11" s="45" t="n">
        <f aca="false">IF(D11="","",D11+F11-E11-G11)</f>
        <v>-79</v>
      </c>
      <c r="I11" s="37" t="n">
        <v>423</v>
      </c>
      <c r="J11" s="37" t="n">
        <v>456</v>
      </c>
      <c r="K11" s="45" t="n">
        <f aca="false">IF(I11="","",I11-J11)</f>
        <v>-33</v>
      </c>
    </row>
    <row r="12" customFormat="false" ht="13.2" hidden="false" customHeight="false" outlineLevel="0" collapsed="false">
      <c r="B12" s="39" t="s">
        <v>97</v>
      </c>
      <c r="C12" s="36" t="n">
        <v>10</v>
      </c>
      <c r="D12" s="37" t="n">
        <v>107</v>
      </c>
      <c r="E12" s="37" t="n">
        <v>76</v>
      </c>
      <c r="F12" s="37" t="n">
        <v>486</v>
      </c>
      <c r="G12" s="37" t="n">
        <v>469</v>
      </c>
      <c r="H12" s="45" t="n">
        <f aca="false">IF(D12="","",D12+F12-E12-G12)</f>
        <v>48</v>
      </c>
      <c r="I12" s="37" t="n">
        <v>390</v>
      </c>
      <c r="J12" s="37" t="n">
        <v>371</v>
      </c>
      <c r="K12" s="45" t="n">
        <f aca="false">IF(I12="","",I12-J12)</f>
        <v>19</v>
      </c>
    </row>
    <row r="13" customFormat="false" ht="13.2" hidden="false" customHeight="false" outlineLevel="0" collapsed="false">
      <c r="B13" s="39" t="s">
        <v>97</v>
      </c>
      <c r="C13" s="36" t="n">
        <v>11</v>
      </c>
      <c r="D13" s="37" t="n">
        <v>99</v>
      </c>
      <c r="E13" s="37" t="n">
        <v>71</v>
      </c>
      <c r="F13" s="37" t="n">
        <v>458</v>
      </c>
      <c r="G13" s="37" t="n">
        <v>368</v>
      </c>
      <c r="H13" s="45" t="n">
        <f aca="false">IF(D13="","",D13+F13-E13-G13)</f>
        <v>118</v>
      </c>
      <c r="I13" s="37" t="n">
        <v>364</v>
      </c>
      <c r="J13" s="37" t="n">
        <v>302</v>
      </c>
      <c r="K13" s="45" t="n">
        <f aca="false">IF(I13="","",I13-J13)</f>
        <v>62</v>
      </c>
    </row>
    <row r="14" customFormat="false" ht="13.2" hidden="false" customHeight="false" outlineLevel="0" collapsed="false">
      <c r="B14" s="39" t="s">
        <v>97</v>
      </c>
      <c r="C14" s="36" t="n">
        <v>12</v>
      </c>
      <c r="D14" s="37" t="n">
        <v>85</v>
      </c>
      <c r="E14" s="37" t="n">
        <v>85</v>
      </c>
      <c r="F14" s="37" t="n">
        <v>524</v>
      </c>
      <c r="G14" s="37" t="n">
        <v>368</v>
      </c>
      <c r="H14" s="45" t="n">
        <f aca="false">IF(D14="","",D14+F14-E14-G14)</f>
        <v>156</v>
      </c>
      <c r="I14" s="37" t="n">
        <v>363</v>
      </c>
      <c r="J14" s="37" t="n">
        <v>294</v>
      </c>
      <c r="K14" s="45" t="n">
        <f aca="false">IF(I14="","",I14-J14)</f>
        <v>69</v>
      </c>
    </row>
    <row r="15" customFormat="false" ht="13.2" hidden="false" customHeight="false" outlineLevel="0" collapsed="false">
      <c r="B15" s="36" t="n">
        <v>2</v>
      </c>
      <c r="C15" s="36" t="n">
        <v>1</v>
      </c>
      <c r="D15" s="37" t="n">
        <v>98</v>
      </c>
      <c r="E15" s="37" t="n">
        <v>87</v>
      </c>
      <c r="F15" s="37" t="n">
        <v>417</v>
      </c>
      <c r="G15" s="37" t="n">
        <v>402</v>
      </c>
      <c r="H15" s="45" t="n">
        <f aca="false">IF(D15="","",D15+F15-E15-G15)</f>
        <v>26</v>
      </c>
      <c r="I15" s="37" t="n">
        <v>339</v>
      </c>
      <c r="J15" s="37" t="n">
        <v>310</v>
      </c>
      <c r="K15" s="45" t="n">
        <f aca="false">IF(I15="","",I15-J15)</f>
        <v>29</v>
      </c>
    </row>
    <row r="16" customFormat="false" ht="13.2" hidden="false" customHeight="false" outlineLevel="0" collapsed="false">
      <c r="B16" s="36" t="n">
        <v>2</v>
      </c>
      <c r="C16" s="36" t="n">
        <v>2</v>
      </c>
      <c r="D16" s="37" t="n">
        <v>89</v>
      </c>
      <c r="E16" s="37" t="n">
        <v>63</v>
      </c>
      <c r="F16" s="37" t="n">
        <v>425</v>
      </c>
      <c r="G16" s="37" t="n">
        <v>471</v>
      </c>
      <c r="H16" s="45" t="n">
        <f aca="false">IF(D16="","",D16+F16-E16-G16)</f>
        <v>-20</v>
      </c>
      <c r="I16" s="37" t="n">
        <v>321</v>
      </c>
      <c r="J16" s="37" t="n">
        <v>396</v>
      </c>
      <c r="K16" s="45" t="n">
        <f aca="false">IF(I16="","",I16-J16)</f>
        <v>-75</v>
      </c>
    </row>
    <row r="17" customFormat="false" ht="13.2" hidden="false" customHeight="false" outlineLevel="0" collapsed="false">
      <c r="B17" s="36" t="n">
        <v>2</v>
      </c>
      <c r="C17" s="36" t="n">
        <v>3</v>
      </c>
      <c r="D17" s="37" t="n">
        <v>106</v>
      </c>
      <c r="E17" s="37" t="n">
        <v>87</v>
      </c>
      <c r="F17" s="44" t="n">
        <v>1543</v>
      </c>
      <c r="G17" s="38" t="n">
        <v>1432</v>
      </c>
      <c r="H17" s="45" t="n">
        <f aca="false">IF(D17="","",D17+F17-E17-G17)</f>
        <v>130</v>
      </c>
      <c r="I17" s="38" t="n">
        <v>1153</v>
      </c>
      <c r="J17" s="38" t="n">
        <v>1094</v>
      </c>
      <c r="K17" s="45" t="n">
        <f aca="false">IF(I17="","",I17-J17)</f>
        <v>59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1136</v>
      </c>
      <c r="E18" s="38" t="n">
        <f aca="false">SUM(E6:E17)</f>
        <v>927</v>
      </c>
      <c r="F18" s="38" t="n">
        <f aca="false">SUM(F6:F17)</f>
        <v>7232</v>
      </c>
      <c r="G18" s="38" t="n">
        <f aca="false">SUM(G6:G17)</f>
        <v>6480</v>
      </c>
      <c r="H18" s="38" t="n">
        <f aca="false">SUM(H6:H17)</f>
        <v>961</v>
      </c>
      <c r="I18" s="38" t="n">
        <f aca="false">SUM(I6:I17)</f>
        <v>5681</v>
      </c>
      <c r="J18" s="38" t="n">
        <f aca="false">SUM(J6:J17)</f>
        <v>5153</v>
      </c>
      <c r="K18" s="38" t="n">
        <f aca="false">SUM(K6:K17)</f>
        <v>528</v>
      </c>
    </row>
  </sheetData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98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2</v>
      </c>
      <c r="C6" s="36" t="n">
        <v>4</v>
      </c>
      <c r="D6" s="37" t="n">
        <v>92</v>
      </c>
      <c r="E6" s="37" t="n">
        <v>86</v>
      </c>
      <c r="F6" s="44" t="n">
        <v>1143</v>
      </c>
      <c r="G6" s="37" t="n">
        <v>584</v>
      </c>
      <c r="H6" s="45" t="n">
        <f aca="false">IF(D6="","",D6+F6-E6-G6)</f>
        <v>565</v>
      </c>
      <c r="I6" s="37" t="n">
        <v>895</v>
      </c>
      <c r="J6" s="37" t="n">
        <v>467</v>
      </c>
      <c r="K6" s="45" t="n">
        <f aca="false">IF(I6="","",I6-J6)</f>
        <v>428</v>
      </c>
    </row>
    <row r="7" customFormat="false" ht="13.2" hidden="false" customHeight="false" outlineLevel="0" collapsed="false">
      <c r="B7" s="36" t="n">
        <v>2</v>
      </c>
      <c r="C7" s="36" t="n">
        <v>5</v>
      </c>
      <c r="D7" s="37" t="n">
        <v>72</v>
      </c>
      <c r="E7" s="37" t="n">
        <v>71</v>
      </c>
      <c r="F7" s="37" t="n">
        <v>425</v>
      </c>
      <c r="G7" s="37" t="n">
        <v>359</v>
      </c>
      <c r="H7" s="45" t="n">
        <f aca="false">IF(D7="","",D7+F7-E7-G7)</f>
        <v>67</v>
      </c>
      <c r="I7" s="37" t="n">
        <v>346</v>
      </c>
      <c r="J7" s="37" t="n">
        <v>302</v>
      </c>
      <c r="K7" s="45" t="n">
        <f aca="false">IF(I7="","",I7-J7)</f>
        <v>44</v>
      </c>
    </row>
    <row r="8" customFormat="false" ht="13.2" hidden="false" customHeight="false" outlineLevel="0" collapsed="false">
      <c r="B8" s="36" t="n">
        <v>2</v>
      </c>
      <c r="C8" s="36" t="n">
        <v>6</v>
      </c>
      <c r="D8" s="37" t="n">
        <v>93</v>
      </c>
      <c r="E8" s="37" t="n">
        <v>85</v>
      </c>
      <c r="F8" s="37" t="n">
        <v>473</v>
      </c>
      <c r="G8" s="37" t="n">
        <v>385</v>
      </c>
      <c r="H8" s="45" t="n">
        <f aca="false">IF(D8="","",D8+F8-E8-G8)</f>
        <v>96</v>
      </c>
      <c r="I8" s="37" t="n">
        <v>382</v>
      </c>
      <c r="J8" s="37" t="n">
        <v>322</v>
      </c>
      <c r="K8" s="45" t="n">
        <f aca="false">IF(I8="","",I8-J8)</f>
        <v>60</v>
      </c>
    </row>
    <row r="9" customFormat="false" ht="13.2" hidden="false" customHeight="false" outlineLevel="0" collapsed="false">
      <c r="B9" s="36" t="n">
        <v>2</v>
      </c>
      <c r="C9" s="36" t="n">
        <v>7</v>
      </c>
      <c r="D9" s="37" t="n">
        <v>105</v>
      </c>
      <c r="E9" s="37" t="n">
        <v>74</v>
      </c>
      <c r="F9" s="37" t="n">
        <v>453</v>
      </c>
      <c r="G9" s="37" t="n">
        <v>377</v>
      </c>
      <c r="H9" s="45" t="n">
        <f aca="false">IF(D9="","",D9+F9-E9-G9)</f>
        <v>107</v>
      </c>
      <c r="I9" s="37" t="n">
        <v>340</v>
      </c>
      <c r="J9" s="37" t="n">
        <v>302</v>
      </c>
      <c r="K9" s="45" t="n">
        <f aca="false">IF(I9="","",I9-J9)</f>
        <v>38</v>
      </c>
    </row>
    <row r="10" customFormat="false" ht="13.2" hidden="false" customHeight="false" outlineLevel="0" collapsed="false">
      <c r="B10" s="36" t="n">
        <v>2</v>
      </c>
      <c r="C10" s="36" t="n">
        <v>8</v>
      </c>
      <c r="D10" s="37" t="n">
        <v>86</v>
      </c>
      <c r="E10" s="37" t="n">
        <v>71</v>
      </c>
      <c r="F10" s="37" t="n">
        <v>460</v>
      </c>
      <c r="G10" s="37" t="n">
        <v>453</v>
      </c>
      <c r="H10" s="45" t="n">
        <f aca="false">IF(D10="","",D10+F10-E10-G10)</f>
        <v>22</v>
      </c>
      <c r="I10" s="37" t="n">
        <v>369</v>
      </c>
      <c r="J10" s="37" t="n">
        <v>379</v>
      </c>
      <c r="K10" s="45" t="n">
        <f aca="false">IF(I10="","",I10-J10)</f>
        <v>-10</v>
      </c>
    </row>
    <row r="11" customFormat="false" ht="13.2" hidden="false" customHeight="false" outlineLevel="0" collapsed="false">
      <c r="B11" s="36" t="n">
        <v>2</v>
      </c>
      <c r="C11" s="36" t="n">
        <v>9</v>
      </c>
      <c r="D11" s="37" t="n">
        <v>95</v>
      </c>
      <c r="E11" s="37" t="n">
        <v>79</v>
      </c>
      <c r="F11" s="37" t="n">
        <v>407</v>
      </c>
      <c r="G11" s="37" t="n">
        <v>529</v>
      </c>
      <c r="H11" s="45" t="n">
        <f aca="false">IF(D11="","",D11+F11-E11-G11)</f>
        <v>-106</v>
      </c>
      <c r="I11" s="37" t="n">
        <v>322</v>
      </c>
      <c r="J11" s="37" t="n">
        <v>428</v>
      </c>
      <c r="K11" s="45" t="n">
        <f aca="false">IF(I11="","",I11-J11)</f>
        <v>-106</v>
      </c>
    </row>
    <row r="12" customFormat="false" ht="13.2" hidden="false" customHeight="false" outlineLevel="0" collapsed="false">
      <c r="B12" s="36" t="n">
        <v>2</v>
      </c>
      <c r="C12" s="36" t="n">
        <v>10</v>
      </c>
      <c r="D12" s="37" t="n">
        <v>81</v>
      </c>
      <c r="E12" s="37" t="n">
        <v>60</v>
      </c>
      <c r="F12" s="37" t="n">
        <v>358</v>
      </c>
      <c r="G12" s="37" t="n">
        <v>440</v>
      </c>
      <c r="H12" s="45" t="n">
        <f aca="false">IF(D12="","",D12+F12-E12-G12)</f>
        <v>-61</v>
      </c>
      <c r="I12" s="37" t="n">
        <v>300</v>
      </c>
      <c r="J12" s="37" t="n">
        <v>354</v>
      </c>
      <c r="K12" s="45" t="n">
        <f aca="false">IF(I12="","",I12-J12)</f>
        <v>-54</v>
      </c>
    </row>
    <row r="13" customFormat="false" ht="13.2" hidden="false" customHeight="false" outlineLevel="0" collapsed="false">
      <c r="B13" s="36" t="n">
        <v>2</v>
      </c>
      <c r="C13" s="36" t="n">
        <v>11</v>
      </c>
      <c r="D13" s="37" t="n">
        <v>101</v>
      </c>
      <c r="E13" s="37" t="n">
        <v>80</v>
      </c>
      <c r="F13" s="37" t="n">
        <v>477</v>
      </c>
      <c r="G13" s="37" t="n">
        <v>358</v>
      </c>
      <c r="H13" s="45" t="n">
        <f aca="false">IF(D13="","",D13+F13-E13-G13)</f>
        <v>140</v>
      </c>
      <c r="I13" s="37" t="n">
        <v>381</v>
      </c>
      <c r="J13" s="37" t="n">
        <v>305</v>
      </c>
      <c r="K13" s="45" t="n">
        <f aca="false">IF(I13="","",I13-J13)</f>
        <v>76</v>
      </c>
    </row>
    <row r="14" customFormat="false" ht="13.2" hidden="false" customHeight="false" outlineLevel="0" collapsed="false">
      <c r="B14" s="36" t="n">
        <v>2</v>
      </c>
      <c r="C14" s="36" t="n">
        <v>12</v>
      </c>
      <c r="D14" s="37" t="n">
        <v>79</v>
      </c>
      <c r="E14" s="37" t="n">
        <v>67</v>
      </c>
      <c r="F14" s="37" t="n">
        <v>432</v>
      </c>
      <c r="G14" s="37" t="n">
        <v>435</v>
      </c>
      <c r="H14" s="45" t="n">
        <f aca="false">IF(D14="","",D14+F14-E14-G14)</f>
        <v>9</v>
      </c>
      <c r="I14" s="37" t="n">
        <v>350</v>
      </c>
      <c r="J14" s="37" t="n">
        <v>361</v>
      </c>
      <c r="K14" s="45" t="n">
        <f aca="false">IF(I14="","",I14-J14)</f>
        <v>-11</v>
      </c>
    </row>
    <row r="15" customFormat="false" ht="13.2" hidden="false" customHeight="false" outlineLevel="0" collapsed="false">
      <c r="B15" s="36" t="n">
        <v>3</v>
      </c>
      <c r="C15" s="36" t="n">
        <v>1</v>
      </c>
      <c r="D15" s="37" t="n">
        <v>94</v>
      </c>
      <c r="E15" s="37" t="n">
        <v>95</v>
      </c>
      <c r="F15" s="37" t="n">
        <v>459</v>
      </c>
      <c r="G15" s="37" t="n">
        <v>418</v>
      </c>
      <c r="H15" s="45" t="n">
        <f aca="false">IF(D15="","",D15+F15-E15-G15)</f>
        <v>40</v>
      </c>
      <c r="I15" s="37" t="n">
        <v>354</v>
      </c>
      <c r="J15" s="37" t="n">
        <v>337</v>
      </c>
      <c r="K15" s="45" t="n">
        <f aca="false">IF(I15="","",I15-J15)</f>
        <v>17</v>
      </c>
    </row>
    <row r="16" customFormat="false" ht="13.2" hidden="false" customHeight="false" outlineLevel="0" collapsed="false">
      <c r="B16" s="36" t="n">
        <v>3</v>
      </c>
      <c r="C16" s="36" t="n">
        <v>2</v>
      </c>
      <c r="D16" s="37" t="n">
        <v>82</v>
      </c>
      <c r="E16" s="37" t="n">
        <v>82</v>
      </c>
      <c r="F16" s="37" t="n">
        <v>496</v>
      </c>
      <c r="G16" s="37" t="n">
        <v>448</v>
      </c>
      <c r="H16" s="45" t="n">
        <f aca="false">IF(D16="","",D16+F16-E16-G16)</f>
        <v>48</v>
      </c>
      <c r="I16" s="37" t="n">
        <v>393</v>
      </c>
      <c r="J16" s="37" t="n">
        <v>380</v>
      </c>
      <c r="K16" s="45" t="n">
        <f aca="false">IF(I16="","",I16-J16)</f>
        <v>13</v>
      </c>
    </row>
    <row r="17" customFormat="false" ht="13.2" hidden="false" customHeight="false" outlineLevel="0" collapsed="false">
      <c r="B17" s="36" t="n">
        <v>3</v>
      </c>
      <c r="C17" s="36" t="n">
        <v>3</v>
      </c>
      <c r="D17" s="37" t="n">
        <v>86</v>
      </c>
      <c r="E17" s="37" t="n">
        <v>87</v>
      </c>
      <c r="F17" s="44" t="n">
        <v>1556</v>
      </c>
      <c r="G17" s="38" t="n">
        <v>1346</v>
      </c>
      <c r="H17" s="45" t="n">
        <f aca="false">IF(D17="","",D17+F17-E17-G17)</f>
        <v>209</v>
      </c>
      <c r="I17" s="38" t="n">
        <v>1143</v>
      </c>
      <c r="J17" s="38" t="n">
        <v>1102</v>
      </c>
      <c r="K17" s="45" t="n">
        <f aca="false">IF(I17="","",I17-J17)</f>
        <v>41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1066</v>
      </c>
      <c r="E18" s="38" t="n">
        <f aca="false">SUM(E6:E17)</f>
        <v>937</v>
      </c>
      <c r="F18" s="38" t="n">
        <f aca="false">SUM(F6:F17)</f>
        <v>7139</v>
      </c>
      <c r="G18" s="38" t="n">
        <f aca="false">SUM(G6:G17)</f>
        <v>6132</v>
      </c>
      <c r="H18" s="38" t="n">
        <f aca="false">SUM(H6:H17)</f>
        <v>1136</v>
      </c>
      <c r="I18" s="38" t="n">
        <f aca="false">SUM(I6:I17)</f>
        <v>5575</v>
      </c>
      <c r="J18" s="38" t="n">
        <f aca="false">SUM(J6:J17)</f>
        <v>5039</v>
      </c>
      <c r="K18" s="38" t="n">
        <f aca="false">SUM(K6:K17)</f>
        <v>536</v>
      </c>
    </row>
  </sheetData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99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3</v>
      </c>
      <c r="C6" s="36" t="n">
        <v>4</v>
      </c>
      <c r="D6" s="37" t="n">
        <v>94</v>
      </c>
      <c r="E6" s="37" t="n">
        <v>99</v>
      </c>
      <c r="F6" s="44" t="n">
        <v>1163</v>
      </c>
      <c r="G6" s="37" t="n">
        <v>512</v>
      </c>
      <c r="H6" s="45" t="n">
        <f aca="false">IF(D6="","",D6+F6-E6-G6)</f>
        <v>646</v>
      </c>
      <c r="I6" s="37" t="n">
        <v>876</v>
      </c>
      <c r="J6" s="37" t="n">
        <v>415</v>
      </c>
      <c r="K6" s="45" t="n">
        <f aca="false">IF(I6="","",I6-J6)</f>
        <v>461</v>
      </c>
    </row>
    <row r="7" customFormat="false" ht="13.2" hidden="false" customHeight="false" outlineLevel="0" collapsed="false">
      <c r="B7" s="36" t="n">
        <v>3</v>
      </c>
      <c r="C7" s="36" t="n">
        <v>5</v>
      </c>
      <c r="D7" s="37" t="n">
        <v>100</v>
      </c>
      <c r="E7" s="37" t="n">
        <v>91</v>
      </c>
      <c r="F7" s="37" t="n">
        <v>540</v>
      </c>
      <c r="G7" s="37" t="n">
        <v>383</v>
      </c>
      <c r="H7" s="45" t="n">
        <f aca="false">IF(D7="","",D7+F7-E7-G7)</f>
        <v>166</v>
      </c>
      <c r="I7" s="37" t="n">
        <v>430</v>
      </c>
      <c r="J7" s="37" t="n">
        <v>329</v>
      </c>
      <c r="K7" s="45" t="n">
        <f aca="false">IF(I7="","",I7-J7)</f>
        <v>101</v>
      </c>
    </row>
    <row r="8" customFormat="false" ht="13.2" hidden="false" customHeight="false" outlineLevel="0" collapsed="false">
      <c r="B8" s="36" t="n">
        <v>3</v>
      </c>
      <c r="C8" s="36" t="n">
        <v>6</v>
      </c>
      <c r="D8" s="37" t="n">
        <v>105</v>
      </c>
      <c r="E8" s="37" t="n">
        <v>78</v>
      </c>
      <c r="F8" s="37" t="n">
        <v>515</v>
      </c>
      <c r="G8" s="37" t="n">
        <v>461</v>
      </c>
      <c r="H8" s="45" t="n">
        <f aca="false">IF(D8="","",D8+F8-E8-G8)</f>
        <v>81</v>
      </c>
      <c r="I8" s="37" t="n">
        <v>425</v>
      </c>
      <c r="J8" s="37" t="n">
        <v>372</v>
      </c>
      <c r="K8" s="45" t="n">
        <f aca="false">IF(I8="","",I8-J8)</f>
        <v>53</v>
      </c>
    </row>
    <row r="9" customFormat="false" ht="13.2" hidden="false" customHeight="false" outlineLevel="0" collapsed="false">
      <c r="B9" s="36" t="n">
        <v>3</v>
      </c>
      <c r="C9" s="36" t="n">
        <v>7</v>
      </c>
      <c r="D9" s="37" t="n">
        <v>93</v>
      </c>
      <c r="E9" s="37" t="n">
        <v>70</v>
      </c>
      <c r="F9" s="37" t="n">
        <v>446</v>
      </c>
      <c r="G9" s="37" t="n">
        <v>426</v>
      </c>
      <c r="H9" s="45" t="n">
        <f aca="false">IF(D9="","",D9+F9-E9-G9)</f>
        <v>43</v>
      </c>
      <c r="I9" s="37" t="n">
        <v>336</v>
      </c>
      <c r="J9" s="37" t="n">
        <v>330</v>
      </c>
      <c r="K9" s="45" t="n">
        <f aca="false">IF(I9="","",I9-J9)</f>
        <v>6</v>
      </c>
    </row>
    <row r="10" customFormat="false" ht="13.2" hidden="false" customHeight="false" outlineLevel="0" collapsed="false">
      <c r="B10" s="36" t="n">
        <v>3</v>
      </c>
      <c r="C10" s="36" t="n">
        <v>8</v>
      </c>
      <c r="D10" s="37" t="n">
        <v>120</v>
      </c>
      <c r="E10" s="37" t="n">
        <v>70</v>
      </c>
      <c r="F10" s="37" t="n">
        <v>510</v>
      </c>
      <c r="G10" s="37" t="n">
        <v>432</v>
      </c>
      <c r="H10" s="45" t="n">
        <f aca="false">IF(D10="","",D10+F10-E10-G10)</f>
        <v>128</v>
      </c>
      <c r="I10" s="37" t="n">
        <v>381</v>
      </c>
      <c r="J10" s="37" t="n">
        <v>345</v>
      </c>
      <c r="K10" s="45" t="n">
        <f aca="false">IF(I10="","",I10-J10)</f>
        <v>36</v>
      </c>
    </row>
    <row r="11" customFormat="false" ht="13.2" hidden="false" customHeight="false" outlineLevel="0" collapsed="false">
      <c r="B11" s="36" t="n">
        <v>3</v>
      </c>
      <c r="C11" s="36" t="n">
        <v>9</v>
      </c>
      <c r="D11" s="37" t="n">
        <v>99</v>
      </c>
      <c r="E11" s="37" t="n">
        <v>83</v>
      </c>
      <c r="F11" s="37" t="n">
        <v>463</v>
      </c>
      <c r="G11" s="37" t="n">
        <v>438</v>
      </c>
      <c r="H11" s="45" t="n">
        <f aca="false">IF(D11="","",D11+F11-E11-G11)</f>
        <v>41</v>
      </c>
      <c r="I11" s="37" t="n">
        <v>370</v>
      </c>
      <c r="J11" s="37" t="n">
        <v>376</v>
      </c>
      <c r="K11" s="45" t="n">
        <f aca="false">IF(I11="","",I11-J11)</f>
        <v>-6</v>
      </c>
    </row>
    <row r="12" customFormat="false" ht="13.2" hidden="false" customHeight="false" outlineLevel="0" collapsed="false">
      <c r="B12" s="36" t="n">
        <v>3</v>
      </c>
      <c r="C12" s="36" t="n">
        <v>10</v>
      </c>
      <c r="D12" s="37" t="n">
        <v>79</v>
      </c>
      <c r="E12" s="37" t="n">
        <v>64</v>
      </c>
      <c r="F12" s="37" t="n">
        <v>477</v>
      </c>
      <c r="G12" s="37" t="n">
        <v>424</v>
      </c>
      <c r="H12" s="45" t="n">
        <f aca="false">IF(D12="","",D12+F12-E12-G12)</f>
        <v>68</v>
      </c>
      <c r="I12" s="37" t="n">
        <v>368</v>
      </c>
      <c r="J12" s="37" t="n">
        <v>358</v>
      </c>
      <c r="K12" s="45" t="n">
        <f aca="false">IF(I12="","",I12-J12)</f>
        <v>10</v>
      </c>
    </row>
    <row r="13" customFormat="false" ht="13.2" hidden="false" customHeight="false" outlineLevel="0" collapsed="false">
      <c r="B13" s="36" t="n">
        <v>3</v>
      </c>
      <c r="C13" s="36" t="n">
        <v>11</v>
      </c>
      <c r="D13" s="37" t="n">
        <v>89</v>
      </c>
      <c r="E13" s="37" t="n">
        <v>107</v>
      </c>
      <c r="F13" s="37" t="n">
        <v>445</v>
      </c>
      <c r="G13" s="37" t="n">
        <v>412</v>
      </c>
      <c r="H13" s="45" t="n">
        <f aca="false">IF(D13="","",D13+F13-E13-G13)</f>
        <v>15</v>
      </c>
      <c r="I13" s="37" t="n">
        <v>347</v>
      </c>
      <c r="J13" s="37" t="n">
        <v>330</v>
      </c>
      <c r="K13" s="45" t="n">
        <f aca="false">IF(I13="","",I13-J13)</f>
        <v>17</v>
      </c>
    </row>
    <row r="14" customFormat="false" ht="13.2" hidden="false" customHeight="false" outlineLevel="0" collapsed="false">
      <c r="B14" s="36" t="n">
        <v>3</v>
      </c>
      <c r="C14" s="36" t="n">
        <v>12</v>
      </c>
      <c r="D14" s="37" t="n">
        <v>95</v>
      </c>
      <c r="E14" s="37" t="n">
        <v>87</v>
      </c>
      <c r="F14" s="37" t="n">
        <v>356</v>
      </c>
      <c r="G14" s="37" t="n">
        <v>387</v>
      </c>
      <c r="H14" s="45" t="n">
        <f aca="false">IF(D14="","",D14+F14-E14-G14)</f>
        <v>-23</v>
      </c>
      <c r="I14" s="37" t="n">
        <v>283</v>
      </c>
      <c r="J14" s="37" t="n">
        <v>317</v>
      </c>
      <c r="K14" s="45" t="n">
        <f aca="false">IF(I14="","",I14-J14)</f>
        <v>-34</v>
      </c>
    </row>
    <row r="15" customFormat="false" ht="13.2" hidden="false" customHeight="false" outlineLevel="0" collapsed="false">
      <c r="B15" s="36" t="n">
        <v>4</v>
      </c>
      <c r="C15" s="36" t="n">
        <v>1</v>
      </c>
      <c r="D15" s="37" t="n">
        <v>91</v>
      </c>
      <c r="E15" s="37" t="n">
        <v>111</v>
      </c>
      <c r="F15" s="37" t="n">
        <v>429</v>
      </c>
      <c r="G15" s="37" t="n">
        <v>431</v>
      </c>
      <c r="H15" s="45" t="n">
        <f aca="false">IF(D15="","",D15+F15-E15-G15)</f>
        <v>-22</v>
      </c>
      <c r="I15" s="37" t="n">
        <v>324</v>
      </c>
      <c r="J15" s="37" t="n">
        <v>343</v>
      </c>
      <c r="K15" s="45" t="n">
        <f aca="false">IF(I15="","",I15-J15)</f>
        <v>-19</v>
      </c>
    </row>
    <row r="16" customFormat="false" ht="13.2" hidden="false" customHeight="false" outlineLevel="0" collapsed="false">
      <c r="B16" s="36" t="n">
        <v>4</v>
      </c>
      <c r="C16" s="36" t="n">
        <v>2</v>
      </c>
      <c r="D16" s="37" t="n">
        <v>73</v>
      </c>
      <c r="E16" s="37" t="n">
        <v>81</v>
      </c>
      <c r="F16" s="37" t="n">
        <v>469</v>
      </c>
      <c r="G16" s="37" t="n">
        <v>566</v>
      </c>
      <c r="H16" s="45" t="n">
        <f aca="false">IF(D16="","",D16+F16-E16-G16)</f>
        <v>-105</v>
      </c>
      <c r="I16" s="37" t="n">
        <v>375</v>
      </c>
      <c r="J16" s="37" t="n">
        <v>462</v>
      </c>
      <c r="K16" s="45" t="n">
        <f aca="false">IF(I16="","",I16-J16)</f>
        <v>-87</v>
      </c>
    </row>
    <row r="17" customFormat="false" ht="13.2" hidden="false" customHeight="false" outlineLevel="0" collapsed="false">
      <c r="B17" s="36" t="n">
        <v>4</v>
      </c>
      <c r="C17" s="36" t="n">
        <v>3</v>
      </c>
      <c r="D17" s="37" t="n">
        <v>84</v>
      </c>
      <c r="E17" s="37" t="n">
        <v>102</v>
      </c>
      <c r="F17" s="44" t="n">
        <v>1487</v>
      </c>
      <c r="G17" s="38" t="n">
        <v>1401</v>
      </c>
      <c r="H17" s="45" t="n">
        <f aca="false">IF(D17="","",D17+F17-E17-G17)</f>
        <v>68</v>
      </c>
      <c r="I17" s="38" t="n">
        <v>1103</v>
      </c>
      <c r="J17" s="38" t="n">
        <v>1112</v>
      </c>
      <c r="K17" s="45" t="n">
        <f aca="false">IF(I17="","",I17-J17)</f>
        <v>-9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1122</v>
      </c>
      <c r="E18" s="38" t="n">
        <f aca="false">SUM(E6:E17)</f>
        <v>1043</v>
      </c>
      <c r="F18" s="38" t="n">
        <f aca="false">SUM(F6:F17)</f>
        <v>7300</v>
      </c>
      <c r="G18" s="38" t="n">
        <f aca="false">SUM(G6:G17)</f>
        <v>6273</v>
      </c>
      <c r="H18" s="38" t="n">
        <f aca="false">SUM(H6:H17)</f>
        <v>1106</v>
      </c>
      <c r="I18" s="38" t="n">
        <f aca="false">SUM(I6:I17)</f>
        <v>5618</v>
      </c>
      <c r="J18" s="38" t="n">
        <f aca="false">SUM(J6:J17)</f>
        <v>5089</v>
      </c>
      <c r="K18" s="38" t="n">
        <f aca="false">SUM(K6:K17)</f>
        <v>529</v>
      </c>
    </row>
  </sheetData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100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4</v>
      </c>
      <c r="C6" s="36" t="n">
        <v>4</v>
      </c>
      <c r="D6" s="37" t="n">
        <v>85</v>
      </c>
      <c r="E6" s="37" t="n">
        <v>81</v>
      </c>
      <c r="F6" s="44" t="n">
        <v>1026</v>
      </c>
      <c r="G6" s="37" t="n">
        <v>563</v>
      </c>
      <c r="H6" s="45" t="n">
        <f aca="false">IF(D6="","",D6+F6-E6-G6)</f>
        <v>467</v>
      </c>
      <c r="I6" s="37" t="n">
        <v>827</v>
      </c>
      <c r="J6" s="37" t="n">
        <v>464</v>
      </c>
      <c r="K6" s="45" t="n">
        <f aca="false">IF(I6="","",I6-J6)</f>
        <v>363</v>
      </c>
    </row>
    <row r="7" customFormat="false" ht="13.2" hidden="false" customHeight="false" outlineLevel="0" collapsed="false">
      <c r="B7" s="36" t="n">
        <v>4</v>
      </c>
      <c r="C7" s="36" t="n">
        <v>5</v>
      </c>
      <c r="D7" s="37" t="n">
        <v>110</v>
      </c>
      <c r="E7" s="37" t="n">
        <v>76</v>
      </c>
      <c r="F7" s="37" t="n">
        <v>724</v>
      </c>
      <c r="G7" s="37" t="n">
        <v>517</v>
      </c>
      <c r="H7" s="45" t="n">
        <f aca="false">IF(D7="","",D7+F7-E7-G7)</f>
        <v>241</v>
      </c>
      <c r="I7" s="37" t="n">
        <v>617</v>
      </c>
      <c r="J7" s="37" t="n">
        <v>415</v>
      </c>
      <c r="K7" s="45" t="n">
        <f aca="false">IF(I7="","",I7-J7)</f>
        <v>202</v>
      </c>
    </row>
    <row r="8" customFormat="false" ht="13.2" hidden="false" customHeight="false" outlineLevel="0" collapsed="false">
      <c r="B8" s="36" t="n">
        <v>4</v>
      </c>
      <c r="C8" s="36" t="n">
        <v>6</v>
      </c>
      <c r="D8" s="37" t="n">
        <v>80</v>
      </c>
      <c r="E8" s="37" t="n">
        <v>68</v>
      </c>
      <c r="F8" s="37" t="n">
        <v>565</v>
      </c>
      <c r="G8" s="37" t="n">
        <v>499</v>
      </c>
      <c r="H8" s="45" t="n">
        <f aca="false">IF(D8="","",D8+F8-E8-G8)</f>
        <v>78</v>
      </c>
      <c r="I8" s="37" t="n">
        <v>454</v>
      </c>
      <c r="J8" s="37" t="n">
        <v>406</v>
      </c>
      <c r="K8" s="45" t="n">
        <f aca="false">IF(I8="","",I8-J8)</f>
        <v>48</v>
      </c>
    </row>
    <row r="9" customFormat="false" ht="13.2" hidden="false" customHeight="false" outlineLevel="0" collapsed="false">
      <c r="B9" s="36" t="n">
        <v>4</v>
      </c>
      <c r="C9" s="36" t="n">
        <v>7</v>
      </c>
      <c r="D9" s="37" t="n">
        <v>89</v>
      </c>
      <c r="E9" s="37" t="n">
        <v>83</v>
      </c>
      <c r="F9" s="37" t="n">
        <v>455</v>
      </c>
      <c r="G9" s="37" t="n">
        <v>461</v>
      </c>
      <c r="H9" s="45" t="n">
        <f aca="false">IF(D9="","",D9+F9-E9-G9)</f>
        <v>0</v>
      </c>
      <c r="I9" s="37" t="n">
        <v>352</v>
      </c>
      <c r="J9" s="37" t="n">
        <v>355</v>
      </c>
      <c r="K9" s="45" t="n">
        <f aca="false">IF(I9="","",I9-J9)</f>
        <v>-3</v>
      </c>
    </row>
    <row r="10" customFormat="false" ht="13.2" hidden="false" customHeight="false" outlineLevel="0" collapsed="false">
      <c r="B10" s="36" t="n">
        <v>4</v>
      </c>
      <c r="C10" s="36" t="n">
        <v>8</v>
      </c>
      <c r="D10" s="37" t="n">
        <v>104</v>
      </c>
      <c r="E10" s="37" t="n">
        <v>85</v>
      </c>
      <c r="F10" s="37" t="n">
        <v>576</v>
      </c>
      <c r="G10" s="37" t="n">
        <v>487</v>
      </c>
      <c r="H10" s="45" t="n">
        <f aca="false">IF(D10="","",D10+F10-E10-G10)</f>
        <v>108</v>
      </c>
      <c r="I10" s="37" t="n">
        <v>449</v>
      </c>
      <c r="J10" s="37" t="n">
        <v>394</v>
      </c>
      <c r="K10" s="45" t="n">
        <f aca="false">IF(I10="","",I10-J10)</f>
        <v>55</v>
      </c>
    </row>
    <row r="11" customFormat="false" ht="13.2" hidden="false" customHeight="false" outlineLevel="0" collapsed="false">
      <c r="B11" s="36" t="n">
        <v>4</v>
      </c>
      <c r="C11" s="36" t="n">
        <v>9</v>
      </c>
      <c r="D11" s="37" t="n">
        <v>93</v>
      </c>
      <c r="E11" s="37" t="n">
        <v>107</v>
      </c>
      <c r="F11" s="37" t="n">
        <v>475</v>
      </c>
      <c r="G11" s="37" t="n">
        <v>467</v>
      </c>
      <c r="H11" s="45" t="n">
        <f aca="false">IF(D11="","",D11+F11-E11-G11)</f>
        <v>-6</v>
      </c>
      <c r="I11" s="37" t="n">
        <v>413</v>
      </c>
      <c r="J11" s="37" t="n">
        <v>398</v>
      </c>
      <c r="K11" s="45" t="n">
        <f aca="false">IF(I11="","",I11-J11)</f>
        <v>15</v>
      </c>
    </row>
    <row r="12" customFormat="false" ht="13.2" hidden="false" customHeight="false" outlineLevel="0" collapsed="false">
      <c r="B12" s="36" t="n">
        <v>4</v>
      </c>
      <c r="C12" s="36" t="n">
        <v>10</v>
      </c>
      <c r="D12" s="37" t="n">
        <v>89</v>
      </c>
      <c r="E12" s="37" t="n">
        <v>94</v>
      </c>
      <c r="F12" s="37" t="n">
        <v>523</v>
      </c>
      <c r="G12" s="37" t="n">
        <v>437</v>
      </c>
      <c r="H12" s="45" t="n">
        <f aca="false">IF(D12="","",D12+F12-E12-G12)</f>
        <v>81</v>
      </c>
      <c r="I12" s="37" t="n">
        <v>420</v>
      </c>
      <c r="J12" s="37" t="n">
        <v>362</v>
      </c>
      <c r="K12" s="45" t="n">
        <f aca="false">IF(I12="","",I12-J12)</f>
        <v>58</v>
      </c>
    </row>
    <row r="13" customFormat="false" ht="13.2" hidden="false" customHeight="false" outlineLevel="0" collapsed="false">
      <c r="B13" s="36" t="n">
        <v>4</v>
      </c>
      <c r="C13" s="36" t="n">
        <v>11</v>
      </c>
      <c r="D13" s="37" t="n">
        <v>99</v>
      </c>
      <c r="E13" s="37" t="n">
        <v>100</v>
      </c>
      <c r="F13" s="37" t="n">
        <v>551</v>
      </c>
      <c r="G13" s="37" t="n">
        <v>386</v>
      </c>
      <c r="H13" s="45" t="n">
        <f aca="false">IF(D13="","",D13+F13-E13-G13)</f>
        <v>164</v>
      </c>
      <c r="I13" s="37" t="n">
        <v>449</v>
      </c>
      <c r="J13" s="37" t="n">
        <v>317</v>
      </c>
      <c r="K13" s="45" t="n">
        <f aca="false">IF(I13="","",I13-J13)</f>
        <v>132</v>
      </c>
    </row>
    <row r="14" customFormat="false" ht="13.2" hidden="false" customHeight="false" outlineLevel="0" collapsed="false">
      <c r="B14" s="36" t="n">
        <v>4</v>
      </c>
      <c r="C14" s="36" t="n">
        <v>12</v>
      </c>
      <c r="D14" s="37" t="n">
        <v>83</v>
      </c>
      <c r="E14" s="37" t="n">
        <v>86</v>
      </c>
      <c r="F14" s="37" t="n">
        <v>507</v>
      </c>
      <c r="G14" s="37" t="n">
        <v>502</v>
      </c>
      <c r="H14" s="45" t="n">
        <f aca="false">IF(D14="","",D14+F14-E14-G14)</f>
        <v>2</v>
      </c>
      <c r="I14" s="37" t="n">
        <v>356</v>
      </c>
      <c r="J14" s="37" t="n">
        <v>384</v>
      </c>
      <c r="K14" s="45" t="n">
        <f aca="false">IF(I14="","",I14-J14)</f>
        <v>-28</v>
      </c>
    </row>
    <row r="15" customFormat="false" ht="13.2" hidden="false" customHeight="false" outlineLevel="0" collapsed="false">
      <c r="B15" s="36" t="n">
        <v>5</v>
      </c>
      <c r="C15" s="36" t="n">
        <v>1</v>
      </c>
      <c r="D15" s="37" t="n">
        <v>74</v>
      </c>
      <c r="E15" s="37" t="n">
        <v>146</v>
      </c>
      <c r="F15" s="37" t="n">
        <v>461</v>
      </c>
      <c r="G15" s="37" t="n">
        <v>506</v>
      </c>
      <c r="H15" s="45" t="n">
        <f aca="false">IF(D15="","",D15+F15-E15-G15)</f>
        <v>-117</v>
      </c>
      <c r="I15" s="37" t="n">
        <v>361</v>
      </c>
      <c r="J15" s="37" t="n">
        <v>410</v>
      </c>
      <c r="K15" s="45" t="n">
        <f aca="false">IF(I15="","",I15-J15)</f>
        <v>-49</v>
      </c>
    </row>
    <row r="16" customFormat="false" ht="13.2" hidden="false" customHeight="false" outlineLevel="0" collapsed="false">
      <c r="B16" s="36" t="n">
        <v>5</v>
      </c>
      <c r="C16" s="36" t="n">
        <v>2</v>
      </c>
      <c r="D16" s="37" t="n">
        <v>71</v>
      </c>
      <c r="E16" s="37" t="n">
        <v>103</v>
      </c>
      <c r="F16" s="37" t="n">
        <v>609</v>
      </c>
      <c r="G16" s="37" t="n">
        <v>587</v>
      </c>
      <c r="H16" s="45" t="n">
        <f aca="false">IF(D16="","",D16+F16-E16-G16)</f>
        <v>-10</v>
      </c>
      <c r="I16" s="37" t="n">
        <v>461</v>
      </c>
      <c r="J16" s="37" t="n">
        <v>493</v>
      </c>
      <c r="K16" s="45" t="n">
        <f aca="false">IF(I16="","",I16-J16)</f>
        <v>-32</v>
      </c>
    </row>
    <row r="17" customFormat="false" ht="13.2" hidden="false" customHeight="false" outlineLevel="0" collapsed="false">
      <c r="B17" s="36" t="n">
        <v>5</v>
      </c>
      <c r="C17" s="36" t="n">
        <v>3</v>
      </c>
      <c r="D17" s="37" t="n">
        <v>85</v>
      </c>
      <c r="E17" s="37" t="n">
        <v>109</v>
      </c>
      <c r="F17" s="44" t="n">
        <v>1708</v>
      </c>
      <c r="G17" s="38" t="n">
        <v>1438</v>
      </c>
      <c r="H17" s="45" t="n">
        <v>246</v>
      </c>
      <c r="I17" s="38" t="n">
        <v>1273</v>
      </c>
      <c r="J17" s="38" t="n">
        <v>1132</v>
      </c>
      <c r="K17" s="45" t="n">
        <v>141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1062</v>
      </c>
      <c r="E18" s="38" t="n">
        <f aca="false">SUM(E6:E17)</f>
        <v>1138</v>
      </c>
      <c r="F18" s="38" t="n">
        <f aca="false">SUM(F6:F17)</f>
        <v>8180</v>
      </c>
      <c r="G18" s="38" t="n">
        <f aca="false">SUM(G6:G17)</f>
        <v>6850</v>
      </c>
      <c r="H18" s="38" t="n">
        <f aca="false">SUM(H6:H17)</f>
        <v>1254</v>
      </c>
      <c r="I18" s="38" t="n">
        <f aca="false">SUM(I6:I17)</f>
        <v>6432</v>
      </c>
      <c r="J18" s="38" t="n">
        <f aca="false">SUM(J6:J17)</f>
        <v>5530</v>
      </c>
      <c r="K18" s="38" t="n">
        <f aca="false">SUM(K6:K17)</f>
        <v>902</v>
      </c>
    </row>
  </sheetData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101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5</v>
      </c>
      <c r="C6" s="36" t="n">
        <v>4</v>
      </c>
      <c r="D6" s="37" t="n">
        <v>79</v>
      </c>
      <c r="E6" s="37" t="n">
        <v>85</v>
      </c>
      <c r="F6" s="44" t="n">
        <v>1108</v>
      </c>
      <c r="G6" s="37" t="n">
        <v>560</v>
      </c>
      <c r="H6" s="45" t="n">
        <f aca="false">IF(D6="","",D6+F6-E6-G6)</f>
        <v>542</v>
      </c>
      <c r="I6" s="37" t="n">
        <v>867</v>
      </c>
      <c r="J6" s="37" t="n">
        <v>452</v>
      </c>
      <c r="K6" s="45" t="n">
        <f aca="false">IF(I6="","",I6-J6)</f>
        <v>415</v>
      </c>
    </row>
    <row r="7" customFormat="false" ht="13.2" hidden="false" customHeight="false" outlineLevel="0" collapsed="false">
      <c r="B7" s="36" t="n">
        <v>5</v>
      </c>
      <c r="C7" s="36" t="n">
        <v>5</v>
      </c>
      <c r="D7" s="37" t="n">
        <v>90</v>
      </c>
      <c r="E7" s="37" t="n">
        <v>87</v>
      </c>
      <c r="F7" s="37" t="n">
        <v>667</v>
      </c>
      <c r="G7" s="37" t="n">
        <v>479</v>
      </c>
      <c r="H7" s="45" t="n">
        <f aca="false">IF(D7="","",D7+F7-E7-G7)</f>
        <v>191</v>
      </c>
      <c r="I7" s="37" t="n">
        <v>519</v>
      </c>
      <c r="J7" s="37" t="n">
        <v>421</v>
      </c>
      <c r="K7" s="45" t="n">
        <f aca="false">IF(I7="","",I7-J7)</f>
        <v>98</v>
      </c>
    </row>
    <row r="8" customFormat="false" ht="13.2" hidden="false" customHeight="false" outlineLevel="0" collapsed="false">
      <c r="B8" s="36" t="n">
        <v>5</v>
      </c>
      <c r="C8" s="36" t="n">
        <v>6</v>
      </c>
      <c r="D8" s="37" t="n">
        <v>96</v>
      </c>
      <c r="E8" s="37" t="n">
        <v>75</v>
      </c>
      <c r="F8" s="37" t="n">
        <v>585</v>
      </c>
      <c r="G8" s="37" t="n">
        <v>491</v>
      </c>
      <c r="H8" s="45" t="n">
        <f aca="false">IF(D8="","",D8+F8-E8-G8)</f>
        <v>115</v>
      </c>
      <c r="I8" s="37" t="n">
        <v>442</v>
      </c>
      <c r="J8" s="37" t="n">
        <v>397</v>
      </c>
      <c r="K8" s="45" t="n">
        <f aca="false">IF(I8="","",I8-J8)</f>
        <v>45</v>
      </c>
    </row>
    <row r="9" customFormat="false" ht="13.2" hidden="false" customHeight="false" outlineLevel="0" collapsed="false">
      <c r="B9" s="36" t="n">
        <v>5</v>
      </c>
      <c r="C9" s="36" t="n">
        <v>7</v>
      </c>
      <c r="D9" s="37" t="n">
        <v>91</v>
      </c>
      <c r="E9" s="37" t="n">
        <v>84</v>
      </c>
      <c r="F9" s="37" t="n">
        <v>489</v>
      </c>
      <c r="G9" s="37" t="n">
        <v>434</v>
      </c>
      <c r="H9" s="45" t="n">
        <f aca="false">IF(D9="","",D9+F9-E9-G9)</f>
        <v>62</v>
      </c>
      <c r="I9" s="37" t="n">
        <v>375</v>
      </c>
      <c r="J9" s="37" t="n">
        <v>359</v>
      </c>
      <c r="K9" s="45" t="n">
        <f aca="false">IF(I9="","",I9-J9)</f>
        <v>16</v>
      </c>
    </row>
    <row r="10" customFormat="false" ht="13.2" hidden="false" customHeight="false" outlineLevel="0" collapsed="false">
      <c r="B10" s="36" t="n">
        <v>5</v>
      </c>
      <c r="C10" s="36" t="n">
        <v>8</v>
      </c>
      <c r="D10" s="37" t="n">
        <v>98</v>
      </c>
      <c r="E10" s="37" t="n">
        <v>113</v>
      </c>
      <c r="F10" s="37" t="n">
        <v>578</v>
      </c>
      <c r="G10" s="37" t="n">
        <v>481</v>
      </c>
      <c r="H10" s="45" t="n">
        <f aca="false">IF(D10="","",D10+F10-E10-G10)</f>
        <v>82</v>
      </c>
      <c r="I10" s="37" t="n">
        <v>427</v>
      </c>
      <c r="J10" s="37" t="n">
        <v>378</v>
      </c>
      <c r="K10" s="45" t="n">
        <f aca="false">IF(I10="","",I10-J10)</f>
        <v>49</v>
      </c>
    </row>
    <row r="11" customFormat="false" ht="13.2" hidden="false" customHeight="false" outlineLevel="0" collapsed="false">
      <c r="B11" s="36" t="n">
        <v>5</v>
      </c>
      <c r="C11" s="36" t="n">
        <v>9</v>
      </c>
      <c r="D11" s="37" t="n">
        <v>77</v>
      </c>
      <c r="E11" s="37" t="n">
        <v>73</v>
      </c>
      <c r="F11" s="37" t="n">
        <v>566</v>
      </c>
      <c r="G11" s="37" t="n">
        <v>471</v>
      </c>
      <c r="H11" s="45" t="n">
        <f aca="false">IF(D11="","",D11+F11-E11-G11)</f>
        <v>99</v>
      </c>
      <c r="I11" s="37" t="n">
        <v>437</v>
      </c>
      <c r="J11" s="37" t="n">
        <v>388</v>
      </c>
      <c r="K11" s="45" t="n">
        <f aca="false">IF(I11="","",I11-J11)</f>
        <v>49</v>
      </c>
    </row>
    <row r="12" customFormat="false" ht="13.2" hidden="false" customHeight="false" outlineLevel="0" collapsed="false">
      <c r="B12" s="36" t="n">
        <v>5</v>
      </c>
      <c r="C12" s="36" t="n">
        <v>10</v>
      </c>
      <c r="D12" s="37" t="n">
        <v>96</v>
      </c>
      <c r="E12" s="37" t="n">
        <v>101</v>
      </c>
      <c r="F12" s="37" t="n">
        <v>612</v>
      </c>
      <c r="G12" s="37" t="n">
        <v>462</v>
      </c>
      <c r="H12" s="45" t="n">
        <f aca="false">IF(D12="","",D12+F12-E12-G12)</f>
        <v>145</v>
      </c>
      <c r="I12" s="37" t="n">
        <v>477</v>
      </c>
      <c r="J12" s="37" t="n">
        <v>379</v>
      </c>
      <c r="K12" s="45" t="n">
        <f aca="false">IF(I12="","",I12-J12)</f>
        <v>98</v>
      </c>
    </row>
    <row r="13" customFormat="false" ht="13.2" hidden="false" customHeight="false" outlineLevel="0" collapsed="false">
      <c r="B13" s="36" t="n">
        <v>5</v>
      </c>
      <c r="C13" s="36" t="n">
        <v>11</v>
      </c>
      <c r="D13" s="37" t="n">
        <v>87</v>
      </c>
      <c r="E13" s="37" t="n">
        <v>104</v>
      </c>
      <c r="F13" s="37" t="n">
        <v>568</v>
      </c>
      <c r="G13" s="37" t="n">
        <v>399</v>
      </c>
      <c r="H13" s="45" t="n">
        <f aca="false">IF(D13="","",D13+F13-E13-G13)</f>
        <v>152</v>
      </c>
      <c r="I13" s="37" t="n">
        <v>434</v>
      </c>
      <c r="J13" s="37" t="n">
        <v>336</v>
      </c>
      <c r="K13" s="45" t="n">
        <f aca="false">IF(I13="","",I13-J13)</f>
        <v>98</v>
      </c>
    </row>
    <row r="14" customFormat="false" ht="13.2" hidden="false" customHeight="false" outlineLevel="0" collapsed="false">
      <c r="B14" s="36" t="n">
        <v>5</v>
      </c>
      <c r="C14" s="36" t="n">
        <v>12</v>
      </c>
      <c r="D14" s="37" t="n">
        <v>103</v>
      </c>
      <c r="E14" s="37" t="n">
        <v>106</v>
      </c>
      <c r="F14" s="37" t="n">
        <v>546</v>
      </c>
      <c r="G14" s="37" t="n">
        <v>439</v>
      </c>
      <c r="H14" s="45" t="n">
        <f aca="false">IF(D14="","",D14+F14-E14-G14)</f>
        <v>104</v>
      </c>
      <c r="I14" s="37" t="n">
        <v>397</v>
      </c>
      <c r="J14" s="37" t="n">
        <v>344</v>
      </c>
      <c r="K14" s="45" t="n">
        <f aca="false">IF(I14="","",I14-J14)</f>
        <v>53</v>
      </c>
    </row>
    <row r="15" customFormat="false" ht="13.2" hidden="false" customHeight="false" outlineLevel="0" collapsed="false">
      <c r="B15" s="36" t="n">
        <v>6</v>
      </c>
      <c r="C15" s="36" t="n">
        <v>1</v>
      </c>
      <c r="D15" s="37" t="n">
        <v>89</v>
      </c>
      <c r="E15" s="37" t="n">
        <v>134</v>
      </c>
      <c r="F15" s="37" t="n">
        <v>522</v>
      </c>
      <c r="G15" s="37" t="n">
        <v>517</v>
      </c>
      <c r="H15" s="45" t="n">
        <f aca="false">IF(D15="","",D15+F15-E15-G15)</f>
        <v>-40</v>
      </c>
      <c r="I15" s="37" t="n">
        <v>415</v>
      </c>
      <c r="J15" s="37" t="n">
        <v>427</v>
      </c>
      <c r="K15" s="45" t="n">
        <f aca="false">IF(I15="","",I15-J15)</f>
        <v>-12</v>
      </c>
    </row>
    <row r="16" customFormat="false" ht="13.2" hidden="false" customHeight="false" outlineLevel="0" collapsed="false">
      <c r="B16" s="36" t="n">
        <v>6</v>
      </c>
      <c r="C16" s="36" t="n">
        <v>2</v>
      </c>
      <c r="D16" s="37" t="n">
        <v>80</v>
      </c>
      <c r="E16" s="37" t="n">
        <v>105</v>
      </c>
      <c r="F16" s="37" t="n">
        <v>487</v>
      </c>
      <c r="G16" s="37" t="n">
        <v>628</v>
      </c>
      <c r="H16" s="45" t="n">
        <f aca="false">IF(D16="","",D16+F16-E16-G16)</f>
        <v>-166</v>
      </c>
      <c r="I16" s="37" t="n">
        <v>396</v>
      </c>
      <c r="J16" s="37" t="n">
        <v>554</v>
      </c>
      <c r="K16" s="45" t="n">
        <f aca="false">IF(I16="","",I16-J16)</f>
        <v>-158</v>
      </c>
    </row>
    <row r="17" customFormat="false" ht="13.2" hidden="false" customHeight="false" outlineLevel="0" collapsed="false">
      <c r="B17" s="36" t="n">
        <v>6</v>
      </c>
      <c r="C17" s="36" t="n">
        <v>3</v>
      </c>
      <c r="D17" s="37" t="n">
        <v>84</v>
      </c>
      <c r="E17" s="37" t="n">
        <v>102</v>
      </c>
      <c r="F17" s="44" t="n">
        <v>1364</v>
      </c>
      <c r="G17" s="38" t="n">
        <v>1552</v>
      </c>
      <c r="H17" s="45" t="n">
        <f aca="false">IF(D17="","",D17+F17-E17-G17)</f>
        <v>-206</v>
      </c>
      <c r="I17" s="38" t="n">
        <v>1061</v>
      </c>
      <c r="J17" s="38" t="n">
        <v>1257</v>
      </c>
      <c r="K17" s="45" t="n">
        <f aca="false">IF(I17="","",I17-J17)</f>
        <v>-196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1070</v>
      </c>
      <c r="E18" s="38" t="n">
        <f aca="false">SUM(E6:E17)</f>
        <v>1169</v>
      </c>
      <c r="F18" s="38" t="n">
        <f aca="false">SUM(F6:F17)</f>
        <v>8092</v>
      </c>
      <c r="G18" s="38" t="n">
        <f aca="false">SUM(G6:G17)</f>
        <v>6913</v>
      </c>
      <c r="H18" s="38" t="n">
        <f aca="false">SUM(H6:H17)</f>
        <v>1080</v>
      </c>
      <c r="I18" s="38" t="n">
        <f aca="false">SUM(I6:I17)</f>
        <v>6247</v>
      </c>
      <c r="J18" s="38" t="n">
        <f aca="false">SUM(J6:J17)</f>
        <v>5692</v>
      </c>
      <c r="K18" s="38" t="n">
        <f aca="false">SUM(K6:K17)</f>
        <v>555</v>
      </c>
    </row>
  </sheetData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40" width="2.67611336032389"/>
    <col collapsed="false" hidden="false" max="2" min="2" style="40" width="3.21457489878542"/>
    <col collapsed="false" hidden="false" max="3" min="3" style="40" width="4.39271255060729"/>
    <col collapsed="false" hidden="false" max="11" min="4" style="40" width="10.3886639676113"/>
    <col collapsed="false" hidden="false" max="1025" min="12" style="40" width="9"/>
  </cols>
  <sheetData>
    <row r="1" customFormat="false" ht="13.2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102</v>
      </c>
      <c r="C2" s="24"/>
      <c r="D2" s="24"/>
      <c r="E2" s="24"/>
      <c r="F2" s="24"/>
      <c r="G2" s="24"/>
      <c r="H2" s="24"/>
      <c r="I2" s="0"/>
      <c r="J2" s="0"/>
      <c r="K2" s="0"/>
    </row>
    <row r="3" customFormat="false" ht="13.2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46" t="s">
        <v>87</v>
      </c>
    </row>
    <row r="4" customFormat="false" ht="13.2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</row>
    <row r="5" customFormat="false" ht="13.2" hidden="false" customHeight="false" outlineLevel="0" collapsed="false">
      <c r="B5" s="43" t="s">
        <v>63</v>
      </c>
      <c r="C5" s="43" t="s">
        <v>64</v>
      </c>
      <c r="D5" s="43" t="s">
        <v>65</v>
      </c>
      <c r="E5" s="43" t="s">
        <v>66</v>
      </c>
      <c r="F5" s="43" t="s">
        <v>67</v>
      </c>
      <c r="G5" s="43" t="s">
        <v>68</v>
      </c>
      <c r="H5" s="43" t="s">
        <v>82</v>
      </c>
      <c r="I5" s="43" t="s">
        <v>70</v>
      </c>
      <c r="J5" s="43" t="s">
        <v>71</v>
      </c>
      <c r="K5" s="43" t="s">
        <v>82</v>
      </c>
    </row>
    <row r="6" customFormat="false" ht="13.2" hidden="false" customHeight="false" outlineLevel="0" collapsed="false">
      <c r="B6" s="36" t="n">
        <v>6</v>
      </c>
      <c r="C6" s="36" t="n">
        <v>4</v>
      </c>
      <c r="D6" s="37" t="n">
        <v>89</v>
      </c>
      <c r="E6" s="37" t="n">
        <v>106</v>
      </c>
      <c r="F6" s="44" t="n">
        <v>1117</v>
      </c>
      <c r="G6" s="37" t="n">
        <v>630</v>
      </c>
      <c r="H6" s="45" t="n">
        <f aca="false">IF(D6="","",D6+F6-E6-G6)</f>
        <v>470</v>
      </c>
      <c r="I6" s="37" t="n">
        <v>894</v>
      </c>
      <c r="J6" s="37" t="n">
        <v>537</v>
      </c>
      <c r="K6" s="45" t="n">
        <f aca="false">IF(I6="","",I6-J6)</f>
        <v>357</v>
      </c>
    </row>
    <row r="7" customFormat="false" ht="13.2" hidden="false" customHeight="false" outlineLevel="0" collapsed="false">
      <c r="B7" s="36" t="n">
        <v>6</v>
      </c>
      <c r="C7" s="36" t="n">
        <v>5</v>
      </c>
      <c r="D7" s="37"/>
      <c r="E7" s="37"/>
      <c r="F7" s="37"/>
      <c r="G7" s="37"/>
      <c r="H7" s="45" t="str">
        <f aca="false">IF(D7="","",D7+F7-E7-G7)</f>
        <v>
        </v>
      </c>
      <c r="I7" s="37"/>
      <c r="J7" s="37"/>
      <c r="K7" s="45" t="str">
        <f aca="false">IF(I7="","",I7-J7)</f>
        <v>
        </v>
      </c>
    </row>
    <row r="8" customFormat="false" ht="13.2" hidden="false" customHeight="false" outlineLevel="0" collapsed="false">
      <c r="B8" s="36" t="n">
        <v>6</v>
      </c>
      <c r="C8" s="36" t="n">
        <v>6</v>
      </c>
      <c r="D8" s="37"/>
      <c r="E8" s="37"/>
      <c r="F8" s="37"/>
      <c r="G8" s="37"/>
      <c r="H8" s="45" t="str">
        <f aca="false">IF(D8="","",D8+F8-E8-G8)</f>
        <v>
        </v>
      </c>
      <c r="I8" s="37"/>
      <c r="J8" s="37"/>
      <c r="K8" s="45" t="str">
        <f aca="false">IF(I8="","",I8-J8)</f>
        <v>
        </v>
      </c>
    </row>
    <row r="9" customFormat="false" ht="13.2" hidden="false" customHeight="false" outlineLevel="0" collapsed="false">
      <c r="B9" s="36" t="n">
        <v>6</v>
      </c>
      <c r="C9" s="36" t="n">
        <v>7</v>
      </c>
      <c r="D9" s="37"/>
      <c r="E9" s="37"/>
      <c r="F9" s="37"/>
      <c r="G9" s="37"/>
      <c r="H9" s="45" t="str">
        <f aca="false">IF(D9="","",D9+F9-E9-G9)</f>
        <v>
        </v>
      </c>
      <c r="I9" s="37"/>
      <c r="J9" s="37"/>
      <c r="K9" s="45" t="str">
        <f aca="false">IF(I9="","",I9-J9)</f>
        <v>
        </v>
      </c>
    </row>
    <row r="10" customFormat="false" ht="13.2" hidden="false" customHeight="false" outlineLevel="0" collapsed="false">
      <c r="B10" s="36" t="n">
        <v>6</v>
      </c>
      <c r="C10" s="36" t="n">
        <v>8</v>
      </c>
      <c r="D10" s="37"/>
      <c r="E10" s="37"/>
      <c r="F10" s="37"/>
      <c r="G10" s="37"/>
      <c r="H10" s="45" t="str">
        <f aca="false">IF(D10="","",D10+F10-E10-G10)</f>
        <v>
        </v>
      </c>
      <c r="I10" s="37"/>
      <c r="J10" s="37"/>
      <c r="K10" s="45" t="str">
        <f aca="false">IF(I10="","",I10-J10)</f>
        <v>
        </v>
      </c>
    </row>
    <row r="11" customFormat="false" ht="13.2" hidden="false" customHeight="false" outlineLevel="0" collapsed="false">
      <c r="B11" s="36" t="n">
        <v>6</v>
      </c>
      <c r="C11" s="36" t="n">
        <v>9</v>
      </c>
      <c r="D11" s="37"/>
      <c r="E11" s="37"/>
      <c r="F11" s="37"/>
      <c r="G11" s="37"/>
      <c r="H11" s="45" t="str">
        <f aca="false">IF(D11="","",D11+F11-E11-G11)</f>
        <v>
        </v>
      </c>
      <c r="I11" s="37"/>
      <c r="J11" s="37"/>
      <c r="K11" s="45" t="str">
        <f aca="false">IF(I11="","",I11-J11)</f>
        <v>
        </v>
      </c>
    </row>
    <row r="12" customFormat="false" ht="13.2" hidden="false" customHeight="false" outlineLevel="0" collapsed="false">
      <c r="B12" s="36" t="n">
        <v>6</v>
      </c>
      <c r="C12" s="36" t="n">
        <v>10</v>
      </c>
      <c r="D12" s="37"/>
      <c r="E12" s="37"/>
      <c r="F12" s="37"/>
      <c r="G12" s="37"/>
      <c r="H12" s="45" t="str">
        <f aca="false">IF(D12="","",D12+F12-E12-G12)</f>
        <v>
        </v>
      </c>
      <c r="I12" s="37"/>
      <c r="J12" s="37"/>
      <c r="K12" s="45" t="str">
        <f aca="false">IF(I12="","",I12-J12)</f>
        <v>
        </v>
      </c>
    </row>
    <row r="13" customFormat="false" ht="13.2" hidden="false" customHeight="false" outlineLevel="0" collapsed="false">
      <c r="B13" s="36" t="n">
        <v>6</v>
      </c>
      <c r="C13" s="36" t="n">
        <v>11</v>
      </c>
      <c r="D13" s="37"/>
      <c r="E13" s="37"/>
      <c r="F13" s="37"/>
      <c r="G13" s="37"/>
      <c r="H13" s="45" t="str">
        <f aca="false">IF(D13="","",D13+F13-E13-G13)</f>
        <v>
        </v>
      </c>
      <c r="I13" s="37"/>
      <c r="J13" s="37"/>
      <c r="K13" s="45" t="str">
        <f aca="false">IF(I13="","",I13-J13)</f>
        <v>
        </v>
      </c>
    </row>
    <row r="14" customFormat="false" ht="13.2" hidden="false" customHeight="false" outlineLevel="0" collapsed="false">
      <c r="B14" s="36" t="n">
        <v>6</v>
      </c>
      <c r="C14" s="36" t="n">
        <v>12</v>
      </c>
      <c r="D14" s="37"/>
      <c r="E14" s="37"/>
      <c r="F14" s="37"/>
      <c r="G14" s="37"/>
      <c r="H14" s="45" t="str">
        <f aca="false">IF(D14="","",D14+F14-E14-G14)</f>
        <v>
        </v>
      </c>
      <c r="I14" s="37"/>
      <c r="J14" s="37"/>
      <c r="K14" s="45" t="str">
        <f aca="false">IF(I14="","",I14-J14)</f>
        <v>
        </v>
      </c>
    </row>
    <row r="15" customFormat="false" ht="13.2" hidden="false" customHeight="false" outlineLevel="0" collapsed="false">
      <c r="B15" s="36" t="n">
        <v>7</v>
      </c>
      <c r="C15" s="36" t="n">
        <v>1</v>
      </c>
      <c r="D15" s="37"/>
      <c r="E15" s="37"/>
      <c r="F15" s="37"/>
      <c r="G15" s="37"/>
      <c r="H15" s="45" t="str">
        <f aca="false">IF(D15="","",D15+F15-E15-G15)</f>
        <v>
        </v>
      </c>
      <c r="I15" s="37"/>
      <c r="J15" s="37"/>
      <c r="K15" s="45" t="str">
        <f aca="false">IF(I15="","",I15-J15)</f>
        <v>
        </v>
      </c>
    </row>
    <row r="16" customFormat="false" ht="13.2" hidden="false" customHeight="false" outlineLevel="0" collapsed="false">
      <c r="B16" s="36" t="n">
        <v>7</v>
      </c>
      <c r="C16" s="36" t="n">
        <v>2</v>
      </c>
      <c r="D16" s="37"/>
      <c r="E16" s="37"/>
      <c r="F16" s="37"/>
      <c r="G16" s="37"/>
      <c r="H16" s="45" t="str">
        <f aca="false">IF(D16="","",D16+F16-E16-G16)</f>
        <v>
        </v>
      </c>
      <c r="I16" s="37"/>
      <c r="J16" s="37"/>
      <c r="K16" s="45" t="str">
        <f aca="false">IF(I16="","",I16-J16)</f>
        <v>
        </v>
      </c>
    </row>
    <row r="17" customFormat="false" ht="13.2" hidden="false" customHeight="false" outlineLevel="0" collapsed="false">
      <c r="B17" s="36" t="n">
        <v>7</v>
      </c>
      <c r="C17" s="36" t="n">
        <v>3</v>
      </c>
      <c r="D17" s="37"/>
      <c r="E17" s="37"/>
      <c r="F17" s="44"/>
      <c r="G17" s="38"/>
      <c r="H17" s="45" t="str">
        <f aca="false">IF(D17="","",D17+F17-E17-G17)</f>
        <v>
        </v>
      </c>
      <c r="I17" s="38"/>
      <c r="J17" s="38"/>
      <c r="K17" s="45" t="str">
        <f aca="false">IF(I17="","",I17-J17)</f>
        <v>
        </v>
      </c>
    </row>
    <row r="18" customFormat="false" ht="13.2" hidden="false" customHeight="false" outlineLevel="0" collapsed="false">
      <c r="B18" s="36"/>
      <c r="C18" s="39" t="s">
        <v>72</v>
      </c>
      <c r="D18" s="38" t="n">
        <f aca="false">SUM(D6:D17)</f>
        <v>89</v>
      </c>
      <c r="E18" s="38" t="n">
        <f aca="false">SUM(E6:E17)</f>
        <v>106</v>
      </c>
      <c r="F18" s="38" t="n">
        <f aca="false">SUM(F6:F17)</f>
        <v>1117</v>
      </c>
      <c r="G18" s="38" t="n">
        <f aca="false">SUM(G6:G17)</f>
        <v>630</v>
      </c>
      <c r="H18" s="38" t="n">
        <f aca="false">SUM(H6:H17)</f>
        <v>470</v>
      </c>
      <c r="I18" s="38" t="n">
        <f aca="false">SUM(I6:I17)</f>
        <v>894</v>
      </c>
      <c r="J18" s="38" t="n">
        <f aca="false">SUM(J6:J17)</f>
        <v>537</v>
      </c>
      <c r="K18" s="38" t="n">
        <f aca="false">SUM(K6:K17)</f>
        <v>357</v>
      </c>
    </row>
  </sheetData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24" width="2.67611336032389"/>
    <col collapsed="false" hidden="false" max="3" min="2" style="24" width="3.64372469635628"/>
    <col collapsed="false" hidden="false" max="11" min="4" style="24" width="10.7125506072875"/>
    <col collapsed="false" hidden="false" max="1025" min="12" style="24" width="9"/>
  </cols>
  <sheetData>
    <row r="1" customFormat="false" ht="13.2" hidden="false" customHeight="false" outlineLevel="0" collapsed="false">
      <c r="B1" s="25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73</v>
      </c>
      <c r="C2" s="0"/>
      <c r="D2" s="0"/>
      <c r="E2" s="0"/>
      <c r="F2" s="0"/>
      <c r="G2" s="0"/>
      <c r="H2" s="0"/>
      <c r="I2" s="0"/>
      <c r="J2" s="0"/>
      <c r="K2" s="0"/>
    </row>
    <row r="3" customFormat="false" ht="13.2" hidden="false" customHeight="false" outlineLevel="0" collapsed="false">
      <c r="B3" s="27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28" t="s">
        <v>63</v>
      </c>
      <c r="C4" s="28" t="s">
        <v>64</v>
      </c>
      <c r="D4" s="29" t="s">
        <v>65</v>
      </c>
      <c r="E4" s="29" t="s">
        <v>66</v>
      </c>
      <c r="F4" s="29" t="s">
        <v>67</v>
      </c>
      <c r="G4" s="29" t="s">
        <v>68</v>
      </c>
      <c r="H4" s="29" t="s">
        <v>69</v>
      </c>
      <c r="I4" s="30" t="s">
        <v>70</v>
      </c>
      <c r="J4" s="30" t="s">
        <v>71</v>
      </c>
      <c r="K4" s="30" t="s">
        <v>69</v>
      </c>
    </row>
    <row r="5" customFormat="false" ht="13.2" hidden="false" customHeight="false" outlineLevel="0" collapsed="false">
      <c r="B5" s="31" t="n">
        <v>10</v>
      </c>
      <c r="C5" s="31" t="n">
        <v>4</v>
      </c>
      <c r="D5" s="32" t="n">
        <v>89</v>
      </c>
      <c r="E5" s="32" t="n">
        <v>37</v>
      </c>
      <c r="F5" s="32" t="n">
        <v>1910</v>
      </c>
      <c r="G5" s="32" t="n">
        <v>578</v>
      </c>
      <c r="H5" s="32" t="n">
        <v>1384</v>
      </c>
      <c r="I5" s="32" t="n">
        <v>1330</v>
      </c>
      <c r="J5" s="32" t="n">
        <v>248</v>
      </c>
      <c r="K5" s="32" t="n">
        <v>1082</v>
      </c>
    </row>
    <row r="6" customFormat="false" ht="13.2" hidden="false" customHeight="false" outlineLevel="0" collapsed="false">
      <c r="B6" s="31" t="n">
        <v>10</v>
      </c>
      <c r="C6" s="31" t="n">
        <v>5</v>
      </c>
      <c r="D6" s="32" t="n">
        <v>121</v>
      </c>
      <c r="E6" s="32" t="n">
        <v>34</v>
      </c>
      <c r="F6" s="32" t="n">
        <v>593</v>
      </c>
      <c r="G6" s="32" t="n">
        <v>346</v>
      </c>
      <c r="H6" s="32" t="n">
        <v>334</v>
      </c>
      <c r="I6" s="32" t="n">
        <v>349</v>
      </c>
      <c r="J6" s="32" t="n">
        <v>129</v>
      </c>
      <c r="K6" s="32" t="n">
        <v>220</v>
      </c>
    </row>
    <row r="7" customFormat="false" ht="13.2" hidden="false" customHeight="false" outlineLevel="0" collapsed="false">
      <c r="B7" s="31" t="n">
        <v>10</v>
      </c>
      <c r="C7" s="31" t="n">
        <v>6</v>
      </c>
      <c r="D7" s="32" t="n">
        <v>126</v>
      </c>
      <c r="E7" s="32" t="n">
        <v>40</v>
      </c>
      <c r="F7" s="32" t="n">
        <v>493</v>
      </c>
      <c r="G7" s="32" t="n">
        <v>470</v>
      </c>
      <c r="H7" s="32" t="n">
        <v>109</v>
      </c>
      <c r="I7" s="32" t="n">
        <v>254</v>
      </c>
      <c r="J7" s="32" t="n">
        <v>184</v>
      </c>
      <c r="K7" s="32" t="n">
        <v>70</v>
      </c>
    </row>
    <row r="8" customFormat="false" ht="13.2" hidden="false" customHeight="false" outlineLevel="0" collapsed="false">
      <c r="B8" s="31" t="n">
        <v>10</v>
      </c>
      <c r="C8" s="31" t="n">
        <v>7</v>
      </c>
      <c r="D8" s="32" t="n">
        <v>118</v>
      </c>
      <c r="E8" s="32" t="n">
        <v>35</v>
      </c>
      <c r="F8" s="32" t="n">
        <v>506</v>
      </c>
      <c r="G8" s="32" t="n">
        <v>421</v>
      </c>
      <c r="H8" s="32" t="n">
        <v>168</v>
      </c>
      <c r="I8" s="32" t="n">
        <v>248</v>
      </c>
      <c r="J8" s="32" t="n">
        <v>188</v>
      </c>
      <c r="K8" s="32" t="n">
        <v>60</v>
      </c>
    </row>
    <row r="9" customFormat="false" ht="13.2" hidden="false" customHeight="false" outlineLevel="0" collapsed="false">
      <c r="B9" s="31" t="n">
        <v>10</v>
      </c>
      <c r="C9" s="31" t="n">
        <v>8</v>
      </c>
      <c r="D9" s="32" t="n">
        <v>114</v>
      </c>
      <c r="E9" s="32" t="n">
        <v>46</v>
      </c>
      <c r="F9" s="32" t="n">
        <v>464</v>
      </c>
      <c r="G9" s="32" t="n">
        <v>414</v>
      </c>
      <c r="H9" s="32" t="n">
        <v>118</v>
      </c>
      <c r="I9" s="32" t="n">
        <v>233</v>
      </c>
      <c r="J9" s="32" t="n">
        <v>183</v>
      </c>
      <c r="K9" s="32" t="n">
        <v>50</v>
      </c>
    </row>
    <row r="10" customFormat="false" ht="13.2" hidden="false" customHeight="false" outlineLevel="0" collapsed="false">
      <c r="B10" s="31" t="n">
        <v>10</v>
      </c>
      <c r="C10" s="31" t="n">
        <v>9</v>
      </c>
      <c r="D10" s="32" t="n">
        <v>128</v>
      </c>
      <c r="E10" s="32" t="n">
        <v>38</v>
      </c>
      <c r="F10" s="32" t="n">
        <v>425</v>
      </c>
      <c r="G10" s="32" t="n">
        <v>394</v>
      </c>
      <c r="H10" s="32" t="n">
        <v>121</v>
      </c>
      <c r="I10" s="32" t="n">
        <v>239</v>
      </c>
      <c r="J10" s="32" t="n">
        <v>175</v>
      </c>
      <c r="K10" s="32" t="n">
        <v>64</v>
      </c>
    </row>
    <row r="11" customFormat="false" ht="13.2" hidden="false" customHeight="false" outlineLevel="0" collapsed="false">
      <c r="B11" s="31" t="n">
        <v>10</v>
      </c>
      <c r="C11" s="31" t="n">
        <v>10</v>
      </c>
      <c r="D11" s="32" t="n">
        <v>98</v>
      </c>
      <c r="E11" s="32" t="n">
        <v>32</v>
      </c>
      <c r="F11" s="32" t="n">
        <v>446</v>
      </c>
      <c r="G11" s="32" t="n">
        <v>422</v>
      </c>
      <c r="H11" s="32" t="n">
        <v>90</v>
      </c>
      <c r="I11" s="32" t="n">
        <v>235</v>
      </c>
      <c r="J11" s="32" t="n">
        <v>180</v>
      </c>
      <c r="K11" s="32" t="n">
        <v>55</v>
      </c>
    </row>
    <row r="12" customFormat="false" ht="13.2" hidden="false" customHeight="false" outlineLevel="0" collapsed="false">
      <c r="B12" s="31" t="n">
        <v>10</v>
      </c>
      <c r="C12" s="31" t="n">
        <v>11</v>
      </c>
      <c r="D12" s="32" t="n">
        <v>104</v>
      </c>
      <c r="E12" s="32" t="n">
        <v>51</v>
      </c>
      <c r="F12" s="32" t="n">
        <v>406</v>
      </c>
      <c r="G12" s="32" t="n">
        <v>380</v>
      </c>
      <c r="H12" s="32" t="n">
        <v>79</v>
      </c>
      <c r="I12" s="32" t="n">
        <v>199</v>
      </c>
      <c r="J12" s="32" t="n">
        <v>151</v>
      </c>
      <c r="K12" s="32" t="n">
        <v>48</v>
      </c>
    </row>
    <row r="13" customFormat="false" ht="13.2" hidden="false" customHeight="false" outlineLevel="0" collapsed="false">
      <c r="B13" s="31" t="n">
        <v>10</v>
      </c>
      <c r="C13" s="31" t="n">
        <v>12</v>
      </c>
      <c r="D13" s="32" t="n">
        <v>103</v>
      </c>
      <c r="E13" s="32" t="n">
        <v>43</v>
      </c>
      <c r="F13" s="32" t="n">
        <v>407</v>
      </c>
      <c r="G13" s="32" t="n">
        <v>375</v>
      </c>
      <c r="H13" s="32" t="n">
        <v>92</v>
      </c>
      <c r="I13" s="32" t="n">
        <v>190</v>
      </c>
      <c r="J13" s="32" t="n">
        <v>168</v>
      </c>
      <c r="K13" s="32" t="n">
        <v>22</v>
      </c>
    </row>
    <row r="14" customFormat="false" ht="13.2" hidden="false" customHeight="false" outlineLevel="0" collapsed="false">
      <c r="B14" s="31" t="n">
        <v>11</v>
      </c>
      <c r="C14" s="31" t="n">
        <v>1</v>
      </c>
      <c r="D14" s="32" t="n">
        <v>97</v>
      </c>
      <c r="E14" s="32" t="n">
        <v>74</v>
      </c>
      <c r="F14" s="32" t="n">
        <v>356</v>
      </c>
      <c r="G14" s="32" t="n">
        <v>417</v>
      </c>
      <c r="H14" s="32" t="n">
        <v>-38</v>
      </c>
      <c r="I14" s="32" t="n">
        <v>166</v>
      </c>
      <c r="J14" s="32" t="n">
        <v>195</v>
      </c>
      <c r="K14" s="32" t="n">
        <v>-29</v>
      </c>
    </row>
    <row r="15" customFormat="false" ht="13.2" hidden="false" customHeight="false" outlineLevel="0" collapsed="false">
      <c r="B15" s="31" t="n">
        <v>11</v>
      </c>
      <c r="C15" s="31" t="n">
        <v>2</v>
      </c>
      <c r="D15" s="32" t="n">
        <v>107</v>
      </c>
      <c r="E15" s="32" t="n">
        <v>61</v>
      </c>
      <c r="F15" s="32" t="n">
        <v>371</v>
      </c>
      <c r="G15" s="32" t="n">
        <v>484</v>
      </c>
      <c r="H15" s="32" t="n">
        <v>-67</v>
      </c>
      <c r="I15" s="32" t="n">
        <v>186</v>
      </c>
      <c r="J15" s="32" t="n">
        <v>210</v>
      </c>
      <c r="K15" s="32" t="n">
        <v>-24</v>
      </c>
    </row>
    <row r="16" customFormat="false" ht="13.2" hidden="false" customHeight="false" outlineLevel="0" collapsed="false">
      <c r="B16" s="31" t="n">
        <v>11</v>
      </c>
      <c r="C16" s="31" t="n">
        <v>3</v>
      </c>
      <c r="D16" s="32" t="n">
        <v>122</v>
      </c>
      <c r="E16" s="32" t="n">
        <v>62</v>
      </c>
      <c r="F16" s="32" t="n">
        <v>1420</v>
      </c>
      <c r="G16" s="32" t="n">
        <v>1351</v>
      </c>
      <c r="H16" s="32" t="n">
        <v>129</v>
      </c>
      <c r="I16" s="32" t="n">
        <v>858</v>
      </c>
      <c r="J16" s="32" t="n">
        <v>646</v>
      </c>
      <c r="K16" s="32" t="n">
        <v>212</v>
      </c>
    </row>
    <row r="17" customFormat="false" ht="13.2" hidden="false" customHeight="true" outlineLevel="0" collapsed="false">
      <c r="B17" s="33" t="s">
        <v>72</v>
      </c>
      <c r="C17" s="33"/>
      <c r="D17" s="34" t="n">
        <f aca="false">SUM(D5:D16)</f>
        <v>1327</v>
      </c>
      <c r="E17" s="34" t="n">
        <f aca="false">SUM(E5:E16)</f>
        <v>553</v>
      </c>
      <c r="F17" s="34" t="n">
        <f aca="false">SUM(F5:F16)</f>
        <v>7797</v>
      </c>
      <c r="G17" s="34" t="n">
        <f aca="false">SUM(G5:G16)</f>
        <v>6052</v>
      </c>
      <c r="H17" s="34" t="n">
        <f aca="false">SUM(H5:H16)</f>
        <v>2519</v>
      </c>
      <c r="I17" s="35" t="n">
        <f aca="false">SUM(I5:I16)</f>
        <v>4487</v>
      </c>
      <c r="J17" s="35" t="n">
        <f aca="false">SUM(J5:J16)</f>
        <v>2657</v>
      </c>
      <c r="K17" s="35" t="n">
        <f aca="false">SUM(K5:K16)</f>
        <v>1830</v>
      </c>
    </row>
  </sheetData>
  <sheetProtection sheet="true" objects="true" scenarios="true"/>
  <mergeCells count="1">
    <mergeCell ref="B17:C17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24" width="2.67611336032389"/>
    <col collapsed="false" hidden="false" max="3" min="2" style="24" width="3.64372469635628"/>
    <col collapsed="false" hidden="false" max="11" min="4" style="24" width="10.7125506072875"/>
    <col collapsed="false" hidden="false" max="1025" min="12" style="24" width="9"/>
  </cols>
  <sheetData>
    <row r="1" customFormat="false" ht="13.2" hidden="false" customHeight="false" outlineLevel="0" collapsed="false">
      <c r="B1" s="25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74</v>
      </c>
      <c r="C2" s="0"/>
      <c r="D2" s="0"/>
      <c r="E2" s="0"/>
      <c r="F2" s="0"/>
      <c r="G2" s="0"/>
      <c r="H2" s="0"/>
      <c r="I2" s="0"/>
      <c r="J2" s="0"/>
      <c r="K2" s="0"/>
    </row>
    <row r="3" customFormat="false" ht="13.2" hidden="false" customHeight="false" outlineLevel="0" collapsed="false">
      <c r="B3" s="27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28" t="s">
        <v>63</v>
      </c>
      <c r="C4" s="28" t="s">
        <v>64</v>
      </c>
      <c r="D4" s="29" t="s">
        <v>65</v>
      </c>
      <c r="E4" s="29" t="s">
        <v>66</v>
      </c>
      <c r="F4" s="29" t="s">
        <v>67</v>
      </c>
      <c r="G4" s="29" t="s">
        <v>68</v>
      </c>
      <c r="H4" s="29" t="s">
        <v>69</v>
      </c>
      <c r="I4" s="30" t="s">
        <v>70</v>
      </c>
      <c r="J4" s="30" t="s">
        <v>71</v>
      </c>
      <c r="K4" s="30" t="s">
        <v>69</v>
      </c>
    </row>
    <row r="5" customFormat="false" ht="13.2" hidden="false" customHeight="false" outlineLevel="0" collapsed="false">
      <c r="B5" s="31" t="n">
        <v>11</v>
      </c>
      <c r="C5" s="31" t="n">
        <v>4</v>
      </c>
      <c r="D5" s="32" t="n">
        <v>102</v>
      </c>
      <c r="E5" s="32" t="n">
        <v>39</v>
      </c>
      <c r="F5" s="32" t="n">
        <v>1397</v>
      </c>
      <c r="G5" s="32" t="n">
        <v>689</v>
      </c>
      <c r="H5" s="32" t="n">
        <v>771</v>
      </c>
      <c r="I5" s="32" t="n">
        <v>1003</v>
      </c>
      <c r="J5" s="32" t="n">
        <v>280</v>
      </c>
      <c r="K5" s="32" t="n">
        <v>723</v>
      </c>
    </row>
    <row r="6" customFormat="false" ht="13.2" hidden="false" customHeight="false" outlineLevel="0" collapsed="false">
      <c r="B6" s="31" t="n">
        <v>11</v>
      </c>
      <c r="C6" s="31" t="n">
        <v>5</v>
      </c>
      <c r="D6" s="32" t="n">
        <v>85</v>
      </c>
      <c r="E6" s="32" t="n">
        <v>59</v>
      </c>
      <c r="F6" s="32" t="n">
        <v>452</v>
      </c>
      <c r="G6" s="32" t="n">
        <v>328</v>
      </c>
      <c r="H6" s="32" t="n">
        <v>150</v>
      </c>
      <c r="I6" s="32" t="n">
        <v>283</v>
      </c>
      <c r="J6" s="32" t="n">
        <v>154</v>
      </c>
      <c r="K6" s="32" t="n">
        <v>129</v>
      </c>
    </row>
    <row r="7" customFormat="false" ht="13.2" hidden="false" customHeight="false" outlineLevel="0" collapsed="false">
      <c r="B7" s="31" t="n">
        <v>11</v>
      </c>
      <c r="C7" s="31" t="n">
        <v>6</v>
      </c>
      <c r="D7" s="32" t="n">
        <v>115</v>
      </c>
      <c r="E7" s="32" t="n">
        <v>46</v>
      </c>
      <c r="F7" s="32" t="n">
        <v>424</v>
      </c>
      <c r="G7" s="32" t="n">
        <v>373</v>
      </c>
      <c r="H7" s="32" t="n">
        <v>120</v>
      </c>
      <c r="I7" s="32" t="n">
        <v>215</v>
      </c>
      <c r="J7" s="32" t="n">
        <v>158</v>
      </c>
      <c r="K7" s="32" t="n">
        <v>57</v>
      </c>
    </row>
    <row r="8" customFormat="false" ht="13.2" hidden="false" customHeight="false" outlineLevel="0" collapsed="false">
      <c r="B8" s="31" t="n">
        <v>11</v>
      </c>
      <c r="C8" s="31" t="n">
        <v>7</v>
      </c>
      <c r="D8" s="32" t="n">
        <v>104</v>
      </c>
      <c r="E8" s="32" t="n">
        <v>35</v>
      </c>
      <c r="F8" s="32" t="n">
        <v>483</v>
      </c>
      <c r="G8" s="32" t="n">
        <v>458</v>
      </c>
      <c r="H8" s="32" t="n">
        <v>94</v>
      </c>
      <c r="I8" s="32" t="n">
        <v>237</v>
      </c>
      <c r="J8" s="32" t="n">
        <v>209</v>
      </c>
      <c r="K8" s="32" t="n">
        <v>28</v>
      </c>
    </row>
    <row r="9" customFormat="false" ht="13.2" hidden="false" customHeight="false" outlineLevel="0" collapsed="false">
      <c r="B9" s="31" t="n">
        <v>11</v>
      </c>
      <c r="C9" s="31" t="n">
        <v>8</v>
      </c>
      <c r="D9" s="32" t="n">
        <v>119</v>
      </c>
      <c r="E9" s="32" t="n">
        <v>53</v>
      </c>
      <c r="F9" s="32" t="n">
        <v>494</v>
      </c>
      <c r="G9" s="32" t="n">
        <v>496</v>
      </c>
      <c r="H9" s="32" t="n">
        <v>64</v>
      </c>
      <c r="I9" s="32" t="n">
        <v>246</v>
      </c>
      <c r="J9" s="32" t="n">
        <v>222</v>
      </c>
      <c r="K9" s="32" t="n">
        <v>24</v>
      </c>
    </row>
    <row r="10" customFormat="false" ht="13.2" hidden="false" customHeight="false" outlineLevel="0" collapsed="false">
      <c r="B10" s="31" t="n">
        <v>11</v>
      </c>
      <c r="C10" s="31" t="n">
        <v>9</v>
      </c>
      <c r="D10" s="32" t="n">
        <v>113</v>
      </c>
      <c r="E10" s="32" t="n">
        <v>34</v>
      </c>
      <c r="F10" s="32" t="n">
        <v>711</v>
      </c>
      <c r="G10" s="32" t="n">
        <v>446</v>
      </c>
      <c r="H10" s="32" t="n">
        <v>344</v>
      </c>
      <c r="I10" s="32" t="n">
        <v>368</v>
      </c>
      <c r="J10" s="32" t="n">
        <v>212</v>
      </c>
      <c r="K10" s="32" t="n">
        <v>156</v>
      </c>
    </row>
    <row r="11" customFormat="false" ht="13.2" hidden="false" customHeight="false" outlineLevel="0" collapsed="false">
      <c r="B11" s="31" t="n">
        <v>11</v>
      </c>
      <c r="C11" s="31" t="n">
        <v>10</v>
      </c>
      <c r="D11" s="32" t="n">
        <v>100</v>
      </c>
      <c r="E11" s="32" t="n">
        <v>46</v>
      </c>
      <c r="F11" s="32" t="n">
        <v>546</v>
      </c>
      <c r="G11" s="32" t="n">
        <v>452</v>
      </c>
      <c r="H11" s="32" t="n">
        <v>148</v>
      </c>
      <c r="I11" s="32" t="n">
        <v>278</v>
      </c>
      <c r="J11" s="32" t="n">
        <v>215</v>
      </c>
      <c r="K11" s="32" t="n">
        <v>63</v>
      </c>
    </row>
    <row r="12" customFormat="false" ht="13.2" hidden="false" customHeight="false" outlineLevel="0" collapsed="false">
      <c r="B12" s="31" t="n">
        <v>11</v>
      </c>
      <c r="C12" s="31" t="n">
        <v>11</v>
      </c>
      <c r="D12" s="32" t="n">
        <v>102</v>
      </c>
      <c r="E12" s="32" t="n">
        <v>40</v>
      </c>
      <c r="F12" s="32" t="n">
        <v>464</v>
      </c>
      <c r="G12" s="32" t="n">
        <v>441</v>
      </c>
      <c r="H12" s="32" t="n">
        <v>85</v>
      </c>
      <c r="I12" s="32" t="n">
        <v>231</v>
      </c>
      <c r="J12" s="32" t="n">
        <v>198</v>
      </c>
      <c r="K12" s="32" t="n">
        <v>33</v>
      </c>
    </row>
    <row r="13" customFormat="false" ht="13.2" hidden="false" customHeight="false" outlineLevel="0" collapsed="false">
      <c r="B13" s="31" t="n">
        <v>11</v>
      </c>
      <c r="C13" s="31" t="n">
        <v>12</v>
      </c>
      <c r="D13" s="32" t="n">
        <v>99</v>
      </c>
      <c r="E13" s="32" t="n">
        <v>46</v>
      </c>
      <c r="F13" s="32" t="n">
        <v>347</v>
      </c>
      <c r="G13" s="32" t="n">
        <v>350</v>
      </c>
      <c r="H13" s="32" t="n">
        <v>50</v>
      </c>
      <c r="I13" s="32" t="n">
        <v>174</v>
      </c>
      <c r="J13" s="32" t="n">
        <v>161</v>
      </c>
      <c r="K13" s="32" t="n">
        <v>13</v>
      </c>
    </row>
    <row r="14" customFormat="false" ht="13.2" hidden="false" customHeight="false" outlineLevel="0" collapsed="false">
      <c r="B14" s="31" t="n">
        <v>12</v>
      </c>
      <c r="C14" s="31" t="n">
        <v>1</v>
      </c>
      <c r="D14" s="32" t="n">
        <v>100</v>
      </c>
      <c r="E14" s="32" t="n">
        <v>72</v>
      </c>
      <c r="F14" s="32" t="n">
        <v>378</v>
      </c>
      <c r="G14" s="32" t="n">
        <v>416</v>
      </c>
      <c r="H14" s="32" t="n">
        <v>-10</v>
      </c>
      <c r="I14" s="32" t="n">
        <v>180</v>
      </c>
      <c r="J14" s="32" t="n">
        <v>215</v>
      </c>
      <c r="K14" s="32" t="n">
        <v>-35</v>
      </c>
    </row>
    <row r="15" customFormat="false" ht="13.2" hidden="false" customHeight="false" outlineLevel="0" collapsed="false">
      <c r="B15" s="31" t="n">
        <v>12</v>
      </c>
      <c r="C15" s="31" t="n">
        <v>2</v>
      </c>
      <c r="D15" s="32" t="n">
        <v>112</v>
      </c>
      <c r="E15" s="32" t="n">
        <v>73</v>
      </c>
      <c r="F15" s="32" t="n">
        <v>440</v>
      </c>
      <c r="G15" s="32" t="n">
        <v>484</v>
      </c>
      <c r="H15" s="32" t="n">
        <v>-5</v>
      </c>
      <c r="I15" s="32" t="n">
        <v>237</v>
      </c>
      <c r="J15" s="32" t="n">
        <v>262</v>
      </c>
      <c r="K15" s="32" t="n">
        <v>-25</v>
      </c>
    </row>
    <row r="16" customFormat="false" ht="13.2" hidden="false" customHeight="false" outlineLevel="0" collapsed="false">
      <c r="B16" s="31" t="n">
        <v>12</v>
      </c>
      <c r="C16" s="31" t="n">
        <v>3</v>
      </c>
      <c r="D16" s="32" t="n">
        <v>95</v>
      </c>
      <c r="E16" s="32" t="n">
        <v>44</v>
      </c>
      <c r="F16" s="32" t="n">
        <v>1361</v>
      </c>
      <c r="G16" s="32" t="n">
        <v>1622</v>
      </c>
      <c r="H16" s="32" t="n">
        <v>-210</v>
      </c>
      <c r="I16" s="32" t="n">
        <v>766</v>
      </c>
      <c r="J16" s="32" t="n">
        <v>875</v>
      </c>
      <c r="K16" s="32" t="n">
        <v>-109</v>
      </c>
    </row>
    <row r="17" customFormat="false" ht="13.2" hidden="false" customHeight="true" outlineLevel="0" collapsed="false">
      <c r="B17" s="33" t="s">
        <v>72</v>
      </c>
      <c r="C17" s="33"/>
      <c r="D17" s="34" t="n">
        <f aca="false">SUM(D5:D16)</f>
        <v>1246</v>
      </c>
      <c r="E17" s="34" t="n">
        <f aca="false">SUM(E5:E16)</f>
        <v>587</v>
      </c>
      <c r="F17" s="34" t="n">
        <f aca="false">SUM(F5:F16)</f>
        <v>7497</v>
      </c>
      <c r="G17" s="34" t="n">
        <f aca="false">SUM(G5:G16)</f>
        <v>6555</v>
      </c>
      <c r="H17" s="34" t="n">
        <f aca="false">SUM(H5:H16)</f>
        <v>1601</v>
      </c>
      <c r="I17" s="35" t="n">
        <f aca="false">SUM(I5:I16)</f>
        <v>4218</v>
      </c>
      <c r="J17" s="35" t="n">
        <f aca="false">SUM(J5:J16)</f>
        <v>3161</v>
      </c>
      <c r="K17" s="35" t="n">
        <f aca="false">SUM(K5:K16)</f>
        <v>1057</v>
      </c>
    </row>
  </sheetData>
  <sheetProtection sheet="true" objects="true" scenarios="true"/>
  <mergeCells count="1">
    <mergeCell ref="B17:C17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24" width="2.67611336032389"/>
    <col collapsed="false" hidden="false" max="3" min="2" style="24" width="3.64372469635628"/>
    <col collapsed="false" hidden="false" max="11" min="4" style="24" width="10.7125506072875"/>
    <col collapsed="false" hidden="false" max="1025" min="12" style="24" width="9"/>
  </cols>
  <sheetData>
    <row r="1" customFormat="false" ht="13.2" hidden="false" customHeight="false" outlineLevel="0" collapsed="false">
      <c r="B1" s="25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75</v>
      </c>
      <c r="C2" s="0"/>
      <c r="D2" s="0"/>
      <c r="E2" s="0"/>
      <c r="F2" s="0"/>
      <c r="G2" s="0"/>
      <c r="H2" s="0"/>
      <c r="I2" s="0"/>
      <c r="J2" s="0"/>
      <c r="K2" s="0"/>
    </row>
    <row r="3" customFormat="false" ht="13.2" hidden="false" customHeight="false" outlineLevel="0" collapsed="false">
      <c r="B3" s="27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28" t="s">
        <v>63</v>
      </c>
      <c r="C4" s="28" t="s">
        <v>64</v>
      </c>
      <c r="D4" s="29" t="s">
        <v>65</v>
      </c>
      <c r="E4" s="29" t="s">
        <v>66</v>
      </c>
      <c r="F4" s="29" t="s">
        <v>67</v>
      </c>
      <c r="G4" s="29" t="s">
        <v>68</v>
      </c>
      <c r="H4" s="29" t="s">
        <v>69</v>
      </c>
      <c r="I4" s="30" t="s">
        <v>70</v>
      </c>
      <c r="J4" s="30" t="s">
        <v>71</v>
      </c>
      <c r="K4" s="30" t="s">
        <v>69</v>
      </c>
    </row>
    <row r="5" customFormat="false" ht="13.2" hidden="false" customHeight="false" outlineLevel="0" collapsed="false">
      <c r="B5" s="31" t="n">
        <v>12</v>
      </c>
      <c r="C5" s="31" t="n">
        <v>4</v>
      </c>
      <c r="D5" s="32" t="n">
        <v>91</v>
      </c>
      <c r="E5" s="32" t="n">
        <v>47</v>
      </c>
      <c r="F5" s="32" t="n">
        <v>1223</v>
      </c>
      <c r="G5" s="32" t="n">
        <v>606</v>
      </c>
      <c r="H5" s="32" t="n">
        <v>661</v>
      </c>
      <c r="I5" s="32" t="n">
        <v>840</v>
      </c>
      <c r="J5" s="32" t="n">
        <v>258</v>
      </c>
      <c r="K5" s="32" t="n">
        <v>582</v>
      </c>
    </row>
    <row r="6" customFormat="false" ht="13.2" hidden="false" customHeight="false" outlineLevel="0" collapsed="false">
      <c r="B6" s="31" t="n">
        <v>12</v>
      </c>
      <c r="C6" s="31" t="n">
        <v>5</v>
      </c>
      <c r="D6" s="32" t="n">
        <v>96</v>
      </c>
      <c r="E6" s="32" t="n">
        <v>43</v>
      </c>
      <c r="F6" s="32" t="n">
        <v>579</v>
      </c>
      <c r="G6" s="32" t="n">
        <v>475</v>
      </c>
      <c r="H6" s="32" t="n">
        <v>157</v>
      </c>
      <c r="I6" s="32" t="n">
        <v>325</v>
      </c>
      <c r="J6" s="32" t="n">
        <v>210</v>
      </c>
      <c r="K6" s="32" t="n">
        <v>115</v>
      </c>
    </row>
    <row r="7" customFormat="false" ht="13.2" hidden="false" customHeight="false" outlineLevel="0" collapsed="false">
      <c r="B7" s="31" t="n">
        <v>12</v>
      </c>
      <c r="C7" s="31" t="n">
        <v>6</v>
      </c>
      <c r="D7" s="32" t="n">
        <v>92</v>
      </c>
      <c r="E7" s="32" t="n">
        <v>53</v>
      </c>
      <c r="F7" s="32" t="n">
        <v>480</v>
      </c>
      <c r="G7" s="32" t="n">
        <v>454</v>
      </c>
      <c r="H7" s="32" t="n">
        <v>65</v>
      </c>
      <c r="I7" s="32" t="n">
        <v>263</v>
      </c>
      <c r="J7" s="32" t="n">
        <v>191</v>
      </c>
      <c r="K7" s="32" t="n">
        <v>72</v>
      </c>
    </row>
    <row r="8" customFormat="false" ht="13.2" hidden="false" customHeight="false" outlineLevel="0" collapsed="false">
      <c r="B8" s="31" t="n">
        <v>12</v>
      </c>
      <c r="C8" s="31" t="n">
        <v>7</v>
      </c>
      <c r="D8" s="32" t="n">
        <v>90</v>
      </c>
      <c r="E8" s="32" t="n">
        <v>47</v>
      </c>
      <c r="F8" s="32" t="n">
        <v>578</v>
      </c>
      <c r="G8" s="32" t="n">
        <v>428</v>
      </c>
      <c r="H8" s="32" t="n">
        <v>193</v>
      </c>
      <c r="I8" s="32" t="n">
        <v>320</v>
      </c>
      <c r="J8" s="32" t="n">
        <v>187</v>
      </c>
      <c r="K8" s="32" t="n">
        <v>133</v>
      </c>
    </row>
    <row r="9" customFormat="false" ht="13.2" hidden="false" customHeight="false" outlineLevel="0" collapsed="false">
      <c r="B9" s="31" t="n">
        <v>12</v>
      </c>
      <c r="C9" s="31" t="n">
        <v>8</v>
      </c>
      <c r="D9" s="32" t="n">
        <v>118</v>
      </c>
      <c r="E9" s="32" t="n">
        <v>49</v>
      </c>
      <c r="F9" s="32" t="n">
        <v>492</v>
      </c>
      <c r="G9" s="32" t="n">
        <v>473</v>
      </c>
      <c r="H9" s="32" t="n">
        <v>88</v>
      </c>
      <c r="I9" s="32" t="n">
        <v>263</v>
      </c>
      <c r="J9" s="32" t="n">
        <v>221</v>
      </c>
      <c r="K9" s="32" t="n">
        <v>42</v>
      </c>
    </row>
    <row r="10" customFormat="false" ht="13.2" hidden="false" customHeight="false" outlineLevel="0" collapsed="false">
      <c r="B10" s="31" t="n">
        <v>12</v>
      </c>
      <c r="C10" s="31" t="n">
        <v>9</v>
      </c>
      <c r="D10" s="32" t="n">
        <v>112</v>
      </c>
      <c r="E10" s="32" t="n">
        <v>33</v>
      </c>
      <c r="F10" s="32" t="n">
        <v>502</v>
      </c>
      <c r="G10" s="32" t="n">
        <v>424</v>
      </c>
      <c r="H10" s="32" t="n">
        <v>157</v>
      </c>
      <c r="I10" s="32" t="n">
        <v>274</v>
      </c>
      <c r="J10" s="32" t="n">
        <v>208</v>
      </c>
      <c r="K10" s="32" t="n">
        <v>66</v>
      </c>
    </row>
    <row r="11" customFormat="false" ht="13.2" hidden="false" customHeight="false" outlineLevel="0" collapsed="false">
      <c r="B11" s="31" t="n">
        <v>12</v>
      </c>
      <c r="C11" s="31" t="n">
        <v>10</v>
      </c>
      <c r="D11" s="32" t="n">
        <v>111</v>
      </c>
      <c r="E11" s="32" t="n">
        <v>40</v>
      </c>
      <c r="F11" s="32" t="n">
        <v>463</v>
      </c>
      <c r="G11" s="32" t="n">
        <v>492</v>
      </c>
      <c r="H11" s="32" t="n">
        <v>42</v>
      </c>
      <c r="I11" s="32" t="n">
        <v>251</v>
      </c>
      <c r="J11" s="32" t="n">
        <v>214</v>
      </c>
      <c r="K11" s="32" t="n">
        <v>37</v>
      </c>
    </row>
    <row r="12" customFormat="false" ht="13.2" hidden="false" customHeight="false" outlineLevel="0" collapsed="false">
      <c r="B12" s="31" t="n">
        <v>12</v>
      </c>
      <c r="C12" s="31" t="n">
        <v>11</v>
      </c>
      <c r="D12" s="32" t="n">
        <v>100</v>
      </c>
      <c r="E12" s="32" t="n">
        <v>44</v>
      </c>
      <c r="F12" s="32" t="n">
        <v>540</v>
      </c>
      <c r="G12" s="32" t="n">
        <v>381</v>
      </c>
      <c r="H12" s="32" t="n">
        <v>215</v>
      </c>
      <c r="I12" s="32" t="n">
        <v>257</v>
      </c>
      <c r="J12" s="32" t="n">
        <v>169</v>
      </c>
      <c r="K12" s="32" t="n">
        <v>88</v>
      </c>
    </row>
    <row r="13" customFormat="false" ht="13.2" hidden="false" customHeight="false" outlineLevel="0" collapsed="false">
      <c r="B13" s="31" t="n">
        <v>12</v>
      </c>
      <c r="C13" s="31" t="n">
        <v>12</v>
      </c>
      <c r="D13" s="32" t="n">
        <v>92</v>
      </c>
      <c r="E13" s="32" t="n">
        <v>60</v>
      </c>
      <c r="F13" s="32" t="n">
        <v>633</v>
      </c>
      <c r="G13" s="32" t="n">
        <v>443</v>
      </c>
      <c r="H13" s="32" t="n">
        <v>222</v>
      </c>
      <c r="I13" s="32" t="n">
        <v>294</v>
      </c>
      <c r="J13" s="32" t="n">
        <v>202</v>
      </c>
      <c r="K13" s="32" t="n">
        <v>92</v>
      </c>
    </row>
    <row r="14" customFormat="false" ht="13.2" hidden="false" customHeight="false" outlineLevel="0" collapsed="false">
      <c r="B14" s="31" t="n">
        <v>13</v>
      </c>
      <c r="C14" s="31" t="n">
        <v>1</v>
      </c>
      <c r="D14" s="32" t="n">
        <v>111</v>
      </c>
      <c r="E14" s="32" t="n">
        <v>64</v>
      </c>
      <c r="F14" s="32" t="n">
        <v>459</v>
      </c>
      <c r="G14" s="32" t="n">
        <v>430</v>
      </c>
      <c r="H14" s="32" t="n">
        <v>76</v>
      </c>
      <c r="I14" s="32" t="n">
        <v>232</v>
      </c>
      <c r="J14" s="32" t="n">
        <v>213</v>
      </c>
      <c r="K14" s="32" t="n">
        <v>19</v>
      </c>
    </row>
    <row r="15" customFormat="false" ht="13.2" hidden="false" customHeight="false" outlineLevel="0" collapsed="false">
      <c r="B15" s="31" t="n">
        <v>13</v>
      </c>
      <c r="C15" s="31" t="n">
        <v>2</v>
      </c>
      <c r="D15" s="32" t="n">
        <v>81</v>
      </c>
      <c r="E15" s="32" t="n">
        <v>55</v>
      </c>
      <c r="F15" s="32" t="n">
        <v>476</v>
      </c>
      <c r="G15" s="32" t="n">
        <v>561</v>
      </c>
      <c r="H15" s="32" t="n">
        <v>-59</v>
      </c>
      <c r="I15" s="32" t="n">
        <v>248</v>
      </c>
      <c r="J15" s="32" t="n">
        <v>308</v>
      </c>
      <c r="K15" s="32" t="n">
        <v>-60</v>
      </c>
    </row>
    <row r="16" customFormat="false" ht="13.2" hidden="false" customHeight="false" outlineLevel="0" collapsed="false">
      <c r="B16" s="31" t="n">
        <v>13</v>
      </c>
      <c r="C16" s="31" t="n">
        <v>3</v>
      </c>
      <c r="D16" s="32" t="n">
        <v>101</v>
      </c>
      <c r="E16" s="32" t="n">
        <v>56</v>
      </c>
      <c r="F16" s="32" t="n">
        <v>1298</v>
      </c>
      <c r="G16" s="32" t="n">
        <v>1561</v>
      </c>
      <c r="H16" s="32" t="n">
        <v>-218</v>
      </c>
      <c r="I16" s="32" t="n">
        <v>703</v>
      </c>
      <c r="J16" s="32" t="n">
        <v>950</v>
      </c>
      <c r="K16" s="32" t="n">
        <v>-247</v>
      </c>
    </row>
    <row r="17" customFormat="false" ht="13.2" hidden="false" customHeight="true" outlineLevel="0" collapsed="false">
      <c r="B17" s="33" t="s">
        <v>72</v>
      </c>
      <c r="C17" s="33"/>
      <c r="D17" s="34" t="n">
        <f aca="false">SUM(D5:D16)</f>
        <v>1195</v>
      </c>
      <c r="E17" s="34" t="n">
        <f aca="false">SUM(E5:E16)</f>
        <v>591</v>
      </c>
      <c r="F17" s="34" t="n">
        <f aca="false">SUM(F5:F16)</f>
        <v>7723</v>
      </c>
      <c r="G17" s="34" t="n">
        <f aca="false">SUM(G5:G16)</f>
        <v>6728</v>
      </c>
      <c r="H17" s="34" t="n">
        <f aca="false">SUM(H5:H16)</f>
        <v>1599</v>
      </c>
      <c r="I17" s="35" t="n">
        <f aca="false">SUM(I5:I16)</f>
        <v>4270</v>
      </c>
      <c r="J17" s="35" t="n">
        <f aca="false">SUM(J5:J16)</f>
        <v>3331</v>
      </c>
      <c r="K17" s="35" t="n">
        <f aca="false">SUM(K5:K16)</f>
        <v>939</v>
      </c>
    </row>
  </sheetData>
  <sheetProtection sheet="true" objects="true" scenarios="true"/>
  <mergeCells count="1">
    <mergeCell ref="B17:C17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24" width="2.67611336032389"/>
    <col collapsed="false" hidden="false" max="3" min="2" style="24" width="3.64372469635628"/>
    <col collapsed="false" hidden="false" max="11" min="4" style="24" width="10.7125506072875"/>
    <col collapsed="false" hidden="false" max="1025" min="12" style="24" width="9"/>
  </cols>
  <sheetData>
    <row r="1" customFormat="false" ht="13.2" hidden="false" customHeight="false" outlineLevel="0" collapsed="false">
      <c r="B1" s="25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76</v>
      </c>
      <c r="C2" s="0"/>
      <c r="D2" s="0"/>
      <c r="E2" s="0"/>
      <c r="F2" s="0"/>
      <c r="G2" s="0"/>
      <c r="H2" s="0"/>
      <c r="I2" s="0"/>
      <c r="J2" s="0"/>
      <c r="K2" s="0"/>
    </row>
    <row r="3" customFormat="false" ht="13.2" hidden="false" customHeight="false" outlineLevel="0" collapsed="false">
      <c r="B3" s="27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28" t="s">
        <v>63</v>
      </c>
      <c r="C4" s="28" t="s">
        <v>64</v>
      </c>
      <c r="D4" s="29" t="s">
        <v>65</v>
      </c>
      <c r="E4" s="29" t="s">
        <v>66</v>
      </c>
      <c r="F4" s="29" t="s">
        <v>67</v>
      </c>
      <c r="G4" s="29" t="s">
        <v>68</v>
      </c>
      <c r="H4" s="29" t="s">
        <v>69</v>
      </c>
      <c r="I4" s="30" t="s">
        <v>70</v>
      </c>
      <c r="J4" s="30" t="s">
        <v>71</v>
      </c>
      <c r="K4" s="30" t="s">
        <v>69</v>
      </c>
    </row>
    <row r="5" customFormat="false" ht="13.2" hidden="false" customHeight="false" outlineLevel="0" collapsed="false">
      <c r="B5" s="31" t="n">
        <v>13</v>
      </c>
      <c r="C5" s="31" t="n">
        <v>4</v>
      </c>
      <c r="D5" s="32" t="n">
        <v>83</v>
      </c>
      <c r="E5" s="32" t="n">
        <v>44</v>
      </c>
      <c r="F5" s="32" t="n">
        <v>1358</v>
      </c>
      <c r="G5" s="32" t="n">
        <v>618</v>
      </c>
      <c r="H5" s="32" t="n">
        <f aca="false">D5-E5+F5-G5</f>
        <v>779</v>
      </c>
      <c r="I5" s="32" t="n">
        <v>922</v>
      </c>
      <c r="J5" s="32" t="n">
        <v>294</v>
      </c>
      <c r="K5" s="32" t="n">
        <f aca="false">I5-J5</f>
        <v>628</v>
      </c>
    </row>
    <row r="6" customFormat="false" ht="13.2" hidden="false" customHeight="false" outlineLevel="0" collapsed="false">
      <c r="B6" s="31" t="n">
        <v>13</v>
      </c>
      <c r="C6" s="31" t="n">
        <v>5</v>
      </c>
      <c r="D6" s="32" t="n">
        <v>125</v>
      </c>
      <c r="E6" s="32" t="n">
        <v>36</v>
      </c>
      <c r="F6" s="32" t="n">
        <v>563</v>
      </c>
      <c r="G6" s="32" t="n">
        <v>496</v>
      </c>
      <c r="H6" s="32" t="n">
        <f aca="false">D6-E6+F6-G6</f>
        <v>156</v>
      </c>
      <c r="I6" s="32" t="n">
        <v>341</v>
      </c>
      <c r="J6" s="32" t="n">
        <v>213</v>
      </c>
      <c r="K6" s="32" t="n">
        <f aca="false">I6-J6</f>
        <v>128</v>
      </c>
    </row>
    <row r="7" customFormat="false" ht="13.2" hidden="false" customHeight="false" outlineLevel="0" collapsed="false">
      <c r="B7" s="31" t="n">
        <v>13</v>
      </c>
      <c r="C7" s="31" t="n">
        <v>6</v>
      </c>
      <c r="D7" s="32" t="n">
        <v>113</v>
      </c>
      <c r="E7" s="32" t="n">
        <v>41</v>
      </c>
      <c r="F7" s="32" t="n">
        <v>468</v>
      </c>
      <c r="G7" s="32" t="n">
        <v>409</v>
      </c>
      <c r="H7" s="32" t="n">
        <f aca="false">D7-E7+F7-G7</f>
        <v>131</v>
      </c>
      <c r="I7" s="32" t="n">
        <v>267</v>
      </c>
      <c r="J7" s="32" t="n">
        <v>181</v>
      </c>
      <c r="K7" s="32" t="n">
        <f aca="false">I7-J7</f>
        <v>86</v>
      </c>
    </row>
    <row r="8" customFormat="false" ht="13.2" hidden="false" customHeight="false" outlineLevel="0" collapsed="false">
      <c r="B8" s="31" t="n">
        <v>13</v>
      </c>
      <c r="C8" s="31" t="n">
        <v>7</v>
      </c>
      <c r="D8" s="32" t="n">
        <v>130</v>
      </c>
      <c r="E8" s="32" t="n">
        <v>56</v>
      </c>
      <c r="F8" s="32" t="n">
        <v>446</v>
      </c>
      <c r="G8" s="32" t="n">
        <v>427</v>
      </c>
      <c r="H8" s="32" t="n">
        <f aca="false">D8-E8+F8-G8</f>
        <v>93</v>
      </c>
      <c r="I8" s="32" t="n">
        <v>247</v>
      </c>
      <c r="J8" s="32" t="n">
        <v>209</v>
      </c>
      <c r="K8" s="32" t="n">
        <f aca="false">I8-J8</f>
        <v>38</v>
      </c>
    </row>
    <row r="9" customFormat="false" ht="13.2" hidden="false" customHeight="false" outlineLevel="0" collapsed="false">
      <c r="B9" s="31" t="n">
        <v>13</v>
      </c>
      <c r="C9" s="31" t="n">
        <v>8</v>
      </c>
      <c r="D9" s="32" t="n">
        <v>105</v>
      </c>
      <c r="E9" s="32" t="n">
        <v>38</v>
      </c>
      <c r="F9" s="32" t="n">
        <v>593</v>
      </c>
      <c r="G9" s="32" t="n">
        <v>487</v>
      </c>
      <c r="H9" s="32" t="n">
        <f aca="false">D9-E9+F9-G9</f>
        <v>173</v>
      </c>
      <c r="I9" s="32" t="n">
        <v>311</v>
      </c>
      <c r="J9" s="32" t="n">
        <v>217</v>
      </c>
      <c r="K9" s="32" t="n">
        <f aca="false">I9-J9</f>
        <v>94</v>
      </c>
    </row>
    <row r="10" customFormat="false" ht="13.2" hidden="false" customHeight="false" outlineLevel="0" collapsed="false">
      <c r="B10" s="31" t="n">
        <v>13</v>
      </c>
      <c r="C10" s="31" t="n">
        <v>9</v>
      </c>
      <c r="D10" s="32" t="n">
        <v>104</v>
      </c>
      <c r="E10" s="32" t="n">
        <v>48</v>
      </c>
      <c r="F10" s="32" t="n">
        <v>425</v>
      </c>
      <c r="G10" s="32" t="n">
        <v>476</v>
      </c>
      <c r="H10" s="32" t="n">
        <f aca="false">D10-E10+F10-G10</f>
        <v>5</v>
      </c>
      <c r="I10" s="32" t="n">
        <v>257</v>
      </c>
      <c r="J10" s="32" t="n">
        <v>215</v>
      </c>
      <c r="K10" s="32" t="n">
        <f aca="false">I10-J10</f>
        <v>42</v>
      </c>
    </row>
    <row r="11" customFormat="false" ht="13.2" hidden="false" customHeight="false" outlineLevel="0" collapsed="false">
      <c r="B11" s="31" t="n">
        <v>13</v>
      </c>
      <c r="C11" s="31" t="n">
        <v>10</v>
      </c>
      <c r="D11" s="32" t="n">
        <v>140</v>
      </c>
      <c r="E11" s="32" t="n">
        <v>48</v>
      </c>
      <c r="F11" s="32" t="n">
        <v>505</v>
      </c>
      <c r="G11" s="32" t="n">
        <v>479</v>
      </c>
      <c r="H11" s="32" t="n">
        <f aca="false">D11-E11+F11-G11</f>
        <v>118</v>
      </c>
      <c r="I11" s="32" t="n">
        <v>283</v>
      </c>
      <c r="J11" s="32" t="n">
        <v>207</v>
      </c>
      <c r="K11" s="32" t="n">
        <f aca="false">I11-J11</f>
        <v>76</v>
      </c>
    </row>
    <row r="12" customFormat="false" ht="13.2" hidden="false" customHeight="false" outlineLevel="0" collapsed="false">
      <c r="B12" s="31" t="n">
        <v>13</v>
      </c>
      <c r="C12" s="31" t="n">
        <v>11</v>
      </c>
      <c r="D12" s="32" t="n">
        <v>117</v>
      </c>
      <c r="E12" s="32" t="n">
        <v>56</v>
      </c>
      <c r="F12" s="32" t="n">
        <v>373</v>
      </c>
      <c r="G12" s="32" t="n">
        <v>409</v>
      </c>
      <c r="H12" s="32" t="n">
        <f aca="false">D12-E12+F12-G12</f>
        <v>25</v>
      </c>
      <c r="I12" s="32" t="n">
        <v>189</v>
      </c>
      <c r="J12" s="32" t="n">
        <v>195</v>
      </c>
      <c r="K12" s="32" t="n">
        <f aca="false">I12-J12</f>
        <v>-6</v>
      </c>
    </row>
    <row r="13" customFormat="false" ht="13.2" hidden="false" customHeight="false" outlineLevel="0" collapsed="false">
      <c r="B13" s="31" t="n">
        <v>13</v>
      </c>
      <c r="C13" s="31" t="n">
        <v>12</v>
      </c>
      <c r="D13" s="32" t="n">
        <v>88</v>
      </c>
      <c r="E13" s="32" t="n">
        <v>50</v>
      </c>
      <c r="F13" s="32" t="n">
        <v>392</v>
      </c>
      <c r="G13" s="32" t="n">
        <v>441</v>
      </c>
      <c r="H13" s="32" t="n">
        <f aca="false">D13-E13+F13-G13</f>
        <v>-11</v>
      </c>
      <c r="I13" s="32" t="n">
        <v>178</v>
      </c>
      <c r="J13" s="32" t="n">
        <v>211</v>
      </c>
      <c r="K13" s="32" t="n">
        <f aca="false">I13-J13</f>
        <v>-33</v>
      </c>
    </row>
    <row r="14" customFormat="false" ht="13.2" hidden="false" customHeight="false" outlineLevel="0" collapsed="false">
      <c r="B14" s="31" t="n">
        <v>14</v>
      </c>
      <c r="C14" s="31" t="n">
        <v>1</v>
      </c>
      <c r="D14" s="32" t="n">
        <v>104</v>
      </c>
      <c r="E14" s="32" t="n">
        <v>58</v>
      </c>
      <c r="F14" s="32" t="n">
        <v>348</v>
      </c>
      <c r="G14" s="32" t="n">
        <v>461</v>
      </c>
      <c r="H14" s="32" t="n">
        <f aca="false">D14-E14+F14-G14</f>
        <v>-67</v>
      </c>
      <c r="I14" s="32" t="n">
        <v>191</v>
      </c>
      <c r="J14" s="32" t="n">
        <v>225</v>
      </c>
      <c r="K14" s="32" t="n">
        <f aca="false">I14-J14</f>
        <v>-34</v>
      </c>
    </row>
    <row r="15" customFormat="false" ht="13.2" hidden="false" customHeight="false" outlineLevel="0" collapsed="false">
      <c r="B15" s="31" t="n">
        <v>14</v>
      </c>
      <c r="C15" s="31" t="n">
        <v>2</v>
      </c>
      <c r="D15" s="32" t="n">
        <v>96</v>
      </c>
      <c r="E15" s="32" t="n">
        <v>50</v>
      </c>
      <c r="F15" s="32" t="n">
        <v>386</v>
      </c>
      <c r="G15" s="32" t="n">
        <v>500</v>
      </c>
      <c r="H15" s="32" t="n">
        <f aca="false">D15-E15+F15-G15</f>
        <v>-68</v>
      </c>
      <c r="I15" s="32" t="n">
        <v>216</v>
      </c>
      <c r="J15" s="32" t="n">
        <v>288</v>
      </c>
      <c r="K15" s="32" t="n">
        <f aca="false">I15-J15</f>
        <v>-72</v>
      </c>
    </row>
    <row r="16" customFormat="false" ht="13.2" hidden="false" customHeight="false" outlineLevel="0" collapsed="false">
      <c r="B16" s="31" t="n">
        <v>14</v>
      </c>
      <c r="C16" s="31" t="n">
        <v>3</v>
      </c>
      <c r="D16" s="32" t="n">
        <v>105</v>
      </c>
      <c r="E16" s="32" t="n">
        <v>52</v>
      </c>
      <c r="F16" s="32" t="n">
        <v>951</v>
      </c>
      <c r="G16" s="32" t="n">
        <v>1633</v>
      </c>
      <c r="H16" s="32" t="n">
        <f aca="false">D16-E16+F16-G16</f>
        <v>-629</v>
      </c>
      <c r="I16" s="32" t="n">
        <v>477</v>
      </c>
      <c r="J16" s="32" t="n">
        <v>965</v>
      </c>
      <c r="K16" s="32" t="n">
        <f aca="false">I16-J16</f>
        <v>-488</v>
      </c>
    </row>
    <row r="17" customFormat="false" ht="13.2" hidden="false" customHeight="true" outlineLevel="0" collapsed="false">
      <c r="B17" s="33" t="s">
        <v>72</v>
      </c>
      <c r="C17" s="33"/>
      <c r="D17" s="34" t="n">
        <f aca="false">SUM(D5:D16)</f>
        <v>1310</v>
      </c>
      <c r="E17" s="34" t="n">
        <f aca="false">SUM(E5:E16)</f>
        <v>577</v>
      </c>
      <c r="F17" s="34" t="n">
        <f aca="false">SUM(F5:F16)</f>
        <v>6808</v>
      </c>
      <c r="G17" s="34" t="n">
        <f aca="false">SUM(G5:G16)</f>
        <v>6836</v>
      </c>
      <c r="H17" s="34" t="n">
        <f aca="false">SUM(H5:H16)</f>
        <v>705</v>
      </c>
      <c r="I17" s="35" t="n">
        <f aca="false">SUM(I5:I16)</f>
        <v>3879</v>
      </c>
      <c r="J17" s="35" t="n">
        <f aca="false">SUM(J5:J16)</f>
        <v>3420</v>
      </c>
      <c r="K17" s="35" t="n">
        <f aca="false">SUM(K5:K16)</f>
        <v>459</v>
      </c>
    </row>
  </sheetData>
  <sheetProtection sheet="true" objects="true" scenarios="true"/>
  <mergeCells count="1">
    <mergeCell ref="B17:C17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24" width="2.67611336032389"/>
    <col collapsed="false" hidden="false" max="3" min="2" style="24" width="3.64372469635628"/>
    <col collapsed="false" hidden="false" max="11" min="4" style="24" width="10.7125506072875"/>
    <col collapsed="false" hidden="false" max="1025" min="12" style="24" width="9"/>
  </cols>
  <sheetData>
    <row r="1" customFormat="false" ht="13.2" hidden="false" customHeight="false" outlineLevel="0" collapsed="false">
      <c r="B1" s="25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77</v>
      </c>
      <c r="C2" s="0"/>
      <c r="D2" s="0"/>
      <c r="E2" s="0"/>
      <c r="F2" s="0"/>
      <c r="G2" s="0"/>
      <c r="H2" s="0"/>
      <c r="I2" s="0"/>
      <c r="J2" s="0"/>
      <c r="K2" s="0"/>
    </row>
    <row r="3" customFormat="false" ht="13.2" hidden="false" customHeight="false" outlineLevel="0" collapsed="false">
      <c r="B3" s="27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28" t="s">
        <v>63</v>
      </c>
      <c r="C4" s="28" t="s">
        <v>64</v>
      </c>
      <c r="D4" s="29" t="s">
        <v>65</v>
      </c>
      <c r="E4" s="29" t="s">
        <v>66</v>
      </c>
      <c r="F4" s="29" t="s">
        <v>67</v>
      </c>
      <c r="G4" s="29" t="s">
        <v>68</v>
      </c>
      <c r="H4" s="29" t="s">
        <v>69</v>
      </c>
      <c r="I4" s="30" t="s">
        <v>70</v>
      </c>
      <c r="J4" s="30" t="s">
        <v>71</v>
      </c>
      <c r="K4" s="30" t="s">
        <v>69</v>
      </c>
    </row>
    <row r="5" customFormat="false" ht="13.2" hidden="false" customHeight="false" outlineLevel="0" collapsed="false">
      <c r="B5" s="31" t="n">
        <v>14</v>
      </c>
      <c r="C5" s="31" t="n">
        <v>4</v>
      </c>
      <c r="D5" s="32" t="n">
        <v>106</v>
      </c>
      <c r="E5" s="32" t="n">
        <v>54</v>
      </c>
      <c r="F5" s="32" t="n">
        <v>1383</v>
      </c>
      <c r="G5" s="32" t="n">
        <v>680</v>
      </c>
      <c r="H5" s="32" t="n">
        <f aca="false">D5-E5+F5-G5</f>
        <v>755</v>
      </c>
      <c r="I5" s="32" t="n">
        <v>847</v>
      </c>
      <c r="J5" s="32" t="n">
        <v>319</v>
      </c>
      <c r="K5" s="32" t="n">
        <f aca="false">I5-J5</f>
        <v>528</v>
      </c>
    </row>
    <row r="6" customFormat="false" ht="13.2" hidden="false" customHeight="false" outlineLevel="0" collapsed="false">
      <c r="B6" s="31" t="n">
        <v>14</v>
      </c>
      <c r="C6" s="31" t="n">
        <v>5</v>
      </c>
      <c r="D6" s="32" t="n">
        <v>118</v>
      </c>
      <c r="E6" s="32" t="n">
        <v>52</v>
      </c>
      <c r="F6" s="32" t="n">
        <v>537</v>
      </c>
      <c r="G6" s="32" t="n">
        <v>450</v>
      </c>
      <c r="H6" s="32" t="n">
        <f aca="false">D6-E6+F6-G6</f>
        <v>153</v>
      </c>
      <c r="I6" s="32" t="n">
        <v>314</v>
      </c>
      <c r="J6" s="32" t="n">
        <v>217</v>
      </c>
      <c r="K6" s="32" t="n">
        <f aca="false">I6-J6</f>
        <v>97</v>
      </c>
    </row>
    <row r="7" customFormat="false" ht="13.2" hidden="false" customHeight="false" outlineLevel="0" collapsed="false">
      <c r="B7" s="31" t="n">
        <v>14</v>
      </c>
      <c r="C7" s="31" t="n">
        <v>6</v>
      </c>
      <c r="D7" s="32" t="n">
        <v>80</v>
      </c>
      <c r="E7" s="32" t="n">
        <v>45</v>
      </c>
      <c r="F7" s="32" t="n">
        <v>387</v>
      </c>
      <c r="G7" s="32" t="n">
        <v>392</v>
      </c>
      <c r="H7" s="32" t="n">
        <f aca="false">D7-E7+F7-G7</f>
        <v>30</v>
      </c>
      <c r="I7" s="32" t="n">
        <v>201</v>
      </c>
      <c r="J7" s="32" t="n">
        <v>175</v>
      </c>
      <c r="K7" s="32" t="n">
        <f aca="false">I7-J7</f>
        <v>26</v>
      </c>
    </row>
    <row r="8" customFormat="false" ht="13.2" hidden="false" customHeight="false" outlineLevel="0" collapsed="false">
      <c r="B8" s="31" t="n">
        <v>14</v>
      </c>
      <c r="C8" s="31" t="n">
        <v>7</v>
      </c>
      <c r="D8" s="32" t="n">
        <v>118</v>
      </c>
      <c r="E8" s="32" t="n">
        <v>53</v>
      </c>
      <c r="F8" s="32" t="n">
        <v>501</v>
      </c>
      <c r="G8" s="32" t="n">
        <v>515</v>
      </c>
      <c r="H8" s="32" t="n">
        <f aca="false">D8-E8+F8-G8</f>
        <v>51</v>
      </c>
      <c r="I8" s="32" t="n">
        <v>270</v>
      </c>
      <c r="J8" s="32" t="n">
        <v>248</v>
      </c>
      <c r="K8" s="32" t="n">
        <f aca="false">I8-J8</f>
        <v>22</v>
      </c>
    </row>
    <row r="9" customFormat="false" ht="13.2" hidden="false" customHeight="false" outlineLevel="0" collapsed="false">
      <c r="B9" s="31" t="n">
        <v>14</v>
      </c>
      <c r="C9" s="31" t="n">
        <v>8</v>
      </c>
      <c r="D9" s="32" t="n">
        <v>108</v>
      </c>
      <c r="E9" s="32" t="n">
        <v>41</v>
      </c>
      <c r="F9" s="32" t="n">
        <v>509</v>
      </c>
      <c r="G9" s="32" t="n">
        <v>468</v>
      </c>
      <c r="H9" s="32" t="n">
        <f aca="false">D9-E9+F9-G9</f>
        <v>108</v>
      </c>
      <c r="I9" s="32" t="n">
        <v>266</v>
      </c>
      <c r="J9" s="32" t="n">
        <v>233</v>
      </c>
      <c r="K9" s="32" t="n">
        <f aca="false">I9-J9</f>
        <v>33</v>
      </c>
    </row>
    <row r="10" customFormat="false" ht="13.2" hidden="false" customHeight="false" outlineLevel="0" collapsed="false">
      <c r="B10" s="31" t="n">
        <v>14</v>
      </c>
      <c r="C10" s="31" t="n">
        <v>9</v>
      </c>
      <c r="D10" s="32" t="n">
        <v>107</v>
      </c>
      <c r="E10" s="32" t="n">
        <v>41</v>
      </c>
      <c r="F10" s="32" t="n">
        <v>432</v>
      </c>
      <c r="G10" s="32" t="n">
        <v>480</v>
      </c>
      <c r="H10" s="32" t="n">
        <f aca="false">D10-E10+F10-G10</f>
        <v>18</v>
      </c>
      <c r="I10" s="32" t="n">
        <v>241</v>
      </c>
      <c r="J10" s="32" t="n">
        <v>231</v>
      </c>
      <c r="K10" s="32" t="n">
        <f aca="false">I10-J10</f>
        <v>10</v>
      </c>
    </row>
    <row r="11" customFormat="false" ht="13.2" hidden="false" customHeight="false" outlineLevel="0" collapsed="false">
      <c r="B11" s="31" t="n">
        <v>14</v>
      </c>
      <c r="C11" s="31" t="n">
        <v>10</v>
      </c>
      <c r="D11" s="32" t="n">
        <v>106</v>
      </c>
      <c r="E11" s="32" t="n">
        <v>54</v>
      </c>
      <c r="F11" s="32" t="n">
        <v>486</v>
      </c>
      <c r="G11" s="32" t="n">
        <v>486</v>
      </c>
      <c r="H11" s="32" t="n">
        <f aca="false">D11-E11+F11-G11</f>
        <v>52</v>
      </c>
      <c r="I11" s="32" t="n">
        <v>254</v>
      </c>
      <c r="J11" s="32" t="n">
        <v>224</v>
      </c>
      <c r="K11" s="32" t="n">
        <f aca="false">I11-J11</f>
        <v>30</v>
      </c>
    </row>
    <row r="12" customFormat="false" ht="13.2" hidden="false" customHeight="false" outlineLevel="0" collapsed="false">
      <c r="B12" s="31" t="n">
        <v>14</v>
      </c>
      <c r="C12" s="31" t="n">
        <v>11</v>
      </c>
      <c r="D12" s="32" t="n">
        <v>88</v>
      </c>
      <c r="E12" s="32" t="n">
        <v>35</v>
      </c>
      <c r="F12" s="32" t="n">
        <v>350</v>
      </c>
      <c r="G12" s="32" t="n">
        <v>389</v>
      </c>
      <c r="H12" s="32" t="n">
        <f aca="false">D12-E12+F12-G12</f>
        <v>14</v>
      </c>
      <c r="I12" s="32" t="n">
        <v>182</v>
      </c>
      <c r="J12" s="32" t="n">
        <v>177</v>
      </c>
      <c r="K12" s="32" t="n">
        <f aca="false">I12-J12</f>
        <v>5</v>
      </c>
    </row>
    <row r="13" customFormat="false" ht="13.2" hidden="false" customHeight="false" outlineLevel="0" collapsed="false">
      <c r="B13" s="31" t="n">
        <v>14</v>
      </c>
      <c r="C13" s="31" t="n">
        <v>12</v>
      </c>
      <c r="D13" s="32" t="n">
        <v>94</v>
      </c>
      <c r="E13" s="32" t="n">
        <v>55</v>
      </c>
      <c r="F13" s="32" t="n">
        <v>390</v>
      </c>
      <c r="G13" s="32" t="n">
        <v>437</v>
      </c>
      <c r="H13" s="32" t="n">
        <f aca="false">D13-E13+F13-G13</f>
        <v>-8</v>
      </c>
      <c r="I13" s="32" t="n">
        <v>197</v>
      </c>
      <c r="J13" s="32" t="n">
        <v>218</v>
      </c>
      <c r="K13" s="32" t="n">
        <f aca="false">I13-J13</f>
        <v>-21</v>
      </c>
    </row>
    <row r="14" customFormat="false" ht="13.2" hidden="false" customHeight="false" outlineLevel="0" collapsed="false">
      <c r="B14" s="31" t="n">
        <v>15</v>
      </c>
      <c r="C14" s="31" t="n">
        <v>1</v>
      </c>
      <c r="D14" s="32" t="n">
        <v>128</v>
      </c>
      <c r="E14" s="32" t="n">
        <v>84</v>
      </c>
      <c r="F14" s="32" t="n">
        <v>337</v>
      </c>
      <c r="G14" s="32" t="n">
        <v>401</v>
      </c>
      <c r="H14" s="32" t="n">
        <f aca="false">D14-E14+F14-G14</f>
        <v>-20</v>
      </c>
      <c r="I14" s="32" t="n">
        <v>176</v>
      </c>
      <c r="J14" s="32" t="n">
        <v>179</v>
      </c>
      <c r="K14" s="32" t="n">
        <f aca="false">I14-J14</f>
        <v>-3</v>
      </c>
    </row>
    <row r="15" customFormat="false" ht="13.2" hidden="false" customHeight="false" outlineLevel="0" collapsed="false">
      <c r="B15" s="31" t="n">
        <v>15</v>
      </c>
      <c r="C15" s="31" t="n">
        <v>2</v>
      </c>
      <c r="D15" s="32" t="n">
        <v>108</v>
      </c>
      <c r="E15" s="32" t="n">
        <v>51</v>
      </c>
      <c r="F15" s="32" t="n">
        <v>493</v>
      </c>
      <c r="G15" s="32" t="n">
        <v>588</v>
      </c>
      <c r="H15" s="32" t="n">
        <f aca="false">D15-E15+F15-G15</f>
        <v>-38</v>
      </c>
      <c r="I15" s="32" t="n">
        <v>244</v>
      </c>
      <c r="J15" s="32" t="n">
        <v>345</v>
      </c>
      <c r="K15" s="32" t="n">
        <f aca="false">I15-J15</f>
        <v>-101</v>
      </c>
    </row>
    <row r="16" customFormat="false" ht="13.2" hidden="false" customHeight="false" outlineLevel="0" collapsed="false">
      <c r="B16" s="31" t="n">
        <v>15</v>
      </c>
      <c r="C16" s="31" t="n">
        <v>3</v>
      </c>
      <c r="D16" s="32" t="n">
        <v>101</v>
      </c>
      <c r="E16" s="32" t="n">
        <v>67</v>
      </c>
      <c r="F16" s="32" t="n">
        <v>1180</v>
      </c>
      <c r="G16" s="32" t="n">
        <v>1825</v>
      </c>
      <c r="H16" s="32" t="n">
        <f aca="false">D16-E16+F16-G16</f>
        <v>-611</v>
      </c>
      <c r="I16" s="32" t="n">
        <v>641</v>
      </c>
      <c r="J16" s="32" t="n">
        <v>1082</v>
      </c>
      <c r="K16" s="32" t="n">
        <f aca="false">I16-J16</f>
        <v>-441</v>
      </c>
    </row>
    <row r="17" customFormat="false" ht="13.2" hidden="false" customHeight="true" outlineLevel="0" collapsed="false">
      <c r="B17" s="33" t="s">
        <v>72</v>
      </c>
      <c r="C17" s="33"/>
      <c r="D17" s="34" t="n">
        <f aca="false">SUM(D5:D16)</f>
        <v>1262</v>
      </c>
      <c r="E17" s="34" t="n">
        <f aca="false">SUM(E5:E16)</f>
        <v>632</v>
      </c>
      <c r="F17" s="34" t="n">
        <f aca="false">SUM(F5:F16)</f>
        <v>6985</v>
      </c>
      <c r="G17" s="34" t="n">
        <f aca="false">SUM(G5:G16)</f>
        <v>7111</v>
      </c>
      <c r="H17" s="34" t="n">
        <f aca="false">SUM(H5:H16)</f>
        <v>504</v>
      </c>
      <c r="I17" s="35" t="n">
        <f aca="false">SUM(I5:I16)</f>
        <v>3833</v>
      </c>
      <c r="J17" s="35" t="n">
        <f aca="false">SUM(J5:J16)</f>
        <v>3648</v>
      </c>
      <c r="K17" s="35" t="n">
        <f aca="false">SUM(K5:K16)</f>
        <v>185</v>
      </c>
    </row>
  </sheetData>
  <sheetProtection sheet="true" objects="true" scenarios="true"/>
  <mergeCells count="1">
    <mergeCell ref="B17:C17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24" width="2.67611336032389"/>
    <col collapsed="false" hidden="false" max="3" min="2" style="24" width="3.64372469635628"/>
    <col collapsed="false" hidden="false" max="11" min="4" style="24" width="10.7125506072875"/>
    <col collapsed="false" hidden="false" max="1025" min="12" style="24" width="9"/>
  </cols>
  <sheetData>
    <row r="1" customFormat="false" ht="13.2" hidden="false" customHeight="false" outlineLevel="0" collapsed="false">
      <c r="B1" s="25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78</v>
      </c>
      <c r="C2" s="0"/>
      <c r="D2" s="0"/>
      <c r="E2" s="0"/>
      <c r="F2" s="0"/>
      <c r="G2" s="0"/>
      <c r="H2" s="0"/>
      <c r="I2" s="0"/>
      <c r="J2" s="0"/>
      <c r="K2" s="0"/>
    </row>
    <row r="3" customFormat="false" ht="13.2" hidden="false" customHeight="false" outlineLevel="0" collapsed="false">
      <c r="B3" s="27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28" t="s">
        <v>63</v>
      </c>
      <c r="C4" s="28" t="s">
        <v>64</v>
      </c>
      <c r="D4" s="29" t="s">
        <v>65</v>
      </c>
      <c r="E4" s="29" t="s">
        <v>66</v>
      </c>
      <c r="F4" s="29" t="s">
        <v>67</v>
      </c>
      <c r="G4" s="29" t="s">
        <v>68</v>
      </c>
      <c r="H4" s="29" t="s">
        <v>69</v>
      </c>
      <c r="I4" s="30" t="s">
        <v>70</v>
      </c>
      <c r="J4" s="30" t="s">
        <v>71</v>
      </c>
      <c r="K4" s="30" t="s">
        <v>69</v>
      </c>
    </row>
    <row r="5" customFormat="false" ht="13.2" hidden="false" customHeight="false" outlineLevel="0" collapsed="false">
      <c r="B5" s="31" t="n">
        <v>15</v>
      </c>
      <c r="C5" s="31" t="n">
        <v>4</v>
      </c>
      <c r="D5" s="32" t="n">
        <v>102</v>
      </c>
      <c r="E5" s="32" t="n">
        <v>57</v>
      </c>
      <c r="F5" s="32" t="n">
        <v>1077</v>
      </c>
      <c r="G5" s="32" t="n">
        <v>666</v>
      </c>
      <c r="H5" s="32" t="n">
        <f aca="false">D5-E5+F5-G5</f>
        <v>456</v>
      </c>
      <c r="I5" s="32" t="n">
        <v>674</v>
      </c>
      <c r="J5" s="32" t="n">
        <v>341</v>
      </c>
      <c r="K5" s="32" t="n">
        <f aca="false">I5-J5</f>
        <v>333</v>
      </c>
    </row>
    <row r="6" customFormat="false" ht="13.2" hidden="false" customHeight="false" outlineLevel="0" collapsed="false">
      <c r="B6" s="31" t="n">
        <v>15</v>
      </c>
      <c r="C6" s="31" t="n">
        <v>5</v>
      </c>
      <c r="D6" s="32" t="n">
        <v>108</v>
      </c>
      <c r="E6" s="32" t="n">
        <v>33</v>
      </c>
      <c r="F6" s="32" t="n">
        <v>536</v>
      </c>
      <c r="G6" s="32" t="n">
        <v>462</v>
      </c>
      <c r="H6" s="32" t="n">
        <f aca="false">D6-E6+F6-G6</f>
        <v>149</v>
      </c>
      <c r="I6" s="32" t="n">
        <v>312</v>
      </c>
      <c r="J6" s="32" t="n">
        <v>206</v>
      </c>
      <c r="K6" s="32" t="n">
        <f aca="false">I6-J6</f>
        <v>106</v>
      </c>
    </row>
    <row r="7" customFormat="false" ht="13.2" hidden="false" customHeight="false" outlineLevel="0" collapsed="false">
      <c r="B7" s="31" t="n">
        <v>15</v>
      </c>
      <c r="C7" s="31" t="n">
        <v>6</v>
      </c>
      <c r="D7" s="32" t="n">
        <v>110</v>
      </c>
      <c r="E7" s="32" t="n">
        <v>37</v>
      </c>
      <c r="F7" s="32" t="n">
        <v>456</v>
      </c>
      <c r="G7" s="32" t="n">
        <v>435</v>
      </c>
      <c r="H7" s="32" t="n">
        <f aca="false">D7-E7+F7-G7</f>
        <v>94</v>
      </c>
      <c r="I7" s="32" t="n">
        <v>247</v>
      </c>
      <c r="J7" s="32" t="n">
        <v>190</v>
      </c>
      <c r="K7" s="32" t="n">
        <f aca="false">I7-J7</f>
        <v>57</v>
      </c>
    </row>
    <row r="8" customFormat="false" ht="13.2" hidden="false" customHeight="false" outlineLevel="0" collapsed="false">
      <c r="B8" s="31" t="n">
        <v>15</v>
      </c>
      <c r="C8" s="31" t="n">
        <v>7</v>
      </c>
      <c r="D8" s="32" t="n">
        <v>104</v>
      </c>
      <c r="E8" s="32" t="n">
        <v>42</v>
      </c>
      <c r="F8" s="32" t="n">
        <v>421</v>
      </c>
      <c r="G8" s="32" t="n">
        <v>449</v>
      </c>
      <c r="H8" s="32" t="n">
        <f aca="false">D8-E8+F8-G8</f>
        <v>34</v>
      </c>
      <c r="I8" s="32" t="n">
        <v>214</v>
      </c>
      <c r="J8" s="32" t="n">
        <v>213</v>
      </c>
      <c r="K8" s="32" t="n">
        <f aca="false">I8-J8</f>
        <v>1</v>
      </c>
    </row>
    <row r="9" customFormat="false" ht="13.2" hidden="false" customHeight="false" outlineLevel="0" collapsed="false">
      <c r="B9" s="31" t="n">
        <v>15</v>
      </c>
      <c r="C9" s="31" t="n">
        <v>8</v>
      </c>
      <c r="D9" s="32" t="n">
        <v>98</v>
      </c>
      <c r="E9" s="32" t="n">
        <v>57</v>
      </c>
      <c r="F9" s="32" t="n">
        <v>592</v>
      </c>
      <c r="G9" s="32" t="n">
        <v>520</v>
      </c>
      <c r="H9" s="32" t="n">
        <f aca="false">D9-E9+F9-G9</f>
        <v>113</v>
      </c>
      <c r="I9" s="32" t="n">
        <v>300</v>
      </c>
      <c r="J9" s="32" t="n">
        <v>239</v>
      </c>
      <c r="K9" s="32" t="n">
        <f aca="false">I9-J9</f>
        <v>61</v>
      </c>
    </row>
    <row r="10" customFormat="false" ht="13.2" hidden="false" customHeight="false" outlineLevel="0" collapsed="false">
      <c r="B10" s="31" t="n">
        <v>15</v>
      </c>
      <c r="C10" s="31" t="n">
        <v>9</v>
      </c>
      <c r="D10" s="32" t="n">
        <v>84</v>
      </c>
      <c r="E10" s="32" t="n">
        <v>47</v>
      </c>
      <c r="F10" s="32" t="n">
        <v>473</v>
      </c>
      <c r="G10" s="32" t="n">
        <v>521</v>
      </c>
      <c r="H10" s="32" t="n">
        <f aca="false">D10-E10+F10-G10</f>
        <v>-11</v>
      </c>
      <c r="I10" s="32" t="n">
        <v>278</v>
      </c>
      <c r="J10" s="32" t="n">
        <v>255</v>
      </c>
      <c r="K10" s="32" t="n">
        <f aca="false">I10-J10</f>
        <v>23</v>
      </c>
    </row>
    <row r="11" customFormat="false" ht="13.2" hidden="false" customHeight="false" outlineLevel="0" collapsed="false">
      <c r="B11" s="31" t="n">
        <v>15</v>
      </c>
      <c r="C11" s="31" t="n">
        <v>10</v>
      </c>
      <c r="D11" s="32" t="n">
        <v>114</v>
      </c>
      <c r="E11" s="32" t="n">
        <v>55</v>
      </c>
      <c r="F11" s="32" t="n">
        <v>515</v>
      </c>
      <c r="G11" s="32" t="n">
        <v>513</v>
      </c>
      <c r="H11" s="32" t="n">
        <f aca="false">D11-E11+F11-G11</f>
        <v>61</v>
      </c>
      <c r="I11" s="32" t="n">
        <v>299</v>
      </c>
      <c r="J11" s="32" t="n">
        <v>229</v>
      </c>
      <c r="K11" s="32" t="n">
        <f aca="false">I11-J11</f>
        <v>70</v>
      </c>
    </row>
    <row r="12" customFormat="false" ht="13.2" hidden="false" customHeight="false" outlineLevel="0" collapsed="false">
      <c r="B12" s="31" t="n">
        <v>15</v>
      </c>
      <c r="C12" s="31" t="n">
        <v>11</v>
      </c>
      <c r="D12" s="32" t="n">
        <v>91</v>
      </c>
      <c r="E12" s="32" t="n">
        <v>45</v>
      </c>
      <c r="F12" s="32" t="n">
        <v>433</v>
      </c>
      <c r="G12" s="32" t="n">
        <v>430</v>
      </c>
      <c r="H12" s="32" t="n">
        <f aca="false">D12-E12+F12-G12</f>
        <v>49</v>
      </c>
      <c r="I12" s="32" t="n">
        <v>210</v>
      </c>
      <c r="J12" s="32" t="n">
        <v>195</v>
      </c>
      <c r="K12" s="32" t="n">
        <f aca="false">I12-J12</f>
        <v>15</v>
      </c>
    </row>
    <row r="13" customFormat="false" ht="13.2" hidden="false" customHeight="false" outlineLevel="0" collapsed="false">
      <c r="B13" s="31" t="n">
        <v>15</v>
      </c>
      <c r="C13" s="31" t="n">
        <v>12</v>
      </c>
      <c r="D13" s="32" t="n">
        <v>91</v>
      </c>
      <c r="E13" s="32" t="n">
        <v>49</v>
      </c>
      <c r="F13" s="32" t="n">
        <v>503</v>
      </c>
      <c r="G13" s="32" t="n">
        <v>487</v>
      </c>
      <c r="H13" s="32" t="n">
        <f aca="false">D13-E13+F13-G13</f>
        <v>58</v>
      </c>
      <c r="I13" s="32" t="n">
        <v>262</v>
      </c>
      <c r="J13" s="32" t="n">
        <v>212</v>
      </c>
      <c r="K13" s="32" t="n">
        <f aca="false">I13-J13</f>
        <v>50</v>
      </c>
    </row>
    <row r="14" customFormat="false" ht="13.2" hidden="false" customHeight="false" outlineLevel="0" collapsed="false">
      <c r="B14" s="31" t="n">
        <v>16</v>
      </c>
      <c r="C14" s="31" t="n">
        <v>1</v>
      </c>
      <c r="D14" s="32" t="n">
        <v>121</v>
      </c>
      <c r="E14" s="32" t="n">
        <v>58</v>
      </c>
      <c r="F14" s="32" t="n">
        <v>385</v>
      </c>
      <c r="G14" s="32" t="n">
        <v>330</v>
      </c>
      <c r="H14" s="32" t="n">
        <f aca="false">D14-E14+F14-G14</f>
        <v>118</v>
      </c>
      <c r="I14" s="32" t="n">
        <v>219</v>
      </c>
      <c r="J14" s="32" t="n">
        <v>161</v>
      </c>
      <c r="K14" s="32" t="n">
        <f aca="false">I14-J14</f>
        <v>58</v>
      </c>
    </row>
    <row r="15" customFormat="false" ht="13.2" hidden="false" customHeight="false" outlineLevel="0" collapsed="false">
      <c r="B15" s="31" t="n">
        <v>16</v>
      </c>
      <c r="C15" s="31" t="n">
        <v>2</v>
      </c>
      <c r="D15" s="32" t="n">
        <v>79</v>
      </c>
      <c r="E15" s="32" t="n">
        <v>60</v>
      </c>
      <c r="F15" s="32" t="n">
        <v>556</v>
      </c>
      <c r="G15" s="32" t="n">
        <v>479</v>
      </c>
      <c r="H15" s="32" t="n">
        <f aca="false">D15-E15+F15-G15</f>
        <v>96</v>
      </c>
      <c r="I15" s="32" t="n">
        <v>314</v>
      </c>
      <c r="J15" s="32" t="n">
        <v>303</v>
      </c>
      <c r="K15" s="32" t="n">
        <f aca="false">I15-J15</f>
        <v>11</v>
      </c>
    </row>
    <row r="16" customFormat="false" ht="13.2" hidden="false" customHeight="false" outlineLevel="0" collapsed="false">
      <c r="B16" s="31" t="n">
        <v>16</v>
      </c>
      <c r="C16" s="31" t="n">
        <v>3</v>
      </c>
      <c r="D16" s="32" t="n">
        <v>110</v>
      </c>
      <c r="E16" s="32" t="n">
        <v>66</v>
      </c>
      <c r="F16" s="32" t="n">
        <v>1160</v>
      </c>
      <c r="G16" s="32" t="n">
        <v>1740</v>
      </c>
      <c r="H16" s="32" t="n">
        <f aca="false">D16-E16+F16-G16</f>
        <v>-536</v>
      </c>
      <c r="I16" s="32" t="n">
        <v>663</v>
      </c>
      <c r="J16" s="32" t="n">
        <v>951</v>
      </c>
      <c r="K16" s="32" t="n">
        <f aca="false">I16-J16</f>
        <v>-288</v>
      </c>
    </row>
    <row r="17" customFormat="false" ht="13.2" hidden="false" customHeight="true" outlineLevel="0" collapsed="false">
      <c r="B17" s="33" t="s">
        <v>72</v>
      </c>
      <c r="C17" s="33"/>
      <c r="D17" s="34" t="n">
        <f aca="false">SUM(D5:D16)</f>
        <v>1212</v>
      </c>
      <c r="E17" s="34" t="n">
        <f aca="false">SUM(E5:E16)</f>
        <v>606</v>
      </c>
      <c r="F17" s="34" t="n">
        <f aca="false">SUM(F5:F16)</f>
        <v>7107</v>
      </c>
      <c r="G17" s="34" t="n">
        <f aca="false">SUM(G5:G16)</f>
        <v>7032</v>
      </c>
      <c r="H17" s="34" t="n">
        <f aca="false">SUM(H5:H16)</f>
        <v>681</v>
      </c>
      <c r="I17" s="35" t="n">
        <f aca="false">SUM(I5:I16)</f>
        <v>3992</v>
      </c>
      <c r="J17" s="35" t="n">
        <f aca="false">SUM(J5:J16)</f>
        <v>3495</v>
      </c>
      <c r="K17" s="35" t="n">
        <f aca="false">SUM(K5:K16)</f>
        <v>497</v>
      </c>
    </row>
  </sheetData>
  <sheetProtection sheet="true" objects="true" scenarios="true"/>
  <mergeCells count="1">
    <mergeCell ref="B17:C17"/>
  </mergeCells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>
  </sheetFormatPr>
  <cols>
    <col collapsed="false" hidden="false" max="1" min="1" style="24" width="2.67611336032389"/>
    <col collapsed="false" hidden="false" max="3" min="2" style="24" width="3.64372469635628"/>
    <col collapsed="false" hidden="false" max="11" min="4" style="24" width="10.7125506072875"/>
    <col collapsed="false" hidden="false" max="1025" min="12" style="24" width="9"/>
  </cols>
  <sheetData>
    <row r="1" customFormat="false" ht="13.2" hidden="false" customHeight="false" outlineLevel="0" collapsed="false">
      <c r="B1" s="25"/>
      <c r="C1" s="0"/>
      <c r="D1" s="0"/>
      <c r="E1" s="0"/>
      <c r="F1" s="0"/>
      <c r="G1" s="0"/>
      <c r="H1" s="0"/>
      <c r="I1" s="0"/>
      <c r="J1" s="0"/>
      <c r="K1" s="0"/>
    </row>
    <row r="2" customFormat="false" ht="21" hidden="false" customHeight="false" outlineLevel="0" collapsed="false">
      <c r="B2" s="26" t="s">
        <v>79</v>
      </c>
      <c r="C2" s="0"/>
      <c r="D2" s="0"/>
      <c r="E2" s="0"/>
      <c r="F2" s="0"/>
      <c r="G2" s="0"/>
      <c r="H2" s="0"/>
      <c r="I2" s="0"/>
      <c r="J2" s="0"/>
      <c r="K2" s="0"/>
    </row>
    <row r="3" customFormat="false" ht="13.2" hidden="false" customHeight="false" outlineLevel="0" collapsed="false">
      <c r="B3" s="27"/>
      <c r="C3" s="0"/>
      <c r="D3" s="0"/>
      <c r="E3" s="0"/>
      <c r="F3" s="0"/>
      <c r="G3" s="0"/>
      <c r="H3" s="0"/>
      <c r="I3" s="0"/>
      <c r="J3" s="0"/>
      <c r="K3" s="0"/>
    </row>
    <row r="4" customFormat="false" ht="13.2" hidden="false" customHeight="false" outlineLevel="0" collapsed="false">
      <c r="B4" s="28" t="s">
        <v>63</v>
      </c>
      <c r="C4" s="28" t="s">
        <v>64</v>
      </c>
      <c r="D4" s="29" t="s">
        <v>65</v>
      </c>
      <c r="E4" s="29" t="s">
        <v>66</v>
      </c>
      <c r="F4" s="29" t="s">
        <v>67</v>
      </c>
      <c r="G4" s="29" t="s">
        <v>68</v>
      </c>
      <c r="H4" s="29" t="s">
        <v>69</v>
      </c>
      <c r="I4" s="30" t="s">
        <v>70</v>
      </c>
      <c r="J4" s="30" t="s">
        <v>71</v>
      </c>
      <c r="K4" s="30" t="s">
        <v>69</v>
      </c>
    </row>
    <row r="5" customFormat="false" ht="13.2" hidden="false" customHeight="false" outlineLevel="0" collapsed="false">
      <c r="B5" s="36" t="n">
        <v>16</v>
      </c>
      <c r="C5" s="36" t="n">
        <v>4</v>
      </c>
      <c r="D5" s="37" t="n">
        <v>106</v>
      </c>
      <c r="E5" s="37" t="n">
        <v>53</v>
      </c>
      <c r="F5" s="37" t="n">
        <v>960</v>
      </c>
      <c r="G5" s="37" t="n">
        <v>629</v>
      </c>
      <c r="H5" s="37" t="n">
        <v>384</v>
      </c>
      <c r="I5" s="37" t="n">
        <v>597</v>
      </c>
      <c r="J5" s="37" t="n">
        <v>293</v>
      </c>
      <c r="K5" s="37" t="n">
        <v>304</v>
      </c>
    </row>
    <row r="6" customFormat="false" ht="13.2" hidden="false" customHeight="false" outlineLevel="0" collapsed="false">
      <c r="B6" s="36" t="n">
        <v>16</v>
      </c>
      <c r="C6" s="36" t="n">
        <v>5</v>
      </c>
      <c r="D6" s="37" t="n">
        <v>105</v>
      </c>
      <c r="E6" s="37" t="n">
        <v>48</v>
      </c>
      <c r="F6" s="37" t="n">
        <v>486</v>
      </c>
      <c r="G6" s="37" t="n">
        <v>432</v>
      </c>
      <c r="H6" s="37" t="n">
        <v>111</v>
      </c>
      <c r="I6" s="37" t="n">
        <v>262</v>
      </c>
      <c r="J6" s="37" t="n">
        <v>219</v>
      </c>
      <c r="K6" s="37" t="n">
        <v>43</v>
      </c>
    </row>
    <row r="7" customFormat="false" ht="13.2" hidden="false" customHeight="false" outlineLevel="0" collapsed="false">
      <c r="B7" s="36" t="n">
        <v>16</v>
      </c>
      <c r="C7" s="36" t="n">
        <v>6</v>
      </c>
      <c r="D7" s="37" t="n">
        <v>88</v>
      </c>
      <c r="E7" s="37" t="n">
        <v>42</v>
      </c>
      <c r="F7" s="37" t="n">
        <v>443</v>
      </c>
      <c r="G7" s="37" t="n">
        <v>349</v>
      </c>
      <c r="H7" s="37" t="n">
        <v>140</v>
      </c>
      <c r="I7" s="37" t="n">
        <v>261</v>
      </c>
      <c r="J7" s="37" t="n">
        <v>163</v>
      </c>
      <c r="K7" s="37" t="n">
        <v>98</v>
      </c>
    </row>
    <row r="8" customFormat="false" ht="13.2" hidden="false" customHeight="false" outlineLevel="0" collapsed="false">
      <c r="B8" s="36" t="n">
        <v>16</v>
      </c>
      <c r="C8" s="36" t="n">
        <v>7</v>
      </c>
      <c r="D8" s="37" t="n">
        <v>92</v>
      </c>
      <c r="E8" s="37" t="n">
        <v>43</v>
      </c>
      <c r="F8" s="37" t="n">
        <v>406</v>
      </c>
      <c r="G8" s="37" t="n">
        <v>418</v>
      </c>
      <c r="H8" s="37" t="n">
        <v>37</v>
      </c>
      <c r="I8" s="37" t="n">
        <v>216</v>
      </c>
      <c r="J8" s="37" t="n">
        <v>188</v>
      </c>
      <c r="K8" s="37" t="n">
        <v>28</v>
      </c>
    </row>
    <row r="9" customFormat="false" ht="13.2" hidden="false" customHeight="false" outlineLevel="0" collapsed="false">
      <c r="B9" s="36" t="n">
        <v>16</v>
      </c>
      <c r="C9" s="36" t="n">
        <v>8</v>
      </c>
      <c r="D9" s="37" t="n">
        <v>86</v>
      </c>
      <c r="E9" s="37" t="n">
        <v>55</v>
      </c>
      <c r="F9" s="37" t="n">
        <v>489</v>
      </c>
      <c r="G9" s="37" t="n">
        <v>456</v>
      </c>
      <c r="H9" s="37" t="n">
        <v>64</v>
      </c>
      <c r="I9" s="37" t="n">
        <v>265</v>
      </c>
      <c r="J9" s="37" t="n">
        <v>226</v>
      </c>
      <c r="K9" s="37" t="n">
        <v>39</v>
      </c>
    </row>
    <row r="10" customFormat="false" ht="13.2" hidden="false" customHeight="false" outlineLevel="0" collapsed="false">
      <c r="B10" s="36" t="n">
        <v>16</v>
      </c>
      <c r="C10" s="36" t="n">
        <v>9</v>
      </c>
      <c r="D10" s="37" t="n">
        <v>100</v>
      </c>
      <c r="E10" s="37" t="n">
        <v>44</v>
      </c>
      <c r="F10" s="37" t="n">
        <v>435</v>
      </c>
      <c r="G10" s="37" t="n">
        <v>432</v>
      </c>
      <c r="H10" s="37" t="n">
        <v>59</v>
      </c>
      <c r="I10" s="37" t="n">
        <v>244</v>
      </c>
      <c r="J10" s="37" t="n">
        <v>203</v>
      </c>
      <c r="K10" s="37" t="n">
        <v>41</v>
      </c>
    </row>
    <row r="11" customFormat="false" ht="13.2" hidden="false" customHeight="false" outlineLevel="0" collapsed="false">
      <c r="B11" s="36" t="n">
        <v>16</v>
      </c>
      <c r="C11" s="36" t="n">
        <v>10</v>
      </c>
      <c r="D11" s="37" t="n">
        <v>115</v>
      </c>
      <c r="E11" s="37" t="n">
        <v>43</v>
      </c>
      <c r="F11" s="37" t="n">
        <v>440</v>
      </c>
      <c r="G11" s="37" t="n">
        <v>439</v>
      </c>
      <c r="H11" s="37" t="n">
        <v>73</v>
      </c>
      <c r="I11" s="37" t="n">
        <v>246</v>
      </c>
      <c r="J11" s="37" t="n">
        <v>220</v>
      </c>
      <c r="K11" s="37" t="n">
        <v>26</v>
      </c>
    </row>
    <row r="12" customFormat="false" ht="13.2" hidden="false" customHeight="false" outlineLevel="0" collapsed="false">
      <c r="B12" s="36" t="n">
        <v>16</v>
      </c>
      <c r="C12" s="36" t="n">
        <v>11</v>
      </c>
      <c r="D12" s="37" t="n">
        <v>120</v>
      </c>
      <c r="E12" s="37" t="n">
        <v>58</v>
      </c>
      <c r="F12" s="37" t="n">
        <v>412</v>
      </c>
      <c r="G12" s="37" t="n">
        <v>406</v>
      </c>
      <c r="H12" s="37" t="n">
        <v>68</v>
      </c>
      <c r="I12" s="37" t="n">
        <v>232</v>
      </c>
      <c r="J12" s="37" t="n">
        <v>175</v>
      </c>
      <c r="K12" s="37" t="n">
        <v>57</v>
      </c>
    </row>
    <row r="13" customFormat="false" ht="13.2" hidden="false" customHeight="false" outlineLevel="0" collapsed="false">
      <c r="B13" s="36" t="n">
        <v>16</v>
      </c>
      <c r="C13" s="36" t="n">
        <v>12</v>
      </c>
      <c r="D13" s="37" t="n">
        <v>106</v>
      </c>
      <c r="E13" s="37" t="n">
        <v>59</v>
      </c>
      <c r="F13" s="37" t="n">
        <v>369</v>
      </c>
      <c r="G13" s="37" t="n">
        <v>473</v>
      </c>
      <c r="H13" s="37" t="n">
        <v>-57</v>
      </c>
      <c r="I13" s="37" t="n">
        <v>177</v>
      </c>
      <c r="J13" s="37" t="n">
        <v>218</v>
      </c>
      <c r="K13" s="37" t="n">
        <v>-41</v>
      </c>
    </row>
    <row r="14" customFormat="false" ht="13.2" hidden="false" customHeight="false" outlineLevel="0" collapsed="false">
      <c r="B14" s="36" t="n">
        <v>17</v>
      </c>
      <c r="C14" s="36" t="n">
        <v>1</v>
      </c>
      <c r="D14" s="37" t="n">
        <v>101</v>
      </c>
      <c r="E14" s="37" t="n">
        <v>48</v>
      </c>
      <c r="F14" s="37" t="n">
        <v>500</v>
      </c>
      <c r="G14" s="37" t="n">
        <v>351</v>
      </c>
      <c r="H14" s="37" t="n">
        <v>202</v>
      </c>
      <c r="I14" s="37" t="n">
        <v>264</v>
      </c>
      <c r="J14" s="37" t="n">
        <v>170</v>
      </c>
      <c r="K14" s="37" t="n">
        <v>94</v>
      </c>
    </row>
    <row r="15" customFormat="false" ht="13.2" hidden="false" customHeight="false" outlineLevel="0" collapsed="false">
      <c r="B15" s="36" t="n">
        <v>17</v>
      </c>
      <c r="C15" s="36" t="n">
        <v>2</v>
      </c>
      <c r="D15" s="37" t="n">
        <v>90</v>
      </c>
      <c r="E15" s="37" t="n">
        <v>49</v>
      </c>
      <c r="F15" s="37" t="n">
        <v>447</v>
      </c>
      <c r="G15" s="37" t="n">
        <v>522</v>
      </c>
      <c r="H15" s="37" t="n">
        <v>-34</v>
      </c>
      <c r="I15" s="37" t="n">
        <v>247</v>
      </c>
      <c r="J15" s="37" t="n">
        <v>294</v>
      </c>
      <c r="K15" s="37" t="n">
        <v>-47</v>
      </c>
    </row>
    <row r="16" customFormat="false" ht="13.2" hidden="false" customHeight="false" outlineLevel="0" collapsed="false">
      <c r="B16" s="36" t="n">
        <v>17</v>
      </c>
      <c r="C16" s="36" t="n">
        <v>3</v>
      </c>
      <c r="D16" s="37" t="n">
        <v>103</v>
      </c>
      <c r="E16" s="37" t="n">
        <v>55</v>
      </c>
      <c r="F16" s="38" t="n">
        <v>1170</v>
      </c>
      <c r="G16" s="38" t="n">
        <v>1688</v>
      </c>
      <c r="H16" s="37" t="n">
        <v>-470</v>
      </c>
      <c r="I16" s="37" t="n">
        <v>633</v>
      </c>
      <c r="J16" s="37" t="n">
        <v>922</v>
      </c>
      <c r="K16" s="37" t="n">
        <v>-289</v>
      </c>
    </row>
    <row r="17" customFormat="false" ht="13.2" hidden="false" customHeight="false" outlineLevel="0" collapsed="false">
      <c r="B17" s="36"/>
      <c r="C17" s="39" t="s">
        <v>72</v>
      </c>
      <c r="D17" s="38" t="n">
        <v>1212</v>
      </c>
      <c r="E17" s="37" t="n">
        <v>597</v>
      </c>
      <c r="F17" s="38" t="n">
        <v>6557</v>
      </c>
      <c r="G17" s="38" t="n">
        <v>6595</v>
      </c>
      <c r="H17" s="37" t="n">
        <v>577</v>
      </c>
      <c r="I17" s="38" t="n">
        <v>3644</v>
      </c>
      <c r="J17" s="38" t="n">
        <v>3291</v>
      </c>
      <c r="K17" s="37" t="n">
        <v>353</v>
      </c>
    </row>
  </sheetData>
  <sheetProtection sheet="true" objects="true" scenarios="true"/>
  <printOptions headings="false" gridLines="false" gridLinesSet="true" horizontalCentered="false" verticalCentered="false"/>
  <pageMargins left="0.786805555555556" right="0.786805555555556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1997-01-08T22:48:59Z</dcterms:created>
  <dc:creator>wu-shimin</dc:creator>
  <dc:description/>
  <dc:language>en-US</dc:language>
  <cp:lastModifiedBy>岩井 紗帆</cp:lastModifiedBy>
  <cp:lastPrinted>2023-12-06T00:13:06Z</cp:lastPrinted>
  <dcterms:modified xsi:type="dcterms:W3CDTF">2024-05-07T07:55:21Z</dcterms:modified>
  <cp:revision>0</cp:revision>
  <dc:subject/>
  <dc:title/>
</cp:coreProperties>
</file>