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20181225水環境館入館者数\H30.12.25公開データ\"/>
    </mc:Choice>
  </mc:AlternateContent>
  <bookViews>
    <workbookView xWindow="0" yWindow="0" windowWidth="20490" windowHeight="7680"/>
  </bookViews>
  <sheets>
    <sheet name="8月" sheetId="75" r:id="rId1"/>
  </sheets>
  <definedNames>
    <definedName name="_xlnm.Print_Area" localSheetId="0">'8月'!$B$1:$N$39</definedName>
  </definedNames>
  <calcPr calcId="162913"/>
</workbook>
</file>

<file path=xl/calcChain.xml><?xml version="1.0" encoding="utf-8"?>
<calcChain xmlns="http://schemas.openxmlformats.org/spreadsheetml/2006/main">
  <c r="R38" i="75" l="1"/>
  <c r="R39" i="75" s="1"/>
  <c r="Q38" i="75"/>
  <c r="Q39" i="75" s="1"/>
  <c r="P38" i="75"/>
  <c r="P39" i="75" s="1"/>
  <c r="J38" i="75"/>
  <c r="J39" i="75" s="1"/>
  <c r="I38" i="75"/>
  <c r="I39" i="75" s="1"/>
  <c r="H38" i="75"/>
  <c r="H39" i="75" s="1"/>
  <c r="G38" i="75"/>
  <c r="G39" i="75" s="1"/>
  <c r="F38" i="75"/>
  <c r="F39" i="75" s="1"/>
  <c r="E38" i="75"/>
  <c r="E39" i="75" s="1"/>
  <c r="S37" i="75"/>
  <c r="M37" i="75"/>
  <c r="K37" i="75"/>
  <c r="L37" i="75" s="1"/>
  <c r="S36" i="75"/>
  <c r="M36" i="75"/>
  <c r="K36" i="75"/>
  <c r="L36" i="75" s="1"/>
  <c r="S35" i="75"/>
  <c r="M35" i="75"/>
  <c r="K35" i="75"/>
  <c r="L35" i="75" s="1"/>
  <c r="S34" i="75"/>
  <c r="M34" i="75"/>
  <c r="K34" i="75"/>
  <c r="L34" i="75" s="1"/>
  <c r="S33" i="75"/>
  <c r="M33" i="75"/>
  <c r="K33" i="75"/>
  <c r="L33" i="75" s="1"/>
  <c r="S32" i="75"/>
  <c r="M32" i="75"/>
  <c r="K32" i="75"/>
  <c r="L32" i="75" s="1"/>
  <c r="S31" i="75"/>
  <c r="M31" i="75"/>
  <c r="K31" i="75"/>
  <c r="L31" i="75" s="1"/>
  <c r="S30" i="75"/>
  <c r="M30" i="75"/>
  <c r="K30" i="75"/>
  <c r="L30" i="75" s="1"/>
  <c r="S29" i="75"/>
  <c r="M29" i="75"/>
  <c r="K29" i="75"/>
  <c r="L29" i="75" s="1"/>
  <c r="S28" i="75"/>
  <c r="M28" i="75"/>
  <c r="K28" i="75"/>
  <c r="L28" i="75" s="1"/>
  <c r="S27" i="75"/>
  <c r="M27" i="75"/>
  <c r="K27" i="75"/>
  <c r="L27" i="75" s="1"/>
  <c r="S26" i="75"/>
  <c r="M26" i="75"/>
  <c r="K26" i="75"/>
  <c r="L26" i="75" s="1"/>
  <c r="S25" i="75"/>
  <c r="M25" i="75"/>
  <c r="K25" i="75"/>
  <c r="L25" i="75" s="1"/>
  <c r="S24" i="75"/>
  <c r="M24" i="75"/>
  <c r="K24" i="75"/>
  <c r="L24" i="75" s="1"/>
  <c r="S23" i="75"/>
  <c r="M23" i="75"/>
  <c r="K23" i="75"/>
  <c r="L23" i="75" s="1"/>
  <c r="S22" i="75"/>
  <c r="M22" i="75"/>
  <c r="K22" i="75"/>
  <c r="L22" i="75" s="1"/>
  <c r="S21" i="75"/>
  <c r="M21" i="75"/>
  <c r="K21" i="75"/>
  <c r="L21" i="75" s="1"/>
  <c r="S20" i="75"/>
  <c r="M20" i="75"/>
  <c r="K20" i="75"/>
  <c r="L20" i="75" s="1"/>
  <c r="S19" i="75"/>
  <c r="M19" i="75"/>
  <c r="K19" i="75"/>
  <c r="L19" i="75" s="1"/>
  <c r="S18" i="75"/>
  <c r="M18" i="75"/>
  <c r="K18" i="75"/>
  <c r="L18" i="75" s="1"/>
  <c r="S17" i="75"/>
  <c r="M17" i="75"/>
  <c r="K17" i="75"/>
  <c r="L17" i="75" s="1"/>
  <c r="S16" i="75"/>
  <c r="M16" i="75"/>
  <c r="K16" i="75"/>
  <c r="L16" i="75" s="1"/>
  <c r="S15" i="75"/>
  <c r="M15" i="75"/>
  <c r="K15" i="75"/>
  <c r="L15" i="75" s="1"/>
  <c r="S14" i="75"/>
  <c r="M14" i="75"/>
  <c r="K14" i="75"/>
  <c r="L14" i="75" s="1"/>
  <c r="S13" i="75"/>
  <c r="M13" i="75"/>
  <c r="K13" i="75"/>
  <c r="L13" i="75" s="1"/>
  <c r="S12" i="75"/>
  <c r="M12" i="75"/>
  <c r="K12" i="75"/>
  <c r="L12" i="75" s="1"/>
  <c r="S11" i="75"/>
  <c r="M11" i="75"/>
  <c r="K11" i="75"/>
  <c r="L11" i="75" s="1"/>
  <c r="S10" i="75"/>
  <c r="M10" i="75"/>
  <c r="K10" i="75"/>
  <c r="L10" i="75" s="1"/>
  <c r="S9" i="75"/>
  <c r="M9" i="75"/>
  <c r="K9" i="75"/>
  <c r="L9" i="75" s="1"/>
  <c r="S8" i="75"/>
  <c r="M8" i="75"/>
  <c r="K8" i="75"/>
  <c r="L8" i="75" s="1"/>
  <c r="U7" i="75"/>
  <c r="U8" i="75" s="1"/>
  <c r="S7" i="75"/>
  <c r="M7" i="75"/>
  <c r="K7" i="75"/>
  <c r="M38" i="75" l="1"/>
  <c r="S38" i="75"/>
  <c r="S39" i="75" s="1"/>
  <c r="N3" i="75"/>
  <c r="K38" i="75"/>
  <c r="K39" i="75" s="1"/>
  <c r="M39" i="75"/>
  <c r="L3" i="75"/>
  <c r="M3" i="75" s="1"/>
  <c r="U9" i="75"/>
  <c r="L7" i="75"/>
  <c r="L38" i="75" s="1"/>
  <c r="U10" i="75" l="1"/>
  <c r="J3" i="75"/>
  <c r="L39" i="75"/>
  <c r="U11" i="75" l="1"/>
  <c r="U12" i="75" l="1"/>
  <c r="U13" i="75" l="1"/>
  <c r="U14" i="75" l="1"/>
  <c r="U15" i="75" l="1"/>
  <c r="U16" i="75" l="1"/>
  <c r="U17" i="75" l="1"/>
  <c r="U18" i="75" l="1"/>
  <c r="U19" i="75" l="1"/>
  <c r="U20" i="75" l="1"/>
  <c r="U21" i="75" l="1"/>
  <c r="U22" i="75" l="1"/>
  <c r="U23" i="75" l="1"/>
  <c r="U24" i="75" l="1"/>
  <c r="U25" i="75" l="1"/>
  <c r="U26" i="75" l="1"/>
  <c r="U27" i="75" l="1"/>
  <c r="U28" i="75" l="1"/>
  <c r="U29" i="75" l="1"/>
  <c r="U30" i="75" l="1"/>
  <c r="U31" i="75" l="1"/>
  <c r="U32" i="75" l="1"/>
  <c r="U33" i="75" l="1"/>
  <c r="U34" i="75" l="1"/>
  <c r="U35" i="75" l="1"/>
  <c r="U36" i="75" l="1"/>
  <c r="U37" i="75" l="1"/>
</calcChain>
</file>

<file path=xl/comments1.xml><?xml version="1.0" encoding="utf-8"?>
<comments xmlns="http://schemas.openxmlformats.org/spreadsheetml/2006/main">
  <authors>
    <author>北九州市</author>
  </authors>
  <commentList>
    <comment ref="K6" authorId="0" shapeId="0">
      <text>
        <r>
          <rPr>
            <sz val="14"/>
            <color indexed="81"/>
            <rFont val="ＭＳ Ｐゴシック"/>
            <family val="3"/>
            <charset val="128"/>
          </rPr>
          <t>退場者総数を入力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<sst xmlns="http://schemas.openxmlformats.org/spreadsheetml/2006/main" count="104" uniqueCount="66">
  <si>
    <t>今月入館
者数（人）</t>
    <rPh sb="0" eb="2">
      <t>コンゲツ</t>
    </rPh>
    <rPh sb="2" eb="4">
      <t>ニュウカン</t>
    </rPh>
    <rPh sb="5" eb="6">
      <t>モノ</t>
    </rPh>
    <rPh sb="6" eb="7">
      <t>カズ</t>
    </rPh>
    <rPh sb="8" eb="9">
      <t>ニン</t>
    </rPh>
    <phoneticPr fontId="2"/>
  </si>
  <si>
    <t>累計入館
者数（人）</t>
    <rPh sb="0" eb="2">
      <t>ルイケイ</t>
    </rPh>
    <rPh sb="2" eb="4">
      <t>ニュウカン</t>
    </rPh>
    <rPh sb="5" eb="6">
      <t>モノ</t>
    </rPh>
    <rPh sb="6" eb="7">
      <t>スウ</t>
    </rPh>
    <rPh sb="8" eb="9">
      <t>ニン</t>
    </rPh>
    <phoneticPr fontId="2"/>
  </si>
  <si>
    <t>今月入館
料（円）</t>
    <rPh sb="0" eb="2">
      <t>コンゲツ</t>
    </rPh>
    <rPh sb="2" eb="4">
      <t>ニュウカン</t>
    </rPh>
    <rPh sb="5" eb="6">
      <t>リョウ</t>
    </rPh>
    <rPh sb="7" eb="8">
      <t>エン</t>
    </rPh>
    <phoneticPr fontId="2"/>
  </si>
  <si>
    <t>累計入館
料（円）</t>
    <rPh sb="0" eb="2">
      <t>ルイケイ</t>
    </rPh>
    <rPh sb="2" eb="4">
      <t>ニュウカン</t>
    </rPh>
    <rPh sb="5" eb="6">
      <t>リョウ</t>
    </rPh>
    <rPh sb="7" eb="8">
      <t>エン</t>
    </rPh>
    <phoneticPr fontId="2"/>
  </si>
  <si>
    <t>今月開館
日数（日）</t>
    <rPh sb="0" eb="2">
      <t>コンゲツ</t>
    </rPh>
    <rPh sb="2" eb="4">
      <t>カイカン</t>
    </rPh>
    <rPh sb="5" eb="7">
      <t>ニッスウ</t>
    </rPh>
    <rPh sb="8" eb="9">
      <t>ニチ</t>
    </rPh>
    <phoneticPr fontId="2"/>
  </si>
  <si>
    <t>入場口別入館者数</t>
    <rPh sb="0" eb="2">
      <t>ニュウジョウ</t>
    </rPh>
    <rPh sb="2" eb="3">
      <t>グチ</t>
    </rPh>
    <rPh sb="3" eb="4">
      <t>ベツ</t>
    </rPh>
    <rPh sb="4" eb="7">
      <t>ニュウカンシャ</t>
    </rPh>
    <rPh sb="7" eb="8">
      <t>スウ</t>
    </rPh>
    <phoneticPr fontId="2"/>
  </si>
  <si>
    <t>無料入館者数</t>
    <rPh sb="0" eb="2">
      <t>ムリョウ</t>
    </rPh>
    <rPh sb="2" eb="5">
      <t>ニュウカンシャ</t>
    </rPh>
    <rPh sb="5" eb="6">
      <t>スウ</t>
    </rPh>
    <phoneticPr fontId="2"/>
  </si>
  <si>
    <t>入館者数</t>
    <rPh sb="0" eb="3">
      <t>ニュウカンシャ</t>
    </rPh>
    <rPh sb="3" eb="4">
      <t>スウ</t>
    </rPh>
    <phoneticPr fontId="2"/>
  </si>
  <si>
    <t>入館料</t>
    <rPh sb="0" eb="3">
      <t>ニュウカンリョウ</t>
    </rPh>
    <phoneticPr fontId="2"/>
  </si>
  <si>
    <t>入場口別入場者数</t>
    <rPh sb="0" eb="2">
      <t>ニュウジョウ</t>
    </rPh>
    <rPh sb="2" eb="3">
      <t>グチ</t>
    </rPh>
    <rPh sb="3" eb="4">
      <t>ベツ</t>
    </rPh>
    <rPh sb="4" eb="6">
      <t>ニュウジョウ</t>
    </rPh>
    <rPh sb="6" eb="7">
      <t>シャ</t>
    </rPh>
    <rPh sb="7" eb="8">
      <t>スウ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</si>
  <si>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</si>
  <si>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</si>
  <si>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天候</t>
    <rPh sb="0" eb="2">
      <t>テンコウ</t>
    </rPh>
    <phoneticPr fontId="2"/>
  </si>
  <si>
    <t>北口</t>
    <rPh sb="0" eb="2">
      <t>キタグチ</t>
    </rPh>
    <phoneticPr fontId="2"/>
  </si>
  <si>
    <t>南口</t>
    <rPh sb="0" eb="2">
      <t>ミナミグチ</t>
    </rPh>
    <phoneticPr fontId="2"/>
  </si>
  <si>
    <t>中央口</t>
    <rPh sb="0" eb="2">
      <t>チュウオウ</t>
    </rPh>
    <rPh sb="2" eb="3">
      <t>グチ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</si>
  <si>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</si>
  <si>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</si>
  <si>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</si>
  <si>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</si>
  <si>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</si>
  <si>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</si>
  <si>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日平均</t>
    <rPh sb="0" eb="1">
      <t>ニチ</t>
    </rPh>
    <rPh sb="1" eb="3">
      <t>ヘイキン</t>
    </rPh>
    <phoneticPr fontId="2"/>
  </si>
  <si>
    <t>水環境館入館者数</t>
    <rPh sb="0" eb="1">
      <t>ミズ</t>
    </rPh>
    <rPh sb="1" eb="3">
      <t>カンキョウ</t>
    </rPh>
    <rPh sb="3" eb="4">
      <t>ヤカタ</t>
    </rPh>
    <rPh sb="4" eb="7">
      <t>ニュウカンシャ</t>
    </rPh>
    <rPh sb="7" eb="8">
      <t>スウ</t>
    </rPh>
    <phoneticPr fontId="2"/>
  </si>
  <si>
    <t>晴</t>
    <rPh sb="0" eb="1">
      <t>ハレ</t>
    </rPh>
    <phoneticPr fontId="2"/>
  </si>
  <si>
    <t>月</t>
  </si>
  <si>
    <t>火</t>
  </si>
  <si>
    <t>水</t>
  </si>
  <si>
    <t>木</t>
  </si>
  <si>
    <t>金</t>
  </si>
  <si>
    <t>土</t>
  </si>
  <si>
    <t>日</t>
  </si>
  <si>
    <t>平成３０年８月</t>
    <rPh sb="0" eb="2">
      <t>ヘイセイ</t>
    </rPh>
    <rPh sb="4" eb="5">
      <t>ネン</t>
    </rPh>
    <rPh sb="6" eb="7">
      <t>ツキ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</si>
  <si>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</si>
  <si>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</si>
  <si>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</si>
  <si>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</si>
  <si>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</si>
  <si>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せせ</t>
    <phoneticPr fontId="2"/>
  </si>
  <si>
    <t>おさかな迷路</t>
    <rPh sb="4" eb="6">
      <t>メイロ</t>
    </rPh>
    <phoneticPr fontId="2"/>
  </si>
  <si>
    <t>せせ　ヒメドロ観察</t>
    <rPh sb="7" eb="9">
      <t>カンサツ</t>
    </rPh>
    <phoneticPr fontId="2"/>
  </si>
  <si>
    <t>コンサート</t>
    <phoneticPr fontId="2"/>
  </si>
  <si>
    <t>クイズ　ライトトラップ</t>
    <phoneticPr fontId="2"/>
  </si>
  <si>
    <t>コンサート</t>
    <phoneticPr fontId="2"/>
  </si>
  <si>
    <t>クワガタ工作</t>
    <rPh sb="4" eb="6">
      <t>コウサク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</si>
  <si>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</si>
  <si>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</si>
  <si>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</si>
  <si>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</si>
  <si>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</si>
  <si>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</si>
  <si>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</si>
  <si>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</si>
  <si>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雨</t>
    <rPh sb="0" eb="1">
      <t>アメ</t>
    </rPh>
    <phoneticPr fontId="2"/>
  </si>
  <si>
    <t>曇</t>
    <rPh sb="0" eb="1">
      <t>クモリ</t>
    </rPh>
    <phoneticPr fontId="2"/>
  </si>
  <si>
    <t>昆虫標本　クイズ</t>
    <rPh sb="0" eb="2">
      <t>コンチュウ</t>
    </rPh>
    <rPh sb="2" eb="4">
      <t>ヒョウホン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</si>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</sst>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[$-411]ggge&quot;年&quot;m&quot;月分&quot;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38" fontId="3" fillId="0" borderId="4" xfId="0" applyNumberFormat="1" applyFont="1" applyBorder="1" applyAlignment="1">
      <alignment shrinkToFit="1"/>
    </xf>
    <xf numFmtId="38" fontId="3" fillId="0" borderId="5" xfId="0" applyNumberFormat="1" applyFont="1" applyBorder="1" applyAlignment="1">
      <alignment shrinkToFit="1"/>
    </xf>
    <xf numFmtId="0" fontId="3" fillId="0" borderId="6" xfId="0" applyFont="1" applyBorder="1" applyAlignment="1">
      <alignment shrinkToFit="1"/>
    </xf>
    <xf numFmtId="38" fontId="3" fillId="0" borderId="0" xfId="0" applyNumberFormat="1" applyFont="1" applyAlignment="1"/>
    <xf numFmtId="0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7" xfId="0" applyNumberFormat="1" applyFont="1" applyBorder="1"/>
    <xf numFmtId="176" fontId="3" fillId="0" borderId="28" xfId="0" applyNumberFormat="1" applyFont="1" applyBorder="1" applyAlignment="1">
      <alignment horizontal="center"/>
    </xf>
    <xf numFmtId="0" fontId="3" fillId="0" borderId="19" xfId="0" applyFont="1" applyBorder="1" applyAlignment="1">
      <alignment shrinkToFit="1"/>
    </xf>
    <xf numFmtId="38" fontId="3" fillId="0" borderId="29" xfId="1" applyFont="1" applyBorder="1"/>
    <xf numFmtId="38" fontId="3" fillId="0" borderId="21" xfId="1" applyFont="1" applyBorder="1"/>
    <xf numFmtId="38" fontId="3" fillId="0" borderId="22" xfId="1" applyFont="1" applyBorder="1"/>
    <xf numFmtId="38" fontId="3" fillId="0" borderId="28" xfId="1" applyFont="1" applyBorder="1"/>
    <xf numFmtId="38" fontId="3" fillId="0" borderId="30" xfId="1" applyFont="1" applyBorder="1"/>
    <xf numFmtId="38" fontId="3" fillId="0" borderId="31" xfId="1" applyFont="1" applyBorder="1"/>
    <xf numFmtId="38" fontId="3" fillId="0" borderId="32" xfId="1" applyFont="1" applyBorder="1" applyAlignment="1">
      <alignment shrinkToFit="1"/>
    </xf>
    <xf numFmtId="38" fontId="3" fillId="0" borderId="0" xfId="0" applyNumberFormat="1" applyFont="1"/>
    <xf numFmtId="38" fontId="3" fillId="0" borderId="25" xfId="1" applyFont="1" applyBorder="1"/>
    <xf numFmtId="38" fontId="3" fillId="0" borderId="33" xfId="1" applyFont="1" applyBorder="1"/>
    <xf numFmtId="0" fontId="3" fillId="0" borderId="32" xfId="1" applyNumberFormat="1" applyFont="1" applyBorder="1" applyAlignment="1">
      <alignment shrinkToFit="1"/>
    </xf>
    <xf numFmtId="38" fontId="3" fillId="0" borderId="34" xfId="1" applyFont="1" applyBorder="1"/>
    <xf numFmtId="0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38" fontId="3" fillId="0" borderId="38" xfId="0" applyNumberFormat="1" applyFont="1" applyBorder="1"/>
    <xf numFmtId="38" fontId="3" fillId="0" borderId="39" xfId="0" applyNumberFormat="1" applyFont="1" applyBorder="1"/>
    <xf numFmtId="38" fontId="3" fillId="0" borderId="40" xfId="0" applyNumberFormat="1" applyFont="1" applyBorder="1"/>
    <xf numFmtId="38" fontId="3" fillId="0" borderId="41" xfId="0" applyNumberFormat="1" applyFont="1" applyBorder="1"/>
    <xf numFmtId="0" fontId="3" fillId="0" borderId="42" xfId="0" applyFont="1" applyBorder="1" applyAlignment="1">
      <alignment shrinkToFit="1"/>
    </xf>
    <xf numFmtId="38" fontId="3" fillId="0" borderId="43" xfId="0" applyNumberFormat="1" applyFont="1" applyBorder="1"/>
    <xf numFmtId="38" fontId="3" fillId="0" borderId="44" xfId="0" applyNumberFormat="1" applyFont="1" applyBorder="1"/>
    <xf numFmtId="0" fontId="3" fillId="0" borderId="45" xfId="0" applyNumberFormat="1" applyFont="1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47" xfId="0" applyNumberFormat="1" applyFont="1" applyBorder="1"/>
    <xf numFmtId="3" fontId="3" fillId="0" borderId="50" xfId="0" applyNumberFormat="1" applyFont="1" applyBorder="1"/>
    <xf numFmtId="0" fontId="3" fillId="0" borderId="51" xfId="0" applyFont="1" applyBorder="1" applyAlignment="1">
      <alignment shrinkToFit="1"/>
    </xf>
    <xf numFmtId="3" fontId="3" fillId="0" borderId="52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3" fontId="3" fillId="0" borderId="55" xfId="0" applyNumberFormat="1" applyFont="1" applyBorder="1"/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4" fontId="4" fillId="2" borderId="56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3" fillId="0" borderId="57" xfId="0" applyFont="1" applyBorder="1" applyAlignment="1">
      <alignment shrinkToFit="1"/>
    </xf>
    <xf numFmtId="38" fontId="3" fillId="0" borderId="58" xfId="1" applyFont="1" applyBorder="1"/>
    <xf numFmtId="38" fontId="3" fillId="0" borderId="59" xfId="1" applyFont="1" applyBorder="1"/>
    <xf numFmtId="38" fontId="3" fillId="0" borderId="60" xfId="1" applyFont="1" applyBorder="1"/>
    <xf numFmtId="38" fontId="3" fillId="0" borderId="61" xfId="1" applyFont="1" applyBorder="1"/>
    <xf numFmtId="38" fontId="3" fillId="0" borderId="62" xfId="1" applyFont="1" applyBorder="1" applyAlignment="1">
      <alignment shrinkToFit="1"/>
    </xf>
    <xf numFmtId="38" fontId="3" fillId="0" borderId="63" xfId="1" applyFont="1" applyBorder="1"/>
    <xf numFmtId="38" fontId="3" fillId="0" borderId="64" xfId="1" applyFont="1" applyBorder="1"/>
    <xf numFmtId="38" fontId="3" fillId="0" borderId="32" xfId="1" applyFont="1" applyBorder="1" applyAlignment="1">
      <alignment wrapText="1" shrinkToFit="1"/>
    </xf>
    <xf numFmtId="177" fontId="8" fillId="0" borderId="0" xfId="0" applyNumberFormat="1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6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65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Normal="100" zoomScaleSheetLayoutView="100" workbookViewId="0">
      <pane ySplit="6" topLeftCell="A7" activePane="bottomLeft" state="frozen"/>
      <selection activeCell="B1" sqref="B1"/>
      <selection pane="bottomLeft" activeCell="A2" sqref="A2"/>
    </sheetView>
  </sheetViews>
  <sheetFormatPr defaultRowHeight="13.5" x14ac:dyDescent="0.15"/>
  <cols>
    <col min="1" max="1" width="24.375" style="1" customWidth="1"/>
    <col min="2" max="2" width="3.375" style="2" customWidth="1"/>
    <col min="3" max="3" width="3.375" style="1" customWidth="1"/>
    <col min="4" max="4" width="6.125" style="1" customWidth="1"/>
    <col min="5" max="8" width="5.375" style="1" customWidth="1"/>
    <col min="9" max="9" width="3.875" style="1" customWidth="1"/>
    <col min="10" max="10" width="8.625" style="1" customWidth="1"/>
    <col min="11" max="11" width="9.875" style="1" customWidth="1"/>
    <col min="12" max="12" width="8.625" style="1" customWidth="1"/>
    <col min="13" max="13" width="9.625" style="1" customWidth="1"/>
    <col min="14" max="14" width="14.125" style="1" customWidth="1"/>
    <col min="15" max="15" width="2.5" style="1" customWidth="1"/>
    <col min="16" max="16" width="5.375" style="1" customWidth="1"/>
    <col min="17" max="17" width="5.375" style="3" customWidth="1"/>
    <col min="18" max="18" width="5.375" style="1" customWidth="1"/>
    <col min="19" max="19" width="8.625" style="1" customWidth="1"/>
    <col min="20" max="20" width="9" style="1"/>
    <col min="21" max="21" width="21.125" style="3" customWidth="1"/>
    <col min="22" max="16384" width="9" style="1"/>
  </cols>
  <sheetData>
    <row r="1" spans="1:21" ht="14.25" thickBot="1" x14ac:dyDescent="0.2"/>
    <row r="2" spans="1:21" s="3" customFormat="1" ht="30" customHeight="1" thickTop="1" thickBot="1" x14ac:dyDescent="0.2">
      <c r="A2" s="79">
        <v>43313</v>
      </c>
      <c r="B2" s="90" t="s">
        <v>32</v>
      </c>
      <c r="C2" s="90"/>
      <c r="D2" s="90"/>
      <c r="E2" s="90"/>
      <c r="F2" s="91" t="s">
        <v>23</v>
      </c>
      <c r="G2" s="91"/>
      <c r="H2" s="91"/>
      <c r="I2" s="92"/>
      <c r="J2" s="4" t="s">
        <v>0</v>
      </c>
      <c r="K2" s="5" t="s">
        <v>1</v>
      </c>
      <c r="L2" s="4" t="s">
        <v>2</v>
      </c>
      <c r="M2" s="5" t="s">
        <v>3</v>
      </c>
      <c r="N2" s="6" t="s">
        <v>4</v>
      </c>
      <c r="O2" s="7"/>
      <c r="Q2" s="8"/>
      <c r="U2" s="8"/>
    </row>
    <row r="3" spans="1:21" s="9" customFormat="1" ht="24.95" customHeight="1" thickBot="1" x14ac:dyDescent="0.2">
      <c r="A3" s="80"/>
      <c r="B3" s="10"/>
      <c r="D3" s="93"/>
      <c r="E3" s="93"/>
      <c r="F3" s="93"/>
      <c r="G3" s="93"/>
      <c r="H3" s="93"/>
      <c r="I3" s="94"/>
      <c r="J3" s="11">
        <f>L38</f>
        <v>19831</v>
      </c>
      <c r="K3" s="12">
        <v>60466</v>
      </c>
      <c r="L3" s="11">
        <f>M38</f>
        <v>0</v>
      </c>
      <c r="M3" s="12">
        <f>0+L3</f>
        <v>0</v>
      </c>
      <c r="N3" s="13">
        <f>COUNT($K$7:$K$37)</f>
        <v>31</v>
      </c>
      <c r="O3" s="14"/>
      <c r="Q3" s="3"/>
      <c r="U3" s="3"/>
    </row>
    <row r="4" spans="1:21" ht="20.100000000000001" customHeight="1" thickTop="1" thickBot="1" x14ac:dyDescent="0.2"/>
    <row r="5" spans="1:21" ht="20.100000000000001" customHeight="1" thickTop="1" x14ac:dyDescent="0.15">
      <c r="B5" s="15"/>
      <c r="C5" s="16"/>
      <c r="D5" s="17"/>
      <c r="E5" s="18" t="s">
        <v>5</v>
      </c>
      <c r="F5" s="18"/>
      <c r="G5" s="18"/>
      <c r="H5" s="18"/>
      <c r="I5" s="18"/>
      <c r="J5" s="19"/>
      <c r="K5" s="20" t="s">
        <v>6</v>
      </c>
      <c r="L5" s="21" t="s">
        <v>7</v>
      </c>
      <c r="M5" s="22" t="s">
        <v>8</v>
      </c>
      <c r="N5" s="23"/>
      <c r="P5" s="24" t="s">
        <v>9</v>
      </c>
      <c r="Q5" s="25"/>
      <c r="R5" s="25"/>
      <c r="S5" s="26"/>
    </row>
    <row r="6" spans="1:21" s="3" customFormat="1" ht="20.100000000000001" customHeight="1" x14ac:dyDescent="0.15">
      <c r="B6" s="27" t="s">
        <v>10</v>
      </c>
      <c r="C6" s="28" t="s">
        <v>11</v>
      </c>
      <c r="D6" s="29" t="s">
        <v>12</v>
      </c>
      <c r="E6" s="30" t="s">
        <v>13</v>
      </c>
      <c r="F6" s="31" t="s">
        <v>14</v>
      </c>
      <c r="G6" s="32" t="s">
        <v>15</v>
      </c>
      <c r="H6" s="78" t="s">
        <v>16</v>
      </c>
      <c r="I6" s="33" t="s">
        <v>17</v>
      </c>
      <c r="J6" s="28" t="s">
        <v>18</v>
      </c>
      <c r="K6" s="77" t="s">
        <v>19</v>
      </c>
      <c r="L6" s="34" t="s">
        <v>20</v>
      </c>
      <c r="M6" s="35" t="s">
        <v>20</v>
      </c>
      <c r="N6" s="36" t="s">
        <v>21</v>
      </c>
      <c r="P6" s="37" t="s">
        <v>13</v>
      </c>
      <c r="Q6" s="31" t="s">
        <v>14</v>
      </c>
      <c r="R6" s="32" t="s">
        <v>15</v>
      </c>
      <c r="S6" s="38" t="s">
        <v>18</v>
      </c>
    </row>
    <row r="7" spans="1:21" ht="21" customHeight="1" x14ac:dyDescent="0.15">
      <c r="A7" s="39"/>
      <c r="B7" s="40">
        <v>1</v>
      </c>
      <c r="C7" s="41" t="s">
        <v>33</v>
      </c>
      <c r="D7" s="42" t="s">
        <v>35</v>
      </c>
      <c r="E7" s="43">
        <v>140</v>
      </c>
      <c r="F7" s="44">
        <v>205</v>
      </c>
      <c r="G7" s="45">
        <v>288</v>
      </c>
      <c r="H7" s="43"/>
      <c r="I7" s="45"/>
      <c r="J7" s="46"/>
      <c r="K7" s="47">
        <f t="shared" ref="K7:K37" si="0">SUM(E7:G7)</f>
        <v>633</v>
      </c>
      <c r="L7" s="43">
        <f t="shared" ref="L7:L37" si="1">SUM(J7,K7)</f>
        <v>633</v>
      </c>
      <c r="M7" s="48">
        <f t="shared" ref="M7:M37" si="2">H7*100+I7*50</f>
        <v>0</v>
      </c>
      <c r="N7" s="49" t="s">
        <v>41</v>
      </c>
      <c r="O7" s="50"/>
      <c r="P7" s="51">
        <v>138</v>
      </c>
      <c r="Q7" s="44">
        <v>281</v>
      </c>
      <c r="R7" s="45">
        <v>234</v>
      </c>
      <c r="S7" s="52">
        <f t="shared" ref="S7:S37" si="3">SUM(P7:R7)</f>
        <v>653</v>
      </c>
      <c r="T7" s="50"/>
      <c r="U7" s="8">
        <f>A2</f>
        <v>43313</v>
      </c>
    </row>
    <row r="8" spans="1:21" ht="21" customHeight="1" x14ac:dyDescent="0.15">
      <c r="B8" s="40">
        <v>2</v>
      </c>
      <c r="C8" s="41" t="s">
        <v>34</v>
      </c>
      <c r="D8" s="42" t="s">
        <v>36</v>
      </c>
      <c r="E8" s="43">
        <v>134</v>
      </c>
      <c r="F8" s="44">
        <v>139</v>
      </c>
      <c r="G8" s="45">
        <v>188</v>
      </c>
      <c r="H8" s="43"/>
      <c r="I8" s="45"/>
      <c r="J8" s="46"/>
      <c r="K8" s="47">
        <f t="shared" si="0"/>
        <v>461</v>
      </c>
      <c r="L8" s="43">
        <f t="shared" si="1"/>
        <v>461</v>
      </c>
      <c r="M8" s="48">
        <f t="shared" si="2"/>
        <v>0</v>
      </c>
      <c r="N8" s="49"/>
      <c r="O8" s="50"/>
      <c r="P8" s="51">
        <v>111</v>
      </c>
      <c r="Q8" s="44">
        <v>195</v>
      </c>
      <c r="R8" s="45">
        <v>145</v>
      </c>
      <c r="S8" s="52">
        <f t="shared" si="3"/>
        <v>451</v>
      </c>
      <c r="T8" s="50"/>
      <c r="U8" s="8">
        <f t="shared" ref="U8:U37" si="4">U7+1</f>
        <v>43314</v>
      </c>
    </row>
    <row r="9" spans="1:21" ht="21" customHeight="1" x14ac:dyDescent="0.15">
      <c r="B9" s="40">
        <v>3</v>
      </c>
      <c r="C9" s="41" t="s">
        <v>29</v>
      </c>
      <c r="D9" s="42" t="s">
        <v>37</v>
      </c>
      <c r="E9" s="43">
        <v>98</v>
      </c>
      <c r="F9" s="44">
        <v>140</v>
      </c>
      <c r="G9" s="45">
        <v>161</v>
      </c>
      <c r="H9" s="43"/>
      <c r="I9" s="45"/>
      <c r="J9" s="46"/>
      <c r="K9" s="47">
        <f t="shared" si="0"/>
        <v>399</v>
      </c>
      <c r="L9" s="43">
        <f t="shared" si="1"/>
        <v>399</v>
      </c>
      <c r="M9" s="48">
        <f t="shared" si="2"/>
        <v>0</v>
      </c>
      <c r="N9" s="49"/>
      <c r="O9" s="50"/>
      <c r="P9" s="51">
        <v>124</v>
      </c>
      <c r="Q9" s="44">
        <v>184</v>
      </c>
      <c r="R9" s="45">
        <v>114</v>
      </c>
      <c r="S9" s="52">
        <f t="shared" si="3"/>
        <v>422</v>
      </c>
      <c r="T9" s="50"/>
      <c r="U9" s="8">
        <f t="shared" si="4"/>
        <v>43315</v>
      </c>
    </row>
    <row r="10" spans="1:21" ht="21" customHeight="1" x14ac:dyDescent="0.15">
      <c r="B10" s="40">
        <v>4</v>
      </c>
      <c r="C10" s="41" t="s">
        <v>30</v>
      </c>
      <c r="D10" s="42" t="s">
        <v>24</v>
      </c>
      <c r="E10" s="43">
        <v>246</v>
      </c>
      <c r="F10" s="44">
        <v>371</v>
      </c>
      <c r="G10" s="45">
        <v>405</v>
      </c>
      <c r="H10" s="43"/>
      <c r="I10" s="45"/>
      <c r="J10" s="46"/>
      <c r="K10" s="47">
        <f t="shared" si="0"/>
        <v>1022</v>
      </c>
      <c r="L10" s="43">
        <f t="shared" si="1"/>
        <v>1022</v>
      </c>
      <c r="M10" s="48">
        <f t="shared" si="2"/>
        <v>0</v>
      </c>
      <c r="N10" s="49" t="s">
        <v>38</v>
      </c>
      <c r="O10" s="50"/>
      <c r="P10" s="51">
        <v>165</v>
      </c>
      <c r="Q10" s="44">
        <v>547</v>
      </c>
      <c r="R10" s="45">
        <v>314</v>
      </c>
      <c r="S10" s="52">
        <f t="shared" si="3"/>
        <v>1026</v>
      </c>
      <c r="T10" s="50"/>
      <c r="U10" s="8">
        <f t="shared" si="4"/>
        <v>43316</v>
      </c>
    </row>
    <row r="11" spans="1:21" ht="21" customHeight="1" x14ac:dyDescent="0.15">
      <c r="B11" s="40">
        <v>5</v>
      </c>
      <c r="C11" s="41" t="s">
        <v>31</v>
      </c>
      <c r="D11" s="42" t="s">
        <v>45</v>
      </c>
      <c r="E11" s="43">
        <v>495</v>
      </c>
      <c r="F11" s="44">
        <v>660</v>
      </c>
      <c r="G11" s="45">
        <v>511</v>
      </c>
      <c r="H11" s="43"/>
      <c r="I11" s="45"/>
      <c r="J11" s="46"/>
      <c r="K11" s="47">
        <f t="shared" si="0"/>
        <v>1666</v>
      </c>
      <c r="L11" s="43">
        <f t="shared" si="1"/>
        <v>1666</v>
      </c>
      <c r="M11" s="48">
        <f t="shared" si="2"/>
        <v>0</v>
      </c>
      <c r="N11" s="49"/>
      <c r="O11" s="50"/>
      <c r="P11" s="51">
        <v>430</v>
      </c>
      <c r="Q11" s="44">
        <v>886</v>
      </c>
      <c r="R11" s="45">
        <v>390</v>
      </c>
      <c r="S11" s="52">
        <f t="shared" si="3"/>
        <v>1706</v>
      </c>
      <c r="T11" s="50"/>
      <c r="U11" s="8">
        <f t="shared" si="4"/>
        <v>43317</v>
      </c>
    </row>
    <row r="12" spans="1:21" ht="21" customHeight="1" x14ac:dyDescent="0.15">
      <c r="B12" s="40">
        <v>6</v>
      </c>
      <c r="C12" s="41" t="s">
        <v>25</v>
      </c>
      <c r="D12" s="42" t="s">
        <v>46</v>
      </c>
      <c r="E12" s="43">
        <v>107</v>
      </c>
      <c r="F12" s="44">
        <v>149</v>
      </c>
      <c r="G12" s="45">
        <v>203</v>
      </c>
      <c r="H12" s="43"/>
      <c r="I12" s="45"/>
      <c r="J12" s="46"/>
      <c r="K12" s="47">
        <f t="shared" si="0"/>
        <v>459</v>
      </c>
      <c r="L12" s="43">
        <f t="shared" si="1"/>
        <v>459</v>
      </c>
      <c r="M12" s="48">
        <f t="shared" si="2"/>
        <v>0</v>
      </c>
      <c r="N12" s="49"/>
      <c r="O12" s="50"/>
      <c r="P12" s="51">
        <v>116</v>
      </c>
      <c r="Q12" s="44">
        <v>191</v>
      </c>
      <c r="R12" s="45">
        <v>153</v>
      </c>
      <c r="S12" s="52">
        <f t="shared" si="3"/>
        <v>460</v>
      </c>
      <c r="T12" s="50"/>
      <c r="U12" s="8">
        <f t="shared" si="4"/>
        <v>43318</v>
      </c>
    </row>
    <row r="13" spans="1:21" ht="21" customHeight="1" x14ac:dyDescent="0.15">
      <c r="B13" s="40">
        <v>7</v>
      </c>
      <c r="C13" s="41" t="s">
        <v>26</v>
      </c>
      <c r="D13" s="42" t="s">
        <v>47</v>
      </c>
      <c r="E13" s="43">
        <v>175</v>
      </c>
      <c r="F13" s="44">
        <v>246</v>
      </c>
      <c r="G13" s="45">
        <v>200</v>
      </c>
      <c r="H13" s="43"/>
      <c r="I13" s="45"/>
      <c r="J13" s="46"/>
      <c r="K13" s="47">
        <f t="shared" si="0"/>
        <v>621</v>
      </c>
      <c r="L13" s="43">
        <f t="shared" si="1"/>
        <v>621</v>
      </c>
      <c r="M13" s="48">
        <f t="shared" si="2"/>
        <v>0</v>
      </c>
      <c r="N13" s="49"/>
      <c r="O13" s="50"/>
      <c r="P13" s="51">
        <v>163</v>
      </c>
      <c r="Q13" s="44">
        <v>281</v>
      </c>
      <c r="R13" s="45">
        <v>178</v>
      </c>
      <c r="S13" s="52">
        <f t="shared" si="3"/>
        <v>622</v>
      </c>
      <c r="T13" s="50"/>
      <c r="U13" s="8">
        <f t="shared" si="4"/>
        <v>43319</v>
      </c>
    </row>
    <row r="14" spans="1:21" ht="21" customHeight="1" x14ac:dyDescent="0.15">
      <c r="B14" s="40">
        <v>8</v>
      </c>
      <c r="C14" s="41" t="s">
        <v>27</v>
      </c>
      <c r="D14" s="42" t="s">
        <v>48</v>
      </c>
      <c r="E14" s="43">
        <v>113</v>
      </c>
      <c r="F14" s="44">
        <v>163</v>
      </c>
      <c r="G14" s="45">
        <v>235</v>
      </c>
      <c r="H14" s="43"/>
      <c r="I14" s="45"/>
      <c r="J14" s="46"/>
      <c r="K14" s="47">
        <f t="shared" si="0"/>
        <v>511</v>
      </c>
      <c r="L14" s="43">
        <f t="shared" si="1"/>
        <v>511</v>
      </c>
      <c r="M14" s="48">
        <f t="shared" si="2"/>
        <v>0</v>
      </c>
      <c r="N14" s="49"/>
      <c r="O14" s="50"/>
      <c r="P14" s="51">
        <v>106</v>
      </c>
      <c r="Q14" s="44">
        <v>227</v>
      </c>
      <c r="R14" s="45">
        <v>193</v>
      </c>
      <c r="S14" s="52">
        <f t="shared" si="3"/>
        <v>526</v>
      </c>
      <c r="T14" s="50"/>
      <c r="U14" s="8">
        <f t="shared" si="4"/>
        <v>43320</v>
      </c>
    </row>
    <row r="15" spans="1:21" ht="21" customHeight="1" x14ac:dyDescent="0.15">
      <c r="B15" s="40">
        <v>9</v>
      </c>
      <c r="C15" s="41" t="s">
        <v>28</v>
      </c>
      <c r="D15" s="42" t="s">
        <v>24</v>
      </c>
      <c r="E15" s="43">
        <v>134</v>
      </c>
      <c r="F15" s="44">
        <v>156</v>
      </c>
      <c r="G15" s="45">
        <v>172</v>
      </c>
      <c r="H15" s="43"/>
      <c r="I15" s="45"/>
      <c r="J15" s="46"/>
      <c r="K15" s="47">
        <f t="shared" si="0"/>
        <v>462</v>
      </c>
      <c r="L15" s="43">
        <f t="shared" si="1"/>
        <v>462</v>
      </c>
      <c r="M15" s="48">
        <f t="shared" si="2"/>
        <v>0</v>
      </c>
      <c r="N15" s="49"/>
      <c r="O15" s="50"/>
      <c r="P15" s="51">
        <v>91</v>
      </c>
      <c r="Q15" s="44">
        <v>236</v>
      </c>
      <c r="R15" s="45">
        <v>152</v>
      </c>
      <c r="S15" s="52">
        <f t="shared" si="3"/>
        <v>479</v>
      </c>
      <c r="T15" s="50"/>
      <c r="U15" s="8">
        <f t="shared" si="4"/>
        <v>43321</v>
      </c>
    </row>
    <row r="16" spans="1:21" ht="21" customHeight="1" x14ac:dyDescent="0.15">
      <c r="B16" s="40">
        <v>10</v>
      </c>
      <c r="C16" s="41" t="s">
        <v>29</v>
      </c>
      <c r="D16" s="42" t="s">
        <v>24</v>
      </c>
      <c r="E16" s="43">
        <v>157</v>
      </c>
      <c r="F16" s="44">
        <v>242</v>
      </c>
      <c r="G16" s="45">
        <v>179</v>
      </c>
      <c r="H16" s="43"/>
      <c r="I16" s="45"/>
      <c r="J16" s="46"/>
      <c r="K16" s="47">
        <f t="shared" si="0"/>
        <v>578</v>
      </c>
      <c r="L16" s="43">
        <f t="shared" si="1"/>
        <v>578</v>
      </c>
      <c r="M16" s="48">
        <f t="shared" si="2"/>
        <v>0</v>
      </c>
      <c r="N16" s="49"/>
      <c r="O16" s="50"/>
      <c r="P16" s="51">
        <v>172</v>
      </c>
      <c r="Q16" s="44">
        <v>286</v>
      </c>
      <c r="R16" s="45">
        <v>141</v>
      </c>
      <c r="S16" s="52">
        <f t="shared" si="3"/>
        <v>599</v>
      </c>
      <c r="T16" s="50"/>
      <c r="U16" s="8">
        <f t="shared" si="4"/>
        <v>43322</v>
      </c>
    </row>
    <row r="17" spans="1:21" ht="21" customHeight="1" x14ac:dyDescent="0.15">
      <c r="B17" s="40">
        <v>11</v>
      </c>
      <c r="C17" s="41" t="s">
        <v>30</v>
      </c>
      <c r="D17" s="42" t="s">
        <v>49</v>
      </c>
      <c r="E17" s="43">
        <v>229</v>
      </c>
      <c r="F17" s="44">
        <v>324</v>
      </c>
      <c r="G17" s="45">
        <v>239</v>
      </c>
      <c r="H17" s="43"/>
      <c r="I17" s="45"/>
      <c r="J17" s="46"/>
      <c r="K17" s="47">
        <f t="shared" si="0"/>
        <v>792</v>
      </c>
      <c r="L17" s="43">
        <f t="shared" si="1"/>
        <v>792</v>
      </c>
      <c r="M17" s="48">
        <f t="shared" si="2"/>
        <v>0</v>
      </c>
      <c r="N17" s="49" t="s">
        <v>40</v>
      </c>
      <c r="O17" s="50"/>
      <c r="P17" s="51">
        <v>195</v>
      </c>
      <c r="Q17" s="44">
        <v>433</v>
      </c>
      <c r="R17" s="45">
        <v>198</v>
      </c>
      <c r="S17" s="52">
        <f t="shared" si="3"/>
        <v>826</v>
      </c>
      <c r="T17" s="50"/>
      <c r="U17" s="8">
        <f t="shared" si="4"/>
        <v>43323</v>
      </c>
    </row>
    <row r="18" spans="1:21" ht="21" customHeight="1" x14ac:dyDescent="0.15">
      <c r="A18" s="50"/>
      <c r="B18" s="40">
        <v>12</v>
      </c>
      <c r="C18" s="41" t="s">
        <v>31</v>
      </c>
      <c r="D18" s="42" t="s">
        <v>50</v>
      </c>
      <c r="E18" s="43">
        <v>253</v>
      </c>
      <c r="F18" s="44">
        <v>300</v>
      </c>
      <c r="G18" s="45">
        <v>313</v>
      </c>
      <c r="H18" s="43"/>
      <c r="I18" s="45"/>
      <c r="J18" s="46"/>
      <c r="K18" s="47">
        <f t="shared" si="0"/>
        <v>866</v>
      </c>
      <c r="L18" s="43">
        <f t="shared" si="1"/>
        <v>866</v>
      </c>
      <c r="M18" s="48">
        <f t="shared" si="2"/>
        <v>0</v>
      </c>
      <c r="N18" s="49" t="s">
        <v>39</v>
      </c>
      <c r="O18" s="50"/>
      <c r="P18" s="51">
        <v>189</v>
      </c>
      <c r="Q18" s="44">
        <v>427</v>
      </c>
      <c r="R18" s="45">
        <v>265</v>
      </c>
      <c r="S18" s="52">
        <f t="shared" si="3"/>
        <v>881</v>
      </c>
      <c r="T18" s="50"/>
      <c r="U18" s="8">
        <f t="shared" si="4"/>
        <v>43324</v>
      </c>
    </row>
    <row r="19" spans="1:21" ht="21" customHeight="1" x14ac:dyDescent="0.15">
      <c r="B19" s="40">
        <v>13</v>
      </c>
      <c r="C19" s="41" t="s">
        <v>25</v>
      </c>
      <c r="D19" s="42" t="s">
        <v>51</v>
      </c>
      <c r="E19" s="43">
        <v>232</v>
      </c>
      <c r="F19" s="44">
        <v>214</v>
      </c>
      <c r="G19" s="45">
        <v>275</v>
      </c>
      <c r="H19" s="43"/>
      <c r="I19" s="45"/>
      <c r="J19" s="46"/>
      <c r="K19" s="47">
        <f t="shared" si="0"/>
        <v>721</v>
      </c>
      <c r="L19" s="43">
        <f t="shared" si="1"/>
        <v>721</v>
      </c>
      <c r="M19" s="48">
        <f t="shared" si="2"/>
        <v>0</v>
      </c>
      <c r="N19" s="49" t="s">
        <v>44</v>
      </c>
      <c r="O19" s="50"/>
      <c r="P19" s="51">
        <v>177</v>
      </c>
      <c r="Q19" s="44">
        <v>355</v>
      </c>
      <c r="R19" s="45">
        <v>198</v>
      </c>
      <c r="S19" s="52">
        <f t="shared" si="3"/>
        <v>730</v>
      </c>
      <c r="T19" s="50"/>
      <c r="U19" s="8">
        <f t="shared" si="4"/>
        <v>43325</v>
      </c>
    </row>
    <row r="20" spans="1:21" ht="21" customHeight="1" x14ac:dyDescent="0.15">
      <c r="B20" s="40">
        <v>14</v>
      </c>
      <c r="C20" s="41" t="s">
        <v>26</v>
      </c>
      <c r="D20" s="42" t="s">
        <v>52</v>
      </c>
      <c r="E20" s="43">
        <v>205</v>
      </c>
      <c r="F20" s="44">
        <v>213</v>
      </c>
      <c r="G20" s="45">
        <v>307</v>
      </c>
      <c r="H20" s="43"/>
      <c r="I20" s="45"/>
      <c r="J20" s="46"/>
      <c r="K20" s="47">
        <f t="shared" si="0"/>
        <v>725</v>
      </c>
      <c r="L20" s="43">
        <f t="shared" si="1"/>
        <v>725</v>
      </c>
      <c r="M20" s="48">
        <f t="shared" si="2"/>
        <v>0</v>
      </c>
      <c r="N20" s="49" t="s">
        <v>44</v>
      </c>
      <c r="O20" s="50"/>
      <c r="P20" s="51">
        <v>159</v>
      </c>
      <c r="Q20" s="44">
        <v>344</v>
      </c>
      <c r="R20" s="45">
        <v>234</v>
      </c>
      <c r="S20" s="52">
        <f t="shared" si="3"/>
        <v>737</v>
      </c>
      <c r="T20" s="50"/>
      <c r="U20" s="8">
        <f t="shared" si="4"/>
        <v>43326</v>
      </c>
    </row>
    <row r="21" spans="1:21" ht="21" customHeight="1" x14ac:dyDescent="0.15">
      <c r="B21" s="40">
        <v>15</v>
      </c>
      <c r="C21" s="41" t="s">
        <v>27</v>
      </c>
      <c r="D21" s="42" t="s">
        <v>53</v>
      </c>
      <c r="E21" s="43">
        <v>160</v>
      </c>
      <c r="F21" s="44">
        <v>226</v>
      </c>
      <c r="G21" s="45">
        <v>283</v>
      </c>
      <c r="H21" s="43"/>
      <c r="I21" s="45"/>
      <c r="J21" s="46"/>
      <c r="K21" s="47">
        <f t="shared" si="0"/>
        <v>669</v>
      </c>
      <c r="L21" s="43">
        <f t="shared" si="1"/>
        <v>669</v>
      </c>
      <c r="M21" s="48">
        <f t="shared" si="2"/>
        <v>0</v>
      </c>
      <c r="N21" s="49" t="s">
        <v>43</v>
      </c>
      <c r="O21" s="50"/>
      <c r="P21" s="51">
        <v>152</v>
      </c>
      <c r="Q21" s="44">
        <v>326</v>
      </c>
      <c r="R21" s="45">
        <v>213</v>
      </c>
      <c r="S21" s="52">
        <f t="shared" si="3"/>
        <v>691</v>
      </c>
      <c r="T21" s="50"/>
      <c r="U21" s="8">
        <f t="shared" si="4"/>
        <v>43327</v>
      </c>
    </row>
    <row r="22" spans="1:21" ht="21" customHeight="1" x14ac:dyDescent="0.15">
      <c r="B22" s="40">
        <v>16</v>
      </c>
      <c r="C22" s="41" t="s">
        <v>28</v>
      </c>
      <c r="D22" s="42" t="s">
        <v>54</v>
      </c>
      <c r="E22" s="43">
        <v>124</v>
      </c>
      <c r="F22" s="44">
        <v>183</v>
      </c>
      <c r="G22" s="45">
        <v>198</v>
      </c>
      <c r="H22" s="43"/>
      <c r="I22" s="45"/>
      <c r="J22" s="46"/>
      <c r="K22" s="47">
        <f t="shared" si="0"/>
        <v>505</v>
      </c>
      <c r="L22" s="43">
        <f t="shared" si="1"/>
        <v>505</v>
      </c>
      <c r="M22" s="48">
        <f t="shared" si="2"/>
        <v>0</v>
      </c>
      <c r="N22" s="49"/>
      <c r="O22" s="50"/>
      <c r="P22" s="51">
        <v>119</v>
      </c>
      <c r="Q22" s="44">
        <v>261</v>
      </c>
      <c r="R22" s="45">
        <v>132</v>
      </c>
      <c r="S22" s="52">
        <f t="shared" si="3"/>
        <v>512</v>
      </c>
      <c r="T22" s="50"/>
      <c r="U22" s="8">
        <f t="shared" si="4"/>
        <v>43328</v>
      </c>
    </row>
    <row r="23" spans="1:21" ht="21" customHeight="1" x14ac:dyDescent="0.15">
      <c r="B23" s="40">
        <v>17</v>
      </c>
      <c r="C23" s="41" t="s">
        <v>29</v>
      </c>
      <c r="D23" s="42" t="s">
        <v>24</v>
      </c>
      <c r="E23" s="43">
        <v>180</v>
      </c>
      <c r="F23" s="44">
        <v>189</v>
      </c>
      <c r="G23" s="45">
        <v>241</v>
      </c>
      <c r="H23" s="43"/>
      <c r="I23" s="45"/>
      <c r="J23" s="46"/>
      <c r="K23" s="47">
        <f t="shared" si="0"/>
        <v>610</v>
      </c>
      <c r="L23" s="43">
        <f t="shared" si="1"/>
        <v>610</v>
      </c>
      <c r="M23" s="48">
        <f t="shared" si="2"/>
        <v>0</v>
      </c>
      <c r="N23" s="53"/>
      <c r="O23" s="50"/>
      <c r="P23" s="51">
        <v>150</v>
      </c>
      <c r="Q23" s="44">
        <v>288</v>
      </c>
      <c r="R23" s="45">
        <v>163</v>
      </c>
      <c r="S23" s="52">
        <f t="shared" si="3"/>
        <v>601</v>
      </c>
      <c r="T23" s="50"/>
      <c r="U23" s="8">
        <f t="shared" si="4"/>
        <v>43329</v>
      </c>
    </row>
    <row r="24" spans="1:21" ht="21" customHeight="1" x14ac:dyDescent="0.15">
      <c r="B24" s="40">
        <v>18</v>
      </c>
      <c r="C24" s="41" t="s">
        <v>30</v>
      </c>
      <c r="D24" s="42" t="s">
        <v>24</v>
      </c>
      <c r="E24" s="43">
        <v>176</v>
      </c>
      <c r="F24" s="54">
        <v>220</v>
      </c>
      <c r="G24" s="45">
        <v>193</v>
      </c>
      <c r="H24" s="43"/>
      <c r="I24" s="45"/>
      <c r="J24" s="46"/>
      <c r="K24" s="47">
        <f t="shared" si="0"/>
        <v>589</v>
      </c>
      <c r="L24" s="43">
        <f t="shared" si="1"/>
        <v>589</v>
      </c>
      <c r="M24" s="48">
        <f t="shared" si="2"/>
        <v>0</v>
      </c>
      <c r="N24" s="49" t="s">
        <v>38</v>
      </c>
      <c r="O24" s="50"/>
      <c r="P24" s="51">
        <v>139</v>
      </c>
      <c r="Q24" s="44">
        <v>275</v>
      </c>
      <c r="R24" s="45">
        <v>171</v>
      </c>
      <c r="S24" s="52">
        <f t="shared" si="3"/>
        <v>585</v>
      </c>
      <c r="T24" s="50"/>
      <c r="U24" s="8">
        <f t="shared" si="4"/>
        <v>43330</v>
      </c>
    </row>
    <row r="25" spans="1:21" ht="21" customHeight="1" x14ac:dyDescent="0.15">
      <c r="B25" s="40">
        <v>19</v>
      </c>
      <c r="C25" s="41" t="s">
        <v>31</v>
      </c>
      <c r="D25" s="42" t="s">
        <v>24</v>
      </c>
      <c r="E25" s="43">
        <v>206</v>
      </c>
      <c r="F25" s="54">
        <v>409</v>
      </c>
      <c r="G25" s="45">
        <v>319</v>
      </c>
      <c r="H25" s="43"/>
      <c r="I25" s="45"/>
      <c r="J25" s="46"/>
      <c r="K25" s="47">
        <f t="shared" si="0"/>
        <v>934</v>
      </c>
      <c r="L25" s="43">
        <f t="shared" si="1"/>
        <v>934</v>
      </c>
      <c r="M25" s="48">
        <f t="shared" si="2"/>
        <v>0</v>
      </c>
      <c r="N25" s="49" t="s">
        <v>42</v>
      </c>
      <c r="O25" s="50"/>
      <c r="P25" s="51">
        <v>189</v>
      </c>
      <c r="Q25" s="44">
        <v>520</v>
      </c>
      <c r="R25" s="45">
        <v>241</v>
      </c>
      <c r="S25" s="52">
        <f t="shared" si="3"/>
        <v>950</v>
      </c>
      <c r="T25" s="50"/>
      <c r="U25" s="8">
        <f t="shared" si="4"/>
        <v>43331</v>
      </c>
    </row>
    <row r="26" spans="1:21" ht="21" customHeight="1" x14ac:dyDescent="0.15">
      <c r="B26" s="40">
        <v>20</v>
      </c>
      <c r="C26" s="41" t="s">
        <v>25</v>
      </c>
      <c r="D26" s="42" t="s">
        <v>56</v>
      </c>
      <c r="E26" s="43">
        <v>118</v>
      </c>
      <c r="F26" s="54">
        <v>149</v>
      </c>
      <c r="G26" s="45">
        <v>157</v>
      </c>
      <c r="H26" s="43"/>
      <c r="I26" s="45"/>
      <c r="J26" s="46"/>
      <c r="K26" s="47">
        <f t="shared" si="0"/>
        <v>424</v>
      </c>
      <c r="L26" s="43">
        <f t="shared" si="1"/>
        <v>424</v>
      </c>
      <c r="M26" s="48">
        <f t="shared" si="2"/>
        <v>0</v>
      </c>
      <c r="N26" s="49"/>
      <c r="O26" s="50"/>
      <c r="P26" s="51">
        <v>99</v>
      </c>
      <c r="Q26" s="44">
        <v>196</v>
      </c>
      <c r="R26" s="45">
        <v>121</v>
      </c>
      <c r="S26" s="52">
        <f t="shared" si="3"/>
        <v>416</v>
      </c>
      <c r="T26" s="50"/>
      <c r="U26" s="8">
        <f t="shared" si="4"/>
        <v>43332</v>
      </c>
    </row>
    <row r="27" spans="1:21" ht="21" customHeight="1" x14ac:dyDescent="0.15">
      <c r="B27" s="40">
        <v>21</v>
      </c>
      <c r="C27" s="41" t="s">
        <v>26</v>
      </c>
      <c r="D27" s="42" t="s">
        <v>57</v>
      </c>
      <c r="E27" s="43">
        <v>118</v>
      </c>
      <c r="F27" s="54">
        <v>145</v>
      </c>
      <c r="G27" s="45">
        <v>206</v>
      </c>
      <c r="H27" s="43"/>
      <c r="I27" s="45"/>
      <c r="J27" s="46"/>
      <c r="K27" s="47">
        <f t="shared" si="0"/>
        <v>469</v>
      </c>
      <c r="L27" s="43">
        <f t="shared" si="1"/>
        <v>469</v>
      </c>
      <c r="M27" s="48">
        <f t="shared" si="2"/>
        <v>0</v>
      </c>
      <c r="N27" s="49"/>
      <c r="O27" s="50"/>
      <c r="P27" s="51">
        <v>119</v>
      </c>
      <c r="Q27" s="44">
        <v>201</v>
      </c>
      <c r="R27" s="45">
        <v>164</v>
      </c>
      <c r="S27" s="52">
        <f t="shared" si="3"/>
        <v>484</v>
      </c>
      <c r="T27" s="50"/>
      <c r="U27" s="8">
        <f t="shared" si="4"/>
        <v>43333</v>
      </c>
    </row>
    <row r="28" spans="1:21" ht="21" customHeight="1" x14ac:dyDescent="0.15">
      <c r="B28" s="40">
        <v>22</v>
      </c>
      <c r="C28" s="41" t="s">
        <v>27</v>
      </c>
      <c r="D28" s="42" t="s">
        <v>58</v>
      </c>
      <c r="E28" s="43">
        <v>105</v>
      </c>
      <c r="F28" s="54">
        <v>150</v>
      </c>
      <c r="G28" s="45">
        <v>160</v>
      </c>
      <c r="H28" s="43"/>
      <c r="I28" s="45"/>
      <c r="J28" s="46"/>
      <c r="K28" s="47">
        <f t="shared" si="0"/>
        <v>415</v>
      </c>
      <c r="L28" s="43">
        <f t="shared" si="1"/>
        <v>415</v>
      </c>
      <c r="M28" s="48">
        <f t="shared" si="2"/>
        <v>0</v>
      </c>
      <c r="N28" s="49"/>
      <c r="O28" s="50"/>
      <c r="P28" s="51">
        <v>89</v>
      </c>
      <c r="Q28" s="44">
        <v>185</v>
      </c>
      <c r="R28" s="45">
        <v>140</v>
      </c>
      <c r="S28" s="52">
        <f t="shared" si="3"/>
        <v>414</v>
      </c>
      <c r="T28" s="50"/>
      <c r="U28" s="8">
        <f t="shared" si="4"/>
        <v>43334</v>
      </c>
    </row>
    <row r="29" spans="1:21" ht="21" customHeight="1" x14ac:dyDescent="0.15">
      <c r="B29" s="40">
        <v>23</v>
      </c>
      <c r="C29" s="41" t="s">
        <v>28</v>
      </c>
      <c r="D29" s="42" t="s">
        <v>59</v>
      </c>
      <c r="E29" s="43">
        <v>112</v>
      </c>
      <c r="F29" s="54">
        <v>144</v>
      </c>
      <c r="G29" s="45">
        <v>134</v>
      </c>
      <c r="H29" s="43"/>
      <c r="I29" s="45"/>
      <c r="J29" s="46"/>
      <c r="K29" s="47">
        <f t="shared" si="0"/>
        <v>390</v>
      </c>
      <c r="L29" s="43">
        <f t="shared" si="1"/>
        <v>390</v>
      </c>
      <c r="M29" s="48">
        <f t="shared" si="2"/>
        <v>0</v>
      </c>
      <c r="N29" s="49"/>
      <c r="O29" s="50"/>
      <c r="P29" s="51">
        <v>85</v>
      </c>
      <c r="Q29" s="44">
        <v>205</v>
      </c>
      <c r="R29" s="45">
        <v>123</v>
      </c>
      <c r="S29" s="52">
        <f t="shared" si="3"/>
        <v>413</v>
      </c>
      <c r="T29" s="50"/>
      <c r="U29" s="8">
        <f t="shared" si="4"/>
        <v>43335</v>
      </c>
    </row>
    <row r="30" spans="1:21" ht="21" customHeight="1" x14ac:dyDescent="0.15">
      <c r="B30" s="40">
        <v>24</v>
      </c>
      <c r="C30" s="41" t="s">
        <v>29</v>
      </c>
      <c r="D30" s="42" t="s">
        <v>24</v>
      </c>
      <c r="E30" s="43">
        <v>164</v>
      </c>
      <c r="F30" s="54">
        <v>159</v>
      </c>
      <c r="G30" s="45">
        <v>156</v>
      </c>
      <c r="H30" s="43"/>
      <c r="I30" s="45"/>
      <c r="J30" s="46"/>
      <c r="K30" s="47">
        <f t="shared" si="0"/>
        <v>479</v>
      </c>
      <c r="L30" s="43">
        <f t="shared" si="1"/>
        <v>479</v>
      </c>
      <c r="M30" s="48">
        <f t="shared" si="2"/>
        <v>0</v>
      </c>
      <c r="N30" s="49"/>
      <c r="O30" s="50"/>
      <c r="P30" s="51">
        <v>170</v>
      </c>
      <c r="Q30" s="44">
        <v>166</v>
      </c>
      <c r="R30" s="45">
        <v>138</v>
      </c>
      <c r="S30" s="52">
        <f t="shared" si="3"/>
        <v>474</v>
      </c>
      <c r="T30" s="50"/>
      <c r="U30" s="8">
        <f t="shared" si="4"/>
        <v>43336</v>
      </c>
    </row>
    <row r="31" spans="1:21" ht="21" customHeight="1" x14ac:dyDescent="0.15">
      <c r="B31" s="40">
        <v>25</v>
      </c>
      <c r="C31" s="41" t="s">
        <v>30</v>
      </c>
      <c r="D31" s="42" t="s">
        <v>60</v>
      </c>
      <c r="E31" s="43">
        <v>177</v>
      </c>
      <c r="F31" s="54">
        <v>180</v>
      </c>
      <c r="G31" s="45">
        <v>249</v>
      </c>
      <c r="H31" s="43"/>
      <c r="I31" s="45"/>
      <c r="J31" s="46"/>
      <c r="K31" s="47">
        <f t="shared" si="0"/>
        <v>606</v>
      </c>
      <c r="L31" s="43">
        <f t="shared" si="1"/>
        <v>606</v>
      </c>
      <c r="M31" s="48">
        <f t="shared" si="2"/>
        <v>0</v>
      </c>
      <c r="N31" s="89" t="s">
        <v>38</v>
      </c>
      <c r="O31" s="50"/>
      <c r="P31" s="51">
        <v>153</v>
      </c>
      <c r="Q31" s="44">
        <v>260</v>
      </c>
      <c r="R31" s="45">
        <v>213</v>
      </c>
      <c r="S31" s="52">
        <f t="shared" si="3"/>
        <v>626</v>
      </c>
      <c r="T31" s="50"/>
      <c r="U31" s="8">
        <f t="shared" si="4"/>
        <v>43337</v>
      </c>
    </row>
    <row r="32" spans="1:21" ht="21" customHeight="1" x14ac:dyDescent="0.15">
      <c r="B32" s="40">
        <v>26</v>
      </c>
      <c r="C32" s="41" t="s">
        <v>31</v>
      </c>
      <c r="D32" s="42" t="s">
        <v>61</v>
      </c>
      <c r="E32" s="43">
        <v>538</v>
      </c>
      <c r="F32" s="54">
        <v>316</v>
      </c>
      <c r="G32" s="45">
        <v>569</v>
      </c>
      <c r="H32" s="43"/>
      <c r="I32" s="45"/>
      <c r="J32" s="46"/>
      <c r="K32" s="47">
        <f t="shared" si="0"/>
        <v>1423</v>
      </c>
      <c r="L32" s="43">
        <f t="shared" si="1"/>
        <v>1423</v>
      </c>
      <c r="M32" s="48">
        <f t="shared" si="2"/>
        <v>0</v>
      </c>
      <c r="N32" s="49" t="s">
        <v>55</v>
      </c>
      <c r="O32" s="50"/>
      <c r="P32" s="51">
        <v>443</v>
      </c>
      <c r="Q32" s="44">
        <v>470</v>
      </c>
      <c r="R32" s="45">
        <v>475</v>
      </c>
      <c r="S32" s="52">
        <f t="shared" si="3"/>
        <v>1388</v>
      </c>
      <c r="T32" s="50"/>
      <c r="U32" s="8">
        <f t="shared" si="4"/>
        <v>43338</v>
      </c>
    </row>
    <row r="33" spans="2:21" ht="21" customHeight="1" x14ac:dyDescent="0.15">
      <c r="B33" s="40">
        <v>27</v>
      </c>
      <c r="C33" s="41" t="s">
        <v>25</v>
      </c>
      <c r="D33" s="42" t="s">
        <v>62</v>
      </c>
      <c r="E33" s="43">
        <v>133</v>
      </c>
      <c r="F33" s="54">
        <v>136</v>
      </c>
      <c r="G33" s="45">
        <v>143</v>
      </c>
      <c r="H33" s="43"/>
      <c r="I33" s="45"/>
      <c r="J33" s="46"/>
      <c r="K33" s="47">
        <f t="shared" si="0"/>
        <v>412</v>
      </c>
      <c r="L33" s="43">
        <f t="shared" si="1"/>
        <v>412</v>
      </c>
      <c r="M33" s="48">
        <f t="shared" si="2"/>
        <v>0</v>
      </c>
      <c r="N33" s="49"/>
      <c r="O33" s="50"/>
      <c r="P33" s="51">
        <v>122</v>
      </c>
      <c r="Q33" s="44">
        <v>180</v>
      </c>
      <c r="R33" s="45">
        <v>133</v>
      </c>
      <c r="S33" s="52">
        <f t="shared" si="3"/>
        <v>435</v>
      </c>
      <c r="T33" s="50"/>
      <c r="U33" s="8">
        <f t="shared" si="4"/>
        <v>43339</v>
      </c>
    </row>
    <row r="34" spans="2:21" ht="21" customHeight="1" x14ac:dyDescent="0.15">
      <c r="B34" s="40">
        <v>28</v>
      </c>
      <c r="C34" s="41" t="s">
        <v>26</v>
      </c>
      <c r="D34" s="42" t="s">
        <v>24</v>
      </c>
      <c r="E34" s="43">
        <v>184</v>
      </c>
      <c r="F34" s="54">
        <v>166</v>
      </c>
      <c r="G34" s="45">
        <v>197</v>
      </c>
      <c r="H34" s="43"/>
      <c r="I34" s="45"/>
      <c r="J34" s="46"/>
      <c r="K34" s="47">
        <f t="shared" si="0"/>
        <v>547</v>
      </c>
      <c r="L34" s="43">
        <f t="shared" si="1"/>
        <v>547</v>
      </c>
      <c r="M34" s="48">
        <f t="shared" si="2"/>
        <v>0</v>
      </c>
      <c r="N34" s="49"/>
      <c r="O34" s="50"/>
      <c r="P34" s="51">
        <v>158</v>
      </c>
      <c r="Q34" s="44">
        <v>231</v>
      </c>
      <c r="R34" s="45">
        <v>148</v>
      </c>
      <c r="S34" s="52">
        <f t="shared" si="3"/>
        <v>537</v>
      </c>
      <c r="T34" s="50"/>
      <c r="U34" s="8">
        <f t="shared" si="4"/>
        <v>43340</v>
      </c>
    </row>
    <row r="35" spans="2:21" ht="21" customHeight="1" x14ac:dyDescent="0.15">
      <c r="B35" s="40">
        <v>29</v>
      </c>
      <c r="C35" s="41" t="s">
        <v>27</v>
      </c>
      <c r="D35" s="42" t="s">
        <v>63</v>
      </c>
      <c r="E35" s="43">
        <v>225</v>
      </c>
      <c r="F35" s="54">
        <v>162</v>
      </c>
      <c r="G35" s="45">
        <v>165</v>
      </c>
      <c r="H35" s="43"/>
      <c r="I35" s="45"/>
      <c r="J35" s="46"/>
      <c r="K35" s="47">
        <f t="shared" si="0"/>
        <v>552</v>
      </c>
      <c r="L35" s="43">
        <f t="shared" si="1"/>
        <v>552</v>
      </c>
      <c r="M35" s="48">
        <f t="shared" si="2"/>
        <v>0</v>
      </c>
      <c r="N35" s="49"/>
      <c r="O35" s="50"/>
      <c r="P35" s="51">
        <v>149</v>
      </c>
      <c r="Q35" s="44">
        <v>278</v>
      </c>
      <c r="R35" s="45">
        <v>121</v>
      </c>
      <c r="S35" s="52">
        <f t="shared" si="3"/>
        <v>548</v>
      </c>
      <c r="T35" s="50"/>
      <c r="U35" s="8">
        <f t="shared" si="4"/>
        <v>43341</v>
      </c>
    </row>
    <row r="36" spans="2:21" ht="21" customHeight="1" x14ac:dyDescent="0.15">
      <c r="B36" s="40">
        <v>30</v>
      </c>
      <c r="C36" s="41" t="s">
        <v>28</v>
      </c>
      <c r="D36" s="42" t="s">
        <v>64</v>
      </c>
      <c r="E36" s="43">
        <v>184</v>
      </c>
      <c r="F36" s="54">
        <v>143</v>
      </c>
      <c r="G36" s="45">
        <v>136</v>
      </c>
      <c r="H36" s="43"/>
      <c r="I36" s="45"/>
      <c r="J36" s="46"/>
      <c r="K36" s="47">
        <f t="shared" si="0"/>
        <v>463</v>
      </c>
      <c r="L36" s="43">
        <f t="shared" si="1"/>
        <v>463</v>
      </c>
      <c r="M36" s="48">
        <f t="shared" si="2"/>
        <v>0</v>
      </c>
      <c r="N36" s="49"/>
      <c r="O36" s="50"/>
      <c r="P36" s="51">
        <v>150</v>
      </c>
      <c r="Q36" s="44">
        <v>152</v>
      </c>
      <c r="R36" s="45">
        <v>118</v>
      </c>
      <c r="S36" s="52">
        <f t="shared" si="3"/>
        <v>420</v>
      </c>
      <c r="T36" s="50"/>
      <c r="U36" s="8">
        <f t="shared" si="4"/>
        <v>43342</v>
      </c>
    </row>
    <row r="37" spans="2:21" ht="21" customHeight="1" x14ac:dyDescent="0.15">
      <c r="B37" s="40">
        <v>31</v>
      </c>
      <c r="C37" s="41" t="s">
        <v>29</v>
      </c>
      <c r="D37" s="81" t="s">
        <v>65</v>
      </c>
      <c r="E37" s="82">
        <v>156</v>
      </c>
      <c r="F37" s="83">
        <v>135</v>
      </c>
      <c r="G37" s="84">
        <v>137</v>
      </c>
      <c r="H37" s="82"/>
      <c r="I37" s="84"/>
      <c r="J37" s="85"/>
      <c r="K37" s="47">
        <f t="shared" si="0"/>
        <v>428</v>
      </c>
      <c r="L37" s="43">
        <f t="shared" si="1"/>
        <v>428</v>
      </c>
      <c r="M37" s="48">
        <f t="shared" si="2"/>
        <v>0</v>
      </c>
      <c r="N37" s="86"/>
      <c r="O37" s="50"/>
      <c r="P37" s="87">
        <v>149</v>
      </c>
      <c r="Q37" s="88">
        <v>164</v>
      </c>
      <c r="R37" s="84">
        <v>124</v>
      </c>
      <c r="S37" s="52">
        <f t="shared" si="3"/>
        <v>437</v>
      </c>
      <c r="T37" s="50"/>
      <c r="U37" s="8">
        <f t="shared" si="4"/>
        <v>43343</v>
      </c>
    </row>
    <row r="38" spans="2:21" ht="24.95" customHeight="1" x14ac:dyDescent="0.15">
      <c r="B38" s="55"/>
      <c r="C38" s="56"/>
      <c r="D38" s="57" t="s">
        <v>20</v>
      </c>
      <c r="E38" s="58">
        <f t="shared" ref="E38:M38" si="5">SUM(E7:E37)</f>
        <v>5778</v>
      </c>
      <c r="F38" s="59">
        <f t="shared" si="5"/>
        <v>6734</v>
      </c>
      <c r="G38" s="60">
        <f t="shared" si="5"/>
        <v>7319</v>
      </c>
      <c r="H38" s="58">
        <f t="shared" si="5"/>
        <v>0</v>
      </c>
      <c r="I38" s="60">
        <f t="shared" si="5"/>
        <v>0</v>
      </c>
      <c r="J38" s="61">
        <f t="shared" si="5"/>
        <v>0</v>
      </c>
      <c r="K38" s="58">
        <f t="shared" si="5"/>
        <v>19831</v>
      </c>
      <c r="L38" s="58">
        <f t="shared" si="5"/>
        <v>19831</v>
      </c>
      <c r="M38" s="58">
        <f t="shared" si="5"/>
        <v>0</v>
      </c>
      <c r="N38" s="62"/>
      <c r="P38" s="63">
        <f>SUM(P7:P37)</f>
        <v>4971</v>
      </c>
      <c r="Q38" s="59">
        <f>SUM(Q7:Q37)</f>
        <v>9231</v>
      </c>
      <c r="R38" s="60">
        <f>SUM(R7:R37)</f>
        <v>5847</v>
      </c>
      <c r="S38" s="64">
        <f>SUM(S7:S37)</f>
        <v>20049</v>
      </c>
    </row>
    <row r="39" spans="2:21" ht="24.95" customHeight="1" thickBot="1" x14ac:dyDescent="0.2">
      <c r="B39" s="65"/>
      <c r="C39" s="66"/>
      <c r="D39" s="67" t="s">
        <v>22</v>
      </c>
      <c r="E39" s="68">
        <f t="shared" ref="E39:J39" si="6">E38/COUNT($B$7:$B$37)</f>
        <v>186.38709677419354</v>
      </c>
      <c r="F39" s="69">
        <f t="shared" si="6"/>
        <v>217.2258064516129</v>
      </c>
      <c r="G39" s="70">
        <f t="shared" si="6"/>
        <v>236.09677419354838</v>
      </c>
      <c r="H39" s="68">
        <f t="shared" si="6"/>
        <v>0</v>
      </c>
      <c r="I39" s="70">
        <f t="shared" si="6"/>
        <v>0</v>
      </c>
      <c r="J39" s="71">
        <f t="shared" si="6"/>
        <v>0</v>
      </c>
      <c r="K39" s="68">
        <f>K38/COUNT($K$7:$K$37)</f>
        <v>639.70967741935488</v>
      </c>
      <c r="L39" s="68">
        <f>L38/COUNT($K$7:$K$37)</f>
        <v>639.70967741935488</v>
      </c>
      <c r="M39" s="68">
        <f>M38/COUNT($B$7:$B$37)</f>
        <v>0</v>
      </c>
      <c r="N39" s="72"/>
      <c r="P39" s="73">
        <f>P38/COUNTA($D$7:$D$37)</f>
        <v>160.35483870967741</v>
      </c>
      <c r="Q39" s="74">
        <f>Q38/COUNTA($D$7:$D$37)</f>
        <v>297.77419354838707</v>
      </c>
      <c r="R39" s="75">
        <f>R38/COUNTA($D$7:$D$37)</f>
        <v>188.61290322580646</v>
      </c>
      <c r="S39" s="76">
        <f>S38/COUNTA($D$7:$D$37)</f>
        <v>646.74193548387098</v>
      </c>
    </row>
    <row r="40" spans="2:21" ht="14.25" thickTop="1" x14ac:dyDescent="0.15"/>
  </sheetData>
  <mergeCells count="3">
    <mergeCell ref="B2:E2"/>
    <mergeCell ref="F2:I2"/>
    <mergeCell ref="D3:I3"/>
  </mergeCells>
  <phoneticPr fontId="2"/>
  <conditionalFormatting sqref="O8:O37">
    <cfRule type="cellIs" dxfId="1" priority="1" stopIfTrue="1" operator="lessThan">
      <formula>T8</formula>
    </cfRule>
  </conditionalFormatting>
  <conditionalFormatting sqref="O7">
    <cfRule type="cellIs" dxfId="0" priority="2" stopIfTrue="1" operator="lessThan">
      <formula>$T$7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2018-12-25T05:35:44Z</dcterms:modified>
</cp:coreProperties>
</file>