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Z:\02 広報行政係\★事務分掌別データ\04 広報広聴\00 広報一般\09 県民週間\Ｒ６\99 各照会等\04 オープンデータ\"/>
    </mc:Choice>
  </mc:AlternateContent>
  <xr:revisionPtr revIDLastSave="0" documentId="13_ncr:1_{3C5D277C-0CD2-48D4-8FF2-CFCA571B5268}" xr6:coauthVersionLast="36" xr6:coauthVersionMax="36" xr10:uidLastSave="{00000000-0000-0000-0000-000000000000}"/>
  <bookViews>
    <workbookView xWindow="0" yWindow="0" windowWidth="20490" windowHeight="6900" firstSheet="3" activeTab="6" xr2:uid="{00000000-000D-0000-FFFF-FFFF00000000}"/>
  </bookViews>
  <sheets>
    <sheet name="令和6年度実績 " sheetId="31" r:id="rId1"/>
    <sheet name="令和5年度実績" sheetId="28" r:id="rId2"/>
    <sheet name="令和4年度実績 " sheetId="25" r:id="rId3"/>
    <sheet name="令和3年度実績" sheetId="23" r:id="rId4"/>
    <sheet name="令和2年度実績" sheetId="22" r:id="rId5"/>
    <sheet name="令和元年度実績  " sheetId="19" r:id="rId6"/>
    <sheet name="平成30年度実績  " sheetId="18" r:id="rId7"/>
  </sheets>
  <definedNames>
    <definedName name="_xlnm.Print_Area" localSheetId="6">'平成30年度実績  '!$A$1:$L$41</definedName>
    <definedName name="_xlnm.Print_Area" localSheetId="4">令和2年度実績!$A$1:$L$41</definedName>
    <definedName name="_xlnm.Print_Area" localSheetId="3">令和3年度実績!$A$1:$L$41</definedName>
    <definedName name="_xlnm.Print_Area" localSheetId="2">'令和4年度実績 '!$A$1:$R$42</definedName>
    <definedName name="_xlnm.Print_Area" localSheetId="1">令和5年度実績!$B$1:$R$60</definedName>
    <definedName name="_xlnm.Print_Area" localSheetId="0">'令和6年度実績 '!$B$1:$R$60</definedName>
    <definedName name="_xlnm.Print_Area" localSheetId="5">'令和元年度実績  '!$A$1:$L$41</definedName>
  </definedNames>
  <calcPr calcId="191029"/>
</workbook>
</file>

<file path=xl/calcChain.xml><?xml version="1.0" encoding="utf-8"?>
<calcChain xmlns="http://schemas.openxmlformats.org/spreadsheetml/2006/main">
  <c r="R16" i="31" l="1"/>
  <c r="R17" i="31"/>
  <c r="R11" i="31"/>
  <c r="R12" i="31"/>
  <c r="R13" i="31"/>
  <c r="R14" i="31"/>
  <c r="R15" i="31"/>
  <c r="R9" i="31" l="1"/>
  <c r="R6" i="31"/>
  <c r="G36" i="31" l="1"/>
  <c r="J36" i="31"/>
  <c r="J34" i="31" l="1"/>
  <c r="M17" i="31"/>
  <c r="C17" i="31"/>
  <c r="E17" i="31" l="1"/>
  <c r="H36" i="31" l="1"/>
  <c r="F36" i="31"/>
  <c r="I36" i="31"/>
  <c r="L17" i="31"/>
  <c r="K17" i="31"/>
  <c r="J17" i="31"/>
  <c r="I17" i="31"/>
  <c r="H17" i="31"/>
  <c r="G17" i="31"/>
  <c r="F17" i="31"/>
  <c r="D17" i="31"/>
  <c r="N16" i="31"/>
  <c r="M16" i="31" s="1"/>
  <c r="N15" i="31"/>
  <c r="M15" i="31"/>
  <c r="N14" i="31"/>
  <c r="M14" i="31" s="1"/>
  <c r="N13" i="31"/>
  <c r="M13" i="31" s="1"/>
  <c r="N12" i="31"/>
  <c r="M12" i="31"/>
  <c r="N11" i="31"/>
  <c r="M11" i="31" s="1"/>
  <c r="N10" i="31"/>
  <c r="M10" i="31" s="1"/>
  <c r="R10" i="31" s="1"/>
  <c r="N9" i="31"/>
  <c r="M9" i="31"/>
  <c r="N8" i="31"/>
  <c r="M8" i="31" s="1"/>
  <c r="R8" i="31" s="1"/>
  <c r="N7" i="31"/>
  <c r="M7" i="31"/>
  <c r="R7" i="31" s="1"/>
  <c r="N6" i="31"/>
  <c r="M6" i="31" s="1"/>
  <c r="N17" i="31" l="1"/>
  <c r="Q6" i="31"/>
  <c r="Q8" i="31"/>
  <c r="Q10" i="31"/>
  <c r="Q12" i="31"/>
  <c r="Q14" i="31"/>
  <c r="Q16" i="31"/>
  <c r="Q7" i="31"/>
  <c r="Q9" i="31"/>
  <c r="Q11" i="31"/>
  <c r="Q13" i="31"/>
  <c r="Q15" i="31"/>
  <c r="R16" i="28"/>
  <c r="Q17" i="31" l="1"/>
  <c r="K34" i="31"/>
  <c r="K36" i="31"/>
  <c r="N16" i="28"/>
  <c r="N7" i="28"/>
  <c r="N17" i="28" s="1"/>
  <c r="N8" i="28"/>
  <c r="N9" i="28"/>
  <c r="N10" i="28"/>
  <c r="N11" i="28"/>
  <c r="N12" i="28"/>
  <c r="N13" i="28"/>
  <c r="N14" i="28"/>
  <c r="N15" i="28"/>
  <c r="N6" i="28"/>
  <c r="J17" i="28"/>
  <c r="H17" i="28"/>
  <c r="F17" i="28"/>
  <c r="D17" i="28"/>
  <c r="R6" i="28" l="1"/>
  <c r="Q6" i="28"/>
  <c r="N7" i="25"/>
  <c r="M6" i="28" l="1"/>
  <c r="I36" i="28" l="1"/>
  <c r="M7" i="28"/>
  <c r="R7" i="28" s="1"/>
  <c r="M8" i="28"/>
  <c r="M9" i="28"/>
  <c r="M10" i="28"/>
  <c r="M11" i="28"/>
  <c r="M12" i="28"/>
  <c r="M13" i="28"/>
  <c r="M14" i="28"/>
  <c r="M15" i="28"/>
  <c r="M16" i="28"/>
  <c r="E17" i="28" l="1"/>
  <c r="G17" i="28"/>
  <c r="H36" i="28" l="1"/>
  <c r="G36" i="28"/>
  <c r="F36" i="28"/>
  <c r="L17" i="28"/>
  <c r="K17" i="28"/>
  <c r="I17" i="28"/>
  <c r="C17" i="28"/>
  <c r="R15" i="28"/>
  <c r="R14" i="28"/>
  <c r="R13" i="28"/>
  <c r="R12" i="28"/>
  <c r="R11" i="28"/>
  <c r="R10" i="28"/>
  <c r="R9" i="28"/>
  <c r="R8" i="28"/>
  <c r="M17" i="28" l="1"/>
  <c r="Q8" i="28"/>
  <c r="Q10" i="28"/>
  <c r="Q12" i="28"/>
  <c r="Q14" i="28"/>
  <c r="Q16" i="28"/>
  <c r="Q7" i="28"/>
  <c r="Q9" i="28"/>
  <c r="Q11" i="28"/>
  <c r="Q13" i="28"/>
  <c r="Q15" i="28"/>
  <c r="Q17" i="28" l="1"/>
  <c r="J34" i="28"/>
  <c r="R17" i="28"/>
  <c r="J36" i="28" l="1"/>
  <c r="K36" i="28" s="1"/>
  <c r="K34" i="28"/>
  <c r="G17" i="25"/>
  <c r="N14" i="25"/>
  <c r="N13" i="25"/>
  <c r="N12" i="25"/>
  <c r="N11" i="25"/>
  <c r="N10" i="25"/>
  <c r="N9" i="25"/>
  <c r="N8" i="25"/>
  <c r="M7" i="25"/>
  <c r="M6" i="25"/>
  <c r="E17" i="25"/>
  <c r="C17" i="25"/>
  <c r="M17" i="25" l="1"/>
  <c r="H36" i="25"/>
  <c r="G36" i="25"/>
  <c r="F36" i="25"/>
  <c r="N16" i="25" l="1"/>
  <c r="M16" i="25" s="1"/>
  <c r="N15" i="25"/>
  <c r="M15" i="25" s="1"/>
  <c r="M14" i="25"/>
  <c r="M13" i="25"/>
  <c r="M12" i="25"/>
  <c r="M11" i="25"/>
  <c r="M10" i="25"/>
  <c r="M9" i="25"/>
  <c r="M8" i="25"/>
  <c r="N6" i="25"/>
  <c r="Q14" i="25" l="1"/>
  <c r="P14" i="25"/>
  <c r="P16" i="25"/>
  <c r="Q16" i="25"/>
  <c r="P15" i="25"/>
  <c r="Q15" i="25"/>
  <c r="Q13" i="25"/>
  <c r="P13" i="25"/>
  <c r="Q10" i="25"/>
  <c r="P10" i="25"/>
  <c r="Q8" i="25"/>
  <c r="P8" i="25"/>
  <c r="Q12" i="25"/>
  <c r="P12" i="25"/>
  <c r="Q9" i="25"/>
  <c r="P9" i="25"/>
  <c r="Q11" i="25"/>
  <c r="P11" i="25"/>
  <c r="Q7" i="25"/>
  <c r="P7" i="25"/>
  <c r="P6" i="25"/>
  <c r="Q6" i="25"/>
  <c r="I34" i="25"/>
  <c r="J34" i="25" s="1"/>
  <c r="K17" i="25"/>
  <c r="L17" i="25"/>
  <c r="I17" i="25"/>
  <c r="J17" i="25"/>
  <c r="F17" i="25"/>
  <c r="D17" i="25"/>
  <c r="I36" i="25" l="1"/>
  <c r="J36" i="25" s="1"/>
  <c r="P17" i="25"/>
  <c r="Q17" i="25"/>
  <c r="N17" i="25"/>
  <c r="G17" i="23" l="1"/>
  <c r="F17" i="23"/>
  <c r="E17" i="23"/>
  <c r="D17" i="23"/>
  <c r="C17" i="23"/>
  <c r="I35" i="23" l="1"/>
  <c r="H35" i="23"/>
  <c r="G35" i="23"/>
  <c r="H16" i="23"/>
  <c r="K16" i="23" s="1"/>
  <c r="H15" i="23"/>
  <c r="K15" i="23" s="1"/>
  <c r="H14" i="23"/>
  <c r="K14" i="23" s="1"/>
  <c r="H13" i="23"/>
  <c r="K13" i="23" s="1"/>
  <c r="H12" i="23"/>
  <c r="K12" i="23" s="1"/>
  <c r="H11" i="23"/>
  <c r="J11" i="23" s="1"/>
  <c r="H10" i="23"/>
  <c r="K10" i="23" s="1"/>
  <c r="H9" i="23"/>
  <c r="K9" i="23" s="1"/>
  <c r="H8" i="23"/>
  <c r="K8" i="23" s="1"/>
  <c r="H7" i="23"/>
  <c r="J7" i="23" s="1"/>
  <c r="H6" i="23"/>
  <c r="K6" i="23" s="1"/>
  <c r="J14" i="23" l="1"/>
  <c r="J6" i="23"/>
  <c r="K7" i="23"/>
  <c r="J10" i="23"/>
  <c r="K11" i="23"/>
  <c r="H17" i="23"/>
  <c r="J9" i="23"/>
  <c r="J16" i="23"/>
  <c r="J13" i="23"/>
  <c r="J8" i="23"/>
  <c r="J12" i="23"/>
  <c r="J15" i="23"/>
  <c r="J34" i="22"/>
  <c r="K34" i="22" s="1"/>
  <c r="I35" i="22"/>
  <c r="G35" i="22"/>
  <c r="H35" i="22"/>
  <c r="G16" i="22"/>
  <c r="F16" i="22"/>
  <c r="E16" i="22"/>
  <c r="D16" i="22"/>
  <c r="C16" i="22"/>
  <c r="H15" i="22"/>
  <c r="K15" i="22" s="1"/>
  <c r="H14" i="22"/>
  <c r="J14" i="22" s="1"/>
  <c r="H13" i="22"/>
  <c r="K13" i="22" s="1"/>
  <c r="H12" i="22"/>
  <c r="K12" i="22" s="1"/>
  <c r="H11" i="22"/>
  <c r="K11" i="22" s="1"/>
  <c r="H10" i="22"/>
  <c r="J10" i="22" s="1"/>
  <c r="H9" i="22"/>
  <c r="K9" i="22" s="1"/>
  <c r="H8" i="22"/>
  <c r="K8" i="22" s="1"/>
  <c r="H7" i="22"/>
  <c r="K7" i="22" s="1"/>
  <c r="H6" i="22"/>
  <c r="J6" i="22" s="1"/>
  <c r="H5" i="22"/>
  <c r="K5" i="22" s="1"/>
  <c r="J17" i="23" l="1"/>
  <c r="J33" i="23"/>
  <c r="K17" i="23"/>
  <c r="J35" i="23"/>
  <c r="K35" i="23" s="1"/>
  <c r="J9" i="22"/>
  <c r="K6" i="22"/>
  <c r="K14" i="22"/>
  <c r="J13" i="22"/>
  <c r="J5" i="22"/>
  <c r="K10" i="22"/>
  <c r="J12" i="22"/>
  <c r="H16" i="22"/>
  <c r="J8" i="22"/>
  <c r="J7" i="22"/>
  <c r="J11" i="22"/>
  <c r="J15" i="22"/>
  <c r="K35" i="19"/>
  <c r="J35" i="19"/>
  <c r="I35" i="19"/>
  <c r="G33" i="19"/>
  <c r="H33" i="19" s="1"/>
  <c r="G16" i="19"/>
  <c r="F16" i="19"/>
  <c r="E16" i="19"/>
  <c r="D16" i="19"/>
  <c r="C16" i="19"/>
  <c r="H15" i="19"/>
  <c r="K15" i="19" s="1"/>
  <c r="H14" i="19"/>
  <c r="J14" i="19" s="1"/>
  <c r="H13" i="19"/>
  <c r="J13" i="19" s="1"/>
  <c r="H12" i="19"/>
  <c r="K12" i="19" s="1"/>
  <c r="H11" i="19"/>
  <c r="K11" i="19" s="1"/>
  <c r="H10" i="19"/>
  <c r="J10" i="19" s="1"/>
  <c r="H9" i="19"/>
  <c r="K9" i="19" s="1"/>
  <c r="H8" i="19"/>
  <c r="K8" i="19" s="1"/>
  <c r="H7" i="19"/>
  <c r="K7" i="19" s="1"/>
  <c r="H6" i="19"/>
  <c r="J6" i="19" s="1"/>
  <c r="H5" i="19"/>
  <c r="K33" i="23" l="1"/>
  <c r="K16" i="22"/>
  <c r="J33" i="22"/>
  <c r="K33" i="22" s="1"/>
  <c r="J16" i="22"/>
  <c r="K13" i="19"/>
  <c r="K14" i="19"/>
  <c r="K10" i="19"/>
  <c r="J9" i="19"/>
  <c r="K6" i="19"/>
  <c r="H16" i="19"/>
  <c r="K16" i="19" s="1"/>
  <c r="J5" i="19"/>
  <c r="K5" i="19"/>
  <c r="J8" i="19"/>
  <c r="J12" i="19"/>
  <c r="J7" i="19"/>
  <c r="J11" i="19"/>
  <c r="J15" i="19"/>
  <c r="K35" i="18"/>
  <c r="J35" i="18"/>
  <c r="I35" i="18"/>
  <c r="G33" i="18"/>
  <c r="H33" i="18" s="1"/>
  <c r="G16" i="18"/>
  <c r="F16" i="18"/>
  <c r="E16" i="18"/>
  <c r="D16" i="18"/>
  <c r="C16" i="18"/>
  <c r="H15" i="18"/>
  <c r="J15" i="18" s="1"/>
  <c r="H14" i="18"/>
  <c r="K14" i="18" s="1"/>
  <c r="H13" i="18"/>
  <c r="J13" i="18" s="1"/>
  <c r="H12" i="18"/>
  <c r="K12" i="18" s="1"/>
  <c r="H11" i="18"/>
  <c r="K11" i="18" s="1"/>
  <c r="H10" i="18"/>
  <c r="K10" i="18" s="1"/>
  <c r="H9" i="18"/>
  <c r="J9" i="18" s="1"/>
  <c r="H8" i="18"/>
  <c r="K8" i="18" s="1"/>
  <c r="H7" i="18"/>
  <c r="H6" i="18"/>
  <c r="K6" i="18" s="1"/>
  <c r="H5" i="18"/>
  <c r="J5" i="18" s="1"/>
  <c r="J35" i="22" l="1"/>
  <c r="K35" i="22" s="1"/>
  <c r="G34" i="19"/>
  <c r="H34" i="19" s="1"/>
  <c r="J16" i="19"/>
  <c r="J12" i="18"/>
  <c r="K9" i="18"/>
  <c r="J8" i="18"/>
  <c r="K5" i="18"/>
  <c r="H16" i="18"/>
  <c r="K16" i="18" s="1"/>
  <c r="K13" i="18"/>
  <c r="J7" i="18"/>
  <c r="J11" i="18"/>
  <c r="J6" i="18"/>
  <c r="K7" i="18"/>
  <c r="J10" i="18"/>
  <c r="J14" i="18"/>
  <c r="K15" i="18"/>
  <c r="G35" i="19" l="1"/>
  <c r="J16" i="18"/>
  <c r="G34" i="18"/>
  <c r="G35" i="18" s="1"/>
  <c r="H34" i="18" l="1"/>
</calcChain>
</file>

<file path=xl/sharedStrings.xml><?xml version="1.0" encoding="utf-8"?>
<sst xmlns="http://schemas.openxmlformats.org/spreadsheetml/2006/main" count="511" uniqueCount="127">
  <si>
    <t>事務所等</t>
    <rPh sb="0" eb="3">
      <t>ジムショ</t>
    </rPh>
    <rPh sb="3" eb="4">
      <t>トウ</t>
    </rPh>
    <phoneticPr fontId="3"/>
  </si>
  <si>
    <t>鹿児島市</t>
    <rPh sb="0" eb="4">
      <t>カゴシマシ</t>
    </rPh>
    <phoneticPr fontId="3"/>
  </si>
  <si>
    <t>幼稚園</t>
    <rPh sb="0" eb="3">
      <t>ヨウチエン</t>
    </rPh>
    <phoneticPr fontId="3"/>
  </si>
  <si>
    <t>小学校</t>
    <rPh sb="0" eb="3">
      <t>ショウガッコウ</t>
    </rPh>
    <phoneticPr fontId="3"/>
  </si>
  <si>
    <t>中学校</t>
    <rPh sb="0" eb="3">
      <t>チュウガッコウ</t>
    </rPh>
    <phoneticPr fontId="3"/>
  </si>
  <si>
    <t>●参加率（B／A）</t>
    <rPh sb="1" eb="4">
      <t>サンカリツ</t>
    </rPh>
    <phoneticPr fontId="3"/>
  </si>
  <si>
    <t>高　校</t>
    <rPh sb="0" eb="1">
      <t>タカ</t>
    </rPh>
    <rPh sb="2" eb="3">
      <t>コウ</t>
    </rPh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</si>
  <si>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</si>
  <si>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 xml:space="preserve"> </t>
    <phoneticPr fontId="3"/>
  </si>
  <si>
    <t>鹿児島</t>
    <rPh sb="0" eb="3">
      <t>カゴシマ</t>
    </rPh>
    <phoneticPr fontId="3"/>
  </si>
  <si>
    <t>姶良･伊佐</t>
    <rPh sb="0" eb="2">
      <t>アイラ</t>
    </rPh>
    <rPh sb="3" eb="5">
      <t>イサ</t>
    </rPh>
    <phoneticPr fontId="3"/>
  </si>
  <si>
    <t>参加者数（万人）</t>
    <rPh sb="0" eb="4">
      <t>サンカシャスウ</t>
    </rPh>
    <rPh sb="5" eb="7">
      <t>マンニン</t>
    </rPh>
    <phoneticPr fontId="3"/>
  </si>
  <si>
    <t>参加率（％）</t>
    <rPh sb="0" eb="3">
      <t>サンカリツ</t>
    </rPh>
    <phoneticPr fontId="3"/>
  </si>
  <si>
    <t>人数</t>
    <rPh sb="0" eb="2">
      <t>ニンズウ</t>
    </rPh>
    <phoneticPr fontId="3"/>
  </si>
  <si>
    <t>合計</t>
    <rPh sb="0" eb="2">
      <t>ゴウケイ</t>
    </rPh>
    <phoneticPr fontId="3"/>
  </si>
  <si>
    <t>前年度</t>
    <rPh sb="0" eb="3">
      <t>ゼンネンド</t>
    </rPh>
    <phoneticPr fontId="3"/>
  </si>
  <si>
    <t>前年度との比較</t>
    <rPh sb="0" eb="3">
      <t>ゼンネンド</t>
    </rPh>
    <rPh sb="5" eb="7">
      <t>ヒカク</t>
    </rPh>
    <phoneticPr fontId="3"/>
  </si>
  <si>
    <t>15</t>
    <phoneticPr fontId="3"/>
  </si>
  <si>
    <t>16</t>
  </si>
  <si>
    <t>17</t>
  </si>
  <si>
    <t>18</t>
  </si>
  <si>
    <t>19</t>
  </si>
  <si>
    <t>20</t>
  </si>
  <si>
    <t>21</t>
  </si>
  <si>
    <t>22</t>
  </si>
  <si>
    <t>比率（％）</t>
    <rPh sb="0" eb="2">
      <t>ヒリツ</t>
    </rPh>
    <phoneticPr fontId="3"/>
  </si>
  <si>
    <t>増減</t>
    <rPh sb="0" eb="2">
      <t>ゾウゲン</t>
    </rPh>
    <phoneticPr fontId="3"/>
  </si>
  <si>
    <t>（％）</t>
    <phoneticPr fontId="3"/>
  </si>
  <si>
    <t>(単位：人)</t>
    <phoneticPr fontId="3"/>
  </si>
  <si>
    <t>前年差</t>
    <rPh sb="0" eb="1">
      <t>マエ</t>
    </rPh>
    <rPh sb="1" eb="2">
      <t>ドシ</t>
    </rPh>
    <rPh sb="2" eb="3">
      <t>サ</t>
    </rPh>
    <phoneticPr fontId="3"/>
  </si>
  <si>
    <t>(単位:人)</t>
    <phoneticPr fontId="3"/>
  </si>
  <si>
    <t>○１９歳以上の人口(A）(10.1現在推計)</t>
    <rPh sb="3" eb="4">
      <t>サイ</t>
    </rPh>
    <rPh sb="4" eb="6">
      <t>イジョウ</t>
    </rPh>
    <rPh sb="7" eb="9">
      <t>ジンコウ</t>
    </rPh>
    <rPh sb="17" eb="19">
      <t>ゲンザイ</t>
    </rPh>
    <rPh sb="19" eb="21">
      <t>スイケイ</t>
    </rPh>
    <phoneticPr fontId="3"/>
  </si>
  <si>
    <t>←　前年の比から算出する推定値</t>
    <rPh sb="2" eb="4">
      <t>ゼンネン</t>
    </rPh>
    <rPh sb="5" eb="6">
      <t>ヒ</t>
    </rPh>
    <rPh sb="8" eb="10">
      <t>サンシュツ</t>
    </rPh>
    <rPh sb="12" eb="15">
      <t>スイテイチ</t>
    </rPh>
    <phoneticPr fontId="3"/>
  </si>
  <si>
    <t>年　　　度</t>
    <rPh sb="0" eb="1">
      <t>トシ</t>
    </rPh>
    <rPh sb="4" eb="5">
      <t>ド</t>
    </rPh>
    <phoneticPr fontId="3"/>
  </si>
  <si>
    <t>23</t>
    <phoneticPr fontId="3"/>
  </si>
  <si>
    <t>大　隅</t>
    <rPh sb="0" eb="1">
      <t>ダイ</t>
    </rPh>
    <rPh sb="2" eb="3">
      <t>スミ</t>
    </rPh>
    <phoneticPr fontId="3"/>
  </si>
  <si>
    <t>熊　毛</t>
    <rPh sb="0" eb="1">
      <t>クマ</t>
    </rPh>
    <rPh sb="2" eb="3">
      <t>ケ</t>
    </rPh>
    <phoneticPr fontId="3"/>
  </si>
  <si>
    <t>大　島</t>
    <rPh sb="0" eb="1">
      <t>ダイ</t>
    </rPh>
    <rPh sb="2" eb="3">
      <t>シマ</t>
    </rPh>
    <phoneticPr fontId="3"/>
  </si>
  <si>
    <t>県　立</t>
    <rPh sb="0" eb="1">
      <t>ケン</t>
    </rPh>
    <rPh sb="2" eb="3">
      <t>リツ</t>
    </rPh>
    <phoneticPr fontId="3"/>
  </si>
  <si>
    <t>国　立</t>
    <rPh sb="0" eb="1">
      <t>クニ</t>
    </rPh>
    <rPh sb="2" eb="3">
      <t>リツ</t>
    </rPh>
    <phoneticPr fontId="3"/>
  </si>
  <si>
    <t>私　立</t>
    <rPh sb="0" eb="1">
      <t>ワタシ</t>
    </rPh>
    <rPh sb="2" eb="3">
      <t>リツ</t>
    </rPh>
    <phoneticPr fontId="3"/>
  </si>
  <si>
    <t>合　　計</t>
    <rPh sb="0" eb="1">
      <t>ゴウ</t>
    </rPh>
    <rPh sb="3" eb="4">
      <t>ケイ</t>
    </rPh>
    <phoneticPr fontId="3"/>
  </si>
  <si>
    <t>南　薩</t>
    <rPh sb="0" eb="1">
      <t>ミナミ</t>
    </rPh>
    <rPh sb="2" eb="3">
      <t>サツ</t>
    </rPh>
    <phoneticPr fontId="3"/>
  </si>
  <si>
    <t>北　薩</t>
    <rPh sb="0" eb="1">
      <t>キタ</t>
    </rPh>
    <rPh sb="2" eb="3">
      <t>サツ</t>
    </rPh>
    <phoneticPr fontId="3"/>
  </si>
  <si>
    <t>（単位：人）</t>
    <rPh sb="1" eb="3">
      <t>タンイ</t>
    </rPh>
    <rPh sb="4" eb="5">
      <t>ニン</t>
    </rPh>
    <phoneticPr fontId="3"/>
  </si>
  <si>
    <t>＜参考：市町村教委及び県教委が実施した行事への参加者数＞</t>
    <rPh sb="1" eb="3">
      <t>サンコウ</t>
    </rPh>
    <rPh sb="4" eb="7">
      <t>シチョウソン</t>
    </rPh>
    <rPh sb="7" eb="8">
      <t>キョウ</t>
    </rPh>
    <rPh sb="9" eb="10">
      <t>オヨ</t>
    </rPh>
    <rPh sb="11" eb="12">
      <t>ケン</t>
    </rPh>
    <rPh sb="12" eb="14">
      <t>キョウイ</t>
    </rPh>
    <rPh sb="15" eb="17">
      <t>ジッシ</t>
    </rPh>
    <rPh sb="19" eb="21">
      <t>ギョウジ</t>
    </rPh>
    <rPh sb="23" eb="26">
      <t>サンカシャ</t>
    </rPh>
    <rPh sb="26" eb="27">
      <t>カズ</t>
    </rPh>
    <phoneticPr fontId="3"/>
  </si>
  <si>
    <t>平成28年度</t>
    <phoneticPr fontId="3"/>
  </si>
  <si>
    <t>○参加人数（B）</t>
    <rPh sb="1" eb="3">
      <t>サンカ</t>
    </rPh>
    <rPh sb="3" eb="5">
      <t>ニンズウ</t>
    </rPh>
    <phoneticPr fontId="3"/>
  </si>
  <si>
    <t>―――</t>
  </si>
  <si>
    <t xml:space="preserve"> ※各事務所等における高校の参加人数は，市立高校の参加人数。</t>
    <rPh sb="2" eb="3">
      <t>カク</t>
    </rPh>
    <rPh sb="3" eb="6">
      <t>ジムショ</t>
    </rPh>
    <rPh sb="6" eb="7">
      <t>トウ</t>
    </rPh>
    <rPh sb="11" eb="13">
      <t>コウコウ</t>
    </rPh>
    <rPh sb="14" eb="16">
      <t>サンカ</t>
    </rPh>
    <rPh sb="16" eb="18">
      <t>ニンズウ</t>
    </rPh>
    <rPh sb="20" eb="22">
      <t>イチリツ</t>
    </rPh>
    <rPh sb="22" eb="24">
      <t>コウコウ</t>
    </rPh>
    <rPh sb="25" eb="27">
      <t>サンカ</t>
    </rPh>
    <rPh sb="27" eb="29">
      <t>ニンズウ</t>
    </rPh>
    <phoneticPr fontId="3"/>
  </si>
  <si>
    <t xml:space="preserve"> ※参加人数は，当該幼稚園・学校の園児・児童生徒・職員数は除いてカウント。</t>
    <rPh sb="2" eb="4">
      <t>サンカ</t>
    </rPh>
    <rPh sb="4" eb="6">
      <t>ニンズウ</t>
    </rPh>
    <rPh sb="8" eb="10">
      <t>トウガイ</t>
    </rPh>
    <rPh sb="10" eb="12">
      <t>ヨウチ</t>
    </rPh>
    <rPh sb="12" eb="13">
      <t>エン</t>
    </rPh>
    <rPh sb="14" eb="16">
      <t>ガッコウ</t>
    </rPh>
    <rPh sb="17" eb="19">
      <t>エンジ</t>
    </rPh>
    <rPh sb="20" eb="22">
      <t>ジドウ</t>
    </rPh>
    <rPh sb="22" eb="24">
      <t>セイト</t>
    </rPh>
    <rPh sb="25" eb="28">
      <t>ショクインスウ</t>
    </rPh>
    <rPh sb="29" eb="30">
      <t>ノゾ</t>
    </rPh>
    <phoneticPr fontId="3"/>
  </si>
  <si>
    <t xml:space="preserve"> ※小中併設校及び義務教育学校については，小学校でカウント。</t>
    <rPh sb="2" eb="4">
      <t>ショウチュウ</t>
    </rPh>
    <rPh sb="4" eb="6">
      <t>ヘイセツ</t>
    </rPh>
    <rPh sb="6" eb="7">
      <t>コウ</t>
    </rPh>
    <rPh sb="7" eb="8">
      <t>オヨ</t>
    </rPh>
    <rPh sb="9" eb="11">
      <t>ギム</t>
    </rPh>
    <rPh sb="11" eb="13">
      <t>キョウイク</t>
    </rPh>
    <rPh sb="13" eb="15">
      <t>ガッコウ</t>
    </rPh>
    <rPh sb="21" eb="22">
      <t>ショウ</t>
    </rPh>
    <rPh sb="22" eb="24">
      <t>ガッコウ</t>
    </rPh>
    <phoneticPr fontId="3"/>
  </si>
  <si>
    <t>平成30年度</t>
    <phoneticPr fontId="3"/>
  </si>
  <si>
    <t>平成29年度</t>
    <phoneticPr fontId="3"/>
  </si>
  <si>
    <t>平成28年度</t>
    <phoneticPr fontId="3"/>
  </si>
  <si>
    <t>平成27年度</t>
    <phoneticPr fontId="3"/>
  </si>
  <si>
    <t>※　平成30年度の「19歳以上の人口」については，前年10月１日現在の数字。</t>
    <rPh sb="2" eb="4">
      <t>ヘイセイ</t>
    </rPh>
    <rPh sb="6" eb="8">
      <t>ネンド</t>
    </rPh>
    <rPh sb="12" eb="13">
      <t>サイ</t>
    </rPh>
    <rPh sb="13" eb="15">
      <t>イジョウ</t>
    </rPh>
    <rPh sb="16" eb="18">
      <t>ジンコウ</t>
    </rPh>
    <rPh sb="25" eb="27">
      <t>ゼンネン</t>
    </rPh>
    <rPh sb="29" eb="30">
      <t>ガツ</t>
    </rPh>
    <rPh sb="31" eb="32">
      <t>ニチ</t>
    </rPh>
    <rPh sb="32" eb="34">
      <t>ゲンザイ</t>
    </rPh>
    <rPh sb="35" eb="37">
      <t>スウジ</t>
    </rPh>
    <phoneticPr fontId="3"/>
  </si>
  <si>
    <t>（平成30年12月６日現在）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3"/>
  </si>
  <si>
    <t>平成30年度 教育県民週間 実施状況調査結果（参加人数）</t>
    <rPh sb="0" eb="2">
      <t>ヘイセイ</t>
    </rPh>
    <rPh sb="4" eb="5">
      <t>ネン</t>
    </rPh>
    <rPh sb="5" eb="6">
      <t>ド</t>
    </rPh>
    <rPh sb="7" eb="11">
      <t>キョウイクケンミン</t>
    </rPh>
    <rPh sb="11" eb="13">
      <t>シュウカン</t>
    </rPh>
    <rPh sb="14" eb="16">
      <t>ジッシ</t>
    </rPh>
    <rPh sb="16" eb="18">
      <t>ジョウキョウ</t>
    </rPh>
    <rPh sb="18" eb="20">
      <t>チョウサ</t>
    </rPh>
    <rPh sb="20" eb="22">
      <t>ケッカ</t>
    </rPh>
    <rPh sb="23" eb="25">
      <t>サンカ</t>
    </rPh>
    <rPh sb="25" eb="27">
      <t>ニンズウ</t>
    </rPh>
    <phoneticPr fontId="3"/>
  </si>
  <si>
    <t xml:space="preserve">
◎　19歳以上の県民の25.0％（４人に１人に相当）にあたる約34万人が各学校等に来校。
</t>
    <rPh sb="19" eb="20">
      <t>ニン</t>
    </rPh>
    <rPh sb="22" eb="23">
      <t>ニン</t>
    </rPh>
    <rPh sb="24" eb="26">
      <t>ソウトウ</t>
    </rPh>
    <rPh sb="37" eb="38">
      <t>カク</t>
    </rPh>
    <rPh sb="38" eb="40">
      <t>ガッコウ</t>
    </rPh>
    <rPh sb="40" eb="41">
      <t>トウ</t>
    </rPh>
    <phoneticPr fontId="3"/>
  </si>
  <si>
    <t xml:space="preserve"> ※私立学校35校のうち，2１校（小２・中６・高13）で実施。(H29：21校で実施)</t>
    <rPh sb="2" eb="4">
      <t>シリツ</t>
    </rPh>
    <rPh sb="4" eb="6">
      <t>ガッコウ</t>
    </rPh>
    <rPh sb="8" eb="9">
      <t>コウ</t>
    </rPh>
    <rPh sb="15" eb="16">
      <t>コウ</t>
    </rPh>
    <rPh sb="17" eb="18">
      <t>ショウ</t>
    </rPh>
    <rPh sb="20" eb="21">
      <t>チュウ</t>
    </rPh>
    <rPh sb="23" eb="24">
      <t>コウ</t>
    </rPh>
    <rPh sb="28" eb="30">
      <t>ジッシ</t>
    </rPh>
    <rPh sb="38" eb="39">
      <t>コウ</t>
    </rPh>
    <rPh sb="40" eb="42">
      <t>ジッシ</t>
    </rPh>
    <phoneticPr fontId="3"/>
  </si>
  <si>
    <t xml:space="preserve"> ※私立幼稚園（認定こども園を含む）243園のうち，69園で実施。(H29：68園で実施)</t>
    <rPh sb="2" eb="4">
      <t>シリツ</t>
    </rPh>
    <rPh sb="4" eb="7">
      <t>ヨウチエン</t>
    </rPh>
    <rPh sb="8" eb="10">
      <t>ニンテイ</t>
    </rPh>
    <rPh sb="13" eb="14">
      <t>エン</t>
    </rPh>
    <rPh sb="15" eb="16">
      <t>フク</t>
    </rPh>
    <rPh sb="21" eb="22">
      <t>エン</t>
    </rPh>
    <rPh sb="28" eb="29">
      <t>エン</t>
    </rPh>
    <rPh sb="30" eb="32">
      <t>ジッシ</t>
    </rPh>
    <rPh sb="40" eb="41">
      <t>エン</t>
    </rPh>
    <phoneticPr fontId="3"/>
  </si>
  <si>
    <t>令和元年度 教育県民週間 実施状況調査結果（参加人数）</t>
    <rPh sb="0" eb="2">
      <t>レイワ</t>
    </rPh>
    <rPh sb="2" eb="5">
      <t>ガンネンド</t>
    </rPh>
    <rPh sb="6" eb="10">
      <t>キョウイクケンミン</t>
    </rPh>
    <rPh sb="10" eb="12">
      <t>シュウカン</t>
    </rPh>
    <rPh sb="13" eb="15">
      <t>ジッシ</t>
    </rPh>
    <rPh sb="15" eb="17">
      <t>ジョウキョウ</t>
    </rPh>
    <rPh sb="17" eb="19">
      <t>チョウサ</t>
    </rPh>
    <rPh sb="19" eb="21">
      <t>ケッカ</t>
    </rPh>
    <rPh sb="22" eb="24">
      <t>サンカ</t>
    </rPh>
    <rPh sb="24" eb="26">
      <t>ニンズウ</t>
    </rPh>
    <phoneticPr fontId="3"/>
  </si>
  <si>
    <t xml:space="preserve"> ※私立学校34校のうち，23校（小２・中６・高15）で実施。(H30：21校で実施)</t>
    <rPh sb="2" eb="4">
      <t>シリツ</t>
    </rPh>
    <rPh sb="4" eb="6">
      <t>ガッコウ</t>
    </rPh>
    <rPh sb="8" eb="9">
      <t>コウ</t>
    </rPh>
    <rPh sb="15" eb="16">
      <t>コウ</t>
    </rPh>
    <rPh sb="17" eb="18">
      <t>ショウ</t>
    </rPh>
    <rPh sb="20" eb="21">
      <t>チュウ</t>
    </rPh>
    <rPh sb="23" eb="24">
      <t>コウ</t>
    </rPh>
    <rPh sb="28" eb="30">
      <t>ジッシ</t>
    </rPh>
    <rPh sb="38" eb="39">
      <t>コウ</t>
    </rPh>
    <rPh sb="40" eb="42">
      <t>ジッシ</t>
    </rPh>
    <phoneticPr fontId="3"/>
  </si>
  <si>
    <t xml:space="preserve"> ※私立幼稚園（認定こども園を含む）267園のうち，60園で実施。(H30：69園で実施)</t>
    <rPh sb="2" eb="4">
      <t>シリツ</t>
    </rPh>
    <rPh sb="4" eb="7">
      <t>ヨウチエン</t>
    </rPh>
    <rPh sb="8" eb="10">
      <t>ニンテイ</t>
    </rPh>
    <rPh sb="13" eb="14">
      <t>エン</t>
    </rPh>
    <rPh sb="15" eb="16">
      <t>フク</t>
    </rPh>
    <rPh sb="21" eb="22">
      <t>エン</t>
    </rPh>
    <rPh sb="28" eb="29">
      <t>エン</t>
    </rPh>
    <rPh sb="30" eb="32">
      <t>ジッシ</t>
    </rPh>
    <rPh sb="40" eb="41">
      <t>エン</t>
    </rPh>
    <phoneticPr fontId="3"/>
  </si>
  <si>
    <t>元</t>
    <rPh sb="0" eb="1">
      <t>ガン</t>
    </rPh>
    <phoneticPr fontId="3"/>
  </si>
  <si>
    <t>令和元年度</t>
    <rPh sb="0" eb="2">
      <t>レイワ</t>
    </rPh>
    <rPh sb="2" eb="5">
      <t>ガンネンド</t>
    </rPh>
    <phoneticPr fontId="3"/>
  </si>
  <si>
    <t>※　令和元年度の「19歳以上の人口」については，前年10月１日現在の数字。</t>
    <rPh sb="2" eb="4">
      <t>レイワ</t>
    </rPh>
    <rPh sb="4" eb="6">
      <t>ガンネン</t>
    </rPh>
    <rPh sb="6" eb="7">
      <t>ド</t>
    </rPh>
    <rPh sb="11" eb="12">
      <t>サイ</t>
    </rPh>
    <rPh sb="12" eb="14">
      <t>イジョウ</t>
    </rPh>
    <rPh sb="15" eb="17">
      <t>ジンコウ</t>
    </rPh>
    <rPh sb="24" eb="26">
      <t>ゼンネン</t>
    </rPh>
    <rPh sb="28" eb="29">
      <t>ガツ</t>
    </rPh>
    <rPh sb="30" eb="31">
      <t>ニチ</t>
    </rPh>
    <rPh sb="31" eb="33">
      <t>ゲンザイ</t>
    </rPh>
    <rPh sb="34" eb="36">
      <t>スウジ</t>
    </rPh>
    <phoneticPr fontId="3"/>
  </si>
  <si>
    <t>平成29年度</t>
    <phoneticPr fontId="3"/>
  </si>
  <si>
    <t xml:space="preserve">
◎　19歳以上の県民の24.0％（約４人に１人に相当）にあたる約32万人が各学校等に来校。
</t>
    <rPh sb="18" eb="19">
      <t>ヤク</t>
    </rPh>
    <rPh sb="20" eb="21">
      <t>ニン</t>
    </rPh>
    <rPh sb="23" eb="24">
      <t>ニン</t>
    </rPh>
    <rPh sb="25" eb="27">
      <t>ソウトウ</t>
    </rPh>
    <rPh sb="38" eb="39">
      <t>カク</t>
    </rPh>
    <rPh sb="39" eb="41">
      <t>ガッコウ</t>
    </rPh>
    <rPh sb="41" eb="42">
      <t>トウ</t>
    </rPh>
    <phoneticPr fontId="3"/>
  </si>
  <si>
    <t>（令和元年12月時点）</t>
    <rPh sb="1" eb="3">
      <t>レイワ</t>
    </rPh>
    <rPh sb="3" eb="5">
      <t>ガンネン</t>
    </rPh>
    <rPh sb="7" eb="8">
      <t>ガツ</t>
    </rPh>
    <rPh sb="8" eb="10">
      <t>ジテン</t>
    </rPh>
    <phoneticPr fontId="3"/>
  </si>
  <si>
    <t>（令和２年12月時点）</t>
    <rPh sb="1" eb="3">
      <t>レイワ</t>
    </rPh>
    <rPh sb="4" eb="5">
      <t>ネン</t>
    </rPh>
    <rPh sb="7" eb="8">
      <t>ガツ</t>
    </rPh>
    <rPh sb="8" eb="10">
      <t>ジテン</t>
    </rPh>
    <phoneticPr fontId="3"/>
  </si>
  <si>
    <t>平成29年度</t>
  </si>
  <si>
    <t>令和２年度</t>
    <rPh sb="0" eb="2">
      <t>レイワ</t>
    </rPh>
    <rPh sb="3" eb="5">
      <t>ネンド</t>
    </rPh>
    <phoneticPr fontId="3"/>
  </si>
  <si>
    <t>※　令和２年度の「19歳以上の人口」については，前年10月１日現在の数字。</t>
    <rPh sb="2" eb="4">
      <t>レイワ</t>
    </rPh>
    <rPh sb="5" eb="7">
      <t>ネンド</t>
    </rPh>
    <rPh sb="6" eb="7">
      <t>ド</t>
    </rPh>
    <rPh sb="11" eb="12">
      <t>サイ</t>
    </rPh>
    <rPh sb="12" eb="14">
      <t>イジョウ</t>
    </rPh>
    <rPh sb="15" eb="17">
      <t>ジンコウ</t>
    </rPh>
    <rPh sb="24" eb="26">
      <t>ゼンネン</t>
    </rPh>
    <rPh sb="28" eb="29">
      <t>ガツ</t>
    </rPh>
    <rPh sb="30" eb="31">
      <t>ニチ</t>
    </rPh>
    <rPh sb="31" eb="33">
      <t>ゲンザイ</t>
    </rPh>
    <rPh sb="34" eb="36">
      <t>スウジ</t>
    </rPh>
    <phoneticPr fontId="3"/>
  </si>
  <si>
    <t>○参加人数（A）</t>
    <rPh sb="1" eb="3">
      <t>サンカ</t>
    </rPh>
    <rPh sb="3" eb="5">
      <t>ニンズウ</t>
    </rPh>
    <phoneticPr fontId="3"/>
  </si>
  <si>
    <t>○１９歳以上の人口(B）(10.1現在推計)</t>
    <rPh sb="3" eb="4">
      <t>サイ</t>
    </rPh>
    <rPh sb="4" eb="6">
      <t>イジョウ</t>
    </rPh>
    <rPh sb="7" eb="9">
      <t>ジンコウ</t>
    </rPh>
    <rPh sb="17" eb="19">
      <t>ゲンザイ</t>
    </rPh>
    <rPh sb="19" eb="21">
      <t>スイケイ</t>
    </rPh>
    <phoneticPr fontId="3"/>
  </si>
  <si>
    <t>●参加率（A／B）</t>
    <rPh sb="1" eb="4">
      <t>サンカリツ</t>
    </rPh>
    <phoneticPr fontId="3"/>
  </si>
  <si>
    <t xml:space="preserve">
◎　19歳以上の県民の11.5％（約10人に１人に相当）にあたる約15万人が各学校等に来校。
</t>
    <rPh sb="18" eb="19">
      <t>ヤク</t>
    </rPh>
    <rPh sb="21" eb="22">
      <t>ニン</t>
    </rPh>
    <rPh sb="24" eb="25">
      <t>ニン</t>
    </rPh>
    <rPh sb="26" eb="28">
      <t>ソウトウ</t>
    </rPh>
    <rPh sb="39" eb="40">
      <t>カク</t>
    </rPh>
    <rPh sb="40" eb="42">
      <t>ガッコウ</t>
    </rPh>
    <rPh sb="42" eb="43">
      <t>トウ</t>
    </rPh>
    <phoneticPr fontId="3"/>
  </si>
  <si>
    <t>令和２年度 教育県民週間 実施状況調査結果（参加人数）</t>
    <rPh sb="0" eb="2">
      <t>レイワ</t>
    </rPh>
    <rPh sb="3" eb="5">
      <t>ネンド</t>
    </rPh>
    <rPh sb="6" eb="10">
      <t>キョウイクケンミン</t>
    </rPh>
    <rPh sb="10" eb="12">
      <t>シュウカン</t>
    </rPh>
    <rPh sb="13" eb="15">
      <t>ジッシ</t>
    </rPh>
    <rPh sb="15" eb="17">
      <t>ジョウキョウ</t>
    </rPh>
    <rPh sb="17" eb="19">
      <t>チョウサ</t>
    </rPh>
    <rPh sb="19" eb="21">
      <t>ケッカ</t>
    </rPh>
    <rPh sb="22" eb="24">
      <t>サンカ</t>
    </rPh>
    <rPh sb="24" eb="26">
      <t>ニンズウ</t>
    </rPh>
    <phoneticPr fontId="3"/>
  </si>
  <si>
    <t xml:space="preserve"> ※小中併設校及び義務教育学校については，小学校でカウント。楠隼中高一貫校については，県立高校でカウント。</t>
    <rPh sb="2" eb="4">
      <t>ショウチュウ</t>
    </rPh>
    <rPh sb="4" eb="6">
      <t>ヘイセツ</t>
    </rPh>
    <rPh sb="6" eb="7">
      <t>コウ</t>
    </rPh>
    <rPh sb="7" eb="8">
      <t>オヨ</t>
    </rPh>
    <rPh sb="9" eb="11">
      <t>ギム</t>
    </rPh>
    <rPh sb="11" eb="13">
      <t>キョウイク</t>
    </rPh>
    <rPh sb="13" eb="15">
      <t>ガッコウ</t>
    </rPh>
    <rPh sb="21" eb="22">
      <t>ショウ</t>
    </rPh>
    <rPh sb="22" eb="24">
      <t>ガッコウ</t>
    </rPh>
    <rPh sb="30" eb="32">
      <t>ナンシュン</t>
    </rPh>
    <rPh sb="32" eb="34">
      <t>チュウコウ</t>
    </rPh>
    <rPh sb="34" eb="37">
      <t>イッカンコウ</t>
    </rPh>
    <rPh sb="43" eb="45">
      <t>ケンリツ</t>
    </rPh>
    <rPh sb="45" eb="47">
      <t>コウコウ</t>
    </rPh>
    <phoneticPr fontId="3"/>
  </si>
  <si>
    <t xml:space="preserve"> ※私立学校34校のうち，11校（小１・中３・高７）で実施。(R元：23校で実施)</t>
    <rPh sb="2" eb="4">
      <t>シリツ</t>
    </rPh>
    <rPh sb="4" eb="6">
      <t>ガッコウ</t>
    </rPh>
    <rPh sb="8" eb="9">
      <t>コウ</t>
    </rPh>
    <rPh sb="15" eb="16">
      <t>コウ</t>
    </rPh>
    <rPh sb="17" eb="18">
      <t>ショウ</t>
    </rPh>
    <rPh sb="20" eb="21">
      <t>チュウ</t>
    </rPh>
    <rPh sb="23" eb="24">
      <t>コウ</t>
    </rPh>
    <rPh sb="27" eb="29">
      <t>ジッシ</t>
    </rPh>
    <rPh sb="32" eb="33">
      <t>ガン</t>
    </rPh>
    <rPh sb="36" eb="37">
      <t>コウ</t>
    </rPh>
    <rPh sb="38" eb="40">
      <t>ジッシ</t>
    </rPh>
    <phoneticPr fontId="3"/>
  </si>
  <si>
    <t xml:space="preserve"> ※私立幼稚園（認定こども園を含む）279園のうち，42園で実施。(R元：60園で実施)</t>
    <rPh sb="2" eb="4">
      <t>シリツ</t>
    </rPh>
    <rPh sb="4" eb="7">
      <t>ヨウチエン</t>
    </rPh>
    <rPh sb="8" eb="10">
      <t>ニンテイ</t>
    </rPh>
    <rPh sb="13" eb="14">
      <t>エン</t>
    </rPh>
    <rPh sb="15" eb="16">
      <t>フク</t>
    </rPh>
    <rPh sb="21" eb="22">
      <t>エン</t>
    </rPh>
    <rPh sb="28" eb="29">
      <t>エン</t>
    </rPh>
    <rPh sb="30" eb="32">
      <t>ジッシ</t>
    </rPh>
    <rPh sb="35" eb="36">
      <t>ガン</t>
    </rPh>
    <rPh sb="39" eb="40">
      <t>エン</t>
    </rPh>
    <phoneticPr fontId="3"/>
  </si>
  <si>
    <t>平成30年度</t>
  </si>
  <si>
    <t>令和元年度</t>
  </si>
  <si>
    <t>令和３年度</t>
    <rPh sb="0" eb="2">
      <t>レイワ</t>
    </rPh>
    <rPh sb="3" eb="5">
      <t>ネンド</t>
    </rPh>
    <phoneticPr fontId="3"/>
  </si>
  <si>
    <t>幼稚園
こども園</t>
    <rPh sb="0" eb="3">
      <t>ヨウチエン</t>
    </rPh>
    <rPh sb="7" eb="8">
      <t>エン</t>
    </rPh>
    <phoneticPr fontId="3"/>
  </si>
  <si>
    <t xml:space="preserve"> ※私立の中高一貫校は中学校でカウント。</t>
    <rPh sb="2" eb="4">
      <t>シリツ</t>
    </rPh>
    <rPh sb="5" eb="7">
      <t>チュウコウ</t>
    </rPh>
    <rPh sb="7" eb="10">
      <t>イッカンコウ</t>
    </rPh>
    <rPh sb="11" eb="14">
      <t>チュウガッコウ</t>
    </rPh>
    <phoneticPr fontId="3"/>
  </si>
  <si>
    <t>※R2・3はR元の数値</t>
    <rPh sb="7" eb="8">
      <t>ガン</t>
    </rPh>
    <rPh sb="9" eb="11">
      <t>スウチ</t>
    </rPh>
    <phoneticPr fontId="3"/>
  </si>
  <si>
    <t>（令和３年12月集計）</t>
    <rPh sb="1" eb="3">
      <t>レイワ</t>
    </rPh>
    <rPh sb="4" eb="5">
      <t>ネン</t>
    </rPh>
    <rPh sb="7" eb="8">
      <t>ガツ</t>
    </rPh>
    <rPh sb="8" eb="10">
      <t>シュウケイ</t>
    </rPh>
    <phoneticPr fontId="3"/>
  </si>
  <si>
    <t>令和３年度 地域が育む「かごしまの教育」県民週間 実施状況調査結果（参加人数）</t>
    <rPh sb="0" eb="2">
      <t>レイワ</t>
    </rPh>
    <rPh sb="3" eb="5">
      <t>ネンド</t>
    </rPh>
    <rPh sb="6" eb="8">
      <t>チイキ</t>
    </rPh>
    <rPh sb="9" eb="10">
      <t>ハグク</t>
    </rPh>
    <rPh sb="17" eb="19">
      <t>キョウイク</t>
    </rPh>
    <rPh sb="20" eb="22">
      <t>ケンミン</t>
    </rPh>
    <rPh sb="22" eb="24">
      <t>シュウカン</t>
    </rPh>
    <rPh sb="25" eb="27">
      <t>ジッシ</t>
    </rPh>
    <rPh sb="27" eb="29">
      <t>ジョウキョウ</t>
    </rPh>
    <rPh sb="29" eb="31">
      <t>チョウサ</t>
    </rPh>
    <rPh sb="31" eb="33">
      <t>ケッカ</t>
    </rPh>
    <rPh sb="34" eb="36">
      <t>サンカ</t>
    </rPh>
    <rPh sb="36" eb="38">
      <t>ニンズウ</t>
    </rPh>
    <phoneticPr fontId="3"/>
  </si>
  <si>
    <t xml:space="preserve">
◎　19歳以上の県民の12.4％（約10人に１人に相当）にあたる約16万人が各学校等に来校。
</t>
    <rPh sb="18" eb="19">
      <t>ヤク</t>
    </rPh>
    <rPh sb="21" eb="22">
      <t>ニン</t>
    </rPh>
    <rPh sb="24" eb="25">
      <t>ニン</t>
    </rPh>
    <rPh sb="26" eb="28">
      <t>ソウトウ</t>
    </rPh>
    <rPh sb="39" eb="40">
      <t>カク</t>
    </rPh>
    <rPh sb="40" eb="42">
      <t>ガッコウ</t>
    </rPh>
    <rPh sb="42" eb="43">
      <t>トウ</t>
    </rPh>
    <phoneticPr fontId="3"/>
  </si>
  <si>
    <t>（令和４年12月集計）</t>
    <rPh sb="1" eb="3">
      <t>レイワ</t>
    </rPh>
    <rPh sb="4" eb="5">
      <t>ネン</t>
    </rPh>
    <rPh sb="7" eb="8">
      <t>ガツ</t>
    </rPh>
    <rPh sb="8" eb="10">
      <t>シュウケイ</t>
    </rPh>
    <phoneticPr fontId="3"/>
  </si>
  <si>
    <t>令和４年度 地域が育む「かごしまの教育」県民週間 実施状況調査結果（参加人数）</t>
    <rPh sb="0" eb="2">
      <t>レイワ</t>
    </rPh>
    <rPh sb="3" eb="5">
      <t>ネンド</t>
    </rPh>
    <rPh sb="6" eb="8">
      <t>チイキ</t>
    </rPh>
    <rPh sb="9" eb="10">
      <t>ハグク</t>
    </rPh>
    <rPh sb="17" eb="19">
      <t>キョウイク</t>
    </rPh>
    <rPh sb="20" eb="22">
      <t>ケンミン</t>
    </rPh>
    <rPh sb="22" eb="24">
      <t>シュウカン</t>
    </rPh>
    <rPh sb="25" eb="27">
      <t>ジッシ</t>
    </rPh>
    <rPh sb="27" eb="29">
      <t>ジョウキョウ</t>
    </rPh>
    <rPh sb="29" eb="31">
      <t>チョウサ</t>
    </rPh>
    <rPh sb="31" eb="33">
      <t>ケッカ</t>
    </rPh>
    <rPh sb="34" eb="36">
      <t>サンカ</t>
    </rPh>
    <rPh sb="36" eb="38">
      <t>ニンズウ</t>
    </rPh>
    <phoneticPr fontId="3"/>
  </si>
  <si>
    <t>令和元年度</t>
    <phoneticPr fontId="3"/>
  </si>
  <si>
    <t>令和２年度</t>
    <phoneticPr fontId="3"/>
  </si>
  <si>
    <t>令和４年度</t>
    <rPh sb="0" eb="2">
      <t>レイワ</t>
    </rPh>
    <rPh sb="3" eb="5">
      <t>ネンド</t>
    </rPh>
    <phoneticPr fontId="3"/>
  </si>
  <si>
    <t>※R４はR３の数値</t>
    <rPh sb="7" eb="9">
      <t>スウチ</t>
    </rPh>
    <phoneticPr fontId="3"/>
  </si>
  <si>
    <t>総数</t>
    <rPh sb="0" eb="2">
      <t>ソウスウ</t>
    </rPh>
    <phoneticPr fontId="2"/>
  </si>
  <si>
    <t>オンライン等</t>
    <rPh sb="5" eb="6">
      <t>トウ</t>
    </rPh>
    <phoneticPr fontId="2"/>
  </si>
  <si>
    <t>幼稚園・こども園</t>
    <rPh sb="0" eb="3">
      <t>ヨウチエン</t>
    </rPh>
    <rPh sb="7" eb="8">
      <t>エン</t>
    </rPh>
    <phoneticPr fontId="3"/>
  </si>
  <si>
    <t>●参加率（A／B）（％）</t>
    <rPh sb="1" eb="4">
      <t>サンカリツ</t>
    </rPh>
    <phoneticPr fontId="3"/>
  </si>
  <si>
    <t>○参加人数</t>
    <rPh sb="1" eb="3">
      <t>サンカ</t>
    </rPh>
    <rPh sb="3" eb="5">
      <t>ニンズウ</t>
    </rPh>
    <phoneticPr fontId="3"/>
  </si>
  <si>
    <t xml:space="preserve"> ※参加人数は，当該幼稚園・学校の園児・児童生徒・職員数は除いてカウント</t>
    <rPh sb="2" eb="4">
      <t>サンカ</t>
    </rPh>
    <rPh sb="4" eb="6">
      <t>ニンズウ</t>
    </rPh>
    <rPh sb="8" eb="10">
      <t>トウガイ</t>
    </rPh>
    <rPh sb="10" eb="12">
      <t>ヨウチ</t>
    </rPh>
    <rPh sb="12" eb="13">
      <t>エン</t>
    </rPh>
    <rPh sb="14" eb="16">
      <t>ガッコウ</t>
    </rPh>
    <rPh sb="17" eb="19">
      <t>エンジ</t>
    </rPh>
    <rPh sb="20" eb="22">
      <t>ジドウ</t>
    </rPh>
    <rPh sb="22" eb="24">
      <t>セイト</t>
    </rPh>
    <rPh sb="25" eb="28">
      <t>ショクインスウ</t>
    </rPh>
    <rPh sb="29" eb="30">
      <t>ノゾ</t>
    </rPh>
    <phoneticPr fontId="3"/>
  </si>
  <si>
    <t xml:space="preserve"> ※小中併設校及び義務教育学校については，小学校でカウント。楠隼中高一貫校については，県立高校でカウント</t>
    <rPh sb="2" eb="4">
      <t>ショウチュウ</t>
    </rPh>
    <rPh sb="4" eb="6">
      <t>ヘイセツ</t>
    </rPh>
    <rPh sb="6" eb="7">
      <t>コウ</t>
    </rPh>
    <rPh sb="7" eb="8">
      <t>オヨ</t>
    </rPh>
    <rPh sb="9" eb="11">
      <t>ギム</t>
    </rPh>
    <rPh sb="11" eb="13">
      <t>キョウイク</t>
    </rPh>
    <rPh sb="13" eb="15">
      <t>ガッコウ</t>
    </rPh>
    <rPh sb="21" eb="22">
      <t>ショウ</t>
    </rPh>
    <rPh sb="22" eb="24">
      <t>ガッコウ</t>
    </rPh>
    <rPh sb="30" eb="32">
      <t>ナンシュン</t>
    </rPh>
    <rPh sb="32" eb="34">
      <t>チュウコウ</t>
    </rPh>
    <rPh sb="34" eb="37">
      <t>イッカンコウ</t>
    </rPh>
    <rPh sb="43" eb="45">
      <t>ケンリツ</t>
    </rPh>
    <rPh sb="45" eb="47">
      <t>コウコウ</t>
    </rPh>
    <phoneticPr fontId="3"/>
  </si>
  <si>
    <t xml:space="preserve"> ※私立の中高一貫校は中学校でカウント</t>
    <rPh sb="2" eb="4">
      <t>シリツ</t>
    </rPh>
    <rPh sb="5" eb="7">
      <t>チュウコウ</t>
    </rPh>
    <rPh sb="7" eb="10">
      <t>イッカンコウ</t>
    </rPh>
    <rPh sb="11" eb="14">
      <t>チュウガッコウ</t>
    </rPh>
    <phoneticPr fontId="3"/>
  </si>
  <si>
    <t xml:space="preserve"> ※各事務所等における高校の参加人数は，市立高校の参加人数</t>
    <rPh sb="2" eb="3">
      <t>カク</t>
    </rPh>
    <rPh sb="3" eb="6">
      <t>ジムショ</t>
    </rPh>
    <rPh sb="6" eb="7">
      <t>トウ</t>
    </rPh>
    <rPh sb="11" eb="13">
      <t>コウコウ</t>
    </rPh>
    <rPh sb="14" eb="16">
      <t>サンカ</t>
    </rPh>
    <rPh sb="16" eb="18">
      <t>ニンズウ</t>
    </rPh>
    <rPh sb="20" eb="22">
      <t>イチリツ</t>
    </rPh>
    <rPh sb="22" eb="24">
      <t>コウコウ</t>
    </rPh>
    <rPh sb="25" eb="27">
      <t>サンカ</t>
    </rPh>
    <rPh sb="27" eb="29">
      <t>ニンズウ</t>
    </rPh>
    <phoneticPr fontId="3"/>
  </si>
  <si>
    <t xml:space="preserve">※　「19歳以上の人口」については，「県人口移動調査」から
※　令和４年度の「19歳以上の人口」については，前年10月１日現在の数字
</t>
    <rPh sb="19" eb="20">
      <t>ケン</t>
    </rPh>
    <rPh sb="20" eb="22">
      <t>ジンコウ</t>
    </rPh>
    <rPh sb="22" eb="24">
      <t>イドウ</t>
    </rPh>
    <rPh sb="24" eb="26">
      <t>チョウサ</t>
    </rPh>
    <rPh sb="32" eb="34">
      <t>レイワ</t>
    </rPh>
    <rPh sb="35" eb="37">
      <t>ネンド</t>
    </rPh>
    <rPh sb="36" eb="37">
      <t>ド</t>
    </rPh>
    <rPh sb="41" eb="42">
      <t>サイ</t>
    </rPh>
    <rPh sb="42" eb="44">
      <t>イジョウ</t>
    </rPh>
    <rPh sb="45" eb="47">
      <t>ジンコウ</t>
    </rPh>
    <rPh sb="54" eb="56">
      <t>ゼンネン</t>
    </rPh>
    <rPh sb="58" eb="59">
      <t>ガツ</t>
    </rPh>
    <rPh sb="60" eb="61">
      <t>ニチ</t>
    </rPh>
    <rPh sb="61" eb="63">
      <t>ゲンザイ</t>
    </rPh>
    <rPh sb="64" eb="66">
      <t>スウジ</t>
    </rPh>
    <phoneticPr fontId="3"/>
  </si>
  <si>
    <t xml:space="preserve">
◎　19歳以上の県民の13.6％（約10人に１人に相当）にあたる約18万人が各学校等に来校
</t>
    <rPh sb="18" eb="19">
      <t>ヤク</t>
    </rPh>
    <rPh sb="21" eb="22">
      <t>ニン</t>
    </rPh>
    <rPh sb="24" eb="25">
      <t>ニン</t>
    </rPh>
    <rPh sb="26" eb="28">
      <t>ソウトウ</t>
    </rPh>
    <rPh sb="39" eb="40">
      <t>カク</t>
    </rPh>
    <rPh sb="40" eb="42">
      <t>ガッコウ</t>
    </rPh>
    <rPh sb="42" eb="43">
      <t>トウ</t>
    </rPh>
    <phoneticPr fontId="3"/>
  </si>
  <si>
    <t>オンライン等</t>
    <rPh sb="5" eb="6">
      <t>トウ</t>
    </rPh>
    <phoneticPr fontId="3"/>
  </si>
  <si>
    <t>令和５年度 地域が育む「かごしまの教育」県民週間 実施状況調査結果（参加人数）</t>
    <rPh sb="0" eb="2">
      <t>レイワ</t>
    </rPh>
    <rPh sb="3" eb="5">
      <t>ネンド</t>
    </rPh>
    <rPh sb="6" eb="8">
      <t>チイキ</t>
    </rPh>
    <rPh sb="9" eb="10">
      <t>ハグク</t>
    </rPh>
    <rPh sb="17" eb="19">
      <t>キョウイク</t>
    </rPh>
    <rPh sb="20" eb="22">
      <t>ケンミン</t>
    </rPh>
    <rPh sb="22" eb="24">
      <t>シュウカン</t>
    </rPh>
    <rPh sb="25" eb="27">
      <t>ジッシ</t>
    </rPh>
    <rPh sb="27" eb="29">
      <t>ジョウキョウ</t>
    </rPh>
    <rPh sb="29" eb="31">
      <t>チョウサ</t>
    </rPh>
    <rPh sb="31" eb="33">
      <t>ケッカ</t>
    </rPh>
    <rPh sb="34" eb="36">
      <t>サンカ</t>
    </rPh>
    <rPh sb="36" eb="38">
      <t>ニンズウ</t>
    </rPh>
    <phoneticPr fontId="3"/>
  </si>
  <si>
    <t xml:space="preserve"> ※義務教育学校については，小学校でカウント。楠隼中高一貫校については，県立高校でカウント</t>
    <rPh sb="2" eb="4">
      <t>ギム</t>
    </rPh>
    <rPh sb="4" eb="6">
      <t>キョウイク</t>
    </rPh>
    <rPh sb="6" eb="8">
      <t>ガッコウ</t>
    </rPh>
    <rPh sb="14" eb="15">
      <t>ショウ</t>
    </rPh>
    <rPh sb="15" eb="17">
      <t>ガッコウ</t>
    </rPh>
    <rPh sb="23" eb="25">
      <t>ナンシュン</t>
    </rPh>
    <rPh sb="25" eb="27">
      <t>チュウコウ</t>
    </rPh>
    <rPh sb="27" eb="30">
      <t>イッカンコウ</t>
    </rPh>
    <rPh sb="36" eb="38">
      <t>ケンリツ</t>
    </rPh>
    <rPh sb="38" eb="40">
      <t>コウコウ</t>
    </rPh>
    <phoneticPr fontId="3"/>
  </si>
  <si>
    <t>-</t>
    <phoneticPr fontId="3"/>
  </si>
  <si>
    <t>※R５はR４の数値</t>
    <rPh sb="7" eb="9">
      <t>スウチ</t>
    </rPh>
    <phoneticPr fontId="3"/>
  </si>
  <si>
    <t>令和５年度</t>
    <rPh sb="0" eb="2">
      <t>レイワ</t>
    </rPh>
    <rPh sb="3" eb="5">
      <t>ネンド</t>
    </rPh>
    <phoneticPr fontId="3"/>
  </si>
  <si>
    <t xml:space="preserve"> ※私立の中高一貫校は回答者の選択校種でカウント。</t>
    <rPh sb="2" eb="4">
      <t>シリツ</t>
    </rPh>
    <rPh sb="5" eb="7">
      <t>チュウコウ</t>
    </rPh>
    <rPh sb="7" eb="10">
      <t>イッカンコウ</t>
    </rPh>
    <rPh sb="11" eb="13">
      <t>カイトウ</t>
    </rPh>
    <rPh sb="13" eb="14">
      <t>シャ</t>
    </rPh>
    <rPh sb="15" eb="17">
      <t>センタク</t>
    </rPh>
    <rPh sb="17" eb="19">
      <t>コウシュ</t>
    </rPh>
    <phoneticPr fontId="3"/>
  </si>
  <si>
    <t>（令和５年12月集計）</t>
    <rPh sb="1" eb="3">
      <t>レイワ</t>
    </rPh>
    <rPh sb="4" eb="5">
      <t>ネン</t>
    </rPh>
    <rPh sb="7" eb="8">
      <t>ガツ</t>
    </rPh>
    <rPh sb="8" eb="10">
      <t>シュウケイ</t>
    </rPh>
    <phoneticPr fontId="3"/>
  </si>
  <si>
    <t xml:space="preserve">※　「19歳以上の人口」については，「県人口移動調査」から算出
※　令和５年度の「19歳以上の人口」については，前年10月１日現在の数字
</t>
    <rPh sb="19" eb="20">
      <t>ケン</t>
    </rPh>
    <rPh sb="20" eb="22">
      <t>ジンコウ</t>
    </rPh>
    <rPh sb="22" eb="24">
      <t>イドウ</t>
    </rPh>
    <rPh sb="24" eb="26">
      <t>チョウサ</t>
    </rPh>
    <rPh sb="29" eb="31">
      <t>サンシュツ</t>
    </rPh>
    <rPh sb="34" eb="36">
      <t>レイワ</t>
    </rPh>
    <rPh sb="37" eb="39">
      <t>ネンド</t>
    </rPh>
    <rPh sb="38" eb="39">
      <t>ド</t>
    </rPh>
    <rPh sb="43" eb="44">
      <t>サイ</t>
    </rPh>
    <rPh sb="44" eb="46">
      <t>イジョウ</t>
    </rPh>
    <rPh sb="47" eb="49">
      <t>ジンコウ</t>
    </rPh>
    <rPh sb="56" eb="58">
      <t>ゼンネン</t>
    </rPh>
    <rPh sb="57" eb="58">
      <t>ネン</t>
    </rPh>
    <rPh sb="60" eb="61">
      <t>ガツ</t>
    </rPh>
    <rPh sb="61" eb="62">
      <t>ゼンゲツ</t>
    </rPh>
    <rPh sb="62" eb="63">
      <t>ニチ</t>
    </rPh>
    <rPh sb="63" eb="65">
      <t>ゲンザイ</t>
    </rPh>
    <rPh sb="66" eb="68">
      <t>スウジ</t>
    </rPh>
    <phoneticPr fontId="3"/>
  </si>
  <si>
    <t xml:space="preserve">
◎　19歳以上の県民の18.7％（約5.5人に１人に相当）にあたる約24万人が各学校等に来校
</t>
    <rPh sb="18" eb="19">
      <t>ヤク</t>
    </rPh>
    <rPh sb="22" eb="23">
      <t>ニン</t>
    </rPh>
    <rPh sb="25" eb="26">
      <t>ニン</t>
    </rPh>
    <rPh sb="27" eb="29">
      <t>ソウトウ</t>
    </rPh>
    <rPh sb="40" eb="41">
      <t>カク</t>
    </rPh>
    <rPh sb="41" eb="43">
      <t>ガッコウ</t>
    </rPh>
    <rPh sb="43" eb="44">
      <t>トウ</t>
    </rPh>
    <phoneticPr fontId="3"/>
  </si>
  <si>
    <t>R元</t>
    <rPh sb="1" eb="2">
      <t>ガン</t>
    </rPh>
    <phoneticPr fontId="3"/>
  </si>
  <si>
    <t>オンライン等</t>
    <rPh sb="5" eb="6">
      <t>トウ</t>
    </rPh>
    <phoneticPr fontId="3"/>
  </si>
  <si>
    <t>令和６年度 地域が育む「かごしまの教育」県民週間 実施状況調査結果（参加人数）</t>
    <rPh sb="0" eb="2">
      <t>レイワ</t>
    </rPh>
    <rPh sb="3" eb="5">
      <t>ネンド</t>
    </rPh>
    <rPh sb="6" eb="8">
      <t>チイキ</t>
    </rPh>
    <rPh sb="9" eb="10">
      <t>ハグク</t>
    </rPh>
    <rPh sb="17" eb="19">
      <t>キョウイク</t>
    </rPh>
    <rPh sb="20" eb="22">
      <t>ケンミン</t>
    </rPh>
    <rPh sb="22" eb="24">
      <t>シュウカン</t>
    </rPh>
    <rPh sb="25" eb="27">
      <t>ジッシ</t>
    </rPh>
    <rPh sb="27" eb="29">
      <t>ジョウキョウ</t>
    </rPh>
    <rPh sb="29" eb="31">
      <t>チョウサ</t>
    </rPh>
    <rPh sb="31" eb="33">
      <t>ケッカ</t>
    </rPh>
    <rPh sb="34" eb="36">
      <t>サンカ</t>
    </rPh>
    <rPh sb="36" eb="38">
      <t>ニンズウ</t>
    </rPh>
    <phoneticPr fontId="3"/>
  </si>
  <si>
    <t>※R６はR５の数値</t>
    <rPh sb="7" eb="9">
      <t>スウチ</t>
    </rPh>
    <phoneticPr fontId="3"/>
  </si>
  <si>
    <t>令和６年度</t>
    <rPh sb="0" eb="2">
      <t>レイワ</t>
    </rPh>
    <rPh sb="3" eb="5">
      <t>ネンド</t>
    </rPh>
    <phoneticPr fontId="3"/>
  </si>
  <si>
    <t>（令和６年12月集計）</t>
    <rPh sb="1" eb="3">
      <t>レイワ</t>
    </rPh>
    <rPh sb="4" eb="5">
      <t>ネン</t>
    </rPh>
    <rPh sb="7" eb="8">
      <t>ガツ</t>
    </rPh>
    <rPh sb="8" eb="10">
      <t>シュウケイ</t>
    </rPh>
    <phoneticPr fontId="3"/>
  </si>
  <si>
    <t xml:space="preserve">※　「19歳以上の人口」については，「県人口移動調査」から算出
※　令和６年度の「19歳以上の人口」については，前年10月１日現在の数字
</t>
    <rPh sb="19" eb="20">
      <t>ケン</t>
    </rPh>
    <rPh sb="20" eb="22">
      <t>ジンコウ</t>
    </rPh>
    <rPh sb="22" eb="24">
      <t>イドウ</t>
    </rPh>
    <rPh sb="24" eb="26">
      <t>チョウサ</t>
    </rPh>
    <rPh sb="29" eb="31">
      <t>サンシュツ</t>
    </rPh>
    <rPh sb="34" eb="36">
      <t>レイワ</t>
    </rPh>
    <rPh sb="37" eb="39">
      <t>ネンド</t>
    </rPh>
    <rPh sb="38" eb="39">
      <t>ド</t>
    </rPh>
    <rPh sb="43" eb="44">
      <t>サイ</t>
    </rPh>
    <rPh sb="44" eb="46">
      <t>イジョウ</t>
    </rPh>
    <rPh sb="47" eb="49">
      <t>ジンコウ</t>
    </rPh>
    <rPh sb="56" eb="58">
      <t>ゼンネン</t>
    </rPh>
    <rPh sb="57" eb="58">
      <t>ネン</t>
    </rPh>
    <rPh sb="60" eb="61">
      <t>ガツ</t>
    </rPh>
    <rPh sb="61" eb="62">
      <t>ゼンゲツ</t>
    </rPh>
    <rPh sb="62" eb="63">
      <t>ニチ</t>
    </rPh>
    <rPh sb="63" eb="65">
      <t>ゲンザイ</t>
    </rPh>
    <rPh sb="66" eb="68">
      <t>スウジ</t>
    </rPh>
    <phoneticPr fontId="3"/>
  </si>
  <si>
    <t xml:space="preserve">
◎　19歳以上の県民の21.3％（約4.7人に１人に相当）にあたる約27万人が各学校等に来校
</t>
    <rPh sb="18" eb="19">
      <t>ヤク</t>
    </rPh>
    <rPh sb="22" eb="23">
      <t>ニン</t>
    </rPh>
    <rPh sb="25" eb="26">
      <t>ニン</t>
    </rPh>
    <rPh sb="27" eb="29">
      <t>ソウトウ</t>
    </rPh>
    <rPh sb="40" eb="41">
      <t>カク</t>
    </rPh>
    <rPh sb="41" eb="43">
      <t>ガッコウ</t>
    </rPh>
    <rPh sb="43" eb="44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</si>
</sst>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;&quot;▲ &quot;#,##0"/>
    <numFmt numFmtId="178" formatCode="0.0;&quot;▲ &quot;0.0"/>
    <numFmt numFmtId="179" formatCode="0.0_ "/>
    <numFmt numFmtId="180" formatCode="\-"/>
    <numFmt numFmtId="181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name val="ＭＳ 明朝"/>
      <family val="1"/>
      <charset val="128"/>
    </font>
    <font>
      <sz val="13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314">
    <xf numFmtId="0" fontId="0" fillId="0" borderId="0" xfId="0"/>
    <xf numFmtId="0" fontId="0" fillId="0" borderId="0" xfId="0" applyBorder="1"/>
    <xf numFmtId="176" fontId="0" fillId="2" borderId="0" xfId="0" applyNumberFormat="1" applyFill="1" applyBorder="1" applyAlignment="1">
      <alignment horizontal="right"/>
    </xf>
    <xf numFmtId="0" fontId="7" fillId="0" borderId="0" xfId="0" applyFont="1"/>
    <xf numFmtId="176" fontId="7" fillId="2" borderId="0" xfId="0" applyNumberFormat="1" applyFont="1" applyFill="1" applyBorder="1" applyAlignment="1">
      <alignment horizontal="left" vertical="center"/>
    </xf>
    <xf numFmtId="176" fontId="0" fillId="3" borderId="5" xfId="0" applyNumberFormat="1" applyFill="1" applyBorder="1" applyAlignment="1">
      <alignment horizontal="right" vertical="center"/>
    </xf>
    <xf numFmtId="176" fontId="0" fillId="3" borderId="6" xfId="0" applyNumberForma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58" fontId="5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10" xfId="0" applyBorder="1" applyAlignment="1">
      <alignment vertical="center"/>
    </xf>
    <xf numFmtId="176" fontId="0" fillId="0" borderId="0" xfId="0" applyNumberFormat="1" applyBorder="1" applyAlignment="1">
      <alignment horizontal="right" vertical="center" shrinkToFit="1"/>
    </xf>
    <xf numFmtId="176" fontId="0" fillId="0" borderId="0" xfId="0" applyNumberFormat="1" applyBorder="1" applyAlignment="1">
      <alignment vertical="center" shrinkToFit="1"/>
    </xf>
    <xf numFmtId="0" fontId="6" fillId="0" borderId="0" xfId="0" applyFont="1" applyBorder="1" applyAlignment="1">
      <alignment horizontal="left" vertical="center" wrapText="1"/>
    </xf>
    <xf numFmtId="176" fontId="7" fillId="2" borderId="21" xfId="0" applyNumberFormat="1" applyFont="1" applyFill="1" applyBorder="1" applyAlignment="1">
      <alignment horizontal="left"/>
    </xf>
    <xf numFmtId="0" fontId="8" fillId="0" borderId="0" xfId="0" applyFont="1" applyAlignment="1"/>
    <xf numFmtId="0" fontId="0" fillId="3" borderId="22" xfId="0" applyFill="1" applyBorder="1" applyAlignment="1">
      <alignment vertical="center"/>
    </xf>
    <xf numFmtId="0" fontId="0" fillId="3" borderId="23" xfId="0" applyFill="1" applyBorder="1" applyAlignment="1">
      <alignment vertical="center"/>
    </xf>
    <xf numFmtId="0" fontId="0" fillId="2" borderId="26" xfId="0" applyFill="1" applyBorder="1" applyAlignment="1">
      <alignment horizontal="center" vertical="center"/>
    </xf>
    <xf numFmtId="176" fontId="0" fillId="2" borderId="26" xfId="0" applyNumberForma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176" fontId="2" fillId="2" borderId="26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right" vertical="center"/>
    </xf>
    <xf numFmtId="0" fontId="0" fillId="2" borderId="0" xfId="0" applyFill="1"/>
    <xf numFmtId="176" fontId="2" fillId="3" borderId="14" xfId="0" applyNumberFormat="1" applyFont="1" applyFill="1" applyBorder="1" applyAlignment="1">
      <alignment horizontal="right" vertical="center"/>
    </xf>
    <xf numFmtId="0" fontId="5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77" fontId="12" fillId="2" borderId="14" xfId="0" applyNumberFormat="1" applyFont="1" applyFill="1" applyBorder="1" applyAlignment="1">
      <alignment horizontal="right" vertical="center" shrinkToFit="1"/>
    </xf>
    <xf numFmtId="177" fontId="12" fillId="2" borderId="15" xfId="0" applyNumberFormat="1" applyFont="1" applyFill="1" applyBorder="1" applyAlignment="1">
      <alignment horizontal="right" vertical="center" shrinkToFit="1"/>
    </xf>
    <xf numFmtId="0" fontId="0" fillId="0" borderId="32" xfId="0" applyBorder="1"/>
    <xf numFmtId="0" fontId="13" fillId="0" borderId="0" xfId="0" applyFont="1" applyAlignment="1">
      <alignment vertical="center"/>
    </xf>
    <xf numFmtId="178" fontId="12" fillId="3" borderId="31" xfId="0" applyNumberFormat="1" applyFont="1" applyFill="1" applyBorder="1" applyAlignment="1">
      <alignment horizontal="right" vertical="center" shrinkToFit="1"/>
    </xf>
    <xf numFmtId="176" fontId="2" fillId="3" borderId="35" xfId="0" applyNumberFormat="1" applyFont="1" applyFill="1" applyBorder="1" applyAlignment="1">
      <alignment horizontal="right" vertical="center"/>
    </xf>
    <xf numFmtId="176" fontId="2" fillId="3" borderId="3" xfId="0" applyNumberFormat="1" applyFont="1" applyFill="1" applyBorder="1" applyAlignment="1">
      <alignment horizontal="right" vertical="center"/>
    </xf>
    <xf numFmtId="177" fontId="10" fillId="3" borderId="19" xfId="0" applyNumberFormat="1" applyFont="1" applyFill="1" applyBorder="1" applyAlignment="1">
      <alignment horizontal="right" vertical="center"/>
    </xf>
    <xf numFmtId="178" fontId="0" fillId="3" borderId="37" xfId="0" applyNumberFormat="1" applyFill="1" applyBorder="1" applyAlignment="1">
      <alignment horizontal="right" vertical="center"/>
    </xf>
    <xf numFmtId="176" fontId="2" fillId="3" borderId="13" xfId="0" applyNumberFormat="1" applyFont="1" applyFill="1" applyBorder="1" applyAlignment="1">
      <alignment horizontal="right" vertical="center"/>
    </xf>
    <xf numFmtId="177" fontId="12" fillId="0" borderId="14" xfId="0" applyNumberFormat="1" applyFont="1" applyBorder="1" applyAlignment="1">
      <alignment horizontal="right" vertical="center"/>
    </xf>
    <xf numFmtId="177" fontId="2" fillId="0" borderId="15" xfId="0" applyNumberFormat="1" applyFont="1" applyBorder="1" applyAlignment="1">
      <alignment horizontal="right" vertical="center"/>
    </xf>
    <xf numFmtId="176" fontId="0" fillId="3" borderId="19" xfId="0" applyNumberFormat="1" applyFill="1" applyBorder="1" applyAlignment="1">
      <alignment horizontal="right" vertical="center"/>
    </xf>
    <xf numFmtId="176" fontId="12" fillId="3" borderId="23" xfId="0" applyNumberFormat="1" applyFont="1" applyFill="1" applyBorder="1" applyAlignment="1">
      <alignment horizontal="right" vertical="center"/>
    </xf>
    <xf numFmtId="176" fontId="9" fillId="3" borderId="1" xfId="0" applyNumberFormat="1" applyFont="1" applyFill="1" applyBorder="1" applyAlignment="1">
      <alignment horizontal="right" vertical="center"/>
    </xf>
    <xf numFmtId="0" fontId="0" fillId="0" borderId="32" xfId="0" applyFill="1" applyBorder="1"/>
    <xf numFmtId="49" fontId="0" fillId="0" borderId="0" xfId="0" applyNumberFormat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/>
    </xf>
    <xf numFmtId="49" fontId="9" fillId="3" borderId="3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5" fillId="0" borderId="0" xfId="0" applyFont="1" applyAlignment="1"/>
    <xf numFmtId="0" fontId="9" fillId="3" borderId="4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178" fontId="9" fillId="3" borderId="6" xfId="0" applyNumberFormat="1" applyFont="1" applyFill="1" applyBorder="1" applyAlignment="1">
      <alignment horizontal="right" vertical="center"/>
    </xf>
    <xf numFmtId="0" fontId="9" fillId="3" borderId="32" xfId="0" applyFont="1" applyFill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45" xfId="0" applyBorder="1"/>
    <xf numFmtId="0" fontId="0" fillId="0" borderId="0" xfId="0" applyFont="1" applyAlignment="1">
      <alignment vertical="center"/>
    </xf>
    <xf numFmtId="176" fontId="7" fillId="2" borderId="0" xfId="0" applyNumberFormat="1" applyFont="1" applyFill="1" applyBorder="1" applyAlignment="1">
      <alignment horizontal="left"/>
    </xf>
    <xf numFmtId="176" fontId="4" fillId="2" borderId="0" xfId="0" applyNumberFormat="1" applyFont="1" applyFill="1" applyBorder="1" applyAlignment="1">
      <alignment horizontal="left"/>
    </xf>
    <xf numFmtId="0" fontId="9" fillId="4" borderId="27" xfId="0" applyFont="1" applyFill="1" applyBorder="1" applyAlignment="1">
      <alignment horizontal="left" vertical="center"/>
    </xf>
    <xf numFmtId="176" fontId="2" fillId="4" borderId="28" xfId="0" applyNumberFormat="1" applyFont="1" applyFill="1" applyBorder="1" applyAlignment="1">
      <alignment horizontal="right" vertical="center"/>
    </xf>
    <xf numFmtId="176" fontId="2" fillId="4" borderId="13" xfId="0" applyNumberFormat="1" applyFont="1" applyFill="1" applyBorder="1" applyAlignment="1">
      <alignment horizontal="right" vertical="center"/>
    </xf>
    <xf numFmtId="176" fontId="2" fillId="4" borderId="13" xfId="0" applyNumberFormat="1" applyFont="1" applyFill="1" applyBorder="1" applyAlignment="1">
      <alignment horizontal="center" vertical="center"/>
    </xf>
    <xf numFmtId="176" fontId="2" fillId="4" borderId="17" xfId="0" applyNumberFormat="1" applyFont="1" applyFill="1" applyBorder="1" applyAlignment="1">
      <alignment horizontal="right" vertical="center"/>
    </xf>
    <xf numFmtId="176" fontId="2" fillId="4" borderId="14" xfId="0" applyNumberFormat="1" applyFont="1" applyFill="1" applyBorder="1" applyAlignment="1">
      <alignment horizontal="right" vertical="center"/>
    </xf>
    <xf numFmtId="176" fontId="2" fillId="4" borderId="14" xfId="0" applyNumberFormat="1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9" fillId="4" borderId="42" xfId="0" applyFont="1" applyFill="1" applyBorder="1" applyAlignment="1">
      <alignment horizontal="left" vertical="center"/>
    </xf>
    <xf numFmtId="176" fontId="2" fillId="4" borderId="38" xfId="0" applyNumberFormat="1" applyFont="1" applyFill="1" applyBorder="1" applyAlignment="1">
      <alignment horizontal="center" vertical="center"/>
    </xf>
    <xf numFmtId="176" fontId="2" fillId="4" borderId="34" xfId="0" applyNumberFormat="1" applyFont="1" applyFill="1" applyBorder="1" applyAlignment="1">
      <alignment horizontal="center" vertical="center"/>
    </xf>
    <xf numFmtId="176" fontId="2" fillId="4" borderId="34" xfId="0" applyNumberFormat="1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left" vertical="center"/>
    </xf>
    <xf numFmtId="176" fontId="2" fillId="4" borderId="43" xfId="0" applyNumberFormat="1" applyFont="1" applyFill="1" applyBorder="1" applyAlignment="1">
      <alignment horizontal="right" vertical="center"/>
    </xf>
    <xf numFmtId="176" fontId="2" fillId="4" borderId="2" xfId="0" applyNumberFormat="1" applyFont="1" applyFill="1" applyBorder="1" applyAlignment="1">
      <alignment horizontal="right" vertical="center"/>
    </xf>
    <xf numFmtId="176" fontId="2" fillId="4" borderId="3" xfId="0" applyNumberFormat="1" applyFont="1" applyFill="1" applyBorder="1" applyAlignment="1">
      <alignment horizontal="right" vertical="center"/>
    </xf>
    <xf numFmtId="176" fontId="2" fillId="4" borderId="3" xfId="0" applyNumberFormat="1" applyFont="1" applyFill="1" applyBorder="1" applyAlignment="1">
      <alignment horizontal="center" vertical="center"/>
    </xf>
    <xf numFmtId="176" fontId="2" fillId="4" borderId="11" xfId="0" applyNumberFormat="1" applyFont="1" applyFill="1" applyBorder="1" applyAlignment="1">
      <alignment horizontal="right" vertical="center"/>
    </xf>
    <xf numFmtId="177" fontId="2" fillId="4" borderId="13" xfId="0" applyNumberFormat="1" applyFont="1" applyFill="1" applyBorder="1" applyAlignment="1">
      <alignment horizontal="right" vertical="center"/>
    </xf>
    <xf numFmtId="178" fontId="2" fillId="4" borderId="25" xfId="0" applyNumberFormat="1" applyFont="1" applyFill="1" applyBorder="1" applyAlignment="1">
      <alignment horizontal="right" vertical="center"/>
    </xf>
    <xf numFmtId="178" fontId="2" fillId="4" borderId="18" xfId="0" applyNumberFormat="1" applyFont="1" applyFill="1" applyBorder="1" applyAlignment="1">
      <alignment horizontal="right" vertical="center"/>
    </xf>
    <xf numFmtId="176" fontId="2" fillId="4" borderId="12" xfId="0" applyNumberFormat="1" applyFont="1" applyFill="1" applyBorder="1" applyAlignment="1">
      <alignment horizontal="right" vertical="center"/>
    </xf>
    <xf numFmtId="177" fontId="2" fillId="4" borderId="14" xfId="0" applyNumberFormat="1" applyFont="1" applyFill="1" applyBorder="1" applyAlignment="1">
      <alignment horizontal="right" vertical="center"/>
    </xf>
    <xf numFmtId="176" fontId="0" fillId="4" borderId="12" xfId="0" applyNumberFormat="1" applyFill="1" applyBorder="1" applyAlignment="1">
      <alignment horizontal="right" vertical="center"/>
    </xf>
    <xf numFmtId="178" fontId="0" fillId="4" borderId="18" xfId="0" applyNumberFormat="1" applyFill="1" applyBorder="1" applyAlignment="1">
      <alignment horizontal="right" vertical="center"/>
    </xf>
    <xf numFmtId="176" fontId="0" fillId="4" borderId="33" xfId="0" applyNumberFormat="1" applyFill="1" applyBorder="1" applyAlignment="1">
      <alignment horizontal="right" vertical="center"/>
    </xf>
    <xf numFmtId="177" fontId="2" fillId="4" borderId="34" xfId="0" applyNumberFormat="1" applyFont="1" applyFill="1" applyBorder="1" applyAlignment="1">
      <alignment horizontal="right" vertical="center"/>
    </xf>
    <xf numFmtId="178" fontId="0" fillId="4" borderId="36" xfId="0" applyNumberFormat="1" applyFill="1" applyBorder="1" applyAlignment="1">
      <alignment horizontal="right" vertical="center"/>
    </xf>
    <xf numFmtId="176" fontId="0" fillId="4" borderId="7" xfId="0" applyNumberFormat="1" applyFill="1" applyBorder="1" applyAlignment="1">
      <alignment horizontal="right" vertical="center"/>
    </xf>
    <xf numFmtId="177" fontId="0" fillId="4" borderId="7" xfId="0" applyNumberFormat="1" applyFill="1" applyBorder="1" applyAlignment="1">
      <alignment horizontal="right" vertical="center"/>
    </xf>
    <xf numFmtId="178" fontId="0" fillId="4" borderId="8" xfId="0" applyNumberFormat="1" applyFill="1" applyBorder="1" applyAlignment="1">
      <alignment horizontal="right" vertical="center"/>
    </xf>
    <xf numFmtId="179" fontId="0" fillId="0" borderId="32" xfId="0" applyNumberFormat="1" applyBorder="1"/>
    <xf numFmtId="179" fontId="0" fillId="0" borderId="32" xfId="0" applyNumberFormat="1" applyBorder="1" applyAlignment="1">
      <alignment horizontal="right"/>
    </xf>
    <xf numFmtId="177" fontId="1" fillId="0" borderId="18" xfId="0" applyNumberFormat="1" applyFont="1" applyBorder="1" applyAlignment="1">
      <alignment horizontal="right" vertical="center"/>
    </xf>
    <xf numFmtId="177" fontId="1" fillId="0" borderId="55" xfId="0" applyNumberFormat="1" applyFont="1" applyBorder="1" applyAlignment="1">
      <alignment horizontal="right" vertical="center"/>
    </xf>
    <xf numFmtId="178" fontId="9" fillId="3" borderId="37" xfId="0" applyNumberFormat="1" applyFont="1" applyFill="1" applyBorder="1" applyAlignment="1">
      <alignment horizontal="right" vertical="center"/>
    </xf>
    <xf numFmtId="176" fontId="0" fillId="4" borderId="34" xfId="0" applyNumberFormat="1" applyFont="1" applyFill="1" applyBorder="1" applyAlignment="1">
      <alignment horizontal="right" vertical="center"/>
    </xf>
    <xf numFmtId="178" fontId="9" fillId="3" borderId="19" xfId="0" applyNumberFormat="1" applyFont="1" applyFill="1" applyBorder="1" applyAlignment="1">
      <alignment horizontal="right" vertical="center"/>
    </xf>
    <xf numFmtId="176" fontId="0" fillId="2" borderId="63" xfId="0" applyNumberFormat="1" applyFill="1" applyBorder="1" applyAlignment="1">
      <alignment horizontal="right"/>
    </xf>
    <xf numFmtId="0" fontId="0" fillId="0" borderId="62" xfId="0" applyBorder="1"/>
    <xf numFmtId="0" fontId="0" fillId="0" borderId="66" xfId="0" applyBorder="1" applyAlignment="1">
      <alignment vertical="center"/>
    </xf>
    <xf numFmtId="0" fontId="0" fillId="0" borderId="67" xfId="0" applyBorder="1" applyAlignment="1">
      <alignment vertical="center"/>
    </xf>
    <xf numFmtId="177" fontId="12" fillId="2" borderId="32" xfId="0" applyNumberFormat="1" applyFont="1" applyFill="1" applyBorder="1" applyAlignment="1">
      <alignment horizontal="right" vertical="center" shrinkToFit="1"/>
    </xf>
    <xf numFmtId="176" fontId="10" fillId="3" borderId="1" xfId="0" applyNumberFormat="1" applyFont="1" applyFill="1" applyBorder="1" applyAlignment="1">
      <alignment horizontal="right" vertical="center"/>
    </xf>
    <xf numFmtId="177" fontId="0" fillId="3" borderId="19" xfId="0" applyNumberFormat="1" applyFont="1" applyFill="1" applyBorder="1" applyAlignment="1">
      <alignment horizontal="right" vertical="center"/>
    </xf>
    <xf numFmtId="0" fontId="5" fillId="0" borderId="68" xfId="0" applyFont="1" applyBorder="1" applyAlignment="1">
      <alignment horizontal="center" vertical="center"/>
    </xf>
    <xf numFmtId="177" fontId="12" fillId="2" borderId="69" xfId="0" applyNumberFormat="1" applyFont="1" applyFill="1" applyBorder="1" applyAlignment="1">
      <alignment horizontal="right" vertical="center" shrinkToFit="1"/>
    </xf>
    <xf numFmtId="177" fontId="12" fillId="2" borderId="70" xfId="0" applyNumberFormat="1" applyFont="1" applyFill="1" applyBorder="1" applyAlignment="1">
      <alignment horizontal="right" vertical="center" shrinkToFit="1"/>
    </xf>
    <xf numFmtId="178" fontId="9" fillId="3" borderId="71" xfId="0" applyNumberFormat="1" applyFont="1" applyFill="1" applyBorder="1" applyAlignment="1">
      <alignment horizontal="right" vertical="center" shrinkToFit="1"/>
    </xf>
    <xf numFmtId="177" fontId="1" fillId="0" borderId="60" xfId="0" applyNumberFormat="1" applyFont="1" applyBorder="1" applyAlignment="1">
      <alignment horizontal="right" vertical="center"/>
    </xf>
    <xf numFmtId="177" fontId="1" fillId="0" borderId="72" xfId="0" applyNumberFormat="1" applyFont="1" applyBorder="1" applyAlignment="1">
      <alignment horizontal="right" vertical="center"/>
    </xf>
    <xf numFmtId="0" fontId="2" fillId="0" borderId="73" xfId="0" applyFont="1" applyBorder="1" applyAlignment="1">
      <alignment horizontal="center" vertical="center"/>
    </xf>
    <xf numFmtId="177" fontId="10" fillId="0" borderId="74" xfId="0" applyNumberFormat="1" applyFont="1" applyBorder="1" applyAlignment="1">
      <alignment horizontal="right" vertical="center"/>
    </xf>
    <xf numFmtId="177" fontId="12" fillId="0" borderId="65" xfId="0" applyNumberFormat="1" applyFont="1" applyBorder="1" applyAlignment="1">
      <alignment horizontal="right" vertical="center"/>
    </xf>
    <xf numFmtId="178" fontId="9" fillId="3" borderId="4" xfId="0" applyNumberFormat="1" applyFont="1" applyFill="1" applyBorder="1" applyAlignment="1">
      <alignment horizontal="right" vertical="center"/>
    </xf>
    <xf numFmtId="176" fontId="2" fillId="4" borderId="17" xfId="0" applyNumberFormat="1" applyFont="1" applyFill="1" applyBorder="1" applyAlignment="1">
      <alignment horizontal="center" vertical="center"/>
    </xf>
    <xf numFmtId="177" fontId="0" fillId="2" borderId="70" xfId="0" applyNumberFormat="1" applyFont="1" applyFill="1" applyBorder="1" applyAlignment="1">
      <alignment horizontal="right" vertical="center" shrinkToFit="1"/>
    </xf>
    <xf numFmtId="177" fontId="0" fillId="2" borderId="32" xfId="0" applyNumberFormat="1" applyFont="1" applyFill="1" applyBorder="1" applyAlignment="1">
      <alignment horizontal="right" vertical="center" wrapText="1" shrinkToFit="1"/>
    </xf>
    <xf numFmtId="177" fontId="0" fillId="0" borderId="72" xfId="0" applyNumberFormat="1" applyFont="1" applyBorder="1" applyAlignment="1">
      <alignment horizontal="right" vertical="center" wrapText="1"/>
    </xf>
    <xf numFmtId="0" fontId="0" fillId="2" borderId="0" xfId="0" applyFont="1" applyFill="1"/>
    <xf numFmtId="176" fontId="0" fillId="2" borderId="0" xfId="0" applyNumberFormat="1" applyFont="1" applyFill="1" applyBorder="1" applyAlignment="1">
      <alignment horizontal="right"/>
    </xf>
    <xf numFmtId="0" fontId="0" fillId="0" borderId="0" xfId="0" applyFont="1"/>
    <xf numFmtId="0" fontId="0" fillId="0" borderId="45" xfId="0" applyFont="1" applyBorder="1"/>
    <xf numFmtId="0" fontId="0" fillId="0" borderId="67" xfId="0" applyFont="1" applyBorder="1" applyAlignment="1">
      <alignment vertical="center"/>
    </xf>
    <xf numFmtId="0" fontId="0" fillId="3" borderId="23" xfId="0" applyFont="1" applyFill="1" applyBorder="1" applyAlignment="1">
      <alignment vertical="center"/>
    </xf>
    <xf numFmtId="49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/>
    <xf numFmtId="0" fontId="0" fillId="0" borderId="26" xfId="0" applyBorder="1" applyAlignment="1">
      <alignment vertical="center"/>
    </xf>
    <xf numFmtId="0" fontId="0" fillId="0" borderId="0" xfId="0" applyAlignment="1">
      <alignment horizontal="right"/>
    </xf>
    <xf numFmtId="0" fontId="9" fillId="2" borderId="39" xfId="0" applyFont="1" applyFill="1" applyBorder="1" applyAlignment="1">
      <alignment horizontal="center" vertical="center" shrinkToFit="1"/>
    </xf>
    <xf numFmtId="180" fontId="2" fillId="4" borderId="82" xfId="0" applyNumberFormat="1" applyFont="1" applyFill="1" applyBorder="1" applyAlignment="1">
      <alignment horizontal="center" vertical="center"/>
    </xf>
    <xf numFmtId="180" fontId="0" fillId="4" borderId="83" xfId="0" applyNumberFormat="1" applyFont="1" applyFill="1" applyBorder="1" applyAlignment="1">
      <alignment horizontal="center" vertical="center"/>
    </xf>
    <xf numFmtId="176" fontId="0" fillId="4" borderId="82" xfId="0" applyNumberFormat="1" applyFont="1" applyFill="1" applyBorder="1" applyAlignment="1">
      <alignment horizontal="right" vertical="center"/>
    </xf>
    <xf numFmtId="176" fontId="0" fillId="3" borderId="77" xfId="0" applyNumberFormat="1" applyFont="1" applyFill="1" applyBorder="1" applyAlignment="1">
      <alignment horizontal="right" vertical="center"/>
    </xf>
    <xf numFmtId="0" fontId="9" fillId="4" borderId="65" xfId="0" applyFont="1" applyFill="1" applyBorder="1" applyAlignment="1">
      <alignment horizontal="left" vertical="center"/>
    </xf>
    <xf numFmtId="176" fontId="0" fillId="2" borderId="0" xfId="0" applyNumberFormat="1" applyFill="1" applyBorder="1" applyAlignment="1">
      <alignment horizontal="right" vertical="center"/>
    </xf>
    <xf numFmtId="0" fontId="9" fillId="0" borderId="84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5" borderId="84" xfId="0" applyFont="1" applyFill="1" applyBorder="1" applyAlignment="1">
      <alignment horizontal="center" vertical="center" shrinkToFit="1"/>
    </xf>
    <xf numFmtId="0" fontId="9" fillId="5" borderId="85" xfId="0" applyFont="1" applyFill="1" applyBorder="1" applyAlignment="1">
      <alignment horizontal="center" vertical="center" shrinkToFit="1"/>
    </xf>
    <xf numFmtId="0" fontId="9" fillId="0" borderId="86" xfId="0" applyFont="1" applyFill="1" applyBorder="1" applyAlignment="1">
      <alignment horizontal="center" vertical="center" shrinkToFit="1"/>
    </xf>
    <xf numFmtId="0" fontId="9" fillId="2" borderId="85" xfId="0" applyFont="1" applyFill="1" applyBorder="1" applyAlignment="1">
      <alignment horizontal="center" vertical="center"/>
    </xf>
    <xf numFmtId="0" fontId="14" fillId="4" borderId="65" xfId="0" applyFont="1" applyFill="1" applyBorder="1" applyAlignment="1">
      <alignment horizontal="left" vertical="center"/>
    </xf>
    <xf numFmtId="0" fontId="9" fillId="3" borderId="80" xfId="0" applyFont="1" applyFill="1" applyBorder="1" applyAlignment="1">
      <alignment horizontal="center" vertical="center"/>
    </xf>
    <xf numFmtId="176" fontId="0" fillId="4" borderId="83" xfId="0" applyNumberFormat="1" applyFont="1" applyFill="1" applyBorder="1" applyAlignment="1">
      <alignment horizontal="right" vertical="center"/>
    </xf>
    <xf numFmtId="180" fontId="2" fillId="4" borderId="83" xfId="0" applyNumberFormat="1" applyFont="1" applyFill="1" applyBorder="1" applyAlignment="1">
      <alignment horizontal="center" vertical="center"/>
    </xf>
    <xf numFmtId="176" fontId="0" fillId="3" borderId="24" xfId="0" applyNumberFormat="1" applyFont="1" applyFill="1" applyBorder="1" applyAlignment="1">
      <alignment horizontal="right" vertical="center"/>
    </xf>
    <xf numFmtId="180" fontId="0" fillId="4" borderId="82" xfId="0" applyNumberFormat="1" applyFont="1" applyFill="1" applyBorder="1" applyAlignment="1">
      <alignment horizontal="center" vertical="center"/>
    </xf>
    <xf numFmtId="0" fontId="9" fillId="0" borderId="81" xfId="0" applyFont="1" applyBorder="1" applyAlignment="1">
      <alignment horizontal="center" vertical="center" shrinkToFit="1"/>
    </xf>
    <xf numFmtId="0" fontId="9" fillId="0" borderId="87" xfId="0" applyFont="1" applyBorder="1" applyAlignment="1">
      <alignment horizontal="center" vertical="center" shrinkToFit="1"/>
    </xf>
    <xf numFmtId="176" fontId="2" fillId="4" borderId="82" xfId="0" applyNumberFormat="1" applyFont="1" applyFill="1" applyBorder="1" applyAlignment="1">
      <alignment horizontal="right" vertical="center"/>
    </xf>
    <xf numFmtId="176" fontId="2" fillId="4" borderId="83" xfId="0" applyNumberFormat="1" applyFont="1" applyFill="1" applyBorder="1" applyAlignment="1">
      <alignment horizontal="right" vertical="center"/>
    </xf>
    <xf numFmtId="176" fontId="0" fillId="3" borderId="77" xfId="0" applyNumberFormat="1" applyFill="1" applyBorder="1" applyAlignment="1">
      <alignment horizontal="right" vertical="center"/>
    </xf>
    <xf numFmtId="176" fontId="0" fillId="3" borderId="24" xfId="0" applyNumberFormat="1" applyFill="1" applyBorder="1" applyAlignment="1">
      <alignment horizontal="right" vertical="center"/>
    </xf>
    <xf numFmtId="176" fontId="2" fillId="3" borderId="82" xfId="0" applyNumberFormat="1" applyFont="1" applyFill="1" applyBorder="1" applyAlignment="1">
      <alignment horizontal="right" vertical="center"/>
    </xf>
    <xf numFmtId="176" fontId="2" fillId="3" borderId="83" xfId="0" applyNumberFormat="1" applyFont="1" applyFill="1" applyBorder="1" applyAlignment="1">
      <alignment horizontal="right" vertical="center"/>
    </xf>
    <xf numFmtId="176" fontId="0" fillId="3" borderId="83" xfId="0" applyNumberFormat="1" applyFont="1" applyFill="1" applyBorder="1" applyAlignment="1">
      <alignment horizontal="right" vertical="center"/>
    </xf>
    <xf numFmtId="176" fontId="0" fillId="3" borderId="82" xfId="0" applyNumberFormat="1" applyFont="1" applyFill="1" applyBorder="1" applyAlignment="1">
      <alignment horizontal="right" vertical="center"/>
    </xf>
    <xf numFmtId="176" fontId="10" fillId="3" borderId="77" xfId="0" applyNumberFormat="1" applyFont="1" applyFill="1" applyBorder="1" applyAlignment="1">
      <alignment horizontal="right" vertical="center"/>
    </xf>
    <xf numFmtId="176" fontId="10" fillId="3" borderId="24" xfId="0" applyNumberFormat="1" applyFont="1" applyFill="1" applyBorder="1" applyAlignment="1">
      <alignment horizontal="right" vertical="center"/>
    </xf>
    <xf numFmtId="176" fontId="2" fillId="4" borderId="65" xfId="0" applyNumberFormat="1" applyFont="1" applyFill="1" applyBorder="1" applyAlignment="1">
      <alignment horizontal="right" vertical="center"/>
    </xf>
    <xf numFmtId="176" fontId="0" fillId="4" borderId="65" xfId="0" applyNumberFormat="1" applyFill="1" applyBorder="1" applyAlignment="1">
      <alignment horizontal="right" vertical="center"/>
    </xf>
    <xf numFmtId="176" fontId="12" fillId="3" borderId="80" xfId="0" applyNumberFormat="1" applyFont="1" applyFill="1" applyBorder="1" applyAlignment="1">
      <alignment horizontal="right" vertical="center"/>
    </xf>
    <xf numFmtId="0" fontId="9" fillId="2" borderId="84" xfId="0" applyFont="1" applyFill="1" applyBorder="1" applyAlignment="1">
      <alignment horizontal="center" vertical="center"/>
    </xf>
    <xf numFmtId="177" fontId="2" fillId="4" borderId="82" xfId="0" applyNumberFormat="1" applyFont="1" applyFill="1" applyBorder="1" applyAlignment="1">
      <alignment horizontal="right" vertical="center"/>
    </xf>
    <xf numFmtId="178" fontId="2" fillId="4" borderId="83" xfId="0" applyNumberFormat="1" applyFont="1" applyFill="1" applyBorder="1" applyAlignment="1">
      <alignment horizontal="right" vertical="center"/>
    </xf>
    <xf numFmtId="178" fontId="0" fillId="4" borderId="83" xfId="0" applyNumberFormat="1" applyFill="1" applyBorder="1" applyAlignment="1">
      <alignment horizontal="right" vertical="center"/>
    </xf>
    <xf numFmtId="177" fontId="0" fillId="4" borderId="82" xfId="0" applyNumberFormat="1" applyFill="1" applyBorder="1" applyAlignment="1">
      <alignment horizontal="right" vertical="center"/>
    </xf>
    <xf numFmtId="177" fontId="0" fillId="3" borderId="77" xfId="0" applyNumberFormat="1" applyFont="1" applyFill="1" applyBorder="1" applyAlignment="1">
      <alignment horizontal="right" vertical="center"/>
    </xf>
    <xf numFmtId="178" fontId="0" fillId="3" borderId="24" xfId="0" applyNumberFormat="1" applyFill="1" applyBorder="1" applyAlignment="1">
      <alignment horizontal="right" vertical="center"/>
    </xf>
    <xf numFmtId="0" fontId="0" fillId="0" borderId="47" xfId="0" applyBorder="1" applyAlignment="1">
      <alignment vertical="center" shrinkToFit="1"/>
    </xf>
    <xf numFmtId="0" fontId="0" fillId="0" borderId="0" xfId="0" applyBorder="1" applyAlignment="1">
      <alignment vertical="center"/>
    </xf>
    <xf numFmtId="178" fontId="9" fillId="3" borderId="79" xfId="0" applyNumberFormat="1" applyFont="1" applyFill="1" applyBorder="1" applyAlignment="1">
      <alignment horizontal="right" vertical="center" shrinkToFit="1"/>
    </xf>
    <xf numFmtId="176" fontId="4" fillId="2" borderId="0" xfId="0" applyNumberFormat="1" applyFont="1" applyFill="1" applyBorder="1" applyAlignment="1">
      <alignment horizontal="left" vertical="center"/>
    </xf>
    <xf numFmtId="177" fontId="0" fillId="0" borderId="65" xfId="0" applyNumberFormat="1" applyFont="1" applyBorder="1" applyAlignment="1">
      <alignment horizontal="right" vertical="center" wrapText="1"/>
    </xf>
    <xf numFmtId="176" fontId="2" fillId="6" borderId="83" xfId="0" applyNumberFormat="1" applyFont="1" applyFill="1" applyBorder="1" applyAlignment="1">
      <alignment horizontal="right" vertical="center"/>
    </xf>
    <xf numFmtId="181" fontId="9" fillId="3" borderId="32" xfId="0" applyNumberFormat="1" applyFont="1" applyFill="1" applyBorder="1" applyAlignment="1">
      <alignment horizontal="center" vertical="center" wrapText="1"/>
    </xf>
    <xf numFmtId="176" fontId="0" fillId="0" borderId="82" xfId="0" applyNumberFormat="1" applyFont="1" applyFill="1" applyBorder="1" applyAlignment="1">
      <alignment horizontal="right" vertical="center"/>
    </xf>
    <xf numFmtId="176" fontId="0" fillId="0" borderId="83" xfId="0" applyNumberFormat="1" applyFont="1" applyFill="1" applyBorder="1" applyAlignment="1">
      <alignment horizontal="right" vertical="center"/>
    </xf>
    <xf numFmtId="180" fontId="2" fillId="0" borderId="82" xfId="0" applyNumberFormat="1" applyFont="1" applyFill="1" applyBorder="1" applyAlignment="1">
      <alignment horizontal="center" vertical="center"/>
    </xf>
    <xf numFmtId="180" fontId="0" fillId="0" borderId="83" xfId="0" applyNumberFormat="1" applyFont="1" applyFill="1" applyBorder="1" applyAlignment="1">
      <alignment horizontal="center" vertical="center"/>
    </xf>
    <xf numFmtId="180" fontId="2" fillId="0" borderId="83" xfId="0" applyNumberFormat="1" applyFont="1" applyFill="1" applyBorder="1" applyAlignment="1">
      <alignment horizontal="center" vertical="center"/>
    </xf>
    <xf numFmtId="176" fontId="0" fillId="0" borderId="82" xfId="0" applyNumberFormat="1" applyFont="1" applyFill="1" applyBorder="1" applyAlignment="1">
      <alignment horizontal="center" vertical="center"/>
    </xf>
    <xf numFmtId="180" fontId="0" fillId="0" borderId="72" xfId="0" applyNumberFormat="1" applyFont="1" applyFill="1" applyBorder="1" applyAlignment="1">
      <alignment horizontal="center" vertical="center"/>
    </xf>
    <xf numFmtId="176" fontId="2" fillId="0" borderId="82" xfId="0" applyNumberFormat="1" applyFont="1" applyFill="1" applyBorder="1" applyAlignment="1">
      <alignment horizontal="right" vertical="center"/>
    </xf>
    <xf numFmtId="176" fontId="2" fillId="0" borderId="83" xfId="0" applyNumberFormat="1" applyFont="1" applyFill="1" applyBorder="1" applyAlignment="1">
      <alignment horizontal="right" vertical="center"/>
    </xf>
    <xf numFmtId="180" fontId="0" fillId="0" borderId="82" xfId="0" applyNumberFormat="1" applyFont="1" applyFill="1" applyBorder="1" applyAlignment="1">
      <alignment horizontal="center" vertical="center"/>
    </xf>
    <xf numFmtId="38" fontId="2" fillId="0" borderId="83" xfId="1" applyFont="1" applyFill="1" applyBorder="1" applyAlignment="1">
      <alignment horizontal="right" vertical="center"/>
    </xf>
    <xf numFmtId="181" fontId="2" fillId="0" borderId="83" xfId="0" applyNumberFormat="1" applyFont="1" applyFill="1" applyBorder="1" applyAlignment="1">
      <alignment horizontal="right" vertical="center"/>
    </xf>
    <xf numFmtId="176" fontId="0" fillId="0" borderId="77" xfId="0" applyNumberFormat="1" applyFont="1" applyFill="1" applyBorder="1" applyAlignment="1">
      <alignment horizontal="right" vertical="center"/>
    </xf>
    <xf numFmtId="176" fontId="0" fillId="0" borderId="24" xfId="0" applyNumberFormat="1" applyFont="1" applyFill="1" applyBorder="1" applyAlignment="1">
      <alignment horizontal="right" vertical="center"/>
    </xf>
    <xf numFmtId="176" fontId="0" fillId="0" borderId="77" xfId="0" applyNumberFormat="1" applyFill="1" applyBorder="1" applyAlignment="1">
      <alignment horizontal="right" vertical="center"/>
    </xf>
    <xf numFmtId="176" fontId="0" fillId="0" borderId="24" xfId="0" applyNumberFormat="1" applyFill="1" applyBorder="1" applyAlignment="1">
      <alignment horizontal="right" vertical="center"/>
    </xf>
    <xf numFmtId="176" fontId="10" fillId="6" borderId="24" xfId="0" applyNumberFormat="1" applyFont="1" applyFill="1" applyBorder="1" applyAlignment="1">
      <alignment horizontal="right" vertical="center"/>
    </xf>
    <xf numFmtId="0" fontId="9" fillId="6" borderId="85" xfId="0" applyFont="1" applyFill="1" applyBorder="1" applyAlignment="1">
      <alignment horizontal="center" vertical="center" shrinkToFit="1"/>
    </xf>
    <xf numFmtId="0" fontId="9" fillId="0" borderId="90" xfId="0" applyFont="1" applyFill="1" applyBorder="1" applyAlignment="1">
      <alignment horizontal="center" vertical="center" shrinkToFit="1"/>
    </xf>
    <xf numFmtId="176" fontId="2" fillId="4" borderId="66" xfId="0" applyNumberFormat="1" applyFont="1" applyFill="1" applyBorder="1" applyAlignment="1">
      <alignment horizontal="right" vertical="center"/>
    </xf>
    <xf numFmtId="176" fontId="0" fillId="4" borderId="66" xfId="0" applyNumberFormat="1" applyFill="1" applyBorder="1" applyAlignment="1">
      <alignment horizontal="right" vertical="center"/>
    </xf>
    <xf numFmtId="176" fontId="12" fillId="0" borderId="80" xfId="0" applyNumberFormat="1" applyFont="1" applyFill="1" applyBorder="1" applyAlignment="1">
      <alignment horizontal="right" vertical="center"/>
    </xf>
    <xf numFmtId="176" fontId="12" fillId="0" borderId="91" xfId="0" applyNumberFormat="1" applyFont="1" applyFill="1" applyBorder="1" applyAlignment="1">
      <alignment horizontal="right" vertical="center"/>
    </xf>
    <xf numFmtId="177" fontId="0" fillId="0" borderId="77" xfId="0" applyNumberFormat="1" applyFont="1" applyFill="1" applyBorder="1" applyAlignment="1">
      <alignment horizontal="right" vertical="center"/>
    </xf>
    <xf numFmtId="178" fontId="0" fillId="0" borderId="24" xfId="0" applyNumberFormat="1" applyFill="1" applyBorder="1" applyAlignment="1">
      <alignment horizontal="right" vertical="center"/>
    </xf>
    <xf numFmtId="0" fontId="9" fillId="5" borderId="32" xfId="0" applyFont="1" applyFill="1" applyBorder="1" applyAlignment="1">
      <alignment horizontal="center" vertical="center"/>
    </xf>
    <xf numFmtId="176" fontId="0" fillId="0" borderId="91" xfId="0" applyNumberFormat="1" applyFont="1" applyFill="1" applyBorder="1" applyAlignment="1">
      <alignment horizontal="right" vertical="center"/>
    </xf>
    <xf numFmtId="0" fontId="9" fillId="4" borderId="65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6" fontId="0" fillId="2" borderId="0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0" fillId="0" borderId="32" xfId="0" applyFont="1" applyBorder="1"/>
    <xf numFmtId="176" fontId="0" fillId="6" borderId="83" xfId="0" applyNumberFormat="1" applyFont="1" applyFill="1" applyBorder="1" applyAlignment="1">
      <alignment horizontal="right" vertical="center"/>
    </xf>
    <xf numFmtId="176" fontId="0" fillId="4" borderId="65" xfId="0" applyNumberFormat="1" applyFont="1" applyFill="1" applyBorder="1" applyAlignment="1">
      <alignment horizontal="right" vertical="center"/>
    </xf>
    <xf numFmtId="176" fontId="0" fillId="4" borderId="66" xfId="0" applyNumberFormat="1" applyFont="1" applyFill="1" applyBorder="1" applyAlignment="1">
      <alignment horizontal="right" vertical="center"/>
    </xf>
    <xf numFmtId="177" fontId="0" fillId="4" borderId="82" xfId="0" applyNumberFormat="1" applyFont="1" applyFill="1" applyBorder="1" applyAlignment="1">
      <alignment horizontal="right" vertical="center"/>
    </xf>
    <xf numFmtId="178" fontId="0" fillId="4" borderId="83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/>
    </xf>
    <xf numFmtId="38" fontId="0" fillId="0" borderId="83" xfId="1" applyFont="1" applyFill="1" applyBorder="1" applyAlignment="1">
      <alignment horizontal="right" vertical="center"/>
    </xf>
    <xf numFmtId="181" fontId="0" fillId="0" borderId="83" xfId="0" applyNumberFormat="1" applyFont="1" applyFill="1" applyBorder="1" applyAlignment="1">
      <alignment horizontal="right" vertical="center"/>
    </xf>
    <xf numFmtId="176" fontId="0" fillId="0" borderId="80" xfId="0" applyNumberFormat="1" applyFont="1" applyFill="1" applyBorder="1" applyAlignment="1">
      <alignment horizontal="right" vertical="center"/>
    </xf>
    <xf numFmtId="178" fontId="0" fillId="0" borderId="24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0" fillId="0" borderId="73" xfId="0" applyFont="1" applyBorder="1" applyAlignment="1">
      <alignment horizontal="center" vertical="center"/>
    </xf>
    <xf numFmtId="0" fontId="0" fillId="0" borderId="47" xfId="0" applyFont="1" applyBorder="1" applyAlignment="1">
      <alignment vertical="center" shrinkToFit="1"/>
    </xf>
    <xf numFmtId="177" fontId="0" fillId="2" borderId="15" xfId="0" applyNumberFormat="1" applyFont="1" applyFill="1" applyBorder="1" applyAlignment="1">
      <alignment horizontal="right" vertical="center" shrinkToFit="1"/>
    </xf>
    <xf numFmtId="177" fontId="0" fillId="0" borderId="60" xfId="0" applyNumberFormat="1" applyFont="1" applyBorder="1" applyAlignment="1">
      <alignment horizontal="right" vertical="center"/>
    </xf>
    <xf numFmtId="177" fontId="0" fillId="2" borderId="69" xfId="0" applyNumberFormat="1" applyFont="1" applyFill="1" applyBorder="1" applyAlignment="1">
      <alignment horizontal="right" vertical="center" shrinkToFit="1"/>
    </xf>
    <xf numFmtId="176" fontId="0" fillId="0" borderId="0" xfId="0" applyNumberFormat="1" applyFont="1" applyBorder="1" applyAlignment="1">
      <alignment vertical="center" shrinkToFit="1"/>
    </xf>
    <xf numFmtId="176" fontId="0" fillId="0" borderId="0" xfId="0" applyNumberFormat="1" applyFont="1" applyBorder="1" applyAlignment="1">
      <alignment horizontal="right" vertical="center" shrinkToFit="1"/>
    </xf>
    <xf numFmtId="0" fontId="0" fillId="0" borderId="66" xfId="0" applyFont="1" applyBorder="1" applyAlignment="1">
      <alignment vertical="center"/>
    </xf>
    <xf numFmtId="0" fontId="0" fillId="3" borderId="22" xfId="0" applyFont="1" applyFill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 wrapText="1"/>
    </xf>
    <xf numFmtId="0" fontId="0" fillId="0" borderId="32" xfId="0" applyFont="1" applyFill="1" applyBorder="1"/>
    <xf numFmtId="179" fontId="0" fillId="0" borderId="32" xfId="0" applyNumberFormat="1" applyFont="1" applyBorder="1"/>
    <xf numFmtId="0" fontId="0" fillId="0" borderId="32" xfId="0" applyFont="1" applyFill="1" applyBorder="1" applyAlignment="1">
      <alignment horizontal="center"/>
    </xf>
    <xf numFmtId="179" fontId="0" fillId="0" borderId="32" xfId="0" applyNumberFormat="1" applyFont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15" fillId="2" borderId="0" xfId="0" applyFont="1" applyFill="1" applyAlignment="1">
      <alignment horizontal="left"/>
    </xf>
    <xf numFmtId="0" fontId="15" fillId="2" borderId="23" xfId="0" applyFont="1" applyFill="1" applyBorder="1" applyAlignment="1">
      <alignment horizontal="left"/>
    </xf>
    <xf numFmtId="0" fontId="7" fillId="0" borderId="0" xfId="0" applyFont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75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 shrinkToFit="1"/>
    </xf>
    <xf numFmtId="0" fontId="9" fillId="0" borderId="64" xfId="0" applyFont="1" applyBorder="1" applyAlignment="1">
      <alignment horizontal="center" vertical="center" shrinkToFit="1"/>
    </xf>
    <xf numFmtId="0" fontId="9" fillId="3" borderId="75" xfId="0" applyFont="1" applyFill="1" applyBorder="1" applyAlignment="1">
      <alignment horizontal="center" vertical="center"/>
    </xf>
    <xf numFmtId="0" fontId="9" fillId="3" borderId="78" xfId="0" applyFont="1" applyFill="1" applyBorder="1" applyAlignment="1">
      <alignment horizontal="center" vertical="center"/>
    </xf>
    <xf numFmtId="0" fontId="0" fillId="0" borderId="88" xfId="0" applyFont="1" applyBorder="1" applyAlignment="1">
      <alignment horizontal="left" vertical="center" shrinkToFit="1"/>
    </xf>
    <xf numFmtId="0" fontId="0" fillId="0" borderId="89" xfId="0" applyFont="1" applyBorder="1" applyAlignment="1">
      <alignment horizontal="left" vertical="center" shrinkToFit="1"/>
    </xf>
    <xf numFmtId="0" fontId="7" fillId="0" borderId="49" xfId="0" applyFont="1" applyBorder="1" applyAlignment="1">
      <alignment horizontal="left" vertical="top" wrapText="1"/>
    </xf>
    <xf numFmtId="0" fontId="7" fillId="0" borderId="49" xfId="0" applyFont="1" applyBorder="1" applyAlignment="1">
      <alignment horizontal="left" vertical="top"/>
    </xf>
    <xf numFmtId="0" fontId="7" fillId="0" borderId="23" xfId="0" applyFont="1" applyBorder="1" applyAlignment="1">
      <alignment horizontal="left" vertical="top"/>
    </xf>
    <xf numFmtId="0" fontId="18" fillId="0" borderId="48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50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9" fillId="2" borderId="40" xfId="0" applyFont="1" applyFill="1" applyBorder="1" applyAlignment="1">
      <alignment horizontal="center" vertical="center" shrinkToFit="1"/>
    </xf>
    <xf numFmtId="0" fontId="9" fillId="2" borderId="64" xfId="0" applyFont="1" applyFill="1" applyBorder="1" applyAlignment="1">
      <alignment horizontal="center" vertical="center" shrinkToFit="1"/>
    </xf>
    <xf numFmtId="0" fontId="9" fillId="2" borderId="40" xfId="0" applyFont="1" applyFill="1" applyBorder="1" applyAlignment="1">
      <alignment horizontal="center" vertical="center"/>
    </xf>
    <xf numFmtId="0" fontId="9" fillId="2" borderId="64" xfId="0" applyFont="1" applyFill="1" applyBorder="1" applyAlignment="1">
      <alignment horizontal="center" vertical="center"/>
    </xf>
    <xf numFmtId="0" fontId="5" fillId="0" borderId="53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92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0" fillId="0" borderId="75" xfId="0" applyFont="1" applyBorder="1" applyAlignment="1">
      <alignment horizontal="center"/>
    </xf>
    <xf numFmtId="0" fontId="0" fillId="0" borderId="64" xfId="0" applyFont="1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88" xfId="0" applyBorder="1" applyAlignment="1">
      <alignment horizontal="left" vertical="center" shrinkToFit="1"/>
    </xf>
    <xf numFmtId="0" fontId="0" fillId="0" borderId="89" xfId="0" applyBorder="1" applyAlignment="1">
      <alignment horizontal="left" vertical="center" shrinkToFit="1"/>
    </xf>
    <xf numFmtId="0" fontId="5" fillId="0" borderId="59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/>
    </xf>
    <xf numFmtId="0" fontId="5" fillId="0" borderId="52" xfId="0" applyFont="1" applyBorder="1" applyAlignment="1">
      <alignment horizontal="center" vertical="center" shrinkToFit="1"/>
    </xf>
    <xf numFmtId="0" fontId="0" fillId="0" borderId="61" xfId="0" applyBorder="1" applyAlignment="1"/>
    <xf numFmtId="0" fontId="0" fillId="0" borderId="29" xfId="0" applyBorder="1" applyAlignment="1"/>
    <xf numFmtId="0" fontId="0" fillId="0" borderId="58" xfId="0" applyBorder="1" applyAlignment="1">
      <alignment horizontal="center"/>
    </xf>
    <xf numFmtId="0" fontId="0" fillId="0" borderId="46" xfId="0" applyBorder="1" applyAlignment="1">
      <alignment horizontal="left" vertical="center" shrinkToFit="1"/>
    </xf>
    <xf numFmtId="0" fontId="0" fillId="0" borderId="47" xfId="0" applyBorder="1" applyAlignment="1">
      <alignment horizontal="left" vertical="center" shrinkToFit="1"/>
    </xf>
    <xf numFmtId="0" fontId="0" fillId="0" borderId="54" xfId="0" applyBorder="1" applyAlignment="1">
      <alignment horizontal="left" vertical="center" shrinkToFit="1"/>
    </xf>
    <xf numFmtId="0" fontId="9" fillId="0" borderId="4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3" borderId="51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800" b="0" i="0" baseline="0">
                <a:effectLst/>
              </a:rPr>
              <a:t>県民週間参加者数の推移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'令和6年度実績 '!$U$44</c:f>
              <c:strCache>
                <c:ptCount val="1"/>
                <c:pt idx="0">
                  <c:v>参加者数（万人）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'令和6年度実績 '!$V$43:$AQ$43</c:f>
              <c:strCache>
                <c:ptCount val="22"/>
                <c:pt idx="0">
                  <c:v>15 </c:v>
                </c:pt>
                <c:pt idx="1">
                  <c:v>16 </c:v>
                </c:pt>
                <c:pt idx="2">
                  <c:v>17 </c:v>
                </c:pt>
                <c:pt idx="3">
                  <c:v>18 </c:v>
                </c:pt>
                <c:pt idx="4">
                  <c:v>19 </c:v>
                </c:pt>
                <c:pt idx="5">
                  <c:v>20 </c:v>
                </c:pt>
                <c:pt idx="6">
                  <c:v>21 </c:v>
                </c:pt>
                <c:pt idx="7">
                  <c:v>22 </c:v>
                </c:pt>
                <c:pt idx="8">
                  <c:v>23 </c:v>
                </c:pt>
                <c:pt idx="9">
                  <c:v>24 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R元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</c:strCache>
            </c:strRef>
          </c:cat>
          <c:val>
            <c:numRef>
              <c:f>'令和6年度実績 '!$V$44:$AQ$44</c:f>
              <c:numCache>
                <c:formatCode>General</c:formatCode>
                <c:ptCount val="22"/>
                <c:pt idx="0">
                  <c:v>26</c:v>
                </c:pt>
                <c:pt idx="1">
                  <c:v>29</c:v>
                </c:pt>
                <c:pt idx="2">
                  <c:v>31</c:v>
                </c:pt>
                <c:pt idx="3">
                  <c:v>35.799999999999997</c:v>
                </c:pt>
                <c:pt idx="4">
                  <c:v>36.700000000000003</c:v>
                </c:pt>
                <c:pt idx="5">
                  <c:v>38.5</c:v>
                </c:pt>
                <c:pt idx="6">
                  <c:v>30.6</c:v>
                </c:pt>
                <c:pt idx="7">
                  <c:v>34.5</c:v>
                </c:pt>
                <c:pt idx="8">
                  <c:v>35.1</c:v>
                </c:pt>
                <c:pt idx="9">
                  <c:v>35.1</c:v>
                </c:pt>
                <c:pt idx="10">
                  <c:v>33.299999999999997</c:v>
                </c:pt>
                <c:pt idx="11">
                  <c:v>36.200000000000003</c:v>
                </c:pt>
                <c:pt idx="12">
                  <c:v>33.9</c:v>
                </c:pt>
                <c:pt idx="13" formatCode="0.0_ ">
                  <c:v>35</c:v>
                </c:pt>
                <c:pt idx="14" formatCode="0.0_ ">
                  <c:v>34.1</c:v>
                </c:pt>
                <c:pt idx="15" formatCode="0.0_ ">
                  <c:v>34.4</c:v>
                </c:pt>
                <c:pt idx="16" formatCode="0.0_ ">
                  <c:v>32.1</c:v>
                </c:pt>
                <c:pt idx="17" formatCode="0.0_ ">
                  <c:v>15.2</c:v>
                </c:pt>
                <c:pt idx="18" formatCode="0.0_ ">
                  <c:v>16.5</c:v>
                </c:pt>
                <c:pt idx="19" formatCode="0.0_ ">
                  <c:v>17.899999999999999</c:v>
                </c:pt>
                <c:pt idx="20" formatCode="0.0_ ">
                  <c:v>24.4</c:v>
                </c:pt>
                <c:pt idx="21">
                  <c:v>27.6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C1-4AA5-98F9-7AFFBCDADC43}"/>
            </c:ext>
          </c:extLst>
        </c:ser>
        <c:ser>
          <c:idx val="1"/>
          <c:order val="1"/>
          <c:tx>
            <c:strRef>
              <c:f>'令和6年度実績 '!$U$45</c:f>
              <c:strCache>
                <c:ptCount val="1"/>
                <c:pt idx="0">
                  <c:v>参加率（％）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'令和6年度実績 '!$V$43:$AQ$43</c:f>
              <c:strCache>
                <c:ptCount val="22"/>
                <c:pt idx="0">
                  <c:v>15 </c:v>
                </c:pt>
                <c:pt idx="1">
                  <c:v>16 </c:v>
                </c:pt>
                <c:pt idx="2">
                  <c:v>17 </c:v>
                </c:pt>
                <c:pt idx="3">
                  <c:v>18 </c:v>
                </c:pt>
                <c:pt idx="4">
                  <c:v>19 </c:v>
                </c:pt>
                <c:pt idx="5">
                  <c:v>20 </c:v>
                </c:pt>
                <c:pt idx="6">
                  <c:v>21 </c:v>
                </c:pt>
                <c:pt idx="7">
                  <c:v>22 </c:v>
                </c:pt>
                <c:pt idx="8">
                  <c:v>23 </c:v>
                </c:pt>
                <c:pt idx="9">
                  <c:v>24 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R元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</c:strCache>
            </c:strRef>
          </c:cat>
          <c:val>
            <c:numRef>
              <c:f>'令和6年度実績 '!$V$45:$AQ$45</c:f>
              <c:numCache>
                <c:formatCode>General</c:formatCode>
                <c:ptCount val="22"/>
                <c:pt idx="0">
                  <c:v>18.399999999999999</c:v>
                </c:pt>
                <c:pt idx="1">
                  <c:v>20.399999999999999</c:v>
                </c:pt>
                <c:pt idx="2">
                  <c:v>21.9</c:v>
                </c:pt>
                <c:pt idx="3">
                  <c:v>25.6</c:v>
                </c:pt>
                <c:pt idx="4">
                  <c:v>26.5</c:v>
                </c:pt>
                <c:pt idx="5">
                  <c:v>28.1</c:v>
                </c:pt>
                <c:pt idx="6">
                  <c:v>22.5</c:v>
                </c:pt>
                <c:pt idx="7">
                  <c:v>25.4</c:v>
                </c:pt>
                <c:pt idx="8" formatCode="0.0_ ">
                  <c:v>26</c:v>
                </c:pt>
                <c:pt idx="9">
                  <c:v>25.3</c:v>
                </c:pt>
                <c:pt idx="10">
                  <c:v>24.1</c:v>
                </c:pt>
                <c:pt idx="11">
                  <c:v>26.2</c:v>
                </c:pt>
                <c:pt idx="12">
                  <c:v>25.2</c:v>
                </c:pt>
                <c:pt idx="13" formatCode="0.0_ ">
                  <c:v>25.8</c:v>
                </c:pt>
                <c:pt idx="14" formatCode="0.0_ ">
                  <c:v>25.3</c:v>
                </c:pt>
                <c:pt idx="15" formatCode="0.0_ ">
                  <c:v>25.7</c:v>
                </c:pt>
                <c:pt idx="16" formatCode="0.0_ ">
                  <c:v>25.6</c:v>
                </c:pt>
                <c:pt idx="17" formatCode="0.0_ ">
                  <c:v>11.5</c:v>
                </c:pt>
                <c:pt idx="18" formatCode="0.0_ ">
                  <c:v>12.5</c:v>
                </c:pt>
                <c:pt idx="19" formatCode="0.0_ ">
                  <c:v>13.7</c:v>
                </c:pt>
                <c:pt idx="20" formatCode="0.0_ ">
                  <c:v>18.8</c:v>
                </c:pt>
                <c:pt idx="21">
                  <c:v>21.3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C1-4AA5-98F9-7AFFBCDAD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5700160"/>
        <c:axId val="285693928"/>
      </c:lineChart>
      <c:catAx>
        <c:axId val="28570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5693928"/>
        <c:crosses val="autoZero"/>
        <c:auto val="0"/>
        <c:lblAlgn val="ctr"/>
        <c:lblOffset val="100"/>
        <c:noMultiLvlLbl val="0"/>
      </c:catAx>
      <c:valAx>
        <c:axId val="285693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5700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県民週間参加者数の推移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令和5年度実績!$U$44</c:f>
              <c:strCache>
                <c:ptCount val="1"/>
                <c:pt idx="0">
                  <c:v>参加者数（万人）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令和5年度実績!$V$43:$AP$43</c:f>
              <c:strCache>
                <c:ptCount val="21"/>
                <c:pt idx="0">
                  <c:v>15 </c:v>
                </c:pt>
                <c:pt idx="1">
                  <c:v>16 </c:v>
                </c:pt>
                <c:pt idx="2">
                  <c:v>17 </c:v>
                </c:pt>
                <c:pt idx="3">
                  <c:v>18 </c:v>
                </c:pt>
                <c:pt idx="4">
                  <c:v>19 </c:v>
                </c:pt>
                <c:pt idx="5">
                  <c:v>20 </c:v>
                </c:pt>
                <c:pt idx="6">
                  <c:v>21 </c:v>
                </c:pt>
                <c:pt idx="7">
                  <c:v>22 </c:v>
                </c:pt>
                <c:pt idx="8">
                  <c:v>23 </c:v>
                </c:pt>
                <c:pt idx="9">
                  <c:v>24 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R元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strCache>
            </c:strRef>
          </c:cat>
          <c:val>
            <c:numRef>
              <c:f>令和5年度実績!$V$44:$AP$44</c:f>
              <c:numCache>
                <c:formatCode>General</c:formatCode>
                <c:ptCount val="21"/>
                <c:pt idx="0">
                  <c:v>26</c:v>
                </c:pt>
                <c:pt idx="1">
                  <c:v>29</c:v>
                </c:pt>
                <c:pt idx="2">
                  <c:v>31</c:v>
                </c:pt>
                <c:pt idx="3">
                  <c:v>35.799999999999997</c:v>
                </c:pt>
                <c:pt idx="4">
                  <c:v>36.700000000000003</c:v>
                </c:pt>
                <c:pt idx="5">
                  <c:v>38.5</c:v>
                </c:pt>
                <c:pt idx="6">
                  <c:v>30.6</c:v>
                </c:pt>
                <c:pt idx="7">
                  <c:v>34.5</c:v>
                </c:pt>
                <c:pt idx="8">
                  <c:v>35.1</c:v>
                </c:pt>
                <c:pt idx="9">
                  <c:v>35.1</c:v>
                </c:pt>
                <c:pt idx="10">
                  <c:v>33.299999999999997</c:v>
                </c:pt>
                <c:pt idx="11">
                  <c:v>36.200000000000003</c:v>
                </c:pt>
                <c:pt idx="12">
                  <c:v>33.9</c:v>
                </c:pt>
                <c:pt idx="13" formatCode="0.0_ ">
                  <c:v>35</c:v>
                </c:pt>
                <c:pt idx="14" formatCode="0.0_ ">
                  <c:v>34.1</c:v>
                </c:pt>
                <c:pt idx="15" formatCode="0.0_ ">
                  <c:v>34.4</c:v>
                </c:pt>
                <c:pt idx="16" formatCode="0.0_ ">
                  <c:v>32.1</c:v>
                </c:pt>
                <c:pt idx="17" formatCode="0.0_ ">
                  <c:v>15.2</c:v>
                </c:pt>
                <c:pt idx="18" formatCode="0.0_ ">
                  <c:v>16.5</c:v>
                </c:pt>
                <c:pt idx="19" formatCode="0.0_ ">
                  <c:v>17.899999999999999</c:v>
                </c:pt>
                <c:pt idx="20" formatCode="0.0_ ">
                  <c:v>24.4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09-4062-9223-BEDFCA4CE7F7}"/>
            </c:ext>
          </c:extLst>
        </c:ser>
        <c:ser>
          <c:idx val="2"/>
          <c:order val="2"/>
          <c:tx>
            <c:strRef>
              <c:f>令和5年度実績!$U$45</c:f>
              <c:strCache>
                <c:ptCount val="1"/>
                <c:pt idx="0">
                  <c:v>参加率（％）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令和5年度実績!$V$43:$AP$43</c:f>
              <c:strCache>
                <c:ptCount val="21"/>
                <c:pt idx="0">
                  <c:v>15 </c:v>
                </c:pt>
                <c:pt idx="1">
                  <c:v>16 </c:v>
                </c:pt>
                <c:pt idx="2">
                  <c:v>17 </c:v>
                </c:pt>
                <c:pt idx="3">
                  <c:v>18 </c:v>
                </c:pt>
                <c:pt idx="4">
                  <c:v>19 </c:v>
                </c:pt>
                <c:pt idx="5">
                  <c:v>20 </c:v>
                </c:pt>
                <c:pt idx="6">
                  <c:v>21 </c:v>
                </c:pt>
                <c:pt idx="7">
                  <c:v>22 </c:v>
                </c:pt>
                <c:pt idx="8">
                  <c:v>23 </c:v>
                </c:pt>
                <c:pt idx="9">
                  <c:v>24 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R元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strCache>
            </c:strRef>
          </c:cat>
          <c:val>
            <c:numRef>
              <c:f>令和5年度実績!$V$45:$AP$45</c:f>
              <c:numCache>
                <c:formatCode>General</c:formatCode>
                <c:ptCount val="21"/>
                <c:pt idx="0">
                  <c:v>18.399999999999999</c:v>
                </c:pt>
                <c:pt idx="1">
                  <c:v>20.399999999999999</c:v>
                </c:pt>
                <c:pt idx="2">
                  <c:v>21.9</c:v>
                </c:pt>
                <c:pt idx="3">
                  <c:v>25.6</c:v>
                </c:pt>
                <c:pt idx="4">
                  <c:v>26.5</c:v>
                </c:pt>
                <c:pt idx="5">
                  <c:v>28.1</c:v>
                </c:pt>
                <c:pt idx="6">
                  <c:v>22.5</c:v>
                </c:pt>
                <c:pt idx="7">
                  <c:v>25.4</c:v>
                </c:pt>
                <c:pt idx="8" formatCode="0.0_ ">
                  <c:v>26</c:v>
                </c:pt>
                <c:pt idx="9">
                  <c:v>25.3</c:v>
                </c:pt>
                <c:pt idx="10">
                  <c:v>24.1</c:v>
                </c:pt>
                <c:pt idx="11">
                  <c:v>26.2</c:v>
                </c:pt>
                <c:pt idx="12">
                  <c:v>25.2</c:v>
                </c:pt>
                <c:pt idx="13" formatCode="0.0_ ">
                  <c:v>25.8</c:v>
                </c:pt>
                <c:pt idx="14" formatCode="0.0_ ">
                  <c:v>25.3</c:v>
                </c:pt>
                <c:pt idx="15" formatCode="0.0_ ">
                  <c:v>25.7</c:v>
                </c:pt>
                <c:pt idx="16" formatCode="0.0_ ">
                  <c:v>25.6</c:v>
                </c:pt>
                <c:pt idx="17" formatCode="0.0_ ">
                  <c:v>11.5</c:v>
                </c:pt>
                <c:pt idx="18" formatCode="0.0_ ">
                  <c:v>12.4</c:v>
                </c:pt>
                <c:pt idx="19" formatCode="0.0_ ">
                  <c:v>13.6</c:v>
                </c:pt>
                <c:pt idx="20" formatCode="0.0_ ">
                  <c:v>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09-4062-9223-BEDFCA4CE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2232568"/>
        <c:axId val="89222568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令和5年度実績!$U$43</c15:sqref>
                        </c15:formulaRef>
                      </c:ext>
                    </c:extLst>
                    <c:strCache>
                      <c:ptCount val="1"/>
                      <c:pt idx="0">
                        <c:v>年　　　度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令和5年度実績!$V$43:$AP$43</c15:sqref>
                        </c15:formulaRef>
                      </c:ext>
                    </c:extLst>
                    <c:strCache>
                      <c:ptCount val="21"/>
                      <c:pt idx="0">
                        <c:v>15 </c:v>
                      </c:pt>
                      <c:pt idx="1">
                        <c:v>16 </c:v>
                      </c:pt>
                      <c:pt idx="2">
                        <c:v>17 </c:v>
                      </c:pt>
                      <c:pt idx="3">
                        <c:v>18 </c:v>
                      </c:pt>
                      <c:pt idx="4">
                        <c:v>19 </c:v>
                      </c:pt>
                      <c:pt idx="5">
                        <c:v>20 </c:v>
                      </c:pt>
                      <c:pt idx="6">
                        <c:v>21 </c:v>
                      </c:pt>
                      <c:pt idx="7">
                        <c:v>22 </c:v>
                      </c:pt>
                      <c:pt idx="8">
                        <c:v>23 </c:v>
                      </c:pt>
                      <c:pt idx="9">
                        <c:v>24 </c:v>
                      </c:pt>
                      <c:pt idx="10">
                        <c:v>25</c:v>
                      </c:pt>
                      <c:pt idx="11">
                        <c:v>26</c:v>
                      </c:pt>
                      <c:pt idx="12">
                        <c:v>27</c:v>
                      </c:pt>
                      <c:pt idx="13">
                        <c:v>28</c:v>
                      </c:pt>
                      <c:pt idx="14">
                        <c:v>29</c:v>
                      </c:pt>
                      <c:pt idx="15">
                        <c:v>30</c:v>
                      </c:pt>
                      <c:pt idx="16">
                        <c:v>R元</c:v>
                      </c:pt>
                      <c:pt idx="17">
                        <c:v>2</c:v>
                      </c:pt>
                      <c:pt idx="18">
                        <c:v>3</c:v>
                      </c:pt>
                      <c:pt idx="19">
                        <c:v>4</c:v>
                      </c:pt>
                      <c:pt idx="20">
                        <c:v>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令和5年度実績!$V$43:$AP$43</c15:sqref>
                        </c15:formulaRef>
                      </c:ext>
                    </c:extLst>
                    <c:numCache>
                      <c:formatCode>0_);[Red]\(0\)</c:formatCode>
                      <c:ptCount val="21"/>
                      <c:pt idx="0">
                        <c:v>15</c:v>
                      </c:pt>
                      <c:pt idx="1">
                        <c:v>16</c:v>
                      </c:pt>
                      <c:pt idx="2">
                        <c:v>17</c:v>
                      </c:pt>
                      <c:pt idx="3">
                        <c:v>18</c:v>
                      </c:pt>
                      <c:pt idx="4">
                        <c:v>19</c:v>
                      </c:pt>
                      <c:pt idx="5">
                        <c:v>20</c:v>
                      </c:pt>
                      <c:pt idx="6">
                        <c:v>21</c:v>
                      </c:pt>
                      <c:pt idx="7">
                        <c:v>22</c:v>
                      </c:pt>
                      <c:pt idx="8">
                        <c:v>23</c:v>
                      </c:pt>
                      <c:pt idx="9">
                        <c:v>24</c:v>
                      </c:pt>
                      <c:pt idx="10" formatCode="General">
                        <c:v>25</c:v>
                      </c:pt>
                      <c:pt idx="11" formatCode="General">
                        <c:v>26</c:v>
                      </c:pt>
                      <c:pt idx="12" formatCode="General">
                        <c:v>27</c:v>
                      </c:pt>
                      <c:pt idx="13" formatCode="General">
                        <c:v>28</c:v>
                      </c:pt>
                      <c:pt idx="14" formatCode="General">
                        <c:v>29</c:v>
                      </c:pt>
                      <c:pt idx="15" formatCode="General">
                        <c:v>30</c:v>
                      </c:pt>
                      <c:pt idx="16" formatCode="General">
                        <c:v>0</c:v>
                      </c:pt>
                      <c:pt idx="17" formatCode="General">
                        <c:v>2</c:v>
                      </c:pt>
                      <c:pt idx="18" formatCode="General">
                        <c:v>3</c:v>
                      </c:pt>
                      <c:pt idx="19" formatCode="General">
                        <c:v>4</c:v>
                      </c:pt>
                      <c:pt idx="20" formatCode="General">
                        <c:v>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F109-4062-9223-BEDFCA4CE7F7}"/>
                  </c:ext>
                </c:extLst>
              </c15:ser>
            </c15:filteredLineSeries>
          </c:ext>
        </c:extLst>
      </c:lineChart>
      <c:catAx>
        <c:axId val="892232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2225680"/>
        <c:crosses val="autoZero"/>
        <c:auto val="1"/>
        <c:lblAlgn val="ctr"/>
        <c:lblOffset val="100"/>
        <c:noMultiLvlLbl val="0"/>
      </c:catAx>
      <c:valAx>
        <c:axId val="892225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2232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県民週間参加者の推移</a:t>
            </a:r>
          </a:p>
        </c:rich>
      </c:tx>
      <c:layout>
        <c:manualLayout>
          <c:xMode val="edge"/>
          <c:yMode val="edge"/>
          <c:x val="0.37888222103305053"/>
          <c:y val="3.48101265822784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09018846097208E-2"/>
          <c:y val="0.20091148916646931"/>
          <c:w val="0.85276916899324884"/>
          <c:h val="0.5594957457565729"/>
        </c:manualLayout>
      </c:layout>
      <c:lineChart>
        <c:grouping val="standard"/>
        <c:varyColors val="0"/>
        <c:ser>
          <c:idx val="0"/>
          <c:order val="0"/>
          <c:tx>
            <c:strRef>
              <c:f>'令和4年度実績 '!$T$44</c:f>
              <c:strCache>
                <c:ptCount val="1"/>
                <c:pt idx="0">
                  <c:v>参加者数（万人）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'令和4年度実績 '!$U$43:$AN$43</c:f>
              <c:strCache>
                <c:ptCount val="20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元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</c:strCache>
            </c:strRef>
          </c:cat>
          <c:val>
            <c:numRef>
              <c:f>'令和4年度実績 '!$U$44:$AN$44</c:f>
              <c:numCache>
                <c:formatCode>General</c:formatCode>
                <c:ptCount val="20"/>
                <c:pt idx="0">
                  <c:v>26</c:v>
                </c:pt>
                <c:pt idx="1">
                  <c:v>29</c:v>
                </c:pt>
                <c:pt idx="2">
                  <c:v>31</c:v>
                </c:pt>
                <c:pt idx="3">
                  <c:v>35.799999999999997</c:v>
                </c:pt>
                <c:pt idx="4">
                  <c:v>36.700000000000003</c:v>
                </c:pt>
                <c:pt idx="5">
                  <c:v>38.5</c:v>
                </c:pt>
                <c:pt idx="6">
                  <c:v>30.6</c:v>
                </c:pt>
                <c:pt idx="7">
                  <c:v>34.5</c:v>
                </c:pt>
                <c:pt idx="8">
                  <c:v>35.1</c:v>
                </c:pt>
                <c:pt idx="9">
                  <c:v>35.1</c:v>
                </c:pt>
                <c:pt idx="10">
                  <c:v>33.299999999999997</c:v>
                </c:pt>
                <c:pt idx="11">
                  <c:v>36.200000000000003</c:v>
                </c:pt>
                <c:pt idx="12">
                  <c:v>33.9</c:v>
                </c:pt>
                <c:pt idx="13" formatCode="0.0_ ">
                  <c:v>35</c:v>
                </c:pt>
                <c:pt idx="14" formatCode="0.0_ ">
                  <c:v>34.1</c:v>
                </c:pt>
                <c:pt idx="15" formatCode="0.0_ ">
                  <c:v>34.4</c:v>
                </c:pt>
                <c:pt idx="16" formatCode="0.0_ ">
                  <c:v>32.1</c:v>
                </c:pt>
                <c:pt idx="17" formatCode="0.0_ ">
                  <c:v>15.2</c:v>
                </c:pt>
                <c:pt idx="18" formatCode="0.0_ ">
                  <c:v>16.5</c:v>
                </c:pt>
                <c:pt idx="19" formatCode="0.0_ ">
                  <c:v>17.899999999999999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91-4B84-910B-11D1E4F04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87976"/>
        <c:axId val="172988368"/>
      </c:lineChart>
      <c:lineChart>
        <c:grouping val="standard"/>
        <c:varyColors val="0"/>
        <c:ser>
          <c:idx val="1"/>
          <c:order val="1"/>
          <c:tx>
            <c:strRef>
              <c:f>'令和4年度実績 '!$T$45</c:f>
              <c:strCache>
                <c:ptCount val="1"/>
                <c:pt idx="0">
                  <c:v>参加率（％）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'令和4年度実績 '!$U$43:$AN$43</c:f>
              <c:strCache>
                <c:ptCount val="20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元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</c:strCache>
            </c:strRef>
          </c:cat>
          <c:val>
            <c:numRef>
              <c:f>'令和4年度実績 '!$U$45:$AN$45</c:f>
              <c:numCache>
                <c:formatCode>General</c:formatCode>
                <c:ptCount val="20"/>
                <c:pt idx="0">
                  <c:v>18.399999999999999</c:v>
                </c:pt>
                <c:pt idx="1">
                  <c:v>20.399999999999999</c:v>
                </c:pt>
                <c:pt idx="2">
                  <c:v>21.9</c:v>
                </c:pt>
                <c:pt idx="3">
                  <c:v>25.6</c:v>
                </c:pt>
                <c:pt idx="4">
                  <c:v>26.5</c:v>
                </c:pt>
                <c:pt idx="5">
                  <c:v>28.1</c:v>
                </c:pt>
                <c:pt idx="6">
                  <c:v>22.5</c:v>
                </c:pt>
                <c:pt idx="7">
                  <c:v>25.4</c:v>
                </c:pt>
                <c:pt idx="8" formatCode="0.0_ ">
                  <c:v>26</c:v>
                </c:pt>
                <c:pt idx="9">
                  <c:v>25.3</c:v>
                </c:pt>
                <c:pt idx="10">
                  <c:v>24.1</c:v>
                </c:pt>
                <c:pt idx="11">
                  <c:v>26.2</c:v>
                </c:pt>
                <c:pt idx="12">
                  <c:v>25.2</c:v>
                </c:pt>
                <c:pt idx="13" formatCode="0.0_ ">
                  <c:v>25.8</c:v>
                </c:pt>
                <c:pt idx="14" formatCode="0.0_ ">
                  <c:v>25.3</c:v>
                </c:pt>
                <c:pt idx="15" formatCode="0.0_ ">
                  <c:v>25.7</c:v>
                </c:pt>
                <c:pt idx="16" formatCode="0.0_ ">
                  <c:v>25.6</c:v>
                </c:pt>
                <c:pt idx="17" formatCode="0.0_ ">
                  <c:v>11.5</c:v>
                </c:pt>
                <c:pt idx="18" formatCode="0.0_ ">
                  <c:v>12.4</c:v>
                </c:pt>
                <c:pt idx="19" formatCode="0.0_ ">
                  <c:v>13.6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91-4B84-910B-11D1E4F04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84944"/>
        <c:axId val="173390824"/>
      </c:lineChart>
      <c:catAx>
        <c:axId val="172987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50807468847947401"/>
              <c:y val="0.879748164390843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72988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988368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参加者数（参加率）</a:t>
                </a:r>
              </a:p>
            </c:rich>
          </c:tx>
          <c:layout>
            <c:manualLayout>
              <c:xMode val="edge"/>
              <c:yMode val="edge"/>
              <c:x val="2.3602425910353438E-2"/>
              <c:y val="0.275316787933153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72987976"/>
        <c:crosses val="autoZero"/>
        <c:crossBetween val="between"/>
        <c:majorUnit val="20"/>
      </c:valAx>
      <c:valAx>
        <c:axId val="17339082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73384944"/>
        <c:crosses val="max"/>
        <c:crossBetween val="between"/>
      </c:valAx>
      <c:catAx>
        <c:axId val="173384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3390824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722146865265877"/>
          <c:y val="1.5823008686943859E-2"/>
          <c:w val="0.2395801463468567"/>
          <c:h val="0.1771667964865646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県民週間参加者の推移</a:t>
            </a:r>
          </a:p>
        </c:rich>
      </c:tx>
      <c:layout>
        <c:manualLayout>
          <c:xMode val="edge"/>
          <c:yMode val="edge"/>
          <c:x val="0.37888222103305053"/>
          <c:y val="3.48101265822784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09018846097208E-2"/>
          <c:y val="0.20091148916646931"/>
          <c:w val="0.85276916899324884"/>
          <c:h val="0.5594957457565729"/>
        </c:manualLayout>
      </c:layout>
      <c:lineChart>
        <c:grouping val="standard"/>
        <c:varyColors val="0"/>
        <c:ser>
          <c:idx val="0"/>
          <c:order val="0"/>
          <c:tx>
            <c:v>参加者数(万人）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令和3年度実績!$O$42:$AG$42</c:f>
              <c:strCache>
                <c:ptCount val="19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元</c:v>
                </c:pt>
                <c:pt idx="17">
                  <c:v>2</c:v>
                </c:pt>
                <c:pt idx="18">
                  <c:v>3</c:v>
                </c:pt>
              </c:strCache>
            </c:strRef>
          </c:cat>
          <c:val>
            <c:numRef>
              <c:f>令和3年度実績!$O$43:$AG$43</c:f>
              <c:numCache>
                <c:formatCode>General</c:formatCode>
                <c:ptCount val="19"/>
                <c:pt idx="0">
                  <c:v>26</c:v>
                </c:pt>
                <c:pt idx="1">
                  <c:v>29</c:v>
                </c:pt>
                <c:pt idx="2">
                  <c:v>31</c:v>
                </c:pt>
                <c:pt idx="3">
                  <c:v>35.799999999999997</c:v>
                </c:pt>
                <c:pt idx="4">
                  <c:v>36.700000000000003</c:v>
                </c:pt>
                <c:pt idx="5">
                  <c:v>38.5</c:v>
                </c:pt>
                <c:pt idx="6">
                  <c:v>30.6</c:v>
                </c:pt>
                <c:pt idx="7">
                  <c:v>34.5</c:v>
                </c:pt>
                <c:pt idx="8">
                  <c:v>35.1</c:v>
                </c:pt>
                <c:pt idx="9">
                  <c:v>35.1</c:v>
                </c:pt>
                <c:pt idx="10">
                  <c:v>33.299999999999997</c:v>
                </c:pt>
                <c:pt idx="11">
                  <c:v>36.200000000000003</c:v>
                </c:pt>
                <c:pt idx="12">
                  <c:v>33.9</c:v>
                </c:pt>
                <c:pt idx="13" formatCode="0.0_ ">
                  <c:v>35</c:v>
                </c:pt>
                <c:pt idx="14" formatCode="0.0_ ">
                  <c:v>34.1</c:v>
                </c:pt>
                <c:pt idx="15" formatCode="0.0_ ">
                  <c:v>34.4</c:v>
                </c:pt>
                <c:pt idx="16" formatCode="0.0_ ">
                  <c:v>32.1</c:v>
                </c:pt>
                <c:pt idx="17" formatCode="0.0_ ">
                  <c:v>15.2</c:v>
                </c:pt>
                <c:pt idx="18" formatCode="0.0_ ">
                  <c:v>16.5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56-41C5-A0B6-1082C8AB0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87976"/>
        <c:axId val="172988368"/>
      </c:lineChart>
      <c:lineChart>
        <c:grouping val="standard"/>
        <c:varyColors val="0"/>
        <c:ser>
          <c:idx val="1"/>
          <c:order val="1"/>
          <c:tx>
            <c:v>参加率(％)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令和3年度実績!$O$42:$AG$42</c:f>
              <c:strCache>
                <c:ptCount val="19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元</c:v>
                </c:pt>
                <c:pt idx="17">
                  <c:v>2</c:v>
                </c:pt>
                <c:pt idx="18">
                  <c:v>3</c:v>
                </c:pt>
              </c:strCache>
            </c:strRef>
          </c:cat>
          <c:val>
            <c:numRef>
              <c:f>令和3年度実績!$O$44:$AG$44</c:f>
              <c:numCache>
                <c:formatCode>General</c:formatCode>
                <c:ptCount val="19"/>
                <c:pt idx="0">
                  <c:v>18.399999999999999</c:v>
                </c:pt>
                <c:pt idx="1">
                  <c:v>20.399999999999999</c:v>
                </c:pt>
                <c:pt idx="2">
                  <c:v>21.9</c:v>
                </c:pt>
                <c:pt idx="3">
                  <c:v>25.6</c:v>
                </c:pt>
                <c:pt idx="4">
                  <c:v>26.5</c:v>
                </c:pt>
                <c:pt idx="5">
                  <c:v>28.1</c:v>
                </c:pt>
                <c:pt idx="6">
                  <c:v>22.5</c:v>
                </c:pt>
                <c:pt idx="7">
                  <c:v>25.4</c:v>
                </c:pt>
                <c:pt idx="8" formatCode="0.0_ ">
                  <c:v>26</c:v>
                </c:pt>
                <c:pt idx="9">
                  <c:v>25.3</c:v>
                </c:pt>
                <c:pt idx="10">
                  <c:v>24.1</c:v>
                </c:pt>
                <c:pt idx="11">
                  <c:v>26.2</c:v>
                </c:pt>
                <c:pt idx="12">
                  <c:v>25.2</c:v>
                </c:pt>
                <c:pt idx="13" formatCode="0.0_ ">
                  <c:v>25.8</c:v>
                </c:pt>
                <c:pt idx="14" formatCode="0.0_ ">
                  <c:v>25.3</c:v>
                </c:pt>
                <c:pt idx="15" formatCode="0.0_ ">
                  <c:v>25.7</c:v>
                </c:pt>
                <c:pt idx="16" formatCode="0.0_ ">
                  <c:v>25.6</c:v>
                </c:pt>
                <c:pt idx="17" formatCode="0.0_ ">
                  <c:v>11.5</c:v>
                </c:pt>
                <c:pt idx="18" formatCode="0.0_ ">
                  <c:v>12.4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56-41C5-A0B6-1082C8AB0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84944"/>
        <c:axId val="173390824"/>
      </c:lineChart>
      <c:catAx>
        <c:axId val="172987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50807468847947401"/>
              <c:y val="0.879748164390843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72988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988368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参加者数（参加率）</a:t>
                </a:r>
              </a:p>
            </c:rich>
          </c:tx>
          <c:layout>
            <c:manualLayout>
              <c:xMode val="edge"/>
              <c:yMode val="edge"/>
              <c:x val="2.3602425910353438E-2"/>
              <c:y val="0.275316787933153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72987976"/>
        <c:crosses val="autoZero"/>
        <c:crossBetween val="between"/>
        <c:majorUnit val="20"/>
      </c:valAx>
      <c:valAx>
        <c:axId val="17339082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73384944"/>
        <c:crosses val="max"/>
        <c:crossBetween val="between"/>
      </c:valAx>
      <c:catAx>
        <c:axId val="173384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3390824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722146865265877"/>
          <c:y val="1.5823008686943859E-2"/>
          <c:w val="0.2395801463468567"/>
          <c:h val="0.1771667964865646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県民週間参加者の推移</a:t>
            </a:r>
          </a:p>
        </c:rich>
      </c:tx>
      <c:layout>
        <c:manualLayout>
          <c:xMode val="edge"/>
          <c:yMode val="edge"/>
          <c:x val="0.37888222103305053"/>
          <c:y val="3.48101265822784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09018846097208E-2"/>
          <c:y val="0.20091148916646931"/>
          <c:w val="0.85276916899324884"/>
          <c:h val="0.5594957457565729"/>
        </c:manualLayout>
      </c:layout>
      <c:lineChart>
        <c:grouping val="standard"/>
        <c:varyColors val="0"/>
        <c:ser>
          <c:idx val="0"/>
          <c:order val="0"/>
          <c:tx>
            <c:v>参加者数(万人）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令和2年度実績!$O$42:$AF$42</c:f>
              <c:strCache>
                <c:ptCount val="18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元</c:v>
                </c:pt>
                <c:pt idx="17">
                  <c:v>2</c:v>
                </c:pt>
              </c:strCache>
            </c:strRef>
          </c:cat>
          <c:val>
            <c:numRef>
              <c:f>令和2年度実績!$O$43:$AF$43</c:f>
              <c:numCache>
                <c:formatCode>General</c:formatCode>
                <c:ptCount val="18"/>
                <c:pt idx="0">
                  <c:v>26</c:v>
                </c:pt>
                <c:pt idx="1">
                  <c:v>29</c:v>
                </c:pt>
                <c:pt idx="2">
                  <c:v>31</c:v>
                </c:pt>
                <c:pt idx="3">
                  <c:v>35.799999999999997</c:v>
                </c:pt>
                <c:pt idx="4">
                  <c:v>36.700000000000003</c:v>
                </c:pt>
                <c:pt idx="5">
                  <c:v>38.5</c:v>
                </c:pt>
                <c:pt idx="6">
                  <c:v>30.6</c:v>
                </c:pt>
                <c:pt idx="7">
                  <c:v>34.5</c:v>
                </c:pt>
                <c:pt idx="8">
                  <c:v>35.1</c:v>
                </c:pt>
                <c:pt idx="9">
                  <c:v>35.1</c:v>
                </c:pt>
                <c:pt idx="10">
                  <c:v>33.299999999999997</c:v>
                </c:pt>
                <c:pt idx="11">
                  <c:v>36.200000000000003</c:v>
                </c:pt>
                <c:pt idx="12">
                  <c:v>33.9</c:v>
                </c:pt>
                <c:pt idx="13" formatCode="0.0_ ">
                  <c:v>35</c:v>
                </c:pt>
                <c:pt idx="14" formatCode="0.0_ ">
                  <c:v>34.1</c:v>
                </c:pt>
                <c:pt idx="15" formatCode="0.0_ ">
                  <c:v>34.4</c:v>
                </c:pt>
                <c:pt idx="16" formatCode="0.0_ ">
                  <c:v>32.1</c:v>
                </c:pt>
                <c:pt idx="17" formatCode="0.0_ ">
                  <c:v>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BC-44A6-BA38-B56EF9DFB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536928"/>
        <c:axId val="313539280"/>
      </c:lineChart>
      <c:lineChart>
        <c:grouping val="standard"/>
        <c:varyColors val="0"/>
        <c:ser>
          <c:idx val="1"/>
          <c:order val="1"/>
          <c:tx>
            <c:v>参加率(％)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令和2年度実績!$O$42:$AF$42</c:f>
              <c:strCache>
                <c:ptCount val="18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元</c:v>
                </c:pt>
                <c:pt idx="17">
                  <c:v>2</c:v>
                </c:pt>
              </c:strCache>
            </c:strRef>
          </c:cat>
          <c:val>
            <c:numRef>
              <c:f>令和2年度実績!$O$44:$AF$44</c:f>
              <c:numCache>
                <c:formatCode>General</c:formatCode>
                <c:ptCount val="18"/>
                <c:pt idx="0">
                  <c:v>18.399999999999999</c:v>
                </c:pt>
                <c:pt idx="1">
                  <c:v>20.399999999999999</c:v>
                </c:pt>
                <c:pt idx="2">
                  <c:v>21.9</c:v>
                </c:pt>
                <c:pt idx="3">
                  <c:v>25.6</c:v>
                </c:pt>
                <c:pt idx="4">
                  <c:v>26.5</c:v>
                </c:pt>
                <c:pt idx="5">
                  <c:v>28.1</c:v>
                </c:pt>
                <c:pt idx="6">
                  <c:v>22.5</c:v>
                </c:pt>
                <c:pt idx="7">
                  <c:v>25.4</c:v>
                </c:pt>
                <c:pt idx="8" formatCode="0.0_ ">
                  <c:v>26</c:v>
                </c:pt>
                <c:pt idx="9">
                  <c:v>25.3</c:v>
                </c:pt>
                <c:pt idx="10">
                  <c:v>24.1</c:v>
                </c:pt>
                <c:pt idx="11">
                  <c:v>26.2</c:v>
                </c:pt>
                <c:pt idx="12">
                  <c:v>25.2</c:v>
                </c:pt>
                <c:pt idx="13" formatCode="0.0_ ">
                  <c:v>25.8</c:v>
                </c:pt>
                <c:pt idx="14" formatCode="0.0_ ">
                  <c:v>25.3</c:v>
                </c:pt>
                <c:pt idx="15" formatCode="0.0_ ">
                  <c:v>25.7</c:v>
                </c:pt>
                <c:pt idx="16" formatCode="0.0_ ">
                  <c:v>25.6</c:v>
                </c:pt>
                <c:pt idx="17" formatCode="0.0_ ">
                  <c:v>11.5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BC-44A6-BA38-B56EF9DFB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540064"/>
        <c:axId val="313539672"/>
      </c:lineChart>
      <c:catAx>
        <c:axId val="313536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50807468847947401"/>
              <c:y val="0.879748164390843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13539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3539280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参加者数（参加率）</a:t>
                </a:r>
              </a:p>
            </c:rich>
          </c:tx>
          <c:layout>
            <c:manualLayout>
              <c:xMode val="edge"/>
              <c:yMode val="edge"/>
              <c:x val="2.3602425910353438E-2"/>
              <c:y val="0.275316787933153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13536928"/>
        <c:crosses val="autoZero"/>
        <c:crossBetween val="between"/>
        <c:majorUnit val="20"/>
      </c:valAx>
      <c:valAx>
        <c:axId val="31353967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13540064"/>
        <c:crosses val="max"/>
        <c:crossBetween val="between"/>
      </c:valAx>
      <c:catAx>
        <c:axId val="313540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3539672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722146865265877"/>
          <c:y val="1.5823008686943859E-2"/>
          <c:w val="0.2395801463468567"/>
          <c:h val="0.1771667964865646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県民週間参加者の推移</a:t>
            </a:r>
          </a:p>
        </c:rich>
      </c:tx>
      <c:layout>
        <c:manualLayout>
          <c:xMode val="edge"/>
          <c:yMode val="edge"/>
          <c:x val="0.37888222103305053"/>
          <c:y val="3.48101265822784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09018846097208E-2"/>
          <c:y val="0.20091148916646931"/>
          <c:w val="0.85276916899324884"/>
          <c:h val="0.5594957457565729"/>
        </c:manualLayout>
      </c:layout>
      <c:lineChart>
        <c:grouping val="standard"/>
        <c:varyColors val="0"/>
        <c:ser>
          <c:idx val="0"/>
          <c:order val="0"/>
          <c:tx>
            <c:v>参加者数(万人）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'令和元年度実績  '!$O$42:$AE$42</c:f>
              <c:strCache>
                <c:ptCount val="17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元</c:v>
                </c:pt>
              </c:strCache>
            </c:strRef>
          </c:cat>
          <c:val>
            <c:numRef>
              <c:f>'令和元年度実績  '!$O$43:$AE$43</c:f>
              <c:numCache>
                <c:formatCode>General</c:formatCode>
                <c:ptCount val="17"/>
                <c:pt idx="0">
                  <c:v>26</c:v>
                </c:pt>
                <c:pt idx="1">
                  <c:v>29</c:v>
                </c:pt>
                <c:pt idx="2">
                  <c:v>31</c:v>
                </c:pt>
                <c:pt idx="3">
                  <c:v>35.799999999999997</c:v>
                </c:pt>
                <c:pt idx="4">
                  <c:v>36.700000000000003</c:v>
                </c:pt>
                <c:pt idx="5">
                  <c:v>38.5</c:v>
                </c:pt>
                <c:pt idx="6">
                  <c:v>30.6</c:v>
                </c:pt>
                <c:pt idx="7">
                  <c:v>34.5</c:v>
                </c:pt>
                <c:pt idx="8">
                  <c:v>35.1</c:v>
                </c:pt>
                <c:pt idx="9">
                  <c:v>35.1</c:v>
                </c:pt>
                <c:pt idx="10">
                  <c:v>33.299999999999997</c:v>
                </c:pt>
                <c:pt idx="11">
                  <c:v>36.200000000000003</c:v>
                </c:pt>
                <c:pt idx="12">
                  <c:v>33.9</c:v>
                </c:pt>
                <c:pt idx="13" formatCode="0.0_ ">
                  <c:v>35</c:v>
                </c:pt>
                <c:pt idx="14" formatCode="0.0_ ">
                  <c:v>34.1</c:v>
                </c:pt>
                <c:pt idx="15" formatCode="0.0_ ">
                  <c:v>34.4</c:v>
                </c:pt>
                <c:pt idx="16" formatCode="0.0_ ">
                  <c:v>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58-4B1E-9FC3-05CBD4D52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534576"/>
        <c:axId val="313541240"/>
      </c:lineChart>
      <c:lineChart>
        <c:grouping val="standard"/>
        <c:varyColors val="0"/>
        <c:ser>
          <c:idx val="1"/>
          <c:order val="1"/>
          <c:tx>
            <c:v>参加率(％)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'令和元年度実績  '!$O$42:$AE$42</c:f>
              <c:strCache>
                <c:ptCount val="17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元</c:v>
                </c:pt>
              </c:strCache>
            </c:strRef>
          </c:cat>
          <c:val>
            <c:numRef>
              <c:f>'令和元年度実績  '!$O$44:$AE$44</c:f>
              <c:numCache>
                <c:formatCode>General</c:formatCode>
                <c:ptCount val="17"/>
                <c:pt idx="0">
                  <c:v>18.399999999999999</c:v>
                </c:pt>
                <c:pt idx="1">
                  <c:v>20.399999999999999</c:v>
                </c:pt>
                <c:pt idx="2">
                  <c:v>21.9</c:v>
                </c:pt>
                <c:pt idx="3">
                  <c:v>25.6</c:v>
                </c:pt>
                <c:pt idx="4">
                  <c:v>26.5</c:v>
                </c:pt>
                <c:pt idx="5">
                  <c:v>28.1</c:v>
                </c:pt>
                <c:pt idx="6">
                  <c:v>22.5</c:v>
                </c:pt>
                <c:pt idx="7">
                  <c:v>25.4</c:v>
                </c:pt>
                <c:pt idx="8" formatCode="0.0_ ">
                  <c:v>26</c:v>
                </c:pt>
                <c:pt idx="9">
                  <c:v>25.3</c:v>
                </c:pt>
                <c:pt idx="10">
                  <c:v>24.1</c:v>
                </c:pt>
                <c:pt idx="11">
                  <c:v>26.2</c:v>
                </c:pt>
                <c:pt idx="12">
                  <c:v>25.2</c:v>
                </c:pt>
                <c:pt idx="13" formatCode="0.0_ ">
                  <c:v>25.8</c:v>
                </c:pt>
                <c:pt idx="14" formatCode="0.0_ ">
                  <c:v>25.3</c:v>
                </c:pt>
                <c:pt idx="15" formatCode="0.0_ ">
                  <c:v>25.7</c:v>
                </c:pt>
                <c:pt idx="16" formatCode="0.0_ 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58-4B1E-9FC3-05CBD4D52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535360"/>
        <c:axId val="313540456"/>
      </c:lineChart>
      <c:catAx>
        <c:axId val="313534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50807468847947401"/>
              <c:y val="0.879748164390843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13541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3541240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参加者数（参加率）</a:t>
                </a:r>
              </a:p>
            </c:rich>
          </c:tx>
          <c:layout>
            <c:manualLayout>
              <c:xMode val="edge"/>
              <c:yMode val="edge"/>
              <c:x val="2.3602425910353438E-2"/>
              <c:y val="0.275316787933153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13534576"/>
        <c:crosses val="autoZero"/>
        <c:crossBetween val="between"/>
        <c:majorUnit val="20"/>
      </c:valAx>
      <c:valAx>
        <c:axId val="31354045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13535360"/>
        <c:crosses val="max"/>
        <c:crossBetween val="between"/>
      </c:valAx>
      <c:catAx>
        <c:axId val="313535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3540456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722146865265877"/>
          <c:y val="1.5823008686943859E-2"/>
          <c:w val="0.2395801463468567"/>
          <c:h val="0.1771667964865646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教育県民週間参加者の推移</a:t>
            </a:r>
          </a:p>
        </c:rich>
      </c:tx>
      <c:layout>
        <c:manualLayout>
          <c:xMode val="edge"/>
          <c:yMode val="edge"/>
          <c:x val="0.37888222103305053"/>
          <c:y val="3.48101265822784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09018846097208E-2"/>
          <c:y val="0.20091148916646931"/>
          <c:w val="0.85276916899324884"/>
          <c:h val="0.5594957457565729"/>
        </c:manualLayout>
      </c:layout>
      <c:lineChart>
        <c:grouping val="standard"/>
        <c:varyColors val="0"/>
        <c:ser>
          <c:idx val="0"/>
          <c:order val="0"/>
          <c:tx>
            <c:v>参加者数(万人）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'平成30年度実績  '!$O$42:$AD$42</c:f>
              <c:strCache>
                <c:ptCount val="16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</c:strCache>
            </c:strRef>
          </c:cat>
          <c:val>
            <c:numRef>
              <c:f>'平成30年度実績  '!$O$43:$AD$43</c:f>
              <c:numCache>
                <c:formatCode>General</c:formatCode>
                <c:ptCount val="16"/>
                <c:pt idx="0">
                  <c:v>26</c:v>
                </c:pt>
                <c:pt idx="1">
                  <c:v>29</c:v>
                </c:pt>
                <c:pt idx="2">
                  <c:v>31</c:v>
                </c:pt>
                <c:pt idx="3">
                  <c:v>35.799999999999997</c:v>
                </c:pt>
                <c:pt idx="4">
                  <c:v>36.700000000000003</c:v>
                </c:pt>
                <c:pt idx="5">
                  <c:v>38.5</c:v>
                </c:pt>
                <c:pt idx="6">
                  <c:v>30.6</c:v>
                </c:pt>
                <c:pt idx="7">
                  <c:v>34.5</c:v>
                </c:pt>
                <c:pt idx="8">
                  <c:v>35.1</c:v>
                </c:pt>
                <c:pt idx="9">
                  <c:v>35.1</c:v>
                </c:pt>
                <c:pt idx="10">
                  <c:v>33.299999999999997</c:v>
                </c:pt>
                <c:pt idx="11">
                  <c:v>36.200000000000003</c:v>
                </c:pt>
                <c:pt idx="12">
                  <c:v>33.9</c:v>
                </c:pt>
                <c:pt idx="13" formatCode="0.0_ ">
                  <c:v>35</c:v>
                </c:pt>
                <c:pt idx="14" formatCode="0.0_ ">
                  <c:v>34.1</c:v>
                </c:pt>
                <c:pt idx="15" formatCode="0.0_ 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DA-40B4-BCF2-6FE7F3432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536536"/>
        <c:axId val="313537320"/>
      </c:lineChart>
      <c:lineChart>
        <c:grouping val="standard"/>
        <c:varyColors val="0"/>
        <c:ser>
          <c:idx val="1"/>
          <c:order val="1"/>
          <c:tx>
            <c:v>参加率(％)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'平成30年度実績  '!$O$42:$AD$42</c:f>
              <c:strCache>
                <c:ptCount val="16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</c:strCache>
            </c:strRef>
          </c:cat>
          <c:val>
            <c:numRef>
              <c:f>'平成30年度実績  '!$O$44:$AD$44</c:f>
              <c:numCache>
                <c:formatCode>General</c:formatCode>
                <c:ptCount val="16"/>
                <c:pt idx="0">
                  <c:v>18.399999999999999</c:v>
                </c:pt>
                <c:pt idx="1">
                  <c:v>20.399999999999999</c:v>
                </c:pt>
                <c:pt idx="2">
                  <c:v>21.9</c:v>
                </c:pt>
                <c:pt idx="3">
                  <c:v>25.6</c:v>
                </c:pt>
                <c:pt idx="4">
                  <c:v>26.5</c:v>
                </c:pt>
                <c:pt idx="5">
                  <c:v>28.1</c:v>
                </c:pt>
                <c:pt idx="6">
                  <c:v>22.5</c:v>
                </c:pt>
                <c:pt idx="7">
                  <c:v>25.4</c:v>
                </c:pt>
                <c:pt idx="8" formatCode="0.0_ ">
                  <c:v>26</c:v>
                </c:pt>
                <c:pt idx="9">
                  <c:v>25.3</c:v>
                </c:pt>
                <c:pt idx="10">
                  <c:v>24.1</c:v>
                </c:pt>
                <c:pt idx="11">
                  <c:v>26.2</c:v>
                </c:pt>
                <c:pt idx="12">
                  <c:v>25.2</c:v>
                </c:pt>
                <c:pt idx="13" formatCode="0.0_ ">
                  <c:v>25.8</c:v>
                </c:pt>
                <c:pt idx="14" formatCode="0.0_ ">
                  <c:v>25.3</c:v>
                </c:pt>
                <c:pt idx="15" formatCode="0.0_ 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DA-40B4-BCF2-6FE7F3432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809152"/>
        <c:axId val="313807976"/>
      </c:lineChart>
      <c:catAx>
        <c:axId val="313536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50807468847947401"/>
              <c:y val="0.879748164390843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13537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3537320"/>
        <c:scaling>
          <c:orientation val="minMax"/>
          <c:max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参加者数（参加率）</a:t>
                </a:r>
              </a:p>
            </c:rich>
          </c:tx>
          <c:layout>
            <c:manualLayout>
              <c:xMode val="edge"/>
              <c:yMode val="edge"/>
              <c:x val="2.3602425910353438E-2"/>
              <c:y val="0.275316787933153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13536536"/>
        <c:crosses val="autoZero"/>
        <c:crossBetween val="between"/>
        <c:majorUnit val="20"/>
      </c:valAx>
      <c:valAx>
        <c:axId val="31380797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13809152"/>
        <c:crosses val="max"/>
        <c:crossBetween val="between"/>
      </c:valAx>
      <c:catAx>
        <c:axId val="313809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3807976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722146865265877"/>
          <c:y val="1.5823008686943859E-2"/>
          <c:w val="0.2395801463468567"/>
          <c:h val="0.1771667964865646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image" Target="../media/image3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4" Type="http://schemas.openxmlformats.org/officeDocument/2006/relationships/image" Target="../media/image6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emf"/><Relationship Id="rId2" Type="http://schemas.openxmlformats.org/officeDocument/2006/relationships/image" Target="../media/image12.emf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emf"/><Relationship Id="rId2" Type="http://schemas.openxmlformats.org/officeDocument/2006/relationships/image" Target="../media/image16.emf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emf"/><Relationship Id="rId2" Type="http://schemas.openxmlformats.org/officeDocument/2006/relationships/image" Target="../media/image20.emf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5.emf"/><Relationship Id="rId2" Type="http://schemas.openxmlformats.org/officeDocument/2006/relationships/image" Target="../media/image24.emf"/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5.emf"/><Relationship Id="rId1" Type="http://schemas.openxmlformats.org/officeDocument/2006/relationships/image" Target="../media/image1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19.emf"/><Relationship Id="rId1" Type="http://schemas.openxmlformats.org/officeDocument/2006/relationships/image" Target="../media/image18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7.emf"/><Relationship Id="rId1" Type="http://schemas.openxmlformats.org/officeDocument/2006/relationships/image" Target="../media/image2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124558</xdr:colOff>
      <xdr:row>17</xdr:row>
      <xdr:rowOff>87924</xdr:rowOff>
    </xdr:from>
    <xdr:to>
      <xdr:col>1</xdr:col>
      <xdr:colOff>58616</xdr:colOff>
      <xdr:row>23</xdr:row>
      <xdr:rowOff>14654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FEA9CDCF-B66E-4245-B5DB-D3B55B755A69}"/>
            </a:ext>
          </a:extLst>
        </xdr:cNvPr>
        <xdr:cNvSpPr>
          <a:spLocks/>
        </xdr:cNvSpPr>
      </xdr:nvSpPr>
      <xdr:spPr bwMode="auto">
        <a:xfrm>
          <a:off x="121383" y="5075849"/>
          <a:ext cx="99158" cy="774455"/>
        </a:xfrm>
        <a:prstGeom prst="leftBracket">
          <a:avLst>
            <a:gd name="adj" fmla="val 10332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482600</xdr:colOff>
      <xdr:row>40</xdr:row>
      <xdr:rowOff>660400</xdr:rowOff>
    </xdr:from>
    <xdr:to>
      <xdr:col>12</xdr:col>
      <xdr:colOff>619125</xdr:colOff>
      <xdr:row>42</xdr:row>
      <xdr:rowOff>38100</xdr:rowOff>
    </xdr:to>
    <xdr:sp macro="" textlink="">
      <xdr:nvSpPr>
        <xdr:cNvPr id="35865" name="AutoShape 25">
          <a:extLst>
            <a:ext uri="{FF2B5EF4-FFF2-40B4-BE49-F238E27FC236}">
              <a16:creationId xmlns:a16="http://schemas.microsoft.com/office/drawing/2014/main" id="{39E090CD-8376-4F5F-907F-2062AAE442EF}"/>
            </a:ext>
          </a:extLst>
        </xdr:cNvPr>
        <xdr:cNvSpPr>
          <a:spLocks noChangeAspect="1" noChangeArrowheads="1"/>
        </xdr:cNvSpPr>
      </xdr:nvSpPr>
      <xdr:spPr bwMode="auto">
        <a:xfrm>
          <a:off x="1371600" y="12026900"/>
          <a:ext cx="8832850" cy="660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488950</xdr:colOff>
      <xdr:row>40</xdr:row>
      <xdr:rowOff>577850</xdr:rowOff>
    </xdr:from>
    <xdr:to>
      <xdr:col>12</xdr:col>
      <xdr:colOff>552450</xdr:colOff>
      <xdr:row>41</xdr:row>
      <xdr:rowOff>257175</xdr:rowOff>
    </xdr:to>
    <xdr:sp macro="" textlink="">
      <xdr:nvSpPr>
        <xdr:cNvPr id="36059" name="AutoShape 219">
          <a:extLst>
            <a:ext uri="{FF2B5EF4-FFF2-40B4-BE49-F238E27FC236}">
              <a16:creationId xmlns:a16="http://schemas.microsoft.com/office/drawing/2014/main" id="{B9F6993E-2CF6-4F72-8E1D-8847022FE60C}"/>
            </a:ext>
          </a:extLst>
        </xdr:cNvPr>
        <xdr:cNvSpPr>
          <a:spLocks noChangeAspect="1" noChangeArrowheads="1"/>
        </xdr:cNvSpPr>
      </xdr:nvSpPr>
      <xdr:spPr bwMode="auto">
        <a:xfrm>
          <a:off x="1377950" y="11944350"/>
          <a:ext cx="8763000" cy="63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132898</xdr:colOff>
      <xdr:row>23</xdr:row>
      <xdr:rowOff>285750</xdr:rowOff>
    </xdr:from>
    <xdr:to>
      <xdr:col>11</xdr:col>
      <xdr:colOff>284844</xdr:colOff>
      <xdr:row>30</xdr:row>
      <xdr:rowOff>27668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DCBEEBA5-95DE-4609-815C-E249D4767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184" y="6109607"/>
          <a:ext cx="8724446" cy="9593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114487</xdr:colOff>
      <xdr:row>38</xdr:row>
      <xdr:rowOff>156508</xdr:rowOff>
    </xdr:from>
    <xdr:to>
      <xdr:col>12</xdr:col>
      <xdr:colOff>790762</xdr:colOff>
      <xdr:row>40</xdr:row>
      <xdr:rowOff>523502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1944133C-FA14-49AB-A658-FA6A4E9C23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277091</xdr:colOff>
      <xdr:row>40</xdr:row>
      <xdr:rowOff>710046</xdr:rowOff>
    </xdr:from>
    <xdr:to>
      <xdr:col>13</xdr:col>
      <xdr:colOff>30307</xdr:colOff>
      <xdr:row>42</xdr:row>
      <xdr:rowOff>31174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35FE7014-D408-46A5-B8E6-AD4021BF4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0318" y="12122728"/>
          <a:ext cx="9278216" cy="6199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59205</xdr:colOff>
      <xdr:row>43</xdr:row>
      <xdr:rowOff>97677</xdr:rowOff>
    </xdr:from>
    <xdr:to>
      <xdr:col>17</xdr:col>
      <xdr:colOff>455706</xdr:colOff>
      <xdr:row>57</xdr:row>
      <xdr:rowOff>95623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DC20D6E8-899C-48DC-A740-0D8B8CF99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087" y="13085295"/>
          <a:ext cx="13765119" cy="24072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124558</xdr:colOff>
      <xdr:row>17</xdr:row>
      <xdr:rowOff>87924</xdr:rowOff>
    </xdr:from>
    <xdr:to>
      <xdr:col>1</xdr:col>
      <xdr:colOff>58616</xdr:colOff>
      <xdr:row>23</xdr:row>
      <xdr:rowOff>14654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4CFB8BE8-DA4C-4F8C-B71D-9B69C6EC8EF7}"/>
            </a:ext>
          </a:extLst>
        </xdr:cNvPr>
        <xdr:cNvSpPr>
          <a:spLocks/>
        </xdr:cNvSpPr>
      </xdr:nvSpPr>
      <xdr:spPr bwMode="auto">
        <a:xfrm>
          <a:off x="124558" y="5040924"/>
          <a:ext cx="92808" cy="625230"/>
        </a:xfrm>
        <a:prstGeom prst="leftBracket">
          <a:avLst>
            <a:gd name="adj" fmla="val 10332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23</xdr:row>
          <xdr:rowOff>273050</xdr:rowOff>
        </xdr:from>
        <xdr:to>
          <xdr:col>11</xdr:col>
          <xdr:colOff>219075</xdr:colOff>
          <xdr:row>30</xdr:row>
          <xdr:rowOff>6350</xdr:rowOff>
        </xdr:to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24619C8C-75A2-40B4-9CC9-161696C4D1F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38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19075" y="6111875"/>
              <a:ext cx="8696325" cy="9620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40</xdr:row>
          <xdr:rowOff>542925</xdr:rowOff>
        </xdr:from>
        <xdr:to>
          <xdr:col>12</xdr:col>
          <xdr:colOff>692150</xdr:colOff>
          <xdr:row>41</xdr:row>
          <xdr:rowOff>228600</xdr:rowOff>
        </xdr:to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DE3F35BE-F33A-49E1-BD8D-F2EB38CCC91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U$43:$AP$45" spid="_x0000_s138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381125" y="11972925"/>
              <a:ext cx="8877300" cy="6477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2</xdr:col>
      <xdr:colOff>406400</xdr:colOff>
      <xdr:row>38</xdr:row>
      <xdr:rowOff>19050</xdr:rowOff>
    </xdr:from>
    <xdr:to>
      <xdr:col>12</xdr:col>
      <xdr:colOff>619125</xdr:colOff>
      <xdr:row>40</xdr:row>
      <xdr:rowOff>419101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9C75C8F4-1F36-4BAB-910A-0F8B0A7E2C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43</xdr:row>
          <xdr:rowOff>0</xdr:rowOff>
        </xdr:from>
        <xdr:to>
          <xdr:col>17</xdr:col>
          <xdr:colOff>428625</xdr:colOff>
          <xdr:row>58</xdr:row>
          <xdr:rowOff>66675</xdr:rowOff>
        </xdr:to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E9058D88-7698-40DD-9203-D9492763F15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387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161925" y="12925425"/>
              <a:ext cx="13849350" cy="2686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124558</xdr:colOff>
      <xdr:row>17</xdr:row>
      <xdr:rowOff>87924</xdr:rowOff>
    </xdr:from>
    <xdr:to>
      <xdr:col>1</xdr:col>
      <xdr:colOff>58616</xdr:colOff>
      <xdr:row>23</xdr:row>
      <xdr:rowOff>14654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/>
        </xdr:cNvSpPr>
      </xdr:nvSpPr>
      <xdr:spPr bwMode="auto">
        <a:xfrm>
          <a:off x="124558" y="5079024"/>
          <a:ext cx="105508" cy="631580"/>
        </a:xfrm>
        <a:prstGeom prst="leftBracket">
          <a:avLst>
            <a:gd name="adj" fmla="val 10332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31504</xdr:colOff>
      <xdr:row>38</xdr:row>
      <xdr:rowOff>244718</xdr:rowOff>
    </xdr:from>
    <xdr:to>
      <xdr:col>16</xdr:col>
      <xdr:colOff>642571</xdr:colOff>
      <xdr:row>40</xdr:row>
      <xdr:rowOff>501895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24</xdr:row>
      <xdr:rowOff>28575</xdr:rowOff>
    </xdr:from>
    <xdr:to>
      <xdr:col>10</xdr:col>
      <xdr:colOff>495300</xdr:colOff>
      <xdr:row>29</xdr:row>
      <xdr:rowOff>9525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086475"/>
          <a:ext cx="889635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40</xdr:row>
      <xdr:rowOff>609600</xdr:rowOff>
    </xdr:from>
    <xdr:to>
      <xdr:col>10</xdr:col>
      <xdr:colOff>866775</xdr:colOff>
      <xdr:row>41</xdr:row>
      <xdr:rowOff>304800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696700"/>
          <a:ext cx="9324975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124558</xdr:colOff>
      <xdr:row>17</xdr:row>
      <xdr:rowOff>87924</xdr:rowOff>
    </xdr:from>
    <xdr:to>
      <xdr:col>1</xdr:col>
      <xdr:colOff>58616</xdr:colOff>
      <xdr:row>23</xdr:row>
      <xdr:rowOff>14654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/>
        </xdr:cNvSpPr>
      </xdr:nvSpPr>
      <xdr:spPr bwMode="auto">
        <a:xfrm>
          <a:off x="124558" y="5079024"/>
          <a:ext cx="105508" cy="783980"/>
        </a:xfrm>
        <a:prstGeom prst="leftBracket">
          <a:avLst>
            <a:gd name="adj" fmla="val 10332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31504</xdr:colOff>
      <xdr:row>37</xdr:row>
      <xdr:rowOff>244718</xdr:rowOff>
    </xdr:from>
    <xdr:to>
      <xdr:col>10</xdr:col>
      <xdr:colOff>642571</xdr:colOff>
      <xdr:row>39</xdr:row>
      <xdr:rowOff>501895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24</xdr:row>
          <xdr:rowOff>63980</xdr:rowOff>
        </xdr:from>
        <xdr:to>
          <xdr:col>11</xdr:col>
          <xdr:colOff>38101</xdr:colOff>
          <xdr:row>27</xdr:row>
          <xdr:rowOff>101585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3225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33350" y="5969480"/>
              <a:ext cx="8029576" cy="49480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39</xdr:row>
          <xdr:rowOff>552450</xdr:rowOff>
        </xdr:from>
        <xdr:to>
          <xdr:col>11</xdr:col>
          <xdr:colOff>76200</xdr:colOff>
          <xdr:row>40</xdr:row>
          <xdr:rowOff>238125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N$42:$AG$44" spid="_x0000_s32256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161925" y="11334750"/>
              <a:ext cx="8039100" cy="6477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124558</xdr:colOff>
      <xdr:row>16</xdr:row>
      <xdr:rowOff>87924</xdr:rowOff>
    </xdr:from>
    <xdr:to>
      <xdr:col>1</xdr:col>
      <xdr:colOff>58616</xdr:colOff>
      <xdr:row>23</xdr:row>
      <xdr:rowOff>14654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/>
        </xdr:cNvSpPr>
      </xdr:nvSpPr>
      <xdr:spPr bwMode="auto">
        <a:xfrm>
          <a:off x="124558" y="5079024"/>
          <a:ext cx="105508" cy="783980"/>
        </a:xfrm>
        <a:prstGeom prst="leftBracket">
          <a:avLst>
            <a:gd name="adj" fmla="val 10332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31504</xdr:colOff>
      <xdr:row>37</xdr:row>
      <xdr:rowOff>244718</xdr:rowOff>
    </xdr:from>
    <xdr:to>
      <xdr:col>10</xdr:col>
      <xdr:colOff>642571</xdr:colOff>
      <xdr:row>39</xdr:row>
      <xdr:rowOff>501895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63747</xdr:colOff>
          <xdr:row>24</xdr:row>
          <xdr:rowOff>63980</xdr:rowOff>
        </xdr:from>
        <xdr:to>
          <xdr:col>11</xdr:col>
          <xdr:colOff>139701</xdr:colOff>
          <xdr:row>27</xdr:row>
          <xdr:rowOff>149705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0000000-0008-0000-04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919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3747" y="6274280"/>
              <a:ext cx="8203954" cy="5429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95249</xdr:colOff>
          <xdr:row>39</xdr:row>
          <xdr:rowOff>552450</xdr:rowOff>
        </xdr:from>
        <xdr:to>
          <xdr:col>11</xdr:col>
          <xdr:colOff>101600</xdr:colOff>
          <xdr:row>40</xdr:row>
          <xdr:rowOff>234950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00000000-0008-0000-04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N$42:$AF$44" spid="_x0000_s29196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95249" y="11639550"/>
              <a:ext cx="8134351" cy="6477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124558</xdr:colOff>
      <xdr:row>16</xdr:row>
      <xdr:rowOff>87924</xdr:rowOff>
    </xdr:from>
    <xdr:to>
      <xdr:col>1</xdr:col>
      <xdr:colOff>58616</xdr:colOff>
      <xdr:row>23</xdr:row>
      <xdr:rowOff>14654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/>
        </xdr:cNvSpPr>
      </xdr:nvSpPr>
      <xdr:spPr bwMode="auto">
        <a:xfrm>
          <a:off x="124558" y="5079024"/>
          <a:ext cx="105508" cy="783980"/>
        </a:xfrm>
        <a:prstGeom prst="leftBracket">
          <a:avLst>
            <a:gd name="adj" fmla="val 10332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41029</xdr:colOff>
      <xdr:row>37</xdr:row>
      <xdr:rowOff>101843</xdr:rowOff>
    </xdr:from>
    <xdr:to>
      <xdr:col>10</xdr:col>
      <xdr:colOff>652096</xdr:colOff>
      <xdr:row>39</xdr:row>
      <xdr:rowOff>359020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63746</xdr:colOff>
          <xdr:row>24</xdr:row>
          <xdr:rowOff>63980</xdr:rowOff>
        </xdr:from>
        <xdr:to>
          <xdr:col>11</xdr:col>
          <xdr:colOff>6351</xdr:colOff>
          <xdr:row>27</xdr:row>
          <xdr:rowOff>149705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0000000-0008-0000-06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7177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3746" y="6274280"/>
              <a:ext cx="7927730" cy="5429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95249</xdr:colOff>
          <xdr:row>39</xdr:row>
          <xdr:rowOff>552450</xdr:rowOff>
        </xdr:from>
        <xdr:to>
          <xdr:col>11</xdr:col>
          <xdr:colOff>0</xdr:colOff>
          <xdr:row>40</xdr:row>
          <xdr:rowOff>228101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00000000-0008-0000-06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N$42:$AE$44" spid="_x0000_s27178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95249" y="12201525"/>
              <a:ext cx="7877176" cy="63767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124558</xdr:colOff>
      <xdr:row>16</xdr:row>
      <xdr:rowOff>87924</xdr:rowOff>
    </xdr:from>
    <xdr:to>
      <xdr:col>1</xdr:col>
      <xdr:colOff>58616</xdr:colOff>
      <xdr:row>23</xdr:row>
      <xdr:rowOff>14654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/>
        </xdr:cNvSpPr>
      </xdr:nvSpPr>
      <xdr:spPr bwMode="auto">
        <a:xfrm>
          <a:off x="124558" y="5084886"/>
          <a:ext cx="102577" cy="791306"/>
        </a:xfrm>
        <a:prstGeom prst="leftBracket">
          <a:avLst>
            <a:gd name="adj" fmla="val 10332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41029</xdr:colOff>
      <xdr:row>37</xdr:row>
      <xdr:rowOff>101843</xdr:rowOff>
    </xdr:from>
    <xdr:to>
      <xdr:col>10</xdr:col>
      <xdr:colOff>652096</xdr:colOff>
      <xdr:row>39</xdr:row>
      <xdr:rowOff>359020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63745</xdr:colOff>
          <xdr:row>24</xdr:row>
          <xdr:rowOff>63980</xdr:rowOff>
        </xdr:from>
        <xdr:to>
          <xdr:col>10</xdr:col>
          <xdr:colOff>675298</xdr:colOff>
          <xdr:row>28</xdr:row>
          <xdr:rowOff>28819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0000000-0008-0000-08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519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3745" y="6274280"/>
              <a:ext cx="7806103" cy="57126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95249</xdr:colOff>
          <xdr:row>39</xdr:row>
          <xdr:rowOff>552450</xdr:rowOff>
        </xdr:from>
        <xdr:to>
          <xdr:col>10</xdr:col>
          <xdr:colOff>721959</xdr:colOff>
          <xdr:row>40</xdr:row>
          <xdr:rowOff>153866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00000000-0008-0000-08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N$42:$AD$44" spid="_x0000_s2519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95249" y="12201525"/>
              <a:ext cx="7818085" cy="56344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E4E41-E6A4-4AB7-B82C-D695E6946AD0}">
  <sheetPr>
    <tabColor rgb="FFFF0000"/>
    <pageSetUpPr fitToPage="1"/>
  </sheetPr>
  <dimension ref="A1:AQ48"/>
  <sheetViews>
    <sheetView zoomScale="85" zoomScaleNormal="85" zoomScaleSheetLayoutView="100" workbookViewId="0">
      <selection activeCell="E73" sqref="E73"/>
    </sheetView>
  </sheetViews>
  <sheetFormatPr defaultRowHeight="13" x14ac:dyDescent="0.2"/>
  <cols>
    <col min="1" max="1" width="2.26953125" style="131" customWidth="1"/>
    <col min="2" max="2" width="10.453125" style="131" customWidth="1"/>
    <col min="3" max="14" width="12.453125" style="131" customWidth="1"/>
    <col min="15" max="18" width="10.90625" style="131" customWidth="1"/>
    <col min="19" max="19" width="2.08984375" style="131" customWidth="1"/>
    <col min="20" max="20" width="9.08984375" style="131" customWidth="1"/>
    <col min="21" max="21" width="13.90625" style="131" customWidth="1"/>
    <col min="22" max="37" width="5.36328125" style="131" customWidth="1"/>
    <col min="38" max="38" width="5.08984375" style="131" customWidth="1"/>
    <col min="39" max="41" width="5.7265625" style="131" customWidth="1"/>
    <col min="42" max="42" width="5.453125" style="131" customWidth="1"/>
    <col min="43" max="43" width="5.81640625" style="131" customWidth="1"/>
    <col min="44" max="16384" width="8.7265625" style="131"/>
  </cols>
  <sheetData>
    <row r="1" spans="2:23" ht="21" customHeight="1" x14ac:dyDescent="0.3">
      <c r="B1" s="248" t="s">
        <v>121</v>
      </c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14"/>
      <c r="U1" s="14"/>
      <c r="V1" s="13"/>
    </row>
    <row r="2" spans="2:23" ht="21" customHeight="1" x14ac:dyDescent="0.3">
      <c r="B2" s="249" t="s">
        <v>102</v>
      </c>
      <c r="C2" s="249"/>
      <c r="D2" s="58"/>
      <c r="E2" s="58"/>
      <c r="F2" s="58"/>
      <c r="G2" s="58"/>
      <c r="H2" s="58"/>
      <c r="I2" s="58"/>
      <c r="J2" s="58"/>
      <c r="K2" s="58"/>
      <c r="L2" s="58"/>
      <c r="M2" s="20"/>
      <c r="N2" s="20"/>
      <c r="O2" s="20"/>
      <c r="P2" s="20"/>
      <c r="Q2" s="251" t="s">
        <v>124</v>
      </c>
      <c r="R2" s="251"/>
      <c r="S2" s="14"/>
      <c r="U2" s="14"/>
      <c r="V2" s="13"/>
    </row>
    <row r="3" spans="2:23" ht="15" customHeight="1" thickBot="1" x14ac:dyDescent="0.25">
      <c r="B3" s="250"/>
      <c r="C3" s="250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 t="s">
        <v>28</v>
      </c>
      <c r="S3" s="129"/>
    </row>
    <row r="4" spans="2:23" ht="18" customHeight="1" x14ac:dyDescent="0.2">
      <c r="B4" s="252" t="s">
        <v>0</v>
      </c>
      <c r="C4" s="254" t="s">
        <v>100</v>
      </c>
      <c r="D4" s="255"/>
      <c r="E4" s="256" t="s">
        <v>3</v>
      </c>
      <c r="F4" s="257"/>
      <c r="G4" s="256" t="s">
        <v>4</v>
      </c>
      <c r="H4" s="257"/>
      <c r="I4" s="258" t="s">
        <v>6</v>
      </c>
      <c r="J4" s="259"/>
      <c r="K4" s="260" t="s">
        <v>7</v>
      </c>
      <c r="L4" s="261"/>
      <c r="M4" s="262" t="s">
        <v>14</v>
      </c>
      <c r="N4" s="263"/>
      <c r="O4" s="273" t="s">
        <v>15</v>
      </c>
      <c r="P4" s="274"/>
      <c r="Q4" s="275" t="s">
        <v>16</v>
      </c>
      <c r="R4" s="276"/>
      <c r="S4" s="215"/>
      <c r="T4" s="216"/>
      <c r="U4" s="26"/>
      <c r="V4" s="216"/>
      <c r="W4" s="217"/>
    </row>
    <row r="5" spans="2:23" ht="16.5" customHeight="1" x14ac:dyDescent="0.2">
      <c r="B5" s="253"/>
      <c r="C5" s="146" t="s">
        <v>98</v>
      </c>
      <c r="D5" s="147" t="s">
        <v>99</v>
      </c>
      <c r="E5" s="146" t="s">
        <v>98</v>
      </c>
      <c r="F5" s="147" t="s">
        <v>99</v>
      </c>
      <c r="G5" s="146" t="s">
        <v>98</v>
      </c>
      <c r="H5" s="147" t="s">
        <v>99</v>
      </c>
      <c r="I5" s="146" t="s">
        <v>98</v>
      </c>
      <c r="J5" s="147" t="s">
        <v>99</v>
      </c>
      <c r="K5" s="158" t="s">
        <v>98</v>
      </c>
      <c r="L5" s="159" t="s">
        <v>99</v>
      </c>
      <c r="M5" s="148" t="s">
        <v>98</v>
      </c>
      <c r="N5" s="204" t="s">
        <v>99</v>
      </c>
      <c r="O5" s="150" t="s">
        <v>98</v>
      </c>
      <c r="P5" s="205" t="s">
        <v>109</v>
      </c>
      <c r="Q5" s="173" t="s">
        <v>26</v>
      </c>
      <c r="R5" s="151" t="s">
        <v>25</v>
      </c>
      <c r="S5" s="215"/>
      <c r="T5" s="216"/>
      <c r="U5" s="26"/>
      <c r="V5" s="216"/>
      <c r="W5" s="217"/>
    </row>
    <row r="6" spans="2:23" ht="24.75" customHeight="1" x14ac:dyDescent="0.2">
      <c r="B6" s="214" t="s">
        <v>1</v>
      </c>
      <c r="C6" s="187">
        <v>0</v>
      </c>
      <c r="D6" s="188">
        <v>0</v>
      </c>
      <c r="E6" s="187">
        <v>30418</v>
      </c>
      <c r="F6" s="188">
        <v>1516</v>
      </c>
      <c r="G6" s="187">
        <v>13523</v>
      </c>
      <c r="H6" s="188">
        <v>1930</v>
      </c>
      <c r="I6" s="187">
        <v>1694</v>
      </c>
      <c r="J6" s="188">
        <v>0</v>
      </c>
      <c r="K6" s="196">
        <v>0</v>
      </c>
      <c r="L6" s="190">
        <v>0</v>
      </c>
      <c r="M6" s="167">
        <f>SUM(C6:L6)-N6</f>
        <v>45635</v>
      </c>
      <c r="N6" s="221">
        <f>D6+F6+H6+J6+L6</f>
        <v>3446</v>
      </c>
      <c r="O6" s="222">
        <v>48896</v>
      </c>
      <c r="P6" s="223">
        <v>1633</v>
      </c>
      <c r="Q6" s="224">
        <f>M6-O6</f>
        <v>-3261</v>
      </c>
      <c r="R6" s="225">
        <f>((M6/O6)-1)*100</f>
        <v>-6.6692571989528826</v>
      </c>
      <c r="S6" s="218"/>
      <c r="T6" s="219"/>
      <c r="U6" s="27"/>
      <c r="V6" s="216"/>
      <c r="W6" s="10"/>
    </row>
    <row r="7" spans="2:23" ht="24.75" customHeight="1" x14ac:dyDescent="0.2">
      <c r="B7" s="214" t="s">
        <v>9</v>
      </c>
      <c r="C7" s="187">
        <v>88</v>
      </c>
      <c r="D7" s="188">
        <v>0</v>
      </c>
      <c r="E7" s="187">
        <v>7967</v>
      </c>
      <c r="F7" s="188">
        <v>1210</v>
      </c>
      <c r="G7" s="187">
        <v>1730</v>
      </c>
      <c r="H7" s="188">
        <v>20</v>
      </c>
      <c r="I7" s="196">
        <v>0</v>
      </c>
      <c r="J7" s="190">
        <v>0</v>
      </c>
      <c r="K7" s="196">
        <v>0</v>
      </c>
      <c r="L7" s="190">
        <v>0</v>
      </c>
      <c r="M7" s="167">
        <f t="shared" ref="M7:M15" si="0">SUM(C7:L7)-N7</f>
        <v>9785</v>
      </c>
      <c r="N7" s="221">
        <f t="shared" ref="N7:N15" si="1">D7+F7+H7+J7+L7</f>
        <v>1230</v>
      </c>
      <c r="O7" s="222">
        <v>8177</v>
      </c>
      <c r="P7" s="223">
        <v>1551</v>
      </c>
      <c r="Q7" s="224">
        <f t="shared" ref="Q7:Q17" si="2">M7-O7</f>
        <v>1608</v>
      </c>
      <c r="R7" s="225">
        <f>((M7/O7)-1)*100</f>
        <v>19.664913782560834</v>
      </c>
      <c r="S7" s="218"/>
      <c r="T7" s="219"/>
      <c r="U7" s="27"/>
      <c r="V7" s="216"/>
      <c r="W7" s="10"/>
    </row>
    <row r="8" spans="2:23" ht="24.75" customHeight="1" x14ac:dyDescent="0.2">
      <c r="B8" s="214" t="s">
        <v>42</v>
      </c>
      <c r="C8" s="187">
        <v>0</v>
      </c>
      <c r="D8" s="188">
        <v>0</v>
      </c>
      <c r="E8" s="187">
        <v>8258</v>
      </c>
      <c r="F8" s="188">
        <v>310</v>
      </c>
      <c r="G8" s="187">
        <v>2986</v>
      </c>
      <c r="H8" s="188">
        <v>330</v>
      </c>
      <c r="I8" s="187">
        <v>5642</v>
      </c>
      <c r="J8" s="188">
        <v>0</v>
      </c>
      <c r="K8" s="196">
        <v>0</v>
      </c>
      <c r="L8" s="190">
        <v>0</v>
      </c>
      <c r="M8" s="167">
        <f t="shared" si="0"/>
        <v>16886</v>
      </c>
      <c r="N8" s="221">
        <f t="shared" si="1"/>
        <v>640</v>
      </c>
      <c r="O8" s="222">
        <v>17484</v>
      </c>
      <c r="P8" s="223">
        <v>3973</v>
      </c>
      <c r="Q8" s="224">
        <f t="shared" si="2"/>
        <v>-598</v>
      </c>
      <c r="R8" s="225">
        <f t="shared" ref="R8:R10" si="3">((M8/O8)-1)*100</f>
        <v>-3.4202699611073029</v>
      </c>
      <c r="S8" s="218"/>
      <c r="T8" s="219"/>
      <c r="U8" s="27"/>
      <c r="V8" s="216"/>
      <c r="W8" s="10"/>
    </row>
    <row r="9" spans="2:23" ht="24.75" customHeight="1" x14ac:dyDescent="0.2">
      <c r="B9" s="214" t="s">
        <v>43</v>
      </c>
      <c r="C9" s="187">
        <v>922</v>
      </c>
      <c r="D9" s="188">
        <v>0</v>
      </c>
      <c r="E9" s="187">
        <v>18771</v>
      </c>
      <c r="F9" s="188">
        <v>6416</v>
      </c>
      <c r="G9" s="187">
        <v>3815</v>
      </c>
      <c r="H9" s="188">
        <v>336</v>
      </c>
      <c r="I9" s="187">
        <v>2041</v>
      </c>
      <c r="J9" s="188">
        <v>0</v>
      </c>
      <c r="K9" s="196">
        <v>0</v>
      </c>
      <c r="L9" s="190">
        <v>0</v>
      </c>
      <c r="M9" s="167">
        <f t="shared" si="0"/>
        <v>25549</v>
      </c>
      <c r="N9" s="221">
        <f t="shared" si="1"/>
        <v>6752</v>
      </c>
      <c r="O9" s="222">
        <v>25896</v>
      </c>
      <c r="P9" s="223">
        <v>8248</v>
      </c>
      <c r="Q9" s="224">
        <f t="shared" si="2"/>
        <v>-347</v>
      </c>
      <c r="R9" s="225">
        <f>((M9/O9)-1)*100</f>
        <v>-1.3399752857584213</v>
      </c>
      <c r="S9" s="218"/>
      <c r="T9" s="219"/>
      <c r="U9" s="27"/>
      <c r="V9" s="216"/>
      <c r="W9" s="10"/>
    </row>
    <row r="10" spans="2:23" ht="24.75" customHeight="1" x14ac:dyDescent="0.2">
      <c r="B10" s="214" t="s">
        <v>10</v>
      </c>
      <c r="C10" s="187">
        <v>769</v>
      </c>
      <c r="D10" s="188">
        <v>0</v>
      </c>
      <c r="E10" s="187">
        <v>21521</v>
      </c>
      <c r="F10" s="188">
        <v>1096</v>
      </c>
      <c r="G10" s="187">
        <v>4271</v>
      </c>
      <c r="H10" s="188">
        <v>79</v>
      </c>
      <c r="I10" s="187">
        <v>810</v>
      </c>
      <c r="J10" s="188">
        <v>0</v>
      </c>
      <c r="K10" s="196">
        <v>0</v>
      </c>
      <c r="L10" s="190">
        <v>0</v>
      </c>
      <c r="M10" s="167">
        <f t="shared" si="0"/>
        <v>27371</v>
      </c>
      <c r="N10" s="221">
        <f t="shared" si="1"/>
        <v>1175</v>
      </c>
      <c r="O10" s="222">
        <v>21127</v>
      </c>
      <c r="P10" s="223">
        <v>1905</v>
      </c>
      <c r="Q10" s="224">
        <f t="shared" si="2"/>
        <v>6244</v>
      </c>
      <c r="R10" s="225">
        <f t="shared" si="3"/>
        <v>29.554598381218344</v>
      </c>
      <c r="S10" s="218"/>
      <c r="T10" s="219"/>
      <c r="U10" s="27"/>
      <c r="V10" s="216"/>
      <c r="W10" s="226"/>
    </row>
    <row r="11" spans="2:23" ht="24.75" customHeight="1" x14ac:dyDescent="0.2">
      <c r="B11" s="214" t="s">
        <v>35</v>
      </c>
      <c r="C11" s="187">
        <v>1912</v>
      </c>
      <c r="D11" s="188">
        <v>0</v>
      </c>
      <c r="E11" s="187">
        <v>14381</v>
      </c>
      <c r="F11" s="188">
        <v>5895</v>
      </c>
      <c r="G11" s="187">
        <v>6179</v>
      </c>
      <c r="H11" s="188">
        <v>233</v>
      </c>
      <c r="I11" s="187">
        <v>400</v>
      </c>
      <c r="J11" s="188">
        <v>0</v>
      </c>
      <c r="K11" s="196">
        <v>0</v>
      </c>
      <c r="L11" s="190">
        <v>0</v>
      </c>
      <c r="M11" s="167">
        <f t="shared" si="0"/>
        <v>22872</v>
      </c>
      <c r="N11" s="221">
        <f t="shared" si="1"/>
        <v>6128</v>
      </c>
      <c r="O11" s="222">
        <v>32889</v>
      </c>
      <c r="P11" s="223">
        <v>14458</v>
      </c>
      <c r="Q11" s="224">
        <f t="shared" si="2"/>
        <v>-10017</v>
      </c>
      <c r="R11" s="225">
        <f t="shared" ref="R11:R17" si="4">((M11/O11)-1)*100</f>
        <v>-30.456991699352365</v>
      </c>
      <c r="S11" s="218"/>
      <c r="T11" s="219"/>
      <c r="U11" s="27"/>
      <c r="V11" s="216"/>
      <c r="W11" s="10"/>
    </row>
    <row r="12" spans="2:23" ht="24.75" customHeight="1" x14ac:dyDescent="0.2">
      <c r="B12" s="214" t="s">
        <v>36</v>
      </c>
      <c r="C12" s="187">
        <v>233</v>
      </c>
      <c r="D12" s="188">
        <v>0</v>
      </c>
      <c r="E12" s="187">
        <v>3374</v>
      </c>
      <c r="F12" s="188">
        <v>182</v>
      </c>
      <c r="G12" s="187">
        <v>2098</v>
      </c>
      <c r="H12" s="188">
        <v>940</v>
      </c>
      <c r="I12" s="196">
        <v>0</v>
      </c>
      <c r="J12" s="190">
        <v>0</v>
      </c>
      <c r="K12" s="196">
        <v>0</v>
      </c>
      <c r="L12" s="190">
        <v>0</v>
      </c>
      <c r="M12" s="167">
        <f t="shared" si="0"/>
        <v>5705</v>
      </c>
      <c r="N12" s="221">
        <f t="shared" si="1"/>
        <v>1122</v>
      </c>
      <c r="O12" s="222">
        <v>6512</v>
      </c>
      <c r="P12" s="223">
        <v>1574</v>
      </c>
      <c r="Q12" s="224">
        <f t="shared" si="2"/>
        <v>-807</v>
      </c>
      <c r="R12" s="225">
        <f t="shared" si="4"/>
        <v>-12.392506142506143</v>
      </c>
      <c r="S12" s="218"/>
      <c r="T12" s="219"/>
      <c r="U12" s="27"/>
      <c r="V12" s="216"/>
      <c r="W12" s="226"/>
    </row>
    <row r="13" spans="2:23" ht="24.75" customHeight="1" x14ac:dyDescent="0.2">
      <c r="B13" s="214" t="s">
        <v>37</v>
      </c>
      <c r="C13" s="187">
        <v>739</v>
      </c>
      <c r="D13" s="188">
        <v>0</v>
      </c>
      <c r="E13" s="187">
        <v>14462</v>
      </c>
      <c r="F13" s="188">
        <v>3103</v>
      </c>
      <c r="G13" s="187">
        <v>7906</v>
      </c>
      <c r="H13" s="188">
        <v>2602</v>
      </c>
      <c r="I13" s="196">
        <v>0</v>
      </c>
      <c r="J13" s="190">
        <v>0</v>
      </c>
      <c r="K13" s="196">
        <v>0</v>
      </c>
      <c r="L13" s="190">
        <v>0</v>
      </c>
      <c r="M13" s="167">
        <f t="shared" si="0"/>
        <v>23107</v>
      </c>
      <c r="N13" s="221">
        <f t="shared" si="1"/>
        <v>5705</v>
      </c>
      <c r="O13" s="222">
        <v>20138</v>
      </c>
      <c r="P13" s="223">
        <v>947</v>
      </c>
      <c r="Q13" s="224">
        <f t="shared" si="2"/>
        <v>2969</v>
      </c>
      <c r="R13" s="225">
        <f t="shared" si="4"/>
        <v>14.743271427152639</v>
      </c>
      <c r="S13" s="218"/>
      <c r="T13" s="219"/>
      <c r="U13" s="27"/>
      <c r="V13" s="216"/>
      <c r="W13" s="226"/>
    </row>
    <row r="14" spans="2:23" ht="24.75" customHeight="1" x14ac:dyDescent="0.2">
      <c r="B14" s="214" t="s">
        <v>38</v>
      </c>
      <c r="C14" s="193">
        <v>0</v>
      </c>
      <c r="D14" s="190">
        <v>0</v>
      </c>
      <c r="E14" s="196">
        <v>0</v>
      </c>
      <c r="F14" s="190">
        <v>0</v>
      </c>
      <c r="G14" s="196">
        <v>0</v>
      </c>
      <c r="H14" s="190">
        <v>0</v>
      </c>
      <c r="I14" s="187">
        <v>16583</v>
      </c>
      <c r="J14" s="188">
        <v>1619</v>
      </c>
      <c r="K14" s="187">
        <v>5578</v>
      </c>
      <c r="L14" s="188">
        <v>0</v>
      </c>
      <c r="M14" s="167">
        <f t="shared" si="0"/>
        <v>22161</v>
      </c>
      <c r="N14" s="221">
        <f t="shared" si="1"/>
        <v>1619</v>
      </c>
      <c r="O14" s="222">
        <v>18052</v>
      </c>
      <c r="P14" s="223">
        <v>1799</v>
      </c>
      <c r="Q14" s="224">
        <f t="shared" si="2"/>
        <v>4109</v>
      </c>
      <c r="R14" s="225">
        <f t="shared" si="4"/>
        <v>22.762020828717034</v>
      </c>
      <c r="S14" s="218"/>
      <c r="T14" s="219"/>
      <c r="U14" s="27"/>
      <c r="V14" s="216"/>
      <c r="W14" s="226"/>
    </row>
    <row r="15" spans="2:23" ht="24.75" customHeight="1" x14ac:dyDescent="0.2">
      <c r="B15" s="214" t="s">
        <v>39</v>
      </c>
      <c r="C15" s="193">
        <v>0</v>
      </c>
      <c r="D15" s="190">
        <v>0</v>
      </c>
      <c r="E15" s="187">
        <v>0</v>
      </c>
      <c r="F15" s="190">
        <v>0</v>
      </c>
      <c r="G15" s="187">
        <v>300</v>
      </c>
      <c r="H15" s="190">
        <v>0</v>
      </c>
      <c r="I15" s="196">
        <v>0</v>
      </c>
      <c r="J15" s="190">
        <v>0</v>
      </c>
      <c r="K15" s="187">
        <v>270</v>
      </c>
      <c r="L15" s="190">
        <v>0</v>
      </c>
      <c r="M15" s="167">
        <f t="shared" si="0"/>
        <v>570</v>
      </c>
      <c r="N15" s="221">
        <f t="shared" si="1"/>
        <v>0</v>
      </c>
      <c r="O15" s="222">
        <v>1794</v>
      </c>
      <c r="P15" s="223">
        <v>0</v>
      </c>
      <c r="Q15" s="224">
        <f t="shared" si="2"/>
        <v>-1224</v>
      </c>
      <c r="R15" s="225">
        <f t="shared" si="4"/>
        <v>-68.227424749163873</v>
      </c>
      <c r="S15" s="218"/>
      <c r="T15" s="219"/>
      <c r="U15" s="27"/>
      <c r="V15" s="216"/>
      <c r="W15" s="226"/>
    </row>
    <row r="16" spans="2:23" ht="24.75" customHeight="1" x14ac:dyDescent="0.2">
      <c r="B16" s="214" t="s">
        <v>40</v>
      </c>
      <c r="C16" s="187">
        <v>15418</v>
      </c>
      <c r="D16" s="188">
        <v>3516</v>
      </c>
      <c r="E16" s="187">
        <v>698</v>
      </c>
      <c r="F16" s="227">
        <v>100</v>
      </c>
      <c r="G16" s="187">
        <v>22147</v>
      </c>
      <c r="H16" s="228">
        <v>21747</v>
      </c>
      <c r="I16" s="187">
        <v>38121</v>
      </c>
      <c r="J16" s="227">
        <v>31002</v>
      </c>
      <c r="K16" s="196">
        <v>0</v>
      </c>
      <c r="L16" s="190">
        <v>0</v>
      </c>
      <c r="M16" s="167">
        <f>SUM(C16:L16)-N16</f>
        <v>76384</v>
      </c>
      <c r="N16" s="221">
        <f>D16+F16+H16+J16+L16</f>
        <v>56365</v>
      </c>
      <c r="O16" s="222">
        <v>43003</v>
      </c>
      <c r="P16" s="223">
        <v>10823</v>
      </c>
      <c r="Q16" s="224">
        <f t="shared" si="2"/>
        <v>33381</v>
      </c>
      <c r="R16" s="225">
        <f t="shared" si="4"/>
        <v>77.624816873241414</v>
      </c>
      <c r="S16" s="218"/>
      <c r="T16" s="219"/>
      <c r="U16" s="27"/>
      <c r="V16" s="216"/>
      <c r="W16" s="226"/>
    </row>
    <row r="17" spans="2:25" s="66" customFormat="1" ht="29.25" customHeight="1" thickBot="1" x14ac:dyDescent="0.25">
      <c r="B17" s="153" t="s">
        <v>41</v>
      </c>
      <c r="C17" s="199">
        <f>SUM(C6:C16)</f>
        <v>20081</v>
      </c>
      <c r="D17" s="200">
        <f>SUM(D6:D16)</f>
        <v>3516</v>
      </c>
      <c r="E17" s="199">
        <f>SUM(E6:E16)</f>
        <v>119850</v>
      </c>
      <c r="F17" s="200">
        <f>SUM(F6:F16)</f>
        <v>19828</v>
      </c>
      <c r="G17" s="213">
        <f t="shared" ref="G17" si="5">SUM(G6:G16)</f>
        <v>64955</v>
      </c>
      <c r="H17" s="200">
        <f>SUM(H6:H16)</f>
        <v>28217</v>
      </c>
      <c r="I17" s="199">
        <f t="shared" ref="I17:L17" si="6">SUM(I6:I16)</f>
        <v>65291</v>
      </c>
      <c r="J17" s="200">
        <f>SUM(J6:J16)</f>
        <v>32621</v>
      </c>
      <c r="K17" s="199">
        <f t="shared" si="6"/>
        <v>5848</v>
      </c>
      <c r="L17" s="200">
        <f t="shared" si="6"/>
        <v>0</v>
      </c>
      <c r="M17" s="168">
        <f>SUM(M6:M16)</f>
        <v>276025</v>
      </c>
      <c r="N17" s="203">
        <f>SUM(N6:N16)</f>
        <v>84182</v>
      </c>
      <c r="O17" s="229">
        <v>243968</v>
      </c>
      <c r="P17" s="213">
        <v>46911</v>
      </c>
      <c r="Q17" s="210">
        <f t="shared" si="2"/>
        <v>32057</v>
      </c>
      <c r="R17" s="230">
        <f t="shared" si="4"/>
        <v>13.139838011542505</v>
      </c>
      <c r="S17" s="218"/>
      <c r="T17" s="219"/>
      <c r="U17" s="27"/>
      <c r="V17" s="216"/>
      <c r="W17" s="215"/>
      <c r="X17" s="131"/>
      <c r="Y17" s="131"/>
    </row>
    <row r="18" spans="2:25" s="66" customFormat="1" ht="7.5" customHeight="1" x14ac:dyDescent="0.2">
      <c r="B18" s="67"/>
      <c r="C18" s="67"/>
      <c r="D18" s="67"/>
      <c r="E18" s="67"/>
      <c r="F18" s="67"/>
      <c r="G18" s="67"/>
      <c r="H18" s="67"/>
      <c r="I18" s="67"/>
      <c r="J18" s="67"/>
      <c r="K18" s="131"/>
      <c r="L18" s="131"/>
      <c r="M18" s="131"/>
      <c r="N18" s="131"/>
      <c r="O18" s="131"/>
      <c r="P18" s="131"/>
      <c r="Q18" s="131"/>
      <c r="S18" s="218"/>
      <c r="T18" s="131"/>
      <c r="U18" s="131"/>
      <c r="V18" s="131"/>
      <c r="W18" s="131"/>
      <c r="X18" s="131"/>
      <c r="Y18" s="131"/>
    </row>
    <row r="19" spans="2:25" ht="11.25" customHeight="1" x14ac:dyDescent="0.2">
      <c r="B19" s="4" t="s">
        <v>103</v>
      </c>
      <c r="C19" s="130"/>
      <c r="D19" s="130"/>
      <c r="E19" s="130"/>
      <c r="F19" s="130"/>
      <c r="G19" s="130"/>
      <c r="H19" s="130"/>
      <c r="I19" s="130"/>
      <c r="J19" s="130"/>
    </row>
    <row r="20" spans="2:25" ht="12" customHeight="1" x14ac:dyDescent="0.2">
      <c r="B20" s="3" t="s">
        <v>111</v>
      </c>
      <c r="C20" s="130"/>
      <c r="D20" s="130"/>
      <c r="E20" s="130"/>
      <c r="F20" s="130"/>
      <c r="G20" s="130"/>
      <c r="H20" s="130"/>
      <c r="I20" s="130"/>
      <c r="J20" s="130"/>
    </row>
    <row r="21" spans="2:25" ht="12" customHeight="1" x14ac:dyDescent="0.2">
      <c r="B21" s="3" t="s">
        <v>115</v>
      </c>
      <c r="C21" s="130"/>
      <c r="D21" s="130"/>
      <c r="E21" s="130"/>
      <c r="F21" s="130"/>
      <c r="G21" s="130"/>
      <c r="H21" s="130"/>
      <c r="I21" s="130"/>
      <c r="J21" s="130"/>
    </row>
    <row r="22" spans="2:25" ht="12" customHeight="1" x14ac:dyDescent="0.2">
      <c r="B22" s="3" t="s">
        <v>106</v>
      </c>
      <c r="C22" s="130"/>
      <c r="D22" s="130"/>
      <c r="E22" s="130"/>
      <c r="F22" s="130"/>
      <c r="I22" s="130"/>
      <c r="J22" s="130"/>
    </row>
    <row r="23" spans="2:25" ht="12" customHeight="1" x14ac:dyDescent="0.2">
      <c r="B23" s="3"/>
      <c r="C23" s="130"/>
      <c r="D23" s="130"/>
      <c r="E23" s="130"/>
      <c r="F23" s="130"/>
      <c r="G23" s="130"/>
      <c r="H23" s="130"/>
      <c r="I23" s="130"/>
      <c r="J23" s="130"/>
    </row>
    <row r="24" spans="2:25" ht="24.5" customHeight="1" x14ac:dyDescent="0.2">
      <c r="B24" s="183" t="s">
        <v>45</v>
      </c>
      <c r="C24" s="130"/>
      <c r="D24" s="130"/>
      <c r="E24" s="130"/>
      <c r="F24" s="130"/>
      <c r="G24" s="130"/>
      <c r="H24" s="130"/>
      <c r="I24" s="130"/>
      <c r="J24" s="130"/>
    </row>
    <row r="25" spans="2:25" ht="12" customHeight="1" x14ac:dyDescent="0.2">
      <c r="B25" s="3"/>
      <c r="C25" s="130"/>
      <c r="D25" s="130"/>
      <c r="E25" s="130"/>
      <c r="F25" s="130"/>
      <c r="G25" s="130"/>
      <c r="H25" s="130"/>
      <c r="I25" s="130"/>
      <c r="J25" s="130"/>
    </row>
    <row r="26" spans="2:25" ht="12" customHeight="1" x14ac:dyDescent="0.2">
      <c r="B26" s="3"/>
      <c r="C26" s="130"/>
      <c r="D26" s="130"/>
      <c r="E26" s="130"/>
      <c r="F26" s="130"/>
      <c r="G26" s="130"/>
      <c r="H26" s="130"/>
      <c r="I26" s="130"/>
      <c r="J26" s="130"/>
    </row>
    <row r="27" spans="2:25" ht="12" customHeight="1" x14ac:dyDescent="0.2">
      <c r="B27" s="3"/>
      <c r="C27" s="130"/>
      <c r="D27" s="130"/>
      <c r="E27" s="130"/>
      <c r="F27" s="130"/>
      <c r="G27" s="130"/>
      <c r="H27" s="130"/>
      <c r="I27" s="130"/>
      <c r="J27" s="130"/>
    </row>
    <row r="28" spans="2:25" ht="12" customHeight="1" x14ac:dyDescent="0.2">
      <c r="B28" s="3"/>
      <c r="C28" s="130"/>
      <c r="D28" s="130"/>
      <c r="E28" s="130"/>
      <c r="F28" s="130"/>
      <c r="G28" s="130"/>
      <c r="H28" s="130"/>
      <c r="I28" s="130"/>
      <c r="J28" s="130"/>
    </row>
    <row r="29" spans="2:25" ht="12" customHeight="1" x14ac:dyDescent="0.2">
      <c r="B29" s="3"/>
      <c r="C29" s="130"/>
      <c r="D29" s="130"/>
      <c r="E29" s="130"/>
      <c r="F29" s="130"/>
      <c r="G29" s="130"/>
      <c r="H29" s="130"/>
      <c r="I29" s="130"/>
      <c r="J29" s="130"/>
    </row>
    <row r="30" spans="2:25" ht="12" customHeight="1" x14ac:dyDescent="0.2">
      <c r="B30" s="3"/>
      <c r="C30" s="130"/>
      <c r="D30" s="130"/>
      <c r="E30" s="130"/>
      <c r="F30" s="130"/>
      <c r="G30" s="130"/>
      <c r="H30" s="130"/>
      <c r="I30" s="130"/>
      <c r="J30" s="130"/>
      <c r="K30" s="231"/>
    </row>
    <row r="31" spans="2:25" ht="26" customHeight="1" thickBot="1" x14ac:dyDescent="0.25">
      <c r="B31" s="3"/>
      <c r="C31" s="130"/>
      <c r="D31" s="130"/>
      <c r="E31" s="130"/>
      <c r="F31" s="130"/>
      <c r="G31" s="130"/>
      <c r="H31" s="130"/>
      <c r="I31" s="130"/>
      <c r="J31" s="231" t="s">
        <v>30</v>
      </c>
      <c r="K31" s="231"/>
    </row>
    <row r="32" spans="2:25" ht="14.25" customHeight="1" thickBot="1" x14ac:dyDescent="0.25">
      <c r="B32" s="3" t="s">
        <v>8</v>
      </c>
      <c r="C32" s="130"/>
      <c r="D32" s="130"/>
      <c r="E32" s="130"/>
      <c r="F32" s="277" t="s">
        <v>95</v>
      </c>
      <c r="G32" s="279" t="s">
        <v>85</v>
      </c>
      <c r="H32" s="281" t="s">
        <v>96</v>
      </c>
      <c r="I32" s="283" t="s">
        <v>114</v>
      </c>
      <c r="J32" s="285" t="s">
        <v>123</v>
      </c>
      <c r="K32" s="286"/>
    </row>
    <row r="33" spans="1:43" ht="16.5" customHeight="1" thickBot="1" x14ac:dyDescent="0.25">
      <c r="B33" s="132"/>
      <c r="C33" s="132"/>
      <c r="D33" s="132"/>
      <c r="E33" s="132"/>
      <c r="F33" s="278"/>
      <c r="G33" s="280"/>
      <c r="H33" s="282"/>
      <c r="I33" s="284"/>
      <c r="J33" s="232" t="s">
        <v>13</v>
      </c>
      <c r="K33" s="115" t="s">
        <v>29</v>
      </c>
    </row>
    <row r="34" spans="1:43" s="66" customFormat="1" ht="24.75" customHeight="1" x14ac:dyDescent="0.2">
      <c r="B34" s="264" t="s">
        <v>75</v>
      </c>
      <c r="C34" s="265"/>
      <c r="D34" s="233"/>
      <c r="E34" s="233"/>
      <c r="F34" s="234">
        <v>152349</v>
      </c>
      <c r="G34" s="235">
        <v>164887</v>
      </c>
      <c r="H34" s="235">
        <v>178874</v>
      </c>
      <c r="I34" s="235">
        <v>243968</v>
      </c>
      <c r="J34" s="122">
        <f>M17</f>
        <v>276025</v>
      </c>
      <c r="K34" s="236">
        <f>J34-I34</f>
        <v>32057</v>
      </c>
      <c r="L34" s="237"/>
      <c r="M34" s="238"/>
      <c r="N34" s="131"/>
    </row>
    <row r="35" spans="1:43" s="66" customFormat="1" ht="24.75" customHeight="1" x14ac:dyDescent="0.2">
      <c r="B35" s="239" t="s">
        <v>76</v>
      </c>
      <c r="C35" s="133"/>
      <c r="D35" s="133"/>
      <c r="E35" s="133"/>
      <c r="F35" s="127">
        <v>1324906</v>
      </c>
      <c r="G35" s="128">
        <v>1315612</v>
      </c>
      <c r="H35" s="128">
        <v>1306018</v>
      </c>
      <c r="I35" s="128">
        <v>1296076</v>
      </c>
      <c r="J35" s="184">
        <v>1296076</v>
      </c>
      <c r="K35" s="126" t="s">
        <v>122</v>
      </c>
      <c r="L35" s="66" t="s">
        <v>32</v>
      </c>
    </row>
    <row r="36" spans="1:43" s="66" customFormat="1" ht="22.5" customHeight="1" thickBot="1" x14ac:dyDescent="0.25">
      <c r="B36" s="240" t="s">
        <v>101</v>
      </c>
      <c r="C36" s="134"/>
      <c r="D36" s="134"/>
      <c r="E36" s="134"/>
      <c r="F36" s="62">
        <f>F34/F35*100</f>
        <v>11.498853503569311</v>
      </c>
      <c r="G36" s="107">
        <f>G34/G35*100</f>
        <v>12.533102464860461</v>
      </c>
      <c r="H36" s="107">
        <f t="shared" ref="H36" si="7">H34/H35*100</f>
        <v>13.696135887866784</v>
      </c>
      <c r="I36" s="107">
        <f t="shared" ref="I36" si="8">I34/I35*100</f>
        <v>18.823587505670965</v>
      </c>
      <c r="J36" s="124">
        <f>J34/J35*100</f>
        <v>21.296976411877079</v>
      </c>
      <c r="K36" s="182">
        <f>J36-I36</f>
        <v>2.4733889062061145</v>
      </c>
      <c r="L36" s="241"/>
      <c r="M36" s="242"/>
      <c r="N36" s="242"/>
      <c r="O36" s="242"/>
      <c r="P36" s="242"/>
      <c r="Q36" s="242"/>
    </row>
    <row r="37" spans="1:43" ht="30" customHeight="1" thickBot="1" x14ac:dyDescent="0.25">
      <c r="B37" s="266" t="s">
        <v>125</v>
      </c>
      <c r="C37" s="267"/>
      <c r="D37" s="267"/>
      <c r="E37" s="267"/>
      <c r="F37" s="267"/>
      <c r="G37" s="267"/>
      <c r="H37" s="267"/>
      <c r="I37" s="267"/>
      <c r="J37" s="267"/>
      <c r="K37" s="268"/>
      <c r="L37" s="268"/>
      <c r="M37" s="268"/>
      <c r="N37" s="268"/>
      <c r="O37" s="268"/>
      <c r="P37" s="268"/>
      <c r="Q37" s="268"/>
      <c r="R37" s="268"/>
    </row>
    <row r="38" spans="1:43" ht="33" customHeight="1" thickBot="1" x14ac:dyDescent="0.25">
      <c r="B38" s="269" t="s">
        <v>126</v>
      </c>
      <c r="C38" s="270"/>
      <c r="D38" s="270"/>
      <c r="E38" s="270"/>
      <c r="F38" s="270"/>
      <c r="G38" s="270"/>
      <c r="H38" s="270"/>
      <c r="I38" s="270"/>
      <c r="J38" s="270"/>
      <c r="K38" s="270"/>
      <c r="L38" s="270"/>
      <c r="M38" s="270"/>
      <c r="N38" s="270"/>
      <c r="O38" s="270"/>
      <c r="P38" s="270"/>
      <c r="Q38" s="270"/>
      <c r="R38" s="271"/>
      <c r="S38" s="18"/>
      <c r="T38" s="18"/>
    </row>
    <row r="39" spans="1:43" ht="75.75" customHeight="1" x14ac:dyDescent="0.2"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</row>
    <row r="40" spans="1:43" ht="75.75" customHeight="1" x14ac:dyDescent="0.2"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</row>
    <row r="41" spans="1:43" ht="75.75" customHeight="1" x14ac:dyDescent="0.2"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</row>
    <row r="42" spans="1:43" ht="25.5" customHeight="1" x14ac:dyDescent="0.2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</row>
    <row r="43" spans="1:43" ht="16.5" customHeight="1" x14ac:dyDescent="0.2">
      <c r="B43" s="136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243"/>
      <c r="T43" s="136"/>
      <c r="U43" s="55" t="s">
        <v>33</v>
      </c>
      <c r="V43" s="186">
        <v>15</v>
      </c>
      <c r="W43" s="186">
        <v>16</v>
      </c>
      <c r="X43" s="186">
        <v>17</v>
      </c>
      <c r="Y43" s="186">
        <v>18</v>
      </c>
      <c r="Z43" s="186">
        <v>19</v>
      </c>
      <c r="AA43" s="186">
        <v>20</v>
      </c>
      <c r="AB43" s="186">
        <v>21</v>
      </c>
      <c r="AC43" s="186">
        <v>22</v>
      </c>
      <c r="AD43" s="186">
        <v>23</v>
      </c>
      <c r="AE43" s="186">
        <v>24</v>
      </c>
      <c r="AF43" s="63">
        <v>25</v>
      </c>
      <c r="AG43" s="63">
        <v>26</v>
      </c>
      <c r="AH43" s="63">
        <v>27</v>
      </c>
      <c r="AI43" s="63">
        <v>28</v>
      </c>
      <c r="AJ43" s="63">
        <v>29</v>
      </c>
      <c r="AK43" s="63">
        <v>30</v>
      </c>
      <c r="AL43" s="63" t="s">
        <v>119</v>
      </c>
      <c r="AM43" s="63">
        <v>2</v>
      </c>
      <c r="AN43" s="63">
        <v>3</v>
      </c>
      <c r="AO43" s="63">
        <v>4</v>
      </c>
      <c r="AP43" s="63">
        <v>5</v>
      </c>
      <c r="AQ43" s="212">
        <v>6</v>
      </c>
    </row>
    <row r="44" spans="1:43" ht="17.25" customHeight="1" x14ac:dyDescent="0.2">
      <c r="A44" s="136"/>
      <c r="B44" s="136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220" t="s">
        <v>11</v>
      </c>
      <c r="V44" s="220">
        <v>26</v>
      </c>
      <c r="W44" s="220">
        <v>29</v>
      </c>
      <c r="X44" s="220">
        <v>31</v>
      </c>
      <c r="Y44" s="220">
        <v>35.799999999999997</v>
      </c>
      <c r="Z44" s="220">
        <v>36.700000000000003</v>
      </c>
      <c r="AA44" s="220">
        <v>38.5</v>
      </c>
      <c r="AB44" s="220">
        <v>30.6</v>
      </c>
      <c r="AC44" s="220">
        <v>34.5</v>
      </c>
      <c r="AD44" s="220">
        <v>35.1</v>
      </c>
      <c r="AE44" s="244">
        <v>35.1</v>
      </c>
      <c r="AF44" s="220">
        <v>33.299999999999997</v>
      </c>
      <c r="AG44" s="220">
        <v>36.200000000000003</v>
      </c>
      <c r="AH44" s="220">
        <v>33.9</v>
      </c>
      <c r="AI44" s="245">
        <v>35</v>
      </c>
      <c r="AJ44" s="245">
        <v>34.1</v>
      </c>
      <c r="AK44" s="245">
        <v>34.4</v>
      </c>
      <c r="AL44" s="245">
        <v>32.1</v>
      </c>
      <c r="AM44" s="245">
        <v>15.2</v>
      </c>
      <c r="AN44" s="245">
        <v>16.5</v>
      </c>
      <c r="AO44" s="245">
        <v>17.899999999999999</v>
      </c>
      <c r="AP44" s="245">
        <v>24.4</v>
      </c>
      <c r="AQ44" s="246">
        <v>27.6</v>
      </c>
    </row>
    <row r="45" spans="1:43" ht="17.25" customHeight="1" x14ac:dyDescent="0.2">
      <c r="B45" s="136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U45" s="220" t="s">
        <v>12</v>
      </c>
      <c r="V45" s="220">
        <v>18.399999999999999</v>
      </c>
      <c r="W45" s="220">
        <v>20.399999999999999</v>
      </c>
      <c r="X45" s="220">
        <v>21.9</v>
      </c>
      <c r="Y45" s="220">
        <v>25.6</v>
      </c>
      <c r="Z45" s="220">
        <v>26.5</v>
      </c>
      <c r="AA45" s="220">
        <v>28.1</v>
      </c>
      <c r="AB45" s="220">
        <v>22.5</v>
      </c>
      <c r="AC45" s="220">
        <v>25.4</v>
      </c>
      <c r="AD45" s="245">
        <v>26</v>
      </c>
      <c r="AE45" s="244">
        <v>25.3</v>
      </c>
      <c r="AF45" s="220">
        <v>24.1</v>
      </c>
      <c r="AG45" s="220">
        <v>26.2</v>
      </c>
      <c r="AH45" s="220">
        <v>25.2</v>
      </c>
      <c r="AI45" s="247">
        <v>25.8</v>
      </c>
      <c r="AJ45" s="247">
        <v>25.3</v>
      </c>
      <c r="AK45" s="247">
        <v>25.7</v>
      </c>
      <c r="AL45" s="247">
        <v>25.6</v>
      </c>
      <c r="AM45" s="247">
        <v>11.5</v>
      </c>
      <c r="AN45" s="247">
        <v>12.5</v>
      </c>
      <c r="AO45" s="247">
        <v>13.7</v>
      </c>
      <c r="AP45" s="247">
        <v>18.8</v>
      </c>
      <c r="AQ45" s="246">
        <v>21.3</v>
      </c>
    </row>
    <row r="47" spans="1:43" ht="3.65" customHeight="1" x14ac:dyDescent="0.2"/>
    <row r="48" spans="1:43" ht="28.15" customHeight="1" x14ac:dyDescent="0.3">
      <c r="H48" s="272"/>
      <c r="I48" s="272"/>
      <c r="J48" s="272"/>
      <c r="K48" s="272"/>
      <c r="L48" s="272"/>
    </row>
  </sheetData>
  <mergeCells count="21">
    <mergeCell ref="B34:C34"/>
    <mergeCell ref="B37:R37"/>
    <mergeCell ref="B38:R38"/>
    <mergeCell ref="H48:L48"/>
    <mergeCell ref="O4:P4"/>
    <mergeCell ref="Q4:R4"/>
    <mergeCell ref="F32:F33"/>
    <mergeCell ref="G32:G33"/>
    <mergeCell ref="H32:H33"/>
    <mergeCell ref="I32:I33"/>
    <mergeCell ref="J32:K32"/>
    <mergeCell ref="B1:R1"/>
    <mergeCell ref="B2:C3"/>
    <mergeCell ref="Q2:R2"/>
    <mergeCell ref="B4:B5"/>
    <mergeCell ref="C4:D4"/>
    <mergeCell ref="E4:F4"/>
    <mergeCell ref="G4:H4"/>
    <mergeCell ref="I4:J4"/>
    <mergeCell ref="K4:L4"/>
    <mergeCell ref="M4:N4"/>
  </mergeCells>
  <phoneticPr fontId="3"/>
  <pageMargins left="0.78740157480314965" right="0.39370078740157483" top="0.39370078740157483" bottom="0.39370078740157483" header="0.51181102362204722" footer="0.51181102362204722"/>
  <pageSetup paperSize="9" scale="45" fitToHeight="0" orientation="portrait" r:id="rId1"/>
  <headerFooter alignWithMargins="0"/>
  <colBreaks count="1" manualBreakCount="1">
    <brk id="1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E32D3-7E33-45E8-9A00-317626B04FF8}">
  <sheetPr>
    <tabColor rgb="FFFF0000"/>
    <pageSetUpPr fitToPage="1"/>
  </sheetPr>
  <dimension ref="A1:AP48"/>
  <sheetViews>
    <sheetView topLeftCell="E1" zoomScaleNormal="100" zoomScaleSheetLayoutView="100" workbookViewId="0">
      <selection activeCell="G72" sqref="G72"/>
    </sheetView>
  </sheetViews>
  <sheetFormatPr defaultRowHeight="13" x14ac:dyDescent="0.2"/>
  <cols>
    <col min="1" max="1" width="2.26953125" customWidth="1"/>
    <col min="2" max="2" width="10.453125" customWidth="1"/>
    <col min="3" max="10" width="12.453125" style="131" customWidth="1"/>
    <col min="11" max="14" width="12.453125" customWidth="1"/>
    <col min="15" max="18" width="10.90625" customWidth="1"/>
    <col min="19" max="19" width="2.08984375" customWidth="1"/>
    <col min="20" max="20" width="9.08984375" customWidth="1"/>
    <col min="21" max="21" width="13.90625" customWidth="1"/>
    <col min="22" max="37" width="5.36328125" customWidth="1"/>
    <col min="38" max="38" width="5.08984375" customWidth="1"/>
    <col min="39" max="41" width="5.7265625" customWidth="1"/>
    <col min="42" max="42" width="5.453125" customWidth="1"/>
  </cols>
  <sheetData>
    <row r="1" spans="2:23" ht="21" customHeight="1" x14ac:dyDescent="0.3">
      <c r="B1" s="248" t="s">
        <v>110</v>
      </c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14"/>
      <c r="U1" s="14"/>
      <c r="V1" s="13"/>
    </row>
    <row r="2" spans="2:23" ht="21" customHeight="1" x14ac:dyDescent="0.3">
      <c r="B2" s="249" t="s">
        <v>102</v>
      </c>
      <c r="C2" s="249"/>
      <c r="D2" s="58"/>
      <c r="E2" s="58"/>
      <c r="F2" s="58"/>
      <c r="G2" s="58"/>
      <c r="H2" s="58"/>
      <c r="I2" s="58"/>
      <c r="J2" s="58"/>
      <c r="K2" s="58"/>
      <c r="L2" s="58"/>
      <c r="M2" s="20"/>
      <c r="N2" s="20"/>
      <c r="O2" s="20"/>
      <c r="P2" s="20"/>
      <c r="Q2" s="251" t="s">
        <v>116</v>
      </c>
      <c r="R2" s="251"/>
      <c r="S2" s="14"/>
      <c r="U2" s="14"/>
      <c r="V2" s="13"/>
    </row>
    <row r="3" spans="2:23" ht="15" customHeight="1" thickBot="1" x14ac:dyDescent="0.25">
      <c r="B3" s="250"/>
      <c r="C3" s="250"/>
      <c r="D3" s="129"/>
      <c r="E3" s="129"/>
      <c r="F3" s="129"/>
      <c r="G3" s="129"/>
      <c r="H3" s="129"/>
      <c r="I3" s="129"/>
      <c r="J3" s="129"/>
      <c r="K3" s="34"/>
      <c r="L3" s="34"/>
      <c r="M3" s="34"/>
      <c r="N3" s="34"/>
      <c r="O3" s="34"/>
      <c r="P3" s="34"/>
      <c r="Q3" s="34"/>
      <c r="R3" s="34" t="s">
        <v>28</v>
      </c>
      <c r="S3" s="34"/>
    </row>
    <row r="4" spans="2:23" ht="18" customHeight="1" x14ac:dyDescent="0.2">
      <c r="B4" s="252" t="s">
        <v>0</v>
      </c>
      <c r="C4" s="254" t="s">
        <v>100</v>
      </c>
      <c r="D4" s="255"/>
      <c r="E4" s="256" t="s">
        <v>3</v>
      </c>
      <c r="F4" s="257"/>
      <c r="G4" s="256" t="s">
        <v>4</v>
      </c>
      <c r="H4" s="257"/>
      <c r="I4" s="258" t="s">
        <v>6</v>
      </c>
      <c r="J4" s="259"/>
      <c r="K4" s="260" t="s">
        <v>7</v>
      </c>
      <c r="L4" s="261"/>
      <c r="M4" s="262" t="s">
        <v>14</v>
      </c>
      <c r="N4" s="263"/>
      <c r="O4" s="273" t="s">
        <v>15</v>
      </c>
      <c r="P4" s="274"/>
      <c r="Q4" s="275" t="s">
        <v>16</v>
      </c>
      <c r="R4" s="276"/>
      <c r="S4" s="12"/>
      <c r="T4" s="25"/>
      <c r="U4" s="26"/>
      <c r="V4" s="25"/>
      <c r="W4" s="9"/>
    </row>
    <row r="5" spans="2:23" ht="16.5" customHeight="1" x14ac:dyDescent="0.2">
      <c r="B5" s="253"/>
      <c r="C5" s="146" t="s">
        <v>98</v>
      </c>
      <c r="D5" s="147" t="s">
        <v>99</v>
      </c>
      <c r="E5" s="146" t="s">
        <v>98</v>
      </c>
      <c r="F5" s="147" t="s">
        <v>99</v>
      </c>
      <c r="G5" s="146" t="s">
        <v>98</v>
      </c>
      <c r="H5" s="147" t="s">
        <v>99</v>
      </c>
      <c r="I5" s="146" t="s">
        <v>98</v>
      </c>
      <c r="J5" s="147" t="s">
        <v>99</v>
      </c>
      <c r="K5" s="158" t="s">
        <v>98</v>
      </c>
      <c r="L5" s="159" t="s">
        <v>99</v>
      </c>
      <c r="M5" s="148" t="s">
        <v>98</v>
      </c>
      <c r="N5" s="204" t="s">
        <v>99</v>
      </c>
      <c r="O5" s="150" t="s">
        <v>98</v>
      </c>
      <c r="P5" s="205" t="s">
        <v>120</v>
      </c>
      <c r="Q5" s="173" t="s">
        <v>26</v>
      </c>
      <c r="R5" s="151" t="s">
        <v>25</v>
      </c>
      <c r="S5" s="12"/>
      <c r="T5" s="25"/>
      <c r="U5" s="26"/>
      <c r="V5" s="25"/>
      <c r="W5" s="9"/>
    </row>
    <row r="6" spans="2:23" ht="24.75" customHeight="1" x14ac:dyDescent="0.2">
      <c r="B6" s="144" t="s">
        <v>1</v>
      </c>
      <c r="C6" s="187">
        <v>951</v>
      </c>
      <c r="D6" s="188">
        <v>0</v>
      </c>
      <c r="E6" s="187">
        <v>35303</v>
      </c>
      <c r="F6" s="188">
        <v>629</v>
      </c>
      <c r="G6" s="187">
        <v>9594</v>
      </c>
      <c r="H6" s="188">
        <v>1004</v>
      </c>
      <c r="I6" s="187">
        <v>3048</v>
      </c>
      <c r="J6" s="188">
        <v>0</v>
      </c>
      <c r="K6" s="189">
        <v>0</v>
      </c>
      <c r="L6" s="190">
        <v>0</v>
      </c>
      <c r="M6" s="164">
        <f>SUM(C6:L6)-N6</f>
        <v>48896</v>
      </c>
      <c r="N6" s="185">
        <f>D6+F6+H6+J6+L6</f>
        <v>1633</v>
      </c>
      <c r="O6" s="170">
        <v>44892</v>
      </c>
      <c r="P6" s="206">
        <v>4106</v>
      </c>
      <c r="Q6" s="174">
        <f>M6-O6</f>
        <v>4004</v>
      </c>
      <c r="R6" s="175">
        <f>((M6/O6)-1)*100</f>
        <v>8.9191838189432318</v>
      </c>
      <c r="S6" s="33"/>
      <c r="T6" s="31"/>
      <c r="U6" s="27"/>
      <c r="V6" s="32"/>
      <c r="W6" s="10"/>
    </row>
    <row r="7" spans="2:23" ht="24.75" customHeight="1" x14ac:dyDescent="0.2">
      <c r="B7" s="144" t="s">
        <v>9</v>
      </c>
      <c r="C7" s="187">
        <v>292</v>
      </c>
      <c r="D7" s="188">
        <v>0</v>
      </c>
      <c r="E7" s="187">
        <v>5314</v>
      </c>
      <c r="F7" s="188">
        <v>856</v>
      </c>
      <c r="G7" s="187">
        <v>2571</v>
      </c>
      <c r="H7" s="188">
        <v>695</v>
      </c>
      <c r="I7" s="189">
        <v>0</v>
      </c>
      <c r="J7" s="190">
        <v>0</v>
      </c>
      <c r="K7" s="189">
        <v>0</v>
      </c>
      <c r="L7" s="191">
        <v>0</v>
      </c>
      <c r="M7" s="164">
        <f t="shared" ref="M7:M15" si="0">SUM(C7:L7)-N7</f>
        <v>8177</v>
      </c>
      <c r="N7" s="185">
        <f t="shared" ref="N7:N15" si="1">D7+F7+H7+J7+L7</f>
        <v>1551</v>
      </c>
      <c r="O7" s="170">
        <v>7299</v>
      </c>
      <c r="P7" s="206">
        <v>1304</v>
      </c>
      <c r="Q7" s="174">
        <f t="shared" ref="Q7:Q17" si="2">M7-O7</f>
        <v>878</v>
      </c>
      <c r="R7" s="175">
        <f>((M7/O7)-1)*100</f>
        <v>12.029045074667755</v>
      </c>
      <c r="S7" s="33"/>
      <c r="T7" s="31"/>
      <c r="U7" s="27"/>
      <c r="V7" s="32"/>
      <c r="W7" s="10"/>
    </row>
    <row r="8" spans="2:23" ht="24.75" customHeight="1" x14ac:dyDescent="0.2">
      <c r="B8" s="152" t="s">
        <v>42</v>
      </c>
      <c r="C8" s="187">
        <v>364</v>
      </c>
      <c r="D8" s="188">
        <v>0</v>
      </c>
      <c r="E8" s="187">
        <v>8067</v>
      </c>
      <c r="F8" s="188">
        <v>2130</v>
      </c>
      <c r="G8" s="187">
        <v>4444</v>
      </c>
      <c r="H8" s="188">
        <v>1843</v>
      </c>
      <c r="I8" s="187">
        <v>4609</v>
      </c>
      <c r="J8" s="188">
        <v>0</v>
      </c>
      <c r="K8" s="189">
        <v>0</v>
      </c>
      <c r="L8" s="191">
        <v>0</v>
      </c>
      <c r="M8" s="164">
        <f t="shared" si="0"/>
        <v>17484</v>
      </c>
      <c r="N8" s="185">
        <f t="shared" si="1"/>
        <v>3973</v>
      </c>
      <c r="O8" s="170">
        <v>16905</v>
      </c>
      <c r="P8" s="206">
        <v>3415</v>
      </c>
      <c r="Q8" s="174">
        <f t="shared" si="2"/>
        <v>579</v>
      </c>
      <c r="R8" s="175">
        <f t="shared" ref="R8:R15" si="3">((M8/O8)-1)*100</f>
        <v>3.4250221827861527</v>
      </c>
      <c r="S8" s="33"/>
      <c r="T8" s="31"/>
      <c r="U8" s="27"/>
      <c r="V8" s="32"/>
      <c r="W8" s="10"/>
    </row>
    <row r="9" spans="2:23" ht="24.75" customHeight="1" x14ac:dyDescent="0.2">
      <c r="B9" s="144" t="s">
        <v>43</v>
      </c>
      <c r="C9" s="187">
        <v>959</v>
      </c>
      <c r="D9" s="188">
        <v>0</v>
      </c>
      <c r="E9" s="187">
        <v>19527</v>
      </c>
      <c r="F9" s="188">
        <v>7928</v>
      </c>
      <c r="G9" s="187">
        <v>3598</v>
      </c>
      <c r="H9" s="188">
        <v>320</v>
      </c>
      <c r="I9" s="187">
        <v>1812</v>
      </c>
      <c r="J9" s="188">
        <v>0</v>
      </c>
      <c r="K9" s="189">
        <v>0</v>
      </c>
      <c r="L9" s="191">
        <v>0</v>
      </c>
      <c r="M9" s="164">
        <f t="shared" si="0"/>
        <v>25896</v>
      </c>
      <c r="N9" s="185">
        <f t="shared" si="1"/>
        <v>8248</v>
      </c>
      <c r="O9" s="170">
        <v>18421</v>
      </c>
      <c r="P9" s="206">
        <v>1837</v>
      </c>
      <c r="Q9" s="174">
        <f t="shared" si="2"/>
        <v>7475</v>
      </c>
      <c r="R9" s="175">
        <f t="shared" si="3"/>
        <v>40.578687367678199</v>
      </c>
      <c r="S9" s="33"/>
      <c r="T9" s="31"/>
      <c r="U9" s="27"/>
      <c r="V9" s="32"/>
      <c r="W9" s="10"/>
    </row>
    <row r="10" spans="2:23" ht="24.75" customHeight="1" x14ac:dyDescent="0.2">
      <c r="B10" s="144" t="s">
        <v>10</v>
      </c>
      <c r="C10" s="187">
        <v>1179</v>
      </c>
      <c r="D10" s="188">
        <v>0</v>
      </c>
      <c r="E10" s="187">
        <v>15171</v>
      </c>
      <c r="F10" s="188">
        <v>1455</v>
      </c>
      <c r="G10" s="187">
        <v>3957</v>
      </c>
      <c r="H10" s="188">
        <v>450</v>
      </c>
      <c r="I10" s="187">
        <v>820</v>
      </c>
      <c r="J10" s="188">
        <v>0</v>
      </c>
      <c r="K10" s="189">
        <v>0</v>
      </c>
      <c r="L10" s="191">
        <v>0</v>
      </c>
      <c r="M10" s="164">
        <f t="shared" si="0"/>
        <v>21127</v>
      </c>
      <c r="N10" s="185">
        <f t="shared" si="1"/>
        <v>1905</v>
      </c>
      <c r="O10" s="170">
        <v>21055</v>
      </c>
      <c r="P10" s="206">
        <v>4748</v>
      </c>
      <c r="Q10" s="174">
        <f t="shared" si="2"/>
        <v>72</v>
      </c>
      <c r="R10" s="175">
        <f t="shared" si="3"/>
        <v>0.34196152932794988</v>
      </c>
      <c r="S10" s="33"/>
      <c r="T10" s="31"/>
      <c r="U10" s="27"/>
      <c r="V10" s="32"/>
      <c r="W10" s="11"/>
    </row>
    <row r="11" spans="2:23" ht="24.75" customHeight="1" x14ac:dyDescent="0.2">
      <c r="B11" s="144" t="s">
        <v>35</v>
      </c>
      <c r="C11" s="187">
        <v>12</v>
      </c>
      <c r="D11" s="188">
        <v>0</v>
      </c>
      <c r="E11" s="187">
        <v>24963</v>
      </c>
      <c r="F11" s="188">
        <v>11473</v>
      </c>
      <c r="G11" s="187">
        <v>7561</v>
      </c>
      <c r="H11" s="188">
        <v>2985</v>
      </c>
      <c r="I11" s="187">
        <v>353</v>
      </c>
      <c r="J11" s="188">
        <v>0</v>
      </c>
      <c r="K11" s="189">
        <v>0</v>
      </c>
      <c r="L11" s="191">
        <v>0</v>
      </c>
      <c r="M11" s="164">
        <f t="shared" si="0"/>
        <v>32889</v>
      </c>
      <c r="N11" s="185">
        <f t="shared" si="1"/>
        <v>14458</v>
      </c>
      <c r="O11" s="170">
        <v>18538</v>
      </c>
      <c r="P11" s="206">
        <v>3661</v>
      </c>
      <c r="Q11" s="174">
        <f t="shared" si="2"/>
        <v>14351</v>
      </c>
      <c r="R11" s="175">
        <f t="shared" si="3"/>
        <v>77.413960513539749</v>
      </c>
      <c r="S11" s="33"/>
      <c r="T11" s="31"/>
      <c r="U11" s="27"/>
      <c r="V11" s="32"/>
      <c r="W11" s="10"/>
    </row>
    <row r="12" spans="2:23" ht="24.75" customHeight="1" x14ac:dyDescent="0.2">
      <c r="B12" s="144" t="s">
        <v>36</v>
      </c>
      <c r="C12" s="192" t="s">
        <v>112</v>
      </c>
      <c r="D12" s="191">
        <v>0</v>
      </c>
      <c r="E12" s="187">
        <v>4576</v>
      </c>
      <c r="F12" s="188">
        <v>1023</v>
      </c>
      <c r="G12" s="187">
        <v>1936</v>
      </c>
      <c r="H12" s="188">
        <v>551</v>
      </c>
      <c r="I12" s="189">
        <v>0</v>
      </c>
      <c r="J12" s="190">
        <v>0</v>
      </c>
      <c r="K12" s="189">
        <v>0</v>
      </c>
      <c r="L12" s="191">
        <v>0</v>
      </c>
      <c r="M12" s="164">
        <f t="shared" si="0"/>
        <v>6512</v>
      </c>
      <c r="N12" s="185">
        <f t="shared" si="1"/>
        <v>1574</v>
      </c>
      <c r="O12" s="171">
        <v>5012</v>
      </c>
      <c r="P12" s="207">
        <v>369</v>
      </c>
      <c r="Q12" s="174">
        <f t="shared" si="2"/>
        <v>1500</v>
      </c>
      <c r="R12" s="175">
        <f t="shared" si="3"/>
        <v>29.928172386272944</v>
      </c>
      <c r="S12" s="145"/>
      <c r="T12" s="28"/>
      <c r="U12" s="27"/>
      <c r="V12" s="25"/>
      <c r="W12" s="11"/>
    </row>
    <row r="13" spans="2:23" ht="24.75" customHeight="1" x14ac:dyDescent="0.2">
      <c r="B13" s="144" t="s">
        <v>37</v>
      </c>
      <c r="C13" s="187">
        <v>4941</v>
      </c>
      <c r="D13" s="188">
        <v>19</v>
      </c>
      <c r="E13" s="187">
        <v>9608</v>
      </c>
      <c r="F13" s="188">
        <v>803</v>
      </c>
      <c r="G13" s="187">
        <v>5589</v>
      </c>
      <c r="H13" s="188">
        <v>125</v>
      </c>
      <c r="I13" s="189">
        <v>0</v>
      </c>
      <c r="J13" s="190">
        <v>0</v>
      </c>
      <c r="K13" s="189">
        <v>0</v>
      </c>
      <c r="L13" s="191">
        <v>0</v>
      </c>
      <c r="M13" s="164">
        <f t="shared" si="0"/>
        <v>20138</v>
      </c>
      <c r="N13" s="185">
        <f t="shared" si="1"/>
        <v>947</v>
      </c>
      <c r="O13" s="171">
        <v>19074</v>
      </c>
      <c r="P13" s="207">
        <v>4768</v>
      </c>
      <c r="Q13" s="174">
        <f t="shared" si="2"/>
        <v>1064</v>
      </c>
      <c r="R13" s="175">
        <f t="shared" si="3"/>
        <v>5.5782740903848271</v>
      </c>
      <c r="S13" s="145"/>
      <c r="T13" s="28"/>
      <c r="U13" s="27"/>
      <c r="V13" s="25"/>
      <c r="W13" s="11"/>
    </row>
    <row r="14" spans="2:23" ht="24.75" customHeight="1" x14ac:dyDescent="0.2">
      <c r="B14" s="144" t="s">
        <v>38</v>
      </c>
      <c r="C14" s="193">
        <v>0</v>
      </c>
      <c r="D14" s="190">
        <v>0</v>
      </c>
      <c r="E14" s="189">
        <v>0</v>
      </c>
      <c r="F14" s="190">
        <v>0</v>
      </c>
      <c r="G14" s="189">
        <v>0</v>
      </c>
      <c r="H14" s="190">
        <v>0</v>
      </c>
      <c r="I14" s="187">
        <v>13381</v>
      </c>
      <c r="J14" s="188">
        <v>1760</v>
      </c>
      <c r="K14" s="194">
        <v>4671</v>
      </c>
      <c r="L14" s="195">
        <v>39</v>
      </c>
      <c r="M14" s="164">
        <f t="shared" si="0"/>
        <v>18052</v>
      </c>
      <c r="N14" s="185">
        <f t="shared" si="1"/>
        <v>1799</v>
      </c>
      <c r="O14" s="171">
        <v>15394</v>
      </c>
      <c r="P14" s="207">
        <v>1310</v>
      </c>
      <c r="Q14" s="174">
        <f t="shared" si="2"/>
        <v>2658</v>
      </c>
      <c r="R14" s="176">
        <f t="shared" si="3"/>
        <v>17.266467454852542</v>
      </c>
      <c r="S14" s="145"/>
      <c r="T14" s="28"/>
      <c r="U14" s="27"/>
      <c r="V14" s="25"/>
      <c r="W14" s="11"/>
    </row>
    <row r="15" spans="2:23" ht="24.75" customHeight="1" x14ac:dyDescent="0.2">
      <c r="B15" s="144" t="s">
        <v>39</v>
      </c>
      <c r="C15" s="193">
        <v>0</v>
      </c>
      <c r="D15" s="190">
        <v>0</v>
      </c>
      <c r="E15" s="187">
        <v>1374</v>
      </c>
      <c r="F15" s="191">
        <v>0</v>
      </c>
      <c r="G15" s="187">
        <v>210</v>
      </c>
      <c r="H15" s="191">
        <v>0</v>
      </c>
      <c r="I15" s="196">
        <v>0</v>
      </c>
      <c r="J15" s="190">
        <v>0</v>
      </c>
      <c r="K15" s="194">
        <v>210</v>
      </c>
      <c r="L15" s="191">
        <v>0</v>
      </c>
      <c r="M15" s="164">
        <f t="shared" si="0"/>
        <v>1794</v>
      </c>
      <c r="N15" s="185">
        <f t="shared" si="1"/>
        <v>0</v>
      </c>
      <c r="O15" s="171">
        <v>2577</v>
      </c>
      <c r="P15" s="207">
        <v>279</v>
      </c>
      <c r="Q15" s="177">
        <f t="shared" si="2"/>
        <v>-783</v>
      </c>
      <c r="R15" s="176">
        <f t="shared" si="3"/>
        <v>-30.384167636786962</v>
      </c>
      <c r="S15" s="145"/>
      <c r="T15" s="28"/>
      <c r="U15" s="27"/>
      <c r="V15" s="25"/>
      <c r="W15" s="11"/>
    </row>
    <row r="16" spans="2:23" ht="24.75" customHeight="1" x14ac:dyDescent="0.2">
      <c r="B16" s="144" t="s">
        <v>40</v>
      </c>
      <c r="C16" s="187">
        <v>7905</v>
      </c>
      <c r="D16" s="188">
        <v>80</v>
      </c>
      <c r="E16" s="187">
        <v>14650</v>
      </c>
      <c r="F16" s="197">
        <v>8000</v>
      </c>
      <c r="G16" s="187">
        <v>1621</v>
      </c>
      <c r="H16" s="198">
        <v>602</v>
      </c>
      <c r="I16" s="187">
        <v>18827</v>
      </c>
      <c r="J16" s="197">
        <v>2141</v>
      </c>
      <c r="K16" s="189">
        <v>0</v>
      </c>
      <c r="L16" s="191">
        <v>0</v>
      </c>
      <c r="M16" s="164">
        <f>SUM(C16:L16)-N16</f>
        <v>43003</v>
      </c>
      <c r="N16" s="185">
        <f>D16+F16+H16+J16+L16</f>
        <v>10823</v>
      </c>
      <c r="O16" s="171">
        <v>9707</v>
      </c>
      <c r="P16" s="207">
        <v>271</v>
      </c>
      <c r="Q16" s="177">
        <f t="shared" si="2"/>
        <v>33296</v>
      </c>
      <c r="R16" s="176">
        <f>((M16/O16)-U162)*100</f>
        <v>443.01019882558978</v>
      </c>
      <c r="S16" s="145"/>
      <c r="T16" s="28"/>
      <c r="U16" s="27"/>
      <c r="V16" s="25"/>
      <c r="W16" s="11"/>
    </row>
    <row r="17" spans="2:25" s="7" customFormat="1" ht="29.25" customHeight="1" thickBot="1" x14ac:dyDescent="0.25">
      <c r="B17" s="153" t="s">
        <v>41</v>
      </c>
      <c r="C17" s="199">
        <f t="shared" ref="C17:G17" si="4">SUM(C6:C16)</f>
        <v>16603</v>
      </c>
      <c r="D17" s="200">
        <f>SUM(D6:D16)</f>
        <v>99</v>
      </c>
      <c r="E17" s="199">
        <f t="shared" si="4"/>
        <v>138553</v>
      </c>
      <c r="F17" s="200">
        <f>SUM(F6:F16)</f>
        <v>34297</v>
      </c>
      <c r="G17" s="199">
        <f t="shared" si="4"/>
        <v>41081</v>
      </c>
      <c r="H17" s="199">
        <f>SUM(H6:H16)</f>
        <v>8575</v>
      </c>
      <c r="I17" s="199">
        <f t="shared" ref="I17:L17" si="5">SUM(I6:I16)</f>
        <v>42850</v>
      </c>
      <c r="J17" s="200">
        <f>SUM(J6:J16)</f>
        <v>3901</v>
      </c>
      <c r="K17" s="201">
        <f t="shared" si="5"/>
        <v>4881</v>
      </c>
      <c r="L17" s="202">
        <f t="shared" si="5"/>
        <v>39</v>
      </c>
      <c r="M17" s="168">
        <f>SUM(M6:M16)</f>
        <v>243968</v>
      </c>
      <c r="N17" s="203">
        <f>SUM(N6:N16)</f>
        <v>46911</v>
      </c>
      <c r="O17" s="208">
        <v>178874</v>
      </c>
      <c r="P17" s="209">
        <v>26068</v>
      </c>
      <c r="Q17" s="210">
        <f t="shared" si="2"/>
        <v>65094</v>
      </c>
      <c r="R17" s="211">
        <f>((M17/O17)-1)*100</f>
        <v>36.390979124970649</v>
      </c>
      <c r="S17" s="33"/>
      <c r="T17" s="28"/>
      <c r="U17" s="27"/>
      <c r="V17" s="25"/>
      <c r="W17" s="12"/>
      <c r="X17"/>
      <c r="Y17"/>
    </row>
    <row r="18" spans="2:25" s="7" customFormat="1" ht="7.5" customHeight="1" x14ac:dyDescent="0.2">
      <c r="B18" s="67"/>
      <c r="C18" s="67"/>
      <c r="D18" s="67"/>
      <c r="E18" s="67"/>
      <c r="F18" s="67"/>
      <c r="G18" s="67"/>
      <c r="H18" s="67"/>
      <c r="I18" s="67"/>
      <c r="J18" s="67"/>
      <c r="K18"/>
      <c r="L18"/>
      <c r="M18"/>
      <c r="N18"/>
      <c r="O18"/>
      <c r="P18"/>
      <c r="Q18"/>
      <c r="S18" s="33"/>
      <c r="T18"/>
      <c r="U18"/>
      <c r="V18"/>
      <c r="W18"/>
      <c r="X18"/>
      <c r="Y18"/>
    </row>
    <row r="19" spans="2:25" ht="11.25" customHeight="1" x14ac:dyDescent="0.2">
      <c r="B19" s="4" t="s">
        <v>103</v>
      </c>
      <c r="C19" s="130"/>
      <c r="D19" s="130"/>
      <c r="E19" s="130"/>
      <c r="F19" s="130"/>
      <c r="G19" s="130"/>
      <c r="H19" s="130"/>
      <c r="I19" s="130"/>
      <c r="J19" s="130"/>
    </row>
    <row r="20" spans="2:25" ht="12" customHeight="1" x14ac:dyDescent="0.2">
      <c r="B20" s="3" t="s">
        <v>111</v>
      </c>
      <c r="C20" s="130"/>
      <c r="D20" s="130"/>
      <c r="E20" s="130"/>
      <c r="F20" s="130"/>
      <c r="G20" s="130"/>
      <c r="H20" s="130"/>
      <c r="I20" s="130"/>
      <c r="J20" s="130"/>
    </row>
    <row r="21" spans="2:25" ht="12" customHeight="1" x14ac:dyDescent="0.2">
      <c r="B21" s="3" t="s">
        <v>115</v>
      </c>
      <c r="C21" s="130"/>
      <c r="D21" s="130"/>
      <c r="E21" s="130"/>
      <c r="F21" s="130"/>
      <c r="G21" s="130"/>
      <c r="H21" s="130"/>
      <c r="I21" s="130"/>
      <c r="J21" s="130"/>
    </row>
    <row r="22" spans="2:25" ht="12" customHeight="1" x14ac:dyDescent="0.2">
      <c r="B22" s="3" t="s">
        <v>106</v>
      </c>
      <c r="C22" s="130"/>
      <c r="D22" s="130"/>
      <c r="E22" s="130"/>
      <c r="F22" s="130"/>
      <c r="I22" s="130"/>
      <c r="J22" s="130"/>
    </row>
    <row r="23" spans="2:25" ht="12" customHeight="1" x14ac:dyDescent="0.2">
      <c r="B23" s="3"/>
      <c r="C23" s="130"/>
      <c r="D23" s="130"/>
      <c r="E23" s="130"/>
      <c r="F23" s="130"/>
      <c r="G23" s="130"/>
      <c r="H23" s="130"/>
      <c r="I23" s="130"/>
      <c r="J23" s="130"/>
    </row>
    <row r="24" spans="2:25" ht="24.5" customHeight="1" x14ac:dyDescent="0.2">
      <c r="B24" s="183" t="s">
        <v>45</v>
      </c>
      <c r="C24" s="130"/>
      <c r="D24" s="130"/>
      <c r="E24" s="130"/>
      <c r="F24" s="130"/>
      <c r="G24" s="130"/>
      <c r="H24" s="130"/>
      <c r="I24" s="130"/>
      <c r="J24" s="130"/>
    </row>
    <row r="25" spans="2:25" ht="12" customHeight="1" x14ac:dyDescent="0.2">
      <c r="B25" s="3"/>
      <c r="C25" s="130"/>
      <c r="D25" s="130"/>
      <c r="E25" s="130"/>
      <c r="F25" s="130"/>
      <c r="G25" s="130"/>
      <c r="H25" s="130"/>
      <c r="I25" s="130"/>
      <c r="J25" s="130"/>
    </row>
    <row r="26" spans="2:25" ht="12" customHeight="1" x14ac:dyDescent="0.2">
      <c r="B26" s="3"/>
      <c r="C26" s="130"/>
      <c r="D26" s="130"/>
      <c r="E26" s="130"/>
      <c r="F26" s="130"/>
      <c r="G26" s="130"/>
      <c r="H26" s="130"/>
      <c r="I26" s="130"/>
      <c r="J26" s="130"/>
    </row>
    <row r="27" spans="2:25" ht="12" customHeight="1" x14ac:dyDescent="0.2">
      <c r="B27" s="3"/>
      <c r="C27" s="130"/>
      <c r="D27" s="130"/>
      <c r="E27" s="130"/>
      <c r="F27" s="130"/>
      <c r="G27" s="130"/>
      <c r="H27" s="130"/>
      <c r="I27" s="130"/>
      <c r="J27" s="130"/>
    </row>
    <row r="28" spans="2:25" ht="12" customHeight="1" x14ac:dyDescent="0.2">
      <c r="B28" s="3"/>
      <c r="C28" s="130"/>
      <c r="D28" s="130"/>
      <c r="E28" s="130"/>
      <c r="F28" s="130"/>
      <c r="G28" s="130"/>
      <c r="H28" s="130"/>
      <c r="I28" s="130"/>
      <c r="J28" s="130"/>
    </row>
    <row r="29" spans="2:25" ht="12" customHeight="1" x14ac:dyDescent="0.2">
      <c r="B29" s="3"/>
      <c r="C29" s="130"/>
      <c r="D29" s="130"/>
      <c r="E29" s="130"/>
      <c r="F29" s="130"/>
      <c r="G29" s="130"/>
      <c r="H29" s="130"/>
      <c r="I29" s="130"/>
      <c r="J29" s="130"/>
    </row>
    <row r="30" spans="2:25" ht="12" customHeight="1" x14ac:dyDescent="0.2">
      <c r="B30" s="3"/>
      <c r="C30" s="130"/>
      <c r="D30" s="130"/>
      <c r="E30" s="130"/>
      <c r="F30" s="130"/>
      <c r="G30" s="130"/>
      <c r="H30" s="130"/>
      <c r="I30" s="130"/>
      <c r="J30" s="130"/>
      <c r="K30" s="138"/>
    </row>
    <row r="31" spans="2:25" ht="26" customHeight="1" thickBot="1" x14ac:dyDescent="0.25">
      <c r="B31" s="3"/>
      <c r="C31" s="130"/>
      <c r="D31" s="130"/>
      <c r="E31" s="130"/>
      <c r="F31" s="130"/>
      <c r="G31" s="130"/>
      <c r="H31" s="130"/>
      <c r="I31" s="130"/>
      <c r="J31" s="138" t="s">
        <v>30</v>
      </c>
      <c r="K31" s="138"/>
    </row>
    <row r="32" spans="2:25" ht="14.25" customHeight="1" thickBot="1" x14ac:dyDescent="0.25">
      <c r="B32" s="3" t="s">
        <v>8</v>
      </c>
      <c r="C32" s="130"/>
      <c r="D32" s="130"/>
      <c r="E32" s="130"/>
      <c r="F32" s="277" t="s">
        <v>94</v>
      </c>
      <c r="G32" s="279" t="s">
        <v>95</v>
      </c>
      <c r="H32" s="283" t="s">
        <v>85</v>
      </c>
      <c r="I32" s="283" t="s">
        <v>96</v>
      </c>
      <c r="J32" s="287" t="s">
        <v>114</v>
      </c>
      <c r="K32" s="288"/>
    </row>
    <row r="33" spans="1:42" ht="16.5" customHeight="1" thickBot="1" x14ac:dyDescent="0.25">
      <c r="B33" s="65"/>
      <c r="C33" s="132"/>
      <c r="D33" s="132"/>
      <c r="E33" s="132"/>
      <c r="F33" s="278"/>
      <c r="G33" s="280"/>
      <c r="H33" s="284"/>
      <c r="I33" s="291"/>
      <c r="J33" s="121" t="s">
        <v>13</v>
      </c>
      <c r="K33" s="115" t="s">
        <v>29</v>
      </c>
    </row>
    <row r="34" spans="1:42" s="7" customFormat="1" ht="24.75" customHeight="1" x14ac:dyDescent="0.2">
      <c r="B34" s="289" t="s">
        <v>75</v>
      </c>
      <c r="C34" s="290"/>
      <c r="D34" s="180"/>
      <c r="E34" s="180"/>
      <c r="F34" s="39">
        <v>321591</v>
      </c>
      <c r="G34" s="39">
        <v>152349</v>
      </c>
      <c r="H34" s="119">
        <v>164887</v>
      </c>
      <c r="I34" s="119">
        <v>178874</v>
      </c>
      <c r="J34" s="122">
        <f>M17</f>
        <v>243968</v>
      </c>
      <c r="K34" s="116">
        <f>J34-I34</f>
        <v>65094</v>
      </c>
      <c r="L34" s="17"/>
      <c r="M34" s="16"/>
      <c r="N34"/>
    </row>
    <row r="35" spans="1:42" s="7" customFormat="1" ht="24.75" customHeight="1" x14ac:dyDescent="0.2">
      <c r="B35" s="110" t="s">
        <v>76</v>
      </c>
      <c r="C35" s="133"/>
      <c r="D35" s="133"/>
      <c r="E35" s="133"/>
      <c r="F35" s="112">
        <v>1329249</v>
      </c>
      <c r="G35" s="127">
        <v>1324906</v>
      </c>
      <c r="H35" s="128">
        <v>1315612</v>
      </c>
      <c r="I35" s="128">
        <v>1306018</v>
      </c>
      <c r="J35" s="184">
        <v>1306018</v>
      </c>
      <c r="K35" s="126" t="s">
        <v>113</v>
      </c>
      <c r="L35" s="41" t="s">
        <v>32</v>
      </c>
    </row>
    <row r="36" spans="1:42" s="7" customFormat="1" ht="22.5" customHeight="1" thickBot="1" x14ac:dyDescent="0.25">
      <c r="B36" s="21" t="s">
        <v>101</v>
      </c>
      <c r="C36" s="134"/>
      <c r="D36" s="134"/>
      <c r="E36" s="134"/>
      <c r="F36" s="62">
        <f>F34/F35*100</f>
        <v>24.193435541422261</v>
      </c>
      <c r="G36" s="62">
        <f>G34/G35*100</f>
        <v>11.498853503569311</v>
      </c>
      <c r="H36" s="107">
        <f>H34/H35*100</f>
        <v>12.533102464860461</v>
      </c>
      <c r="I36" s="107">
        <f t="shared" ref="I36" si="6">I34/I35*100</f>
        <v>13.696135887866784</v>
      </c>
      <c r="J36" s="124">
        <f>J34/J35*100</f>
        <v>18.680293839747996</v>
      </c>
      <c r="K36" s="182">
        <f>J36-I36</f>
        <v>4.9841579518812118</v>
      </c>
      <c r="L36" s="137"/>
      <c r="M36" s="181"/>
      <c r="N36" s="181"/>
      <c r="O36" s="181"/>
      <c r="P36" s="181"/>
      <c r="Q36" s="181"/>
    </row>
    <row r="37" spans="1:42" ht="30" customHeight="1" thickBot="1" x14ac:dyDescent="0.25">
      <c r="B37" s="266" t="s">
        <v>117</v>
      </c>
      <c r="C37" s="267"/>
      <c r="D37" s="267"/>
      <c r="E37" s="267"/>
      <c r="F37" s="267"/>
      <c r="G37" s="267"/>
      <c r="H37" s="267"/>
      <c r="I37" s="267"/>
      <c r="J37" s="267"/>
      <c r="K37" s="268"/>
      <c r="L37" s="268"/>
      <c r="M37" s="268"/>
      <c r="N37" s="268"/>
      <c r="O37" s="268"/>
      <c r="P37" s="268"/>
      <c r="Q37" s="268"/>
      <c r="R37" s="268"/>
    </row>
    <row r="38" spans="1:42" ht="33" customHeight="1" thickBot="1" x14ac:dyDescent="0.25">
      <c r="B38" s="269" t="s">
        <v>118</v>
      </c>
      <c r="C38" s="270"/>
      <c r="D38" s="270"/>
      <c r="E38" s="270"/>
      <c r="F38" s="270"/>
      <c r="G38" s="270"/>
      <c r="H38" s="270"/>
      <c r="I38" s="270"/>
      <c r="J38" s="270"/>
      <c r="K38" s="270"/>
      <c r="L38" s="270"/>
      <c r="M38" s="270"/>
      <c r="N38" s="270"/>
      <c r="O38" s="270"/>
      <c r="P38" s="270"/>
      <c r="Q38" s="270"/>
      <c r="R38" s="271"/>
      <c r="S38" s="18"/>
      <c r="T38" s="18"/>
    </row>
    <row r="39" spans="1:42" ht="75.75" customHeight="1" x14ac:dyDescent="0.2"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</row>
    <row r="40" spans="1:42" ht="75.75" customHeight="1" x14ac:dyDescent="0.2"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</row>
    <row r="41" spans="1:42" ht="75.75" customHeight="1" x14ac:dyDescent="0.2"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</row>
    <row r="42" spans="1:42" ht="25.5" customHeight="1" x14ac:dyDescent="0.2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</row>
    <row r="43" spans="1:42" ht="16.5" customHeight="1" x14ac:dyDescent="0.2">
      <c r="B43" s="1"/>
      <c r="C43" s="135"/>
      <c r="D43" s="135"/>
      <c r="E43" s="135"/>
      <c r="F43" s="135"/>
      <c r="G43" s="135"/>
      <c r="H43" s="135"/>
      <c r="I43" s="135"/>
      <c r="J43" s="135"/>
      <c r="K43" s="54"/>
      <c r="L43" s="54"/>
      <c r="M43" s="54"/>
      <c r="N43" s="54"/>
      <c r="O43" s="54"/>
      <c r="P43" s="54"/>
      <c r="Q43" s="54"/>
      <c r="R43" s="54"/>
      <c r="S43" s="8"/>
      <c r="T43" s="1"/>
      <c r="U43" s="55" t="s">
        <v>33</v>
      </c>
      <c r="V43" s="186">
        <v>15</v>
      </c>
      <c r="W43" s="186">
        <v>16</v>
      </c>
      <c r="X43" s="186">
        <v>17</v>
      </c>
      <c r="Y43" s="186">
        <v>18</v>
      </c>
      <c r="Z43" s="186">
        <v>19</v>
      </c>
      <c r="AA43" s="186">
        <v>20</v>
      </c>
      <c r="AB43" s="186">
        <v>21</v>
      </c>
      <c r="AC43" s="186">
        <v>22</v>
      </c>
      <c r="AD43" s="186">
        <v>23</v>
      </c>
      <c r="AE43" s="186">
        <v>24</v>
      </c>
      <c r="AF43" s="63">
        <v>25</v>
      </c>
      <c r="AG43" s="63">
        <v>26</v>
      </c>
      <c r="AH43" s="63">
        <v>27</v>
      </c>
      <c r="AI43" s="63">
        <v>28</v>
      </c>
      <c r="AJ43" s="63">
        <v>29</v>
      </c>
      <c r="AK43" s="63">
        <v>30</v>
      </c>
      <c r="AL43" s="63" t="s">
        <v>119</v>
      </c>
      <c r="AM43" s="63">
        <v>2</v>
      </c>
      <c r="AN43" s="63">
        <v>3</v>
      </c>
      <c r="AO43" s="63">
        <v>4</v>
      </c>
      <c r="AP43" s="63">
        <v>5</v>
      </c>
    </row>
    <row r="44" spans="1:42" ht="17.25" customHeight="1" x14ac:dyDescent="0.2">
      <c r="A44" s="1"/>
      <c r="B44" s="1"/>
      <c r="C44" s="136"/>
      <c r="D44" s="136"/>
      <c r="E44" s="136"/>
      <c r="F44" s="136"/>
      <c r="G44" s="136"/>
      <c r="H44" s="136"/>
      <c r="I44" s="136"/>
      <c r="J44" s="136"/>
      <c r="K44" s="1"/>
      <c r="L44" s="1"/>
      <c r="M44" s="1"/>
      <c r="N44" s="1"/>
      <c r="O44" s="1"/>
      <c r="P44" s="1"/>
      <c r="Q44" s="1"/>
      <c r="R44" s="1"/>
      <c r="S44" s="1"/>
      <c r="T44" s="1"/>
      <c r="U44" s="40" t="s">
        <v>11</v>
      </c>
      <c r="V44" s="40">
        <v>26</v>
      </c>
      <c r="W44" s="40">
        <v>29</v>
      </c>
      <c r="X44" s="40">
        <v>31</v>
      </c>
      <c r="Y44" s="40">
        <v>35.799999999999997</v>
      </c>
      <c r="Z44" s="40">
        <v>36.700000000000003</v>
      </c>
      <c r="AA44" s="40">
        <v>38.5</v>
      </c>
      <c r="AB44" s="40">
        <v>30.6</v>
      </c>
      <c r="AC44" s="40">
        <v>34.5</v>
      </c>
      <c r="AD44" s="40">
        <v>35.1</v>
      </c>
      <c r="AE44" s="53">
        <v>35.1</v>
      </c>
      <c r="AF44" s="40">
        <v>33.299999999999997</v>
      </c>
      <c r="AG44" s="40">
        <v>36.200000000000003</v>
      </c>
      <c r="AH44" s="40">
        <v>33.9</v>
      </c>
      <c r="AI44" s="101">
        <v>35</v>
      </c>
      <c r="AJ44" s="101">
        <v>34.1</v>
      </c>
      <c r="AK44" s="101">
        <v>34.4</v>
      </c>
      <c r="AL44" s="101">
        <v>32.1</v>
      </c>
      <c r="AM44" s="101">
        <v>15.2</v>
      </c>
      <c r="AN44" s="101">
        <v>16.5</v>
      </c>
      <c r="AO44" s="101">
        <v>17.899999999999999</v>
      </c>
      <c r="AP44" s="101">
        <v>24.4</v>
      </c>
    </row>
    <row r="45" spans="1:42" ht="17.25" customHeight="1" x14ac:dyDescent="0.2">
      <c r="B45" s="1"/>
      <c r="C45" s="136"/>
      <c r="D45" s="136"/>
      <c r="E45" s="136"/>
      <c r="F45" s="136"/>
      <c r="G45" s="136"/>
      <c r="H45" s="136"/>
      <c r="I45" s="136"/>
      <c r="J45" s="136"/>
      <c r="K45" s="1"/>
      <c r="L45" s="1"/>
      <c r="M45" s="1"/>
      <c r="N45" s="1"/>
      <c r="O45" s="1"/>
      <c r="P45" s="1"/>
      <c r="Q45" s="1"/>
      <c r="R45" s="1"/>
      <c r="U45" s="40" t="s">
        <v>12</v>
      </c>
      <c r="V45" s="40">
        <v>18.399999999999999</v>
      </c>
      <c r="W45" s="40">
        <v>20.399999999999999</v>
      </c>
      <c r="X45" s="40">
        <v>21.9</v>
      </c>
      <c r="Y45" s="40">
        <v>25.6</v>
      </c>
      <c r="Z45" s="40">
        <v>26.5</v>
      </c>
      <c r="AA45" s="40">
        <v>28.1</v>
      </c>
      <c r="AB45" s="40">
        <v>22.5</v>
      </c>
      <c r="AC45" s="40">
        <v>25.4</v>
      </c>
      <c r="AD45" s="101">
        <v>26</v>
      </c>
      <c r="AE45" s="53">
        <v>25.3</v>
      </c>
      <c r="AF45" s="40">
        <v>24.1</v>
      </c>
      <c r="AG45" s="40">
        <v>26.2</v>
      </c>
      <c r="AH45" s="40">
        <v>25.2</v>
      </c>
      <c r="AI45" s="102">
        <v>25.8</v>
      </c>
      <c r="AJ45" s="102">
        <v>25.3</v>
      </c>
      <c r="AK45" s="102">
        <v>25.7</v>
      </c>
      <c r="AL45" s="102">
        <v>25.6</v>
      </c>
      <c r="AM45" s="102">
        <v>11.5</v>
      </c>
      <c r="AN45" s="102">
        <v>12.4</v>
      </c>
      <c r="AO45" s="102">
        <v>13.6</v>
      </c>
      <c r="AP45" s="102">
        <v>18.7</v>
      </c>
    </row>
    <row r="47" spans="1:42" ht="3.65" customHeight="1" x14ac:dyDescent="0.2"/>
    <row r="48" spans="1:42" ht="28.15" customHeight="1" x14ac:dyDescent="0.3">
      <c r="H48" s="272"/>
      <c r="I48" s="272"/>
      <c r="J48" s="272"/>
      <c r="K48" s="272"/>
      <c r="L48" s="272"/>
    </row>
  </sheetData>
  <mergeCells count="21">
    <mergeCell ref="B1:R1"/>
    <mergeCell ref="B2:C3"/>
    <mergeCell ref="Q2:R2"/>
    <mergeCell ref="B4:B5"/>
    <mergeCell ref="C4:D4"/>
    <mergeCell ref="E4:F4"/>
    <mergeCell ref="G4:H4"/>
    <mergeCell ref="I4:J4"/>
    <mergeCell ref="K4:L4"/>
    <mergeCell ref="M4:N4"/>
    <mergeCell ref="O4:P4"/>
    <mergeCell ref="B37:R37"/>
    <mergeCell ref="B38:R38"/>
    <mergeCell ref="H48:L48"/>
    <mergeCell ref="Q4:R4"/>
    <mergeCell ref="F32:F33"/>
    <mergeCell ref="G32:G33"/>
    <mergeCell ref="H32:H33"/>
    <mergeCell ref="J32:K32"/>
    <mergeCell ref="B34:C34"/>
    <mergeCell ref="I32:I33"/>
  </mergeCells>
  <phoneticPr fontId="3"/>
  <pageMargins left="0.78740157480314965" right="0.39370078740157483" top="0.39370078740157483" bottom="0.39370078740157483" header="0.51181102362204722" footer="0.51181102362204722"/>
  <pageSetup paperSize="9" scale="45" fitToHeight="0" orientation="portrait" r:id="rId1"/>
  <headerFooter alignWithMargins="0"/>
  <colBreaks count="1" manualBreakCount="1">
    <brk id="19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N48"/>
  <sheetViews>
    <sheetView topLeftCell="E1" zoomScaleNormal="100" zoomScaleSheetLayoutView="100" workbookViewId="0">
      <selection activeCell="N6" sqref="N6:N17"/>
    </sheetView>
  </sheetViews>
  <sheetFormatPr defaultRowHeight="13" x14ac:dyDescent="0.2"/>
  <cols>
    <col min="1" max="1" width="2.26953125" customWidth="1"/>
    <col min="2" max="2" width="10.453125" customWidth="1"/>
    <col min="3" max="10" width="12.453125" style="131" customWidth="1"/>
    <col min="11" max="14" width="12.453125" customWidth="1"/>
    <col min="15" max="17" width="10.90625" customWidth="1"/>
    <col min="18" max="18" width="2.08984375" customWidth="1"/>
    <col min="19" max="19" width="9.08984375" customWidth="1"/>
    <col min="20" max="20" width="13.90625" customWidth="1"/>
    <col min="21" max="36" width="5.36328125" customWidth="1"/>
    <col min="37" max="37" width="5.08984375" customWidth="1"/>
    <col min="38" max="40" width="5.7265625" customWidth="1"/>
  </cols>
  <sheetData>
    <row r="1" spans="2:22" ht="21" customHeight="1" x14ac:dyDescent="0.3">
      <c r="B1" s="248" t="s">
        <v>93</v>
      </c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14"/>
      <c r="T1" s="14"/>
      <c r="U1" s="13"/>
    </row>
    <row r="2" spans="2:22" ht="21" customHeight="1" x14ac:dyDescent="0.3">
      <c r="B2" s="249" t="s">
        <v>102</v>
      </c>
      <c r="C2" s="249"/>
      <c r="D2" s="58"/>
      <c r="E2" s="58"/>
      <c r="F2" s="58"/>
      <c r="G2" s="58"/>
      <c r="H2" s="58"/>
      <c r="I2" s="58"/>
      <c r="J2" s="58"/>
      <c r="K2" s="58"/>
      <c r="L2" s="58"/>
      <c r="M2" s="20"/>
      <c r="N2" s="20"/>
      <c r="O2" s="20"/>
      <c r="P2" s="251" t="s">
        <v>92</v>
      </c>
      <c r="Q2" s="251"/>
      <c r="R2" s="14"/>
      <c r="T2" s="14"/>
      <c r="U2" s="13"/>
    </row>
    <row r="3" spans="2:22" ht="15" customHeight="1" thickBot="1" x14ac:dyDescent="0.25">
      <c r="B3" s="250"/>
      <c r="C3" s="250"/>
      <c r="D3" s="129"/>
      <c r="E3" s="129"/>
      <c r="F3" s="129"/>
      <c r="G3" s="129"/>
      <c r="H3" s="129"/>
      <c r="I3" s="129"/>
      <c r="J3" s="129"/>
      <c r="K3" s="34"/>
      <c r="L3" s="34"/>
      <c r="M3" s="34"/>
      <c r="N3" s="34"/>
      <c r="O3" s="34"/>
      <c r="P3" s="34"/>
      <c r="Q3" s="34" t="s">
        <v>28</v>
      </c>
      <c r="R3" s="34"/>
    </row>
    <row r="4" spans="2:22" ht="18" customHeight="1" x14ac:dyDescent="0.2">
      <c r="B4" s="252" t="s">
        <v>0</v>
      </c>
      <c r="C4" s="254" t="s">
        <v>100</v>
      </c>
      <c r="D4" s="255"/>
      <c r="E4" s="256" t="s">
        <v>3</v>
      </c>
      <c r="F4" s="257"/>
      <c r="G4" s="256" t="s">
        <v>4</v>
      </c>
      <c r="H4" s="257"/>
      <c r="I4" s="258" t="s">
        <v>6</v>
      </c>
      <c r="J4" s="259"/>
      <c r="K4" s="260" t="s">
        <v>7</v>
      </c>
      <c r="L4" s="261"/>
      <c r="M4" s="262" t="s">
        <v>14</v>
      </c>
      <c r="N4" s="263"/>
      <c r="O4" s="139" t="s">
        <v>15</v>
      </c>
      <c r="P4" s="275" t="s">
        <v>16</v>
      </c>
      <c r="Q4" s="276"/>
      <c r="R4" s="12"/>
      <c r="S4" s="25"/>
      <c r="T4" s="26"/>
      <c r="U4" s="25"/>
      <c r="V4" s="9"/>
    </row>
    <row r="5" spans="2:22" ht="16.5" customHeight="1" x14ac:dyDescent="0.2">
      <c r="B5" s="253"/>
      <c r="C5" s="146" t="s">
        <v>98</v>
      </c>
      <c r="D5" s="147" t="s">
        <v>99</v>
      </c>
      <c r="E5" s="146" t="s">
        <v>98</v>
      </c>
      <c r="F5" s="147" t="s">
        <v>99</v>
      </c>
      <c r="G5" s="146" t="s">
        <v>98</v>
      </c>
      <c r="H5" s="147" t="s">
        <v>99</v>
      </c>
      <c r="I5" s="146" t="s">
        <v>98</v>
      </c>
      <c r="J5" s="147" t="s">
        <v>99</v>
      </c>
      <c r="K5" s="158" t="s">
        <v>98</v>
      </c>
      <c r="L5" s="159" t="s">
        <v>99</v>
      </c>
      <c r="M5" s="148" t="s">
        <v>98</v>
      </c>
      <c r="N5" s="149" t="s">
        <v>99</v>
      </c>
      <c r="O5" s="150" t="s">
        <v>98</v>
      </c>
      <c r="P5" s="173" t="s">
        <v>26</v>
      </c>
      <c r="Q5" s="151" t="s">
        <v>25</v>
      </c>
      <c r="R5" s="12"/>
      <c r="S5" s="25"/>
      <c r="T5" s="26"/>
      <c r="U5" s="25"/>
      <c r="V5" s="9"/>
    </row>
    <row r="6" spans="2:22" ht="24.75" customHeight="1" x14ac:dyDescent="0.2">
      <c r="B6" s="144" t="s">
        <v>1</v>
      </c>
      <c r="C6" s="142">
        <v>273</v>
      </c>
      <c r="D6" s="154">
        <v>0</v>
      </c>
      <c r="E6" s="142">
        <v>35482</v>
      </c>
      <c r="F6" s="154">
        <v>3008</v>
      </c>
      <c r="G6" s="142">
        <v>8731</v>
      </c>
      <c r="H6" s="154">
        <v>1098</v>
      </c>
      <c r="I6" s="142">
        <v>406</v>
      </c>
      <c r="J6" s="154">
        <v>0</v>
      </c>
      <c r="K6" s="140">
        <v>0</v>
      </c>
      <c r="L6" s="141">
        <v>0</v>
      </c>
      <c r="M6" s="164">
        <f t="shared" ref="M6:M16" si="0">SUM(C6:L6)-N6</f>
        <v>44892</v>
      </c>
      <c r="N6" s="165">
        <f>D6+F6+H6+J6</f>
        <v>4106</v>
      </c>
      <c r="O6" s="170">
        <v>45798</v>
      </c>
      <c r="P6" s="174">
        <f t="shared" ref="P6:P17" si="1">M6-O6</f>
        <v>-906</v>
      </c>
      <c r="Q6" s="175">
        <f t="shared" ref="Q6:Q15" si="2">((M6/O6)-1)*100</f>
        <v>-1.9782523254290529</v>
      </c>
      <c r="R6" s="33"/>
      <c r="S6" s="31"/>
      <c r="T6" s="27"/>
      <c r="U6" s="32"/>
      <c r="V6" s="10"/>
    </row>
    <row r="7" spans="2:22" ht="24.75" customHeight="1" x14ac:dyDescent="0.2">
      <c r="B7" s="144" t="s">
        <v>9</v>
      </c>
      <c r="C7" s="142">
        <v>222</v>
      </c>
      <c r="D7" s="154">
        <v>0</v>
      </c>
      <c r="E7" s="142">
        <v>4703</v>
      </c>
      <c r="F7" s="154">
        <v>663</v>
      </c>
      <c r="G7" s="142">
        <v>2374</v>
      </c>
      <c r="H7" s="154">
        <v>641</v>
      </c>
      <c r="I7" s="140">
        <v>0</v>
      </c>
      <c r="J7" s="141">
        <v>0</v>
      </c>
      <c r="K7" s="140">
        <v>0</v>
      </c>
      <c r="L7" s="155">
        <v>0</v>
      </c>
      <c r="M7" s="164">
        <f t="shared" si="0"/>
        <v>7299</v>
      </c>
      <c r="N7" s="165">
        <f>D7+F7+H7</f>
        <v>1304</v>
      </c>
      <c r="O7" s="170">
        <v>8183</v>
      </c>
      <c r="P7" s="174">
        <f t="shared" si="1"/>
        <v>-884</v>
      </c>
      <c r="Q7" s="175">
        <f t="shared" si="2"/>
        <v>-10.802884027862646</v>
      </c>
      <c r="R7" s="33"/>
      <c r="S7" s="31"/>
      <c r="T7" s="27"/>
      <c r="U7" s="32"/>
      <c r="V7" s="10"/>
    </row>
    <row r="8" spans="2:22" ht="24.75" customHeight="1" x14ac:dyDescent="0.2">
      <c r="B8" s="152" t="s">
        <v>42</v>
      </c>
      <c r="C8" s="142">
        <v>89</v>
      </c>
      <c r="D8" s="154">
        <v>0</v>
      </c>
      <c r="E8" s="142">
        <v>9444</v>
      </c>
      <c r="F8" s="154">
        <v>1298</v>
      </c>
      <c r="G8" s="142">
        <v>4359</v>
      </c>
      <c r="H8" s="154">
        <v>2117</v>
      </c>
      <c r="I8" s="142">
        <v>3013</v>
      </c>
      <c r="J8" s="154">
        <v>0</v>
      </c>
      <c r="K8" s="140">
        <v>0</v>
      </c>
      <c r="L8" s="155">
        <v>0</v>
      </c>
      <c r="M8" s="164">
        <f t="shared" si="0"/>
        <v>16905</v>
      </c>
      <c r="N8" s="165">
        <f>D8+F8+H8+J8</f>
        <v>3415</v>
      </c>
      <c r="O8" s="170">
        <v>12977</v>
      </c>
      <c r="P8" s="174">
        <f t="shared" si="1"/>
        <v>3928</v>
      </c>
      <c r="Q8" s="175">
        <f t="shared" si="2"/>
        <v>30.268937350697378</v>
      </c>
      <c r="R8" s="33"/>
      <c r="S8" s="31"/>
      <c r="T8" s="27"/>
      <c r="U8" s="32"/>
      <c r="V8" s="10"/>
    </row>
    <row r="9" spans="2:22" ht="24.75" customHeight="1" x14ac:dyDescent="0.2">
      <c r="B9" s="144" t="s">
        <v>43</v>
      </c>
      <c r="C9" s="142">
        <v>1267</v>
      </c>
      <c r="D9" s="154">
        <v>0</v>
      </c>
      <c r="E9" s="142">
        <v>11594</v>
      </c>
      <c r="F9" s="154">
        <v>1464</v>
      </c>
      <c r="G9" s="142">
        <v>3591</v>
      </c>
      <c r="H9" s="154">
        <v>373</v>
      </c>
      <c r="I9" s="142">
        <v>1969</v>
      </c>
      <c r="J9" s="154">
        <v>0</v>
      </c>
      <c r="K9" s="140">
        <v>0</v>
      </c>
      <c r="L9" s="155">
        <v>0</v>
      </c>
      <c r="M9" s="164">
        <f t="shared" si="0"/>
        <v>18421</v>
      </c>
      <c r="N9" s="165">
        <f>D9+F9+H9+J9</f>
        <v>1837</v>
      </c>
      <c r="O9" s="170">
        <v>19186</v>
      </c>
      <c r="P9" s="174">
        <f t="shared" si="1"/>
        <v>-765</v>
      </c>
      <c r="Q9" s="175">
        <f t="shared" si="2"/>
        <v>-3.9872823934118617</v>
      </c>
      <c r="R9" s="33"/>
      <c r="S9" s="31"/>
      <c r="T9" s="27"/>
      <c r="U9" s="32"/>
      <c r="V9" s="10"/>
    </row>
    <row r="10" spans="2:22" ht="24.75" customHeight="1" x14ac:dyDescent="0.2">
      <c r="B10" s="144" t="s">
        <v>10</v>
      </c>
      <c r="C10" s="142">
        <v>1175</v>
      </c>
      <c r="D10" s="154">
        <v>0</v>
      </c>
      <c r="E10" s="142">
        <v>14683</v>
      </c>
      <c r="F10" s="154">
        <v>3173</v>
      </c>
      <c r="G10" s="142">
        <v>4810</v>
      </c>
      <c r="H10" s="154">
        <v>1575</v>
      </c>
      <c r="I10" s="142">
        <v>387</v>
      </c>
      <c r="J10" s="154">
        <v>0</v>
      </c>
      <c r="K10" s="140">
        <v>0</v>
      </c>
      <c r="L10" s="155">
        <v>0</v>
      </c>
      <c r="M10" s="164">
        <f t="shared" si="0"/>
        <v>21055</v>
      </c>
      <c r="N10" s="165">
        <f>D10+F10+H10+J10</f>
        <v>4748</v>
      </c>
      <c r="O10" s="170">
        <v>20804</v>
      </c>
      <c r="P10" s="174">
        <f t="shared" si="1"/>
        <v>251</v>
      </c>
      <c r="Q10" s="175">
        <f t="shared" si="2"/>
        <v>1.2064987502403479</v>
      </c>
      <c r="R10" s="33"/>
      <c r="S10" s="31"/>
      <c r="T10" s="27"/>
      <c r="U10" s="32"/>
      <c r="V10" s="11"/>
    </row>
    <row r="11" spans="2:22" ht="24.75" customHeight="1" x14ac:dyDescent="0.2">
      <c r="B11" s="144" t="s">
        <v>35</v>
      </c>
      <c r="C11" s="142">
        <v>19</v>
      </c>
      <c r="D11" s="154">
        <v>0</v>
      </c>
      <c r="E11" s="142">
        <v>14197</v>
      </c>
      <c r="F11" s="154">
        <v>3041</v>
      </c>
      <c r="G11" s="142">
        <v>3954</v>
      </c>
      <c r="H11" s="154">
        <v>620</v>
      </c>
      <c r="I11" s="142">
        <v>368</v>
      </c>
      <c r="J11" s="154">
        <v>0</v>
      </c>
      <c r="K11" s="140">
        <v>0</v>
      </c>
      <c r="L11" s="155">
        <v>0</v>
      </c>
      <c r="M11" s="164">
        <f t="shared" si="0"/>
        <v>18538</v>
      </c>
      <c r="N11" s="165">
        <f>D11+F11+H11+J11</f>
        <v>3661</v>
      </c>
      <c r="O11" s="170">
        <v>17591</v>
      </c>
      <c r="P11" s="174">
        <f t="shared" si="1"/>
        <v>947</v>
      </c>
      <c r="Q11" s="175">
        <f t="shared" si="2"/>
        <v>5.3834347109317227</v>
      </c>
      <c r="R11" s="33"/>
      <c r="S11" s="31"/>
      <c r="T11" s="27"/>
      <c r="U11" s="32"/>
      <c r="V11" s="10"/>
    </row>
    <row r="12" spans="2:22" ht="24.75" customHeight="1" x14ac:dyDescent="0.2">
      <c r="B12" s="144" t="s">
        <v>36</v>
      </c>
      <c r="C12" s="140">
        <v>0</v>
      </c>
      <c r="D12" s="155">
        <v>0</v>
      </c>
      <c r="E12" s="142">
        <v>3824</v>
      </c>
      <c r="F12" s="154">
        <v>318</v>
      </c>
      <c r="G12" s="142">
        <v>1188</v>
      </c>
      <c r="H12" s="154">
        <v>51</v>
      </c>
      <c r="I12" s="140">
        <v>0</v>
      </c>
      <c r="J12" s="141">
        <v>0</v>
      </c>
      <c r="K12" s="140">
        <v>0</v>
      </c>
      <c r="L12" s="155">
        <v>0</v>
      </c>
      <c r="M12" s="164">
        <f t="shared" si="0"/>
        <v>5012</v>
      </c>
      <c r="N12" s="165">
        <f>F12+H12</f>
        <v>369</v>
      </c>
      <c r="O12" s="171">
        <v>6002</v>
      </c>
      <c r="P12" s="174">
        <f t="shared" si="1"/>
        <v>-990</v>
      </c>
      <c r="Q12" s="175">
        <f t="shared" si="2"/>
        <v>-16.494501832722431</v>
      </c>
      <c r="R12" s="145"/>
      <c r="S12" s="28"/>
      <c r="T12" s="27"/>
      <c r="U12" s="25"/>
      <c r="V12" s="11"/>
    </row>
    <row r="13" spans="2:22" ht="24.75" customHeight="1" x14ac:dyDescent="0.2">
      <c r="B13" s="144" t="s">
        <v>37</v>
      </c>
      <c r="C13" s="142">
        <v>1206</v>
      </c>
      <c r="D13" s="154">
        <v>0</v>
      </c>
      <c r="E13" s="142">
        <v>12965</v>
      </c>
      <c r="F13" s="154">
        <v>4207</v>
      </c>
      <c r="G13" s="142">
        <v>4903</v>
      </c>
      <c r="H13" s="154">
        <v>561</v>
      </c>
      <c r="I13" s="140">
        <v>0</v>
      </c>
      <c r="J13" s="141">
        <v>0</v>
      </c>
      <c r="K13" s="140">
        <v>0</v>
      </c>
      <c r="L13" s="155">
        <v>0</v>
      </c>
      <c r="M13" s="164">
        <f t="shared" si="0"/>
        <v>19074</v>
      </c>
      <c r="N13" s="165">
        <f>D13+F13+H13</f>
        <v>4768</v>
      </c>
      <c r="O13" s="171">
        <v>16340</v>
      </c>
      <c r="P13" s="174">
        <f t="shared" si="1"/>
        <v>2734</v>
      </c>
      <c r="Q13" s="175">
        <f t="shared" si="2"/>
        <v>16.731946144430854</v>
      </c>
      <c r="R13" s="145"/>
      <c r="S13" s="28"/>
      <c r="T13" s="27"/>
      <c r="U13" s="25"/>
      <c r="V13" s="11"/>
    </row>
    <row r="14" spans="2:22" ht="24.75" customHeight="1" x14ac:dyDescent="0.2">
      <c r="B14" s="144" t="s">
        <v>38</v>
      </c>
      <c r="C14" s="140">
        <v>0</v>
      </c>
      <c r="D14" s="141">
        <v>0</v>
      </c>
      <c r="E14" s="140">
        <v>0</v>
      </c>
      <c r="F14" s="141">
        <v>0</v>
      </c>
      <c r="G14" s="140">
        <v>0</v>
      </c>
      <c r="H14" s="141">
        <v>0</v>
      </c>
      <c r="I14" s="142">
        <v>11563</v>
      </c>
      <c r="J14" s="154">
        <v>1121</v>
      </c>
      <c r="K14" s="160">
        <v>3831</v>
      </c>
      <c r="L14" s="161">
        <v>189</v>
      </c>
      <c r="M14" s="164">
        <f t="shared" si="0"/>
        <v>15394</v>
      </c>
      <c r="N14" s="165">
        <f>J14+L14</f>
        <v>1310</v>
      </c>
      <c r="O14" s="171">
        <v>8907</v>
      </c>
      <c r="P14" s="174">
        <f t="shared" si="1"/>
        <v>6487</v>
      </c>
      <c r="Q14" s="176">
        <f t="shared" si="2"/>
        <v>72.830358145278979</v>
      </c>
      <c r="R14" s="145"/>
      <c r="S14" s="28"/>
      <c r="T14" s="27"/>
      <c r="U14" s="25"/>
      <c r="V14" s="11"/>
    </row>
    <row r="15" spans="2:22" ht="24.75" customHeight="1" x14ac:dyDescent="0.2">
      <c r="B15" s="144" t="s">
        <v>39</v>
      </c>
      <c r="C15" s="142">
        <v>505</v>
      </c>
      <c r="D15" s="154">
        <v>20</v>
      </c>
      <c r="E15" s="142">
        <v>1315</v>
      </c>
      <c r="F15" s="155">
        <v>0</v>
      </c>
      <c r="G15" s="142">
        <v>394</v>
      </c>
      <c r="H15" s="155">
        <v>0</v>
      </c>
      <c r="I15" s="157">
        <v>0</v>
      </c>
      <c r="J15" s="141">
        <v>0</v>
      </c>
      <c r="K15" s="160">
        <v>363</v>
      </c>
      <c r="L15" s="161">
        <v>259</v>
      </c>
      <c r="M15" s="164">
        <f t="shared" si="0"/>
        <v>2577</v>
      </c>
      <c r="N15" s="166">
        <f>D15+F15+H15+L15</f>
        <v>279</v>
      </c>
      <c r="O15" s="171">
        <v>506</v>
      </c>
      <c r="P15" s="177">
        <f t="shared" si="1"/>
        <v>2071</v>
      </c>
      <c r="Q15" s="176">
        <f t="shared" si="2"/>
        <v>409.28853754940712</v>
      </c>
      <c r="R15" s="145"/>
      <c r="S15" s="28"/>
      <c r="T15" s="27"/>
      <c r="U15" s="25"/>
      <c r="V15" s="11"/>
    </row>
    <row r="16" spans="2:22" ht="24.75" customHeight="1" x14ac:dyDescent="0.2">
      <c r="B16" s="144" t="s">
        <v>40</v>
      </c>
      <c r="C16" s="142">
        <v>6826</v>
      </c>
      <c r="D16" s="154">
        <v>271</v>
      </c>
      <c r="E16" s="142">
        <v>337</v>
      </c>
      <c r="F16" s="155">
        <v>0</v>
      </c>
      <c r="G16" s="142">
        <v>782</v>
      </c>
      <c r="H16" s="155">
        <v>0</v>
      </c>
      <c r="I16" s="142">
        <v>1762</v>
      </c>
      <c r="J16" s="155">
        <v>0</v>
      </c>
      <c r="K16" s="140">
        <v>0</v>
      </c>
      <c r="L16" s="155">
        <v>0</v>
      </c>
      <c r="M16" s="167">
        <f t="shared" si="0"/>
        <v>9707</v>
      </c>
      <c r="N16" s="166">
        <f>D16+F16+H16+J16</f>
        <v>271</v>
      </c>
      <c r="O16" s="171">
        <v>8593</v>
      </c>
      <c r="P16" s="177">
        <f t="shared" si="1"/>
        <v>1114</v>
      </c>
      <c r="Q16" s="176">
        <f>((M16/O16)-T162)*100</f>
        <v>112.96404049807984</v>
      </c>
      <c r="R16" s="145"/>
      <c r="S16" s="28"/>
      <c r="T16" s="27"/>
      <c r="U16" s="25"/>
      <c r="V16" s="11"/>
    </row>
    <row r="17" spans="2:24" s="7" customFormat="1" ht="29.25" customHeight="1" thickBot="1" x14ac:dyDescent="0.25">
      <c r="B17" s="153" t="s">
        <v>41</v>
      </c>
      <c r="C17" s="143">
        <f>SUM(C6:C16)</f>
        <v>11582</v>
      </c>
      <c r="D17" s="156">
        <f>SUM(D6:D16)</f>
        <v>291</v>
      </c>
      <c r="E17" s="143">
        <f>SUM(E6:E16)</f>
        <v>108544</v>
      </c>
      <c r="F17" s="156">
        <f>SUM(F6:F16)</f>
        <v>17172</v>
      </c>
      <c r="G17" s="143">
        <f>SUM(G6:G16)</f>
        <v>35086</v>
      </c>
      <c r="H17" s="156">
        <v>7036</v>
      </c>
      <c r="I17" s="143">
        <f t="shared" ref="I17:N17" si="3">SUM(I6:I16)</f>
        <v>19468</v>
      </c>
      <c r="J17" s="156">
        <f t="shared" si="3"/>
        <v>1121</v>
      </c>
      <c r="K17" s="162">
        <f t="shared" si="3"/>
        <v>4194</v>
      </c>
      <c r="L17" s="163">
        <f t="shared" si="3"/>
        <v>448</v>
      </c>
      <c r="M17" s="168">
        <f>SUM(M6:M16)</f>
        <v>178874</v>
      </c>
      <c r="N17" s="169">
        <f t="shared" si="3"/>
        <v>26068</v>
      </c>
      <c r="O17" s="172">
        <v>164887</v>
      </c>
      <c r="P17" s="178">
        <f t="shared" si="1"/>
        <v>13987</v>
      </c>
      <c r="Q17" s="179">
        <f>((M17/O17)-1)*100</f>
        <v>8.4827791153941909</v>
      </c>
      <c r="R17" s="33"/>
      <c r="S17" s="28"/>
      <c r="T17" s="27"/>
      <c r="U17" s="25"/>
      <c r="V17" s="12"/>
      <c r="W17"/>
      <c r="X17"/>
    </row>
    <row r="18" spans="2:24" s="7" customFormat="1" ht="7.5" customHeight="1" x14ac:dyDescent="0.2">
      <c r="B18" s="67"/>
      <c r="C18" s="67"/>
      <c r="D18" s="67"/>
      <c r="E18" s="67"/>
      <c r="F18" s="67"/>
      <c r="G18" s="67"/>
      <c r="H18" s="67"/>
      <c r="I18" s="67"/>
      <c r="J18" s="67"/>
      <c r="K18"/>
      <c r="L18"/>
      <c r="M18"/>
      <c r="N18"/>
      <c r="O18"/>
      <c r="P18"/>
      <c r="R18" s="33"/>
      <c r="S18"/>
      <c r="T18"/>
      <c r="U18"/>
      <c r="V18"/>
      <c r="W18"/>
      <c r="X18"/>
    </row>
    <row r="19" spans="2:24" ht="11.25" customHeight="1" x14ac:dyDescent="0.2">
      <c r="B19" s="4" t="s">
        <v>103</v>
      </c>
      <c r="C19" s="130"/>
      <c r="D19" s="130"/>
      <c r="E19" s="130"/>
      <c r="F19" s="130"/>
      <c r="G19" s="130"/>
      <c r="H19" s="130"/>
      <c r="I19" s="130"/>
      <c r="J19" s="130"/>
    </row>
    <row r="20" spans="2:24" ht="12" customHeight="1" x14ac:dyDescent="0.2">
      <c r="B20" s="3" t="s">
        <v>104</v>
      </c>
      <c r="C20" s="130"/>
      <c r="D20" s="130"/>
      <c r="E20" s="130"/>
      <c r="F20" s="130"/>
      <c r="G20" s="130"/>
      <c r="H20" s="130"/>
      <c r="I20" s="130"/>
      <c r="J20" s="130"/>
    </row>
    <row r="21" spans="2:24" ht="12" customHeight="1" x14ac:dyDescent="0.2">
      <c r="B21" s="3" t="s">
        <v>105</v>
      </c>
      <c r="C21" s="130"/>
      <c r="D21" s="130"/>
      <c r="E21" s="130"/>
      <c r="F21" s="130"/>
      <c r="G21" s="130"/>
      <c r="H21" s="130"/>
      <c r="I21" s="130"/>
      <c r="J21" s="130"/>
    </row>
    <row r="22" spans="2:24" ht="12" customHeight="1" x14ac:dyDescent="0.2">
      <c r="B22" s="3" t="s">
        <v>106</v>
      </c>
      <c r="C22" s="130"/>
      <c r="D22" s="130"/>
      <c r="E22" s="130"/>
      <c r="F22" s="130"/>
      <c r="I22" s="130"/>
      <c r="J22" s="130"/>
    </row>
    <row r="23" spans="2:24" ht="0.75" customHeight="1" x14ac:dyDescent="0.2">
      <c r="B23" s="3"/>
      <c r="C23" s="130"/>
      <c r="D23" s="130"/>
      <c r="E23" s="130"/>
      <c r="F23" s="130"/>
      <c r="G23" s="130"/>
      <c r="H23" s="130"/>
      <c r="I23" s="130"/>
      <c r="J23" s="130"/>
    </row>
    <row r="24" spans="2:24" ht="28.5" customHeight="1" x14ac:dyDescent="0.25">
      <c r="B24" s="68" t="s">
        <v>45</v>
      </c>
      <c r="C24" s="130"/>
      <c r="D24" s="130"/>
      <c r="E24" s="130"/>
      <c r="F24" s="130"/>
      <c r="G24" s="130"/>
      <c r="H24" s="130"/>
      <c r="I24" s="130"/>
      <c r="J24" s="130"/>
    </row>
    <row r="25" spans="2:24" ht="12" customHeight="1" x14ac:dyDescent="0.2">
      <c r="B25" s="3"/>
      <c r="C25" s="130"/>
      <c r="D25" s="130"/>
      <c r="E25" s="130"/>
      <c r="F25" s="130"/>
      <c r="G25" s="130"/>
      <c r="H25" s="130"/>
      <c r="I25" s="130"/>
      <c r="J25" s="130"/>
    </row>
    <row r="26" spans="2:24" ht="12" customHeight="1" x14ac:dyDescent="0.2">
      <c r="B26" s="3"/>
      <c r="C26" s="130"/>
      <c r="D26" s="130"/>
      <c r="E26" s="130"/>
      <c r="F26" s="130"/>
      <c r="G26" s="130"/>
      <c r="H26" s="130"/>
      <c r="I26" s="130"/>
      <c r="J26" s="130"/>
    </row>
    <row r="27" spans="2:24" ht="12" customHeight="1" x14ac:dyDescent="0.2">
      <c r="B27" s="3"/>
      <c r="C27" s="130"/>
      <c r="D27" s="130"/>
      <c r="E27" s="130"/>
      <c r="F27" s="130"/>
      <c r="G27" s="130"/>
      <c r="H27" s="130"/>
      <c r="I27" s="130"/>
      <c r="J27" s="130"/>
    </row>
    <row r="28" spans="2:24" ht="12" customHeight="1" x14ac:dyDescent="0.2">
      <c r="B28" s="3"/>
      <c r="C28" s="130"/>
      <c r="D28" s="130"/>
      <c r="E28" s="130"/>
      <c r="F28" s="130"/>
      <c r="G28" s="130"/>
      <c r="H28" s="130"/>
      <c r="I28" s="130"/>
      <c r="J28" s="130"/>
    </row>
    <row r="29" spans="2:24" ht="12" customHeight="1" x14ac:dyDescent="0.2">
      <c r="B29" s="3"/>
      <c r="C29" s="130"/>
      <c r="D29" s="130"/>
      <c r="E29" s="130"/>
      <c r="F29" s="130"/>
      <c r="G29" s="130"/>
      <c r="H29" s="130"/>
      <c r="I29" s="130"/>
      <c r="J29" s="130"/>
    </row>
    <row r="30" spans="2:24" ht="12" customHeight="1" x14ac:dyDescent="0.2">
      <c r="B30" s="3"/>
      <c r="C30" s="130"/>
      <c r="D30" s="130"/>
      <c r="E30" s="130"/>
      <c r="F30" s="130"/>
      <c r="G30" s="130"/>
      <c r="H30" s="130"/>
      <c r="I30" s="130"/>
      <c r="J30" s="130"/>
      <c r="K30" s="138"/>
    </row>
    <row r="31" spans="2:24" ht="12" customHeight="1" thickBot="1" x14ac:dyDescent="0.25">
      <c r="B31" s="3"/>
      <c r="C31" s="130"/>
      <c r="D31" s="130"/>
      <c r="E31" s="130"/>
      <c r="F31" s="130"/>
      <c r="G31" s="130"/>
      <c r="H31" s="130"/>
      <c r="I31" s="130"/>
      <c r="J31" s="138" t="s">
        <v>30</v>
      </c>
      <c r="K31" s="138"/>
    </row>
    <row r="32" spans="2:24" ht="14.25" customHeight="1" thickBot="1" x14ac:dyDescent="0.25">
      <c r="B32" s="3" t="s">
        <v>8</v>
      </c>
      <c r="C32" s="130"/>
      <c r="D32" s="130"/>
      <c r="E32" s="130"/>
      <c r="F32" s="277" t="s">
        <v>94</v>
      </c>
      <c r="G32" s="279" t="s">
        <v>95</v>
      </c>
      <c r="H32" s="283" t="s">
        <v>85</v>
      </c>
      <c r="I32" s="287" t="s">
        <v>96</v>
      </c>
      <c r="J32" s="288"/>
    </row>
    <row r="33" spans="1:40" ht="16.5" customHeight="1" thickBot="1" x14ac:dyDescent="0.25">
      <c r="B33" s="65"/>
      <c r="C33" s="132"/>
      <c r="D33" s="132"/>
      <c r="E33" s="132"/>
      <c r="F33" s="278"/>
      <c r="G33" s="280"/>
      <c r="H33" s="284"/>
      <c r="I33" s="121" t="s">
        <v>13</v>
      </c>
      <c r="J33" s="115" t="s">
        <v>29</v>
      </c>
    </row>
    <row r="34" spans="1:40" s="7" customFormat="1" ht="24.75" customHeight="1" x14ac:dyDescent="0.2">
      <c r="B34" s="289" t="s">
        <v>75</v>
      </c>
      <c r="C34" s="290"/>
      <c r="D34" s="180"/>
      <c r="E34" s="180"/>
      <c r="F34" s="39">
        <v>321591</v>
      </c>
      <c r="G34" s="39">
        <v>152349</v>
      </c>
      <c r="H34" s="119">
        <v>164887</v>
      </c>
      <c r="I34" s="122">
        <f>M17</f>
        <v>178874</v>
      </c>
      <c r="J34" s="116">
        <f>I34-H34</f>
        <v>13987</v>
      </c>
      <c r="K34" s="17"/>
      <c r="L34" s="16"/>
      <c r="M34"/>
    </row>
    <row r="35" spans="1:40" s="7" customFormat="1" ht="24.75" customHeight="1" x14ac:dyDescent="0.2">
      <c r="B35" s="110" t="s">
        <v>76</v>
      </c>
      <c r="C35" s="133"/>
      <c r="D35" s="133"/>
      <c r="E35" s="133"/>
      <c r="F35" s="112">
        <v>1329249</v>
      </c>
      <c r="G35" s="127">
        <v>1324906</v>
      </c>
      <c r="H35" s="128">
        <v>1315612</v>
      </c>
      <c r="I35" s="123">
        <v>1315612</v>
      </c>
      <c r="J35" s="126" t="s">
        <v>97</v>
      </c>
      <c r="K35" s="41" t="s">
        <v>32</v>
      </c>
    </row>
    <row r="36" spans="1:40" s="7" customFormat="1" ht="22.5" customHeight="1" thickBot="1" x14ac:dyDescent="0.25">
      <c r="B36" s="21" t="s">
        <v>101</v>
      </c>
      <c r="C36" s="134"/>
      <c r="D36" s="134"/>
      <c r="E36" s="134"/>
      <c r="F36" s="62">
        <f>F34/F35*100</f>
        <v>24.193435541422261</v>
      </c>
      <c r="G36" s="62">
        <f>G34/G35*100</f>
        <v>11.498853503569311</v>
      </c>
      <c r="H36" s="107">
        <f>H34/H35*100</f>
        <v>12.533102464860461</v>
      </c>
      <c r="I36" s="124">
        <f>I34/I35*100</f>
        <v>13.596257863260597</v>
      </c>
      <c r="J36" s="182">
        <f>I36-H36</f>
        <v>1.0631553984001361</v>
      </c>
      <c r="K36" s="137"/>
      <c r="L36" s="181"/>
      <c r="M36" s="181"/>
      <c r="N36" s="181"/>
      <c r="O36" s="181"/>
    </row>
    <row r="37" spans="1:40" ht="30" customHeight="1" thickBot="1" x14ac:dyDescent="0.25">
      <c r="B37" s="266" t="s">
        <v>107</v>
      </c>
      <c r="C37" s="267"/>
      <c r="D37" s="267"/>
      <c r="E37" s="267"/>
      <c r="F37" s="267"/>
      <c r="G37" s="267"/>
      <c r="H37" s="267"/>
      <c r="I37" s="267"/>
      <c r="J37" s="267"/>
      <c r="K37" s="268"/>
      <c r="L37" s="268"/>
      <c r="M37" s="268"/>
      <c r="N37" s="268"/>
      <c r="O37" s="268"/>
      <c r="P37" s="268"/>
      <c r="Q37" s="268"/>
    </row>
    <row r="38" spans="1:40" ht="33" customHeight="1" thickBot="1" x14ac:dyDescent="0.25">
      <c r="B38" s="269" t="s">
        <v>108</v>
      </c>
      <c r="C38" s="270"/>
      <c r="D38" s="270"/>
      <c r="E38" s="270"/>
      <c r="F38" s="270"/>
      <c r="G38" s="270"/>
      <c r="H38" s="270"/>
      <c r="I38" s="270"/>
      <c r="J38" s="270"/>
      <c r="K38" s="270"/>
      <c r="L38" s="270"/>
      <c r="M38" s="270"/>
      <c r="N38" s="270"/>
      <c r="O38" s="270"/>
      <c r="P38" s="270"/>
      <c r="Q38" s="271"/>
      <c r="R38" s="18"/>
      <c r="S38" s="18"/>
    </row>
    <row r="39" spans="1:40" ht="75.75" customHeight="1" x14ac:dyDescent="0.2"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</row>
    <row r="40" spans="1:40" ht="75.75" customHeight="1" x14ac:dyDescent="0.2"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</row>
    <row r="41" spans="1:40" ht="75.75" customHeight="1" x14ac:dyDescent="0.2"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</row>
    <row r="42" spans="1:40" ht="25.5" customHeight="1" x14ac:dyDescent="0.2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</row>
    <row r="43" spans="1:40" ht="16.5" customHeight="1" x14ac:dyDescent="0.2">
      <c r="B43" s="1"/>
      <c r="C43" s="135"/>
      <c r="D43" s="135"/>
      <c r="E43" s="135"/>
      <c r="F43" s="135"/>
      <c r="G43" s="135"/>
      <c r="H43" s="135"/>
      <c r="I43" s="135"/>
      <c r="J43" s="135"/>
      <c r="K43" s="54"/>
      <c r="L43" s="54"/>
      <c r="M43" s="54"/>
      <c r="N43" s="54"/>
      <c r="O43" s="54"/>
      <c r="P43" s="54"/>
      <c r="Q43" s="54"/>
      <c r="R43" s="8"/>
      <c r="S43" s="1"/>
      <c r="T43" s="55" t="s">
        <v>33</v>
      </c>
      <c r="U43" s="56" t="s">
        <v>17</v>
      </c>
      <c r="V43" s="56" t="s">
        <v>18</v>
      </c>
      <c r="W43" s="56" t="s">
        <v>19</v>
      </c>
      <c r="X43" s="56" t="s">
        <v>20</v>
      </c>
      <c r="Y43" s="56" t="s">
        <v>21</v>
      </c>
      <c r="Z43" s="56" t="s">
        <v>22</v>
      </c>
      <c r="AA43" s="56" t="s">
        <v>23</v>
      </c>
      <c r="AB43" s="56" t="s">
        <v>24</v>
      </c>
      <c r="AC43" s="56" t="s">
        <v>34</v>
      </c>
      <c r="AD43" s="63">
        <v>24</v>
      </c>
      <c r="AE43" s="63">
        <v>25</v>
      </c>
      <c r="AF43" s="63">
        <v>26</v>
      </c>
      <c r="AG43" s="63">
        <v>27</v>
      </c>
      <c r="AH43" s="63">
        <v>28</v>
      </c>
      <c r="AI43" s="63">
        <v>29</v>
      </c>
      <c r="AJ43" s="63">
        <v>30</v>
      </c>
      <c r="AK43" s="63" t="s">
        <v>65</v>
      </c>
      <c r="AL43" s="63">
        <v>2</v>
      </c>
      <c r="AM43" s="63">
        <v>3</v>
      </c>
      <c r="AN43" s="63">
        <v>4</v>
      </c>
    </row>
    <row r="44" spans="1:40" ht="17.25" customHeight="1" x14ac:dyDescent="0.2">
      <c r="A44" s="1"/>
      <c r="B44" s="1"/>
      <c r="C44" s="136"/>
      <c r="D44" s="136"/>
      <c r="E44" s="136"/>
      <c r="F44" s="136"/>
      <c r="G44" s="136"/>
      <c r="H44" s="136"/>
      <c r="I44" s="136"/>
      <c r="J44" s="136"/>
      <c r="K44" s="1"/>
      <c r="L44" s="1"/>
      <c r="M44" s="1"/>
      <c r="N44" s="1"/>
      <c r="O44" s="1"/>
      <c r="P44" s="1"/>
      <c r="Q44" s="1"/>
      <c r="R44" s="1"/>
      <c r="S44" s="1"/>
      <c r="T44" s="40" t="s">
        <v>11</v>
      </c>
      <c r="U44" s="40">
        <v>26</v>
      </c>
      <c r="V44" s="40">
        <v>29</v>
      </c>
      <c r="W44" s="40">
        <v>31</v>
      </c>
      <c r="X44" s="40">
        <v>35.799999999999997</v>
      </c>
      <c r="Y44" s="40">
        <v>36.700000000000003</v>
      </c>
      <c r="Z44" s="40">
        <v>38.5</v>
      </c>
      <c r="AA44" s="40">
        <v>30.6</v>
      </c>
      <c r="AB44" s="40">
        <v>34.5</v>
      </c>
      <c r="AC44" s="40">
        <v>35.1</v>
      </c>
      <c r="AD44" s="53">
        <v>35.1</v>
      </c>
      <c r="AE44" s="40">
        <v>33.299999999999997</v>
      </c>
      <c r="AF44" s="40">
        <v>36.200000000000003</v>
      </c>
      <c r="AG44" s="40">
        <v>33.9</v>
      </c>
      <c r="AH44" s="101">
        <v>35</v>
      </c>
      <c r="AI44" s="101">
        <v>34.1</v>
      </c>
      <c r="AJ44" s="101">
        <v>34.4</v>
      </c>
      <c r="AK44" s="101">
        <v>32.1</v>
      </c>
      <c r="AL44" s="101">
        <v>15.2</v>
      </c>
      <c r="AM44" s="101">
        <v>16.5</v>
      </c>
      <c r="AN44" s="101">
        <v>17.899999999999999</v>
      </c>
    </row>
    <row r="45" spans="1:40" ht="17.25" customHeight="1" x14ac:dyDescent="0.2">
      <c r="B45" s="1"/>
      <c r="C45" s="136"/>
      <c r="D45" s="136"/>
      <c r="E45" s="136"/>
      <c r="F45" s="136"/>
      <c r="G45" s="136"/>
      <c r="H45" s="136"/>
      <c r="I45" s="136"/>
      <c r="J45" s="136"/>
      <c r="K45" s="1"/>
      <c r="L45" s="1"/>
      <c r="M45" s="1"/>
      <c r="N45" s="1"/>
      <c r="O45" s="1"/>
      <c r="P45" s="1"/>
      <c r="Q45" s="1"/>
      <c r="T45" s="40" t="s">
        <v>12</v>
      </c>
      <c r="U45" s="40">
        <v>18.399999999999999</v>
      </c>
      <c r="V45" s="40">
        <v>20.399999999999999</v>
      </c>
      <c r="W45" s="40">
        <v>21.9</v>
      </c>
      <c r="X45" s="40">
        <v>25.6</v>
      </c>
      <c r="Y45" s="40">
        <v>26.5</v>
      </c>
      <c r="Z45" s="40">
        <v>28.1</v>
      </c>
      <c r="AA45" s="40">
        <v>22.5</v>
      </c>
      <c r="AB45" s="40">
        <v>25.4</v>
      </c>
      <c r="AC45" s="101">
        <v>26</v>
      </c>
      <c r="AD45" s="53">
        <v>25.3</v>
      </c>
      <c r="AE45" s="40">
        <v>24.1</v>
      </c>
      <c r="AF45" s="40">
        <v>26.2</v>
      </c>
      <c r="AG45" s="40">
        <v>25.2</v>
      </c>
      <c r="AH45" s="102">
        <v>25.8</v>
      </c>
      <c r="AI45" s="102">
        <v>25.3</v>
      </c>
      <c r="AJ45" s="102">
        <v>25.7</v>
      </c>
      <c r="AK45" s="102">
        <v>25.6</v>
      </c>
      <c r="AL45" s="102">
        <v>11.5</v>
      </c>
      <c r="AM45" s="102">
        <v>12.4</v>
      </c>
      <c r="AN45" s="102">
        <v>13.6</v>
      </c>
    </row>
    <row r="47" spans="1:40" ht="3.65" customHeight="1" x14ac:dyDescent="0.2"/>
    <row r="48" spans="1:40" ht="28.15" customHeight="1" x14ac:dyDescent="0.3">
      <c r="H48" s="272"/>
      <c r="I48" s="272"/>
      <c r="J48" s="292"/>
      <c r="K48" s="292"/>
      <c r="L48" s="292"/>
    </row>
  </sheetData>
  <mergeCells count="19">
    <mergeCell ref="P4:Q4"/>
    <mergeCell ref="B1:Q1"/>
    <mergeCell ref="P2:Q2"/>
    <mergeCell ref="B4:B5"/>
    <mergeCell ref="E4:F4"/>
    <mergeCell ref="C4:D4"/>
    <mergeCell ref="G4:H4"/>
    <mergeCell ref="I4:J4"/>
    <mergeCell ref="K4:L4"/>
    <mergeCell ref="M4:N4"/>
    <mergeCell ref="B2:C3"/>
    <mergeCell ref="B37:Q37"/>
    <mergeCell ref="B38:Q38"/>
    <mergeCell ref="H48:L48"/>
    <mergeCell ref="F32:F33"/>
    <mergeCell ref="G32:G33"/>
    <mergeCell ref="H32:H33"/>
    <mergeCell ref="I32:J32"/>
    <mergeCell ref="B34:C34"/>
  </mergeCells>
  <phoneticPr fontId="3"/>
  <pageMargins left="0.78740157480314965" right="0.39370078740157483" top="0.59055118110236227" bottom="0.59055118110236227" header="0.51181102362204722" footer="0.51181102362204722"/>
  <pageSetup paperSize="9" scale="46" orientation="portrait" r:id="rId1"/>
  <headerFooter alignWithMargins="0"/>
  <colBreaks count="1" manualBreakCount="1">
    <brk id="1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G47"/>
  <sheetViews>
    <sheetView zoomScaleNormal="100" zoomScaleSheetLayoutView="100" workbookViewId="0">
      <selection activeCell="J34" sqref="J34"/>
    </sheetView>
  </sheetViews>
  <sheetFormatPr defaultRowHeight="13" x14ac:dyDescent="0.2"/>
  <cols>
    <col min="1" max="1" width="2.26953125" customWidth="1"/>
    <col min="2" max="2" width="12.90625" customWidth="1"/>
    <col min="3" max="8" width="9.7265625" customWidth="1"/>
    <col min="9" max="9" width="10.36328125" customWidth="1"/>
    <col min="10" max="10" width="12.26953125" customWidth="1"/>
    <col min="11" max="11" width="10.36328125" customWidth="1"/>
    <col min="12" max="12" width="2.08984375" customWidth="1"/>
    <col min="13" max="13" width="9.08984375" customWidth="1"/>
    <col min="14" max="14" width="13.90625" customWidth="1"/>
    <col min="15" max="30" width="5.36328125" customWidth="1"/>
    <col min="31" max="31" width="5.08984375" customWidth="1"/>
    <col min="32" max="33" width="5.7265625" customWidth="1"/>
  </cols>
  <sheetData>
    <row r="1" spans="2:16" ht="21" customHeight="1" x14ac:dyDescent="0.3">
      <c r="B1" s="248" t="s">
        <v>90</v>
      </c>
      <c r="C1" s="248"/>
      <c r="D1" s="248"/>
      <c r="E1" s="248"/>
      <c r="F1" s="248"/>
      <c r="G1" s="248"/>
      <c r="H1" s="248"/>
      <c r="I1" s="248"/>
      <c r="J1" s="248"/>
      <c r="K1" s="248"/>
      <c r="L1" s="14"/>
      <c r="N1" s="14"/>
      <c r="O1" s="13"/>
    </row>
    <row r="2" spans="2:16" ht="21" customHeight="1" x14ac:dyDescent="0.3">
      <c r="B2" s="57"/>
      <c r="C2" s="58"/>
      <c r="D2" s="58"/>
      <c r="E2" s="58"/>
      <c r="F2" s="58"/>
      <c r="G2" s="58"/>
      <c r="H2" s="20"/>
      <c r="I2" s="20"/>
      <c r="J2" s="251" t="s">
        <v>89</v>
      </c>
      <c r="K2" s="251"/>
      <c r="L2" s="14"/>
      <c r="N2" s="14"/>
      <c r="O2" s="13"/>
    </row>
    <row r="3" spans="2:16" ht="15" customHeight="1" thickBot="1" x14ac:dyDescent="0.25">
      <c r="B3" s="34"/>
      <c r="C3" s="34"/>
      <c r="D3" s="34"/>
      <c r="E3" s="34"/>
      <c r="F3" s="34"/>
      <c r="G3" s="34"/>
      <c r="H3" s="34"/>
      <c r="I3" s="34"/>
      <c r="J3" s="34"/>
      <c r="K3" s="34" t="s">
        <v>28</v>
      </c>
      <c r="L3" s="34"/>
    </row>
    <row r="4" spans="2:16" ht="18" customHeight="1" x14ac:dyDescent="0.2">
      <c r="B4" s="252" t="s">
        <v>0</v>
      </c>
      <c r="C4" s="301" t="s">
        <v>86</v>
      </c>
      <c r="D4" s="303" t="s">
        <v>3</v>
      </c>
      <c r="E4" s="303" t="s">
        <v>4</v>
      </c>
      <c r="F4" s="303" t="s">
        <v>6</v>
      </c>
      <c r="G4" s="305" t="s">
        <v>7</v>
      </c>
      <c r="H4" s="307" t="s">
        <v>14</v>
      </c>
      <c r="I4" s="308" t="s">
        <v>15</v>
      </c>
      <c r="J4" s="309" t="s">
        <v>16</v>
      </c>
      <c r="K4" s="310"/>
      <c r="L4" s="23"/>
      <c r="M4" s="25"/>
      <c r="N4" s="26"/>
      <c r="O4" s="25"/>
      <c r="P4" s="9"/>
    </row>
    <row r="5" spans="2:16" ht="16.5" customHeight="1" thickBot="1" x14ac:dyDescent="0.25">
      <c r="B5" s="300"/>
      <c r="C5" s="302"/>
      <c r="D5" s="304"/>
      <c r="E5" s="304"/>
      <c r="F5" s="304"/>
      <c r="G5" s="306"/>
      <c r="H5" s="304"/>
      <c r="I5" s="306"/>
      <c r="J5" s="60" t="s">
        <v>26</v>
      </c>
      <c r="K5" s="61" t="s">
        <v>25</v>
      </c>
      <c r="L5" s="23"/>
      <c r="M5" s="25"/>
      <c r="N5" s="26"/>
      <c r="O5" s="25"/>
      <c r="P5" s="9"/>
    </row>
    <row r="6" spans="2:16" ht="24.75" customHeight="1" x14ac:dyDescent="0.2">
      <c r="B6" s="69" t="s">
        <v>1</v>
      </c>
      <c r="C6" s="70">
        <v>324</v>
      </c>
      <c r="D6" s="71">
        <v>39907</v>
      </c>
      <c r="E6" s="71">
        <v>5041</v>
      </c>
      <c r="F6" s="71">
        <v>526</v>
      </c>
      <c r="G6" s="72" t="s">
        <v>48</v>
      </c>
      <c r="H6" s="47">
        <f>SUM(C6:G6)</f>
        <v>45798</v>
      </c>
      <c r="I6" s="87">
        <v>41731</v>
      </c>
      <c r="J6" s="88">
        <f>H6-I6</f>
        <v>4067</v>
      </c>
      <c r="K6" s="89">
        <f>((H6/I6)-1)*100</f>
        <v>9.7457525580503699</v>
      </c>
      <c r="L6" s="30"/>
      <c r="M6" s="31"/>
      <c r="N6" s="27"/>
      <c r="O6" s="32"/>
      <c r="P6" s="10"/>
    </row>
    <row r="7" spans="2:16" ht="24.75" customHeight="1" x14ac:dyDescent="0.2">
      <c r="B7" s="69" t="s">
        <v>9</v>
      </c>
      <c r="C7" s="73">
        <v>334</v>
      </c>
      <c r="D7" s="74">
        <v>6475</v>
      </c>
      <c r="E7" s="74">
        <v>1374</v>
      </c>
      <c r="F7" s="75" t="s">
        <v>48</v>
      </c>
      <c r="G7" s="75" t="s">
        <v>48</v>
      </c>
      <c r="H7" s="35">
        <f t="shared" ref="H7:H16" si="0">SUM(C7:G7)</f>
        <v>8183</v>
      </c>
      <c r="I7" s="87">
        <v>8228</v>
      </c>
      <c r="J7" s="88">
        <f>H7-I7</f>
        <v>-45</v>
      </c>
      <c r="K7" s="90">
        <f t="shared" ref="K7:K17" si="1">((H7/I7)-1)*100</f>
        <v>-0.54691298006805944</v>
      </c>
      <c r="L7" s="30"/>
      <c r="M7" s="31"/>
      <c r="N7" s="27"/>
      <c r="O7" s="32"/>
      <c r="P7" s="10"/>
    </row>
    <row r="8" spans="2:16" ht="24.75" customHeight="1" x14ac:dyDescent="0.2">
      <c r="B8" s="76" t="s">
        <v>42</v>
      </c>
      <c r="C8" s="73">
        <v>69</v>
      </c>
      <c r="D8" s="74">
        <v>9817</v>
      </c>
      <c r="E8" s="74">
        <v>3079</v>
      </c>
      <c r="F8" s="74">
        <v>12</v>
      </c>
      <c r="G8" s="75" t="s">
        <v>48</v>
      </c>
      <c r="H8" s="35">
        <f t="shared" si="0"/>
        <v>12977</v>
      </c>
      <c r="I8" s="91">
        <v>12746</v>
      </c>
      <c r="J8" s="92">
        <f t="shared" ref="J8:J17" si="2">H8-I8</f>
        <v>231</v>
      </c>
      <c r="K8" s="90">
        <f t="shared" si="1"/>
        <v>1.8123332810293435</v>
      </c>
      <c r="L8" s="30"/>
      <c r="M8" s="31"/>
      <c r="N8" s="27"/>
      <c r="O8" s="32"/>
      <c r="P8" s="10"/>
    </row>
    <row r="9" spans="2:16" ht="24.75" customHeight="1" x14ac:dyDescent="0.2">
      <c r="B9" s="77" t="s">
        <v>43</v>
      </c>
      <c r="C9" s="73">
        <v>922</v>
      </c>
      <c r="D9" s="74">
        <v>13932</v>
      </c>
      <c r="E9" s="74">
        <v>3787</v>
      </c>
      <c r="F9" s="74">
        <v>545</v>
      </c>
      <c r="G9" s="75" t="s">
        <v>48</v>
      </c>
      <c r="H9" s="35">
        <f t="shared" si="0"/>
        <v>19186</v>
      </c>
      <c r="I9" s="91">
        <v>18778</v>
      </c>
      <c r="J9" s="92">
        <f t="shared" si="2"/>
        <v>408</v>
      </c>
      <c r="K9" s="90">
        <f t="shared" si="1"/>
        <v>2.1727553520076714</v>
      </c>
      <c r="L9" s="30"/>
      <c r="M9" s="31"/>
      <c r="N9" s="27"/>
      <c r="O9" s="32"/>
      <c r="P9" s="10"/>
    </row>
    <row r="10" spans="2:16" ht="24.75" customHeight="1" x14ac:dyDescent="0.2">
      <c r="B10" s="77" t="s">
        <v>10</v>
      </c>
      <c r="C10" s="73">
        <v>1188</v>
      </c>
      <c r="D10" s="74">
        <v>15859</v>
      </c>
      <c r="E10" s="74">
        <v>3456</v>
      </c>
      <c r="F10" s="74">
        <v>301</v>
      </c>
      <c r="G10" s="75" t="s">
        <v>48</v>
      </c>
      <c r="H10" s="35">
        <f t="shared" si="0"/>
        <v>20804</v>
      </c>
      <c r="I10" s="91">
        <v>17596</v>
      </c>
      <c r="J10" s="92">
        <f t="shared" si="2"/>
        <v>3208</v>
      </c>
      <c r="K10" s="90">
        <f t="shared" si="1"/>
        <v>18.231416230961585</v>
      </c>
      <c r="L10" s="30"/>
      <c r="M10" s="31"/>
      <c r="N10" s="27"/>
      <c r="O10" s="32"/>
      <c r="P10" s="11"/>
    </row>
    <row r="11" spans="2:16" ht="24.75" customHeight="1" x14ac:dyDescent="0.2">
      <c r="B11" s="77" t="s">
        <v>35</v>
      </c>
      <c r="C11" s="73">
        <v>25</v>
      </c>
      <c r="D11" s="74">
        <v>12563</v>
      </c>
      <c r="E11" s="74">
        <v>4552</v>
      </c>
      <c r="F11" s="74">
        <v>451</v>
      </c>
      <c r="G11" s="75" t="s">
        <v>48</v>
      </c>
      <c r="H11" s="35">
        <f t="shared" si="0"/>
        <v>17591</v>
      </c>
      <c r="I11" s="91">
        <v>18098</v>
      </c>
      <c r="J11" s="92">
        <f t="shared" si="2"/>
        <v>-507</v>
      </c>
      <c r="K11" s="90">
        <f t="shared" si="1"/>
        <v>-2.8014145209415364</v>
      </c>
      <c r="L11" s="30"/>
      <c r="M11" s="31"/>
      <c r="N11" s="27"/>
      <c r="O11" s="32"/>
      <c r="P11" s="10"/>
    </row>
    <row r="12" spans="2:16" ht="24.75" customHeight="1" x14ac:dyDescent="0.2">
      <c r="B12" s="77" t="s">
        <v>36</v>
      </c>
      <c r="C12" s="125" t="s">
        <v>48</v>
      </c>
      <c r="D12" s="74">
        <v>4651</v>
      </c>
      <c r="E12" s="74">
        <v>1351</v>
      </c>
      <c r="F12" s="75" t="s">
        <v>48</v>
      </c>
      <c r="G12" s="75" t="s">
        <v>48</v>
      </c>
      <c r="H12" s="35">
        <f t="shared" si="0"/>
        <v>6002</v>
      </c>
      <c r="I12" s="93">
        <v>4806</v>
      </c>
      <c r="J12" s="92">
        <f t="shared" si="2"/>
        <v>1196</v>
      </c>
      <c r="K12" s="94">
        <f t="shared" si="1"/>
        <v>24.885559717020399</v>
      </c>
      <c r="L12" s="24"/>
      <c r="M12" s="28"/>
      <c r="N12" s="27"/>
      <c r="O12" s="25"/>
      <c r="P12" s="11"/>
    </row>
    <row r="13" spans="2:16" ht="24.75" customHeight="1" x14ac:dyDescent="0.2">
      <c r="B13" s="77" t="s">
        <v>37</v>
      </c>
      <c r="C13" s="73">
        <v>1204</v>
      </c>
      <c r="D13" s="74">
        <v>10741</v>
      </c>
      <c r="E13" s="74">
        <v>4395</v>
      </c>
      <c r="F13" s="75" t="s">
        <v>48</v>
      </c>
      <c r="G13" s="75" t="s">
        <v>48</v>
      </c>
      <c r="H13" s="35">
        <f t="shared" si="0"/>
        <v>16340</v>
      </c>
      <c r="I13" s="93">
        <v>13161</v>
      </c>
      <c r="J13" s="92">
        <f t="shared" si="2"/>
        <v>3179</v>
      </c>
      <c r="K13" s="94">
        <f t="shared" si="1"/>
        <v>24.154699490920152</v>
      </c>
      <c r="L13" s="24"/>
      <c r="M13" s="28"/>
      <c r="N13" s="27"/>
      <c r="O13" s="25"/>
      <c r="P13" s="11"/>
    </row>
    <row r="14" spans="2:16" ht="24.75" customHeight="1" thickBot="1" x14ac:dyDescent="0.25">
      <c r="B14" s="78" t="s">
        <v>38</v>
      </c>
      <c r="C14" s="79" t="s">
        <v>48</v>
      </c>
      <c r="D14" s="80" t="s">
        <v>48</v>
      </c>
      <c r="E14" s="80" t="s">
        <v>48</v>
      </c>
      <c r="F14" s="106">
        <v>5575</v>
      </c>
      <c r="G14" s="81">
        <v>3332</v>
      </c>
      <c r="H14" s="43">
        <f t="shared" si="0"/>
        <v>8907</v>
      </c>
      <c r="I14" s="95">
        <v>7898</v>
      </c>
      <c r="J14" s="96">
        <f t="shared" si="2"/>
        <v>1009</v>
      </c>
      <c r="K14" s="97">
        <f t="shared" si="1"/>
        <v>12.775386173714875</v>
      </c>
      <c r="L14" s="24"/>
      <c r="M14" s="28"/>
      <c r="N14" s="27"/>
      <c r="O14" s="25"/>
      <c r="P14" s="11"/>
    </row>
    <row r="15" spans="2:16" ht="24.75" customHeight="1" thickBot="1" x14ac:dyDescent="0.25">
      <c r="B15" s="82" t="s">
        <v>39</v>
      </c>
      <c r="C15" s="83">
        <v>355</v>
      </c>
      <c r="D15" s="84">
        <v>0</v>
      </c>
      <c r="E15" s="85">
        <v>51</v>
      </c>
      <c r="F15" s="86" t="s">
        <v>48</v>
      </c>
      <c r="G15" s="85">
        <v>100</v>
      </c>
      <c r="H15" s="44">
        <f t="shared" si="0"/>
        <v>506</v>
      </c>
      <c r="I15" s="98">
        <v>1455</v>
      </c>
      <c r="J15" s="99">
        <f t="shared" si="2"/>
        <v>-949</v>
      </c>
      <c r="K15" s="100">
        <f t="shared" si="1"/>
        <v>-65.223367697594497</v>
      </c>
      <c r="L15" s="24"/>
      <c r="M15" s="28"/>
      <c r="N15" s="27"/>
      <c r="O15" s="25"/>
      <c r="P15" s="11"/>
    </row>
    <row r="16" spans="2:16" ht="24.75" customHeight="1" thickBot="1" x14ac:dyDescent="0.25">
      <c r="B16" s="82" t="s">
        <v>40</v>
      </c>
      <c r="C16" s="84">
        <v>4858</v>
      </c>
      <c r="D16" s="85">
        <v>50</v>
      </c>
      <c r="E16" s="85">
        <v>1923</v>
      </c>
      <c r="F16" s="85">
        <v>1762</v>
      </c>
      <c r="G16" s="86" t="s">
        <v>48</v>
      </c>
      <c r="H16" s="44">
        <f t="shared" si="0"/>
        <v>8593</v>
      </c>
      <c r="I16" s="98">
        <v>7852</v>
      </c>
      <c r="J16" s="99">
        <f t="shared" si="2"/>
        <v>741</v>
      </c>
      <c r="K16" s="100">
        <f t="shared" si="1"/>
        <v>9.43708609271523</v>
      </c>
      <c r="L16" s="24"/>
      <c r="M16" s="28"/>
      <c r="N16" s="27"/>
      <c r="O16" s="25"/>
      <c r="P16" s="11"/>
    </row>
    <row r="17" spans="2:19" s="7" customFormat="1" ht="29.25" customHeight="1" thickBot="1" x14ac:dyDescent="0.25">
      <c r="B17" s="59" t="s">
        <v>41</v>
      </c>
      <c r="C17" s="5">
        <f t="shared" ref="C17:H17" si="3">SUM(C6:C16)</f>
        <v>9279</v>
      </c>
      <c r="D17" s="6">
        <f t="shared" si="3"/>
        <v>113995</v>
      </c>
      <c r="E17" s="6">
        <f t="shared" si="3"/>
        <v>29009</v>
      </c>
      <c r="F17" s="6">
        <f t="shared" si="3"/>
        <v>9172</v>
      </c>
      <c r="G17" s="50">
        <f t="shared" si="3"/>
        <v>3432</v>
      </c>
      <c r="H17" s="113">
        <f t="shared" si="3"/>
        <v>164887</v>
      </c>
      <c r="I17" s="51">
        <v>152349</v>
      </c>
      <c r="J17" s="114">
        <f t="shared" si="2"/>
        <v>12538</v>
      </c>
      <c r="K17" s="46">
        <f t="shared" si="1"/>
        <v>8.2297881837097631</v>
      </c>
      <c r="L17" s="30"/>
      <c r="M17" s="28"/>
      <c r="N17" s="27"/>
      <c r="O17" s="25"/>
      <c r="P17" s="12"/>
      <c r="Q17"/>
      <c r="R17"/>
    </row>
    <row r="18" spans="2:19" s="7" customFormat="1" ht="7.5" customHeight="1" x14ac:dyDescent="0.2">
      <c r="B18" s="19"/>
      <c r="C18" s="19"/>
      <c r="D18" s="19"/>
      <c r="E18" s="19"/>
      <c r="F18" s="19"/>
      <c r="G18"/>
      <c r="H18"/>
      <c r="I18"/>
      <c r="J18"/>
      <c r="L18" s="33"/>
      <c r="M18"/>
      <c r="N18"/>
      <c r="O18"/>
      <c r="P18"/>
      <c r="Q18"/>
      <c r="R18"/>
    </row>
    <row r="19" spans="2:19" ht="11.25" customHeight="1" x14ac:dyDescent="0.2">
      <c r="B19" s="4" t="s">
        <v>50</v>
      </c>
      <c r="C19" s="2"/>
      <c r="D19" s="2"/>
      <c r="E19" s="2"/>
      <c r="F19" s="2"/>
    </row>
    <row r="20" spans="2:19" ht="12" customHeight="1" x14ac:dyDescent="0.2">
      <c r="B20" s="3" t="s">
        <v>80</v>
      </c>
      <c r="C20" s="2"/>
      <c r="D20" s="2"/>
      <c r="E20" s="2"/>
      <c r="F20" s="2"/>
    </row>
    <row r="21" spans="2:19" ht="12" customHeight="1" x14ac:dyDescent="0.2">
      <c r="B21" s="3" t="s">
        <v>87</v>
      </c>
      <c r="C21" s="2"/>
      <c r="D21" s="2"/>
      <c r="E21" s="2"/>
      <c r="F21" s="2"/>
    </row>
    <row r="22" spans="2:19" ht="12" customHeight="1" x14ac:dyDescent="0.2">
      <c r="B22" s="3" t="s">
        <v>49</v>
      </c>
      <c r="C22" s="2"/>
      <c r="D22" s="2"/>
      <c r="F22" s="2"/>
    </row>
    <row r="23" spans="2:19" ht="0.75" customHeight="1" x14ac:dyDescent="0.2">
      <c r="B23" s="3"/>
      <c r="C23" s="2"/>
      <c r="D23" s="2"/>
      <c r="E23" s="2"/>
      <c r="F23" s="2"/>
    </row>
    <row r="24" spans="2:19" ht="28.5" customHeight="1" x14ac:dyDescent="0.25">
      <c r="B24" s="68" t="s">
        <v>45</v>
      </c>
      <c r="C24" s="2"/>
      <c r="D24" s="2"/>
      <c r="E24" s="2"/>
      <c r="F24" s="2"/>
      <c r="K24" t="s">
        <v>44</v>
      </c>
    </row>
    <row r="25" spans="2:19" ht="12" customHeight="1" x14ac:dyDescent="0.2">
      <c r="B25" s="3"/>
      <c r="C25" s="2"/>
      <c r="D25" s="2"/>
      <c r="E25" s="2"/>
      <c r="F25" s="2"/>
    </row>
    <row r="26" spans="2:19" ht="12" customHeight="1" x14ac:dyDescent="0.2">
      <c r="B26" s="3"/>
      <c r="C26" s="2"/>
      <c r="D26" s="2"/>
      <c r="E26" s="2"/>
      <c r="F26" s="2"/>
    </row>
    <row r="27" spans="2:19" ht="12" customHeight="1" x14ac:dyDescent="0.2">
      <c r="B27" s="3"/>
      <c r="C27" s="2"/>
      <c r="D27" s="2"/>
      <c r="E27" s="2"/>
      <c r="F27" s="2"/>
    </row>
    <row r="28" spans="2:19" ht="12" customHeight="1" x14ac:dyDescent="0.2">
      <c r="B28" s="3"/>
      <c r="C28" s="2"/>
      <c r="D28" s="2"/>
      <c r="E28" s="2"/>
      <c r="F28" s="2"/>
    </row>
    <row r="29" spans="2:19" ht="12" customHeight="1" x14ac:dyDescent="0.2">
      <c r="B29" s="3"/>
      <c r="C29" s="2"/>
      <c r="D29" s="2"/>
      <c r="E29" s="2"/>
      <c r="F29" s="2"/>
    </row>
    <row r="30" spans="2:19" ht="12" customHeight="1" thickBot="1" x14ac:dyDescent="0.25">
      <c r="B30" s="3"/>
      <c r="C30" s="2"/>
      <c r="D30" s="2"/>
      <c r="E30" s="2"/>
      <c r="F30" s="2"/>
      <c r="K30" t="s">
        <v>30</v>
      </c>
    </row>
    <row r="31" spans="2:19" ht="14.25" customHeight="1" thickBot="1" x14ac:dyDescent="0.25">
      <c r="B31" s="3" t="s">
        <v>8</v>
      </c>
      <c r="C31" s="2"/>
      <c r="D31" s="2"/>
      <c r="E31" s="2"/>
      <c r="F31" s="108"/>
      <c r="G31" s="293" t="s">
        <v>83</v>
      </c>
      <c r="H31" s="279" t="s">
        <v>84</v>
      </c>
      <c r="I31" s="279" t="s">
        <v>73</v>
      </c>
      <c r="J31" s="296" t="s">
        <v>85</v>
      </c>
      <c r="K31" s="288"/>
      <c r="R31">
        <v>1719832</v>
      </c>
      <c r="S31">
        <v>1711089</v>
      </c>
    </row>
    <row r="32" spans="2:19" ht="16.5" customHeight="1" thickBot="1" x14ac:dyDescent="0.25">
      <c r="B32" s="65"/>
      <c r="C32" s="65"/>
      <c r="D32" s="65"/>
      <c r="E32" s="65"/>
      <c r="F32" s="109"/>
      <c r="G32" s="294"/>
      <c r="H32" s="295"/>
      <c r="I32" s="291"/>
      <c r="J32" s="121" t="s">
        <v>13</v>
      </c>
      <c r="K32" s="115" t="s">
        <v>29</v>
      </c>
    </row>
    <row r="33" spans="1:33" s="7" customFormat="1" ht="24.75" customHeight="1" x14ac:dyDescent="0.2">
      <c r="B33" s="297" t="s">
        <v>75</v>
      </c>
      <c r="C33" s="298"/>
      <c r="D33" s="298"/>
      <c r="E33" s="298"/>
      <c r="F33" s="299"/>
      <c r="G33" s="39">
        <v>344371</v>
      </c>
      <c r="H33" s="39">
        <v>321591</v>
      </c>
      <c r="I33" s="119">
        <v>152349</v>
      </c>
      <c r="J33" s="122">
        <f>H17</f>
        <v>164887</v>
      </c>
      <c r="K33" s="116">
        <f>J33-I33</f>
        <v>12538</v>
      </c>
      <c r="L33" s="17"/>
      <c r="M33" s="16"/>
      <c r="N33"/>
    </row>
    <row r="34" spans="1:33" s="7" customFormat="1" ht="24.75" customHeight="1" x14ac:dyDescent="0.2">
      <c r="B34" s="110" t="s">
        <v>76</v>
      </c>
      <c r="C34" s="111"/>
      <c r="D34" s="111"/>
      <c r="E34" s="111"/>
      <c r="F34" s="111"/>
      <c r="G34" s="112">
        <v>1337523</v>
      </c>
      <c r="H34" s="112">
        <v>1329249</v>
      </c>
      <c r="I34" s="120">
        <v>1329249</v>
      </c>
      <c r="J34" s="123">
        <v>1329249</v>
      </c>
      <c r="K34" s="126" t="s">
        <v>88</v>
      </c>
      <c r="L34"/>
      <c r="N34" s="41" t="s">
        <v>32</v>
      </c>
    </row>
    <row r="35" spans="1:33" s="7" customFormat="1" ht="22.5" customHeight="1" thickBot="1" x14ac:dyDescent="0.25">
      <c r="B35" s="21" t="s">
        <v>77</v>
      </c>
      <c r="C35" s="22"/>
      <c r="D35" s="22" t="s">
        <v>27</v>
      </c>
      <c r="E35" s="22"/>
      <c r="F35" s="22"/>
      <c r="G35" s="62">
        <f>G33/G34*100</f>
        <v>25.746921735177636</v>
      </c>
      <c r="H35" s="62">
        <f>H33/H34*100</f>
        <v>24.193435541422261</v>
      </c>
      <c r="I35" s="107">
        <f>I33/I34*100</f>
        <v>11.461283777531523</v>
      </c>
      <c r="J35" s="124">
        <f>J33/J34*100</f>
        <v>12.404523155556257</v>
      </c>
      <c r="K35" s="118">
        <f>J35-I35</f>
        <v>0.94323937802473345</v>
      </c>
    </row>
    <row r="36" spans="1:33" ht="24.75" customHeight="1" thickBot="1" x14ac:dyDescent="0.25">
      <c r="B36" s="267" t="s">
        <v>74</v>
      </c>
      <c r="C36" s="267"/>
      <c r="D36" s="267"/>
      <c r="E36" s="267"/>
      <c r="F36" s="267"/>
      <c r="G36" s="267"/>
      <c r="H36" s="267"/>
      <c r="I36" s="267"/>
      <c r="J36" s="267"/>
      <c r="K36" s="267"/>
    </row>
    <row r="37" spans="1:33" ht="33" customHeight="1" thickBot="1" x14ac:dyDescent="0.25">
      <c r="B37" s="269" t="s">
        <v>91</v>
      </c>
      <c r="C37" s="270"/>
      <c r="D37" s="270"/>
      <c r="E37" s="270"/>
      <c r="F37" s="270"/>
      <c r="G37" s="270"/>
      <c r="H37" s="270"/>
      <c r="I37" s="270"/>
      <c r="J37" s="270"/>
      <c r="K37" s="271"/>
      <c r="L37" s="18"/>
      <c r="M37" s="18"/>
    </row>
    <row r="38" spans="1:33" ht="75.75" customHeight="1" x14ac:dyDescent="0.2"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</row>
    <row r="39" spans="1:33" ht="75.75" customHeight="1" x14ac:dyDescent="0.2"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</row>
    <row r="40" spans="1:33" ht="75.75" customHeight="1" x14ac:dyDescent="0.2"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</row>
    <row r="41" spans="1:33" ht="25.5" customHeight="1" x14ac:dyDescent="0.2"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</row>
    <row r="42" spans="1:33" ht="16.5" customHeight="1" x14ac:dyDescent="0.2">
      <c r="B42" s="1"/>
      <c r="C42" s="54"/>
      <c r="D42" s="54"/>
      <c r="E42" s="54"/>
      <c r="F42" s="54"/>
      <c r="G42" s="54"/>
      <c r="H42" s="54"/>
      <c r="I42" s="54"/>
      <c r="J42" s="54"/>
      <c r="K42" s="54"/>
      <c r="L42" s="8"/>
      <c r="M42" s="1"/>
      <c r="N42" s="55" t="s">
        <v>33</v>
      </c>
      <c r="O42" s="56" t="s">
        <v>17</v>
      </c>
      <c r="P42" s="56" t="s">
        <v>18</v>
      </c>
      <c r="Q42" s="56" t="s">
        <v>19</v>
      </c>
      <c r="R42" s="56" t="s">
        <v>20</v>
      </c>
      <c r="S42" s="56" t="s">
        <v>21</v>
      </c>
      <c r="T42" s="56" t="s">
        <v>22</v>
      </c>
      <c r="U42" s="56" t="s">
        <v>23</v>
      </c>
      <c r="V42" s="56" t="s">
        <v>24</v>
      </c>
      <c r="W42" s="56" t="s">
        <v>34</v>
      </c>
      <c r="X42" s="63">
        <v>24</v>
      </c>
      <c r="Y42" s="63">
        <v>25</v>
      </c>
      <c r="Z42" s="63">
        <v>26</v>
      </c>
      <c r="AA42" s="63">
        <v>27</v>
      </c>
      <c r="AB42" s="63">
        <v>28</v>
      </c>
      <c r="AC42" s="63">
        <v>29</v>
      </c>
      <c r="AD42" s="63">
        <v>30</v>
      </c>
      <c r="AE42" s="63" t="s">
        <v>65</v>
      </c>
      <c r="AF42" s="63">
        <v>2</v>
      </c>
      <c r="AG42" s="63">
        <v>3</v>
      </c>
    </row>
    <row r="43" spans="1:33" ht="17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40" t="s">
        <v>11</v>
      </c>
      <c r="O43" s="40">
        <v>26</v>
      </c>
      <c r="P43" s="40">
        <v>29</v>
      </c>
      <c r="Q43" s="40">
        <v>31</v>
      </c>
      <c r="R43" s="40">
        <v>35.799999999999997</v>
      </c>
      <c r="S43" s="40">
        <v>36.700000000000003</v>
      </c>
      <c r="T43" s="40">
        <v>38.5</v>
      </c>
      <c r="U43" s="40">
        <v>30.6</v>
      </c>
      <c r="V43" s="40">
        <v>34.5</v>
      </c>
      <c r="W43" s="40">
        <v>35.1</v>
      </c>
      <c r="X43" s="53">
        <v>35.1</v>
      </c>
      <c r="Y43" s="40">
        <v>33.299999999999997</v>
      </c>
      <c r="Z43" s="40">
        <v>36.200000000000003</v>
      </c>
      <c r="AA43" s="40">
        <v>33.9</v>
      </c>
      <c r="AB43" s="101">
        <v>35</v>
      </c>
      <c r="AC43" s="101">
        <v>34.1</v>
      </c>
      <c r="AD43" s="101">
        <v>34.4</v>
      </c>
      <c r="AE43" s="101">
        <v>32.1</v>
      </c>
      <c r="AF43" s="101">
        <v>15.2</v>
      </c>
      <c r="AG43" s="101">
        <v>16.5</v>
      </c>
    </row>
    <row r="44" spans="1:33" ht="17.25" customHeight="1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N44" s="40" t="s">
        <v>12</v>
      </c>
      <c r="O44" s="40">
        <v>18.399999999999999</v>
      </c>
      <c r="P44" s="40">
        <v>20.399999999999999</v>
      </c>
      <c r="Q44" s="40">
        <v>21.9</v>
      </c>
      <c r="R44" s="40">
        <v>25.6</v>
      </c>
      <c r="S44" s="40">
        <v>26.5</v>
      </c>
      <c r="T44" s="40">
        <v>28.1</v>
      </c>
      <c r="U44" s="40">
        <v>22.5</v>
      </c>
      <c r="V44" s="40">
        <v>25.4</v>
      </c>
      <c r="W44" s="101">
        <v>26</v>
      </c>
      <c r="X44" s="53">
        <v>25.3</v>
      </c>
      <c r="Y44" s="40">
        <v>24.1</v>
      </c>
      <c r="Z44" s="40">
        <v>26.2</v>
      </c>
      <c r="AA44" s="40">
        <v>25.2</v>
      </c>
      <c r="AB44" s="102">
        <v>25.8</v>
      </c>
      <c r="AC44" s="102">
        <v>25.3</v>
      </c>
      <c r="AD44" s="102">
        <v>25.7</v>
      </c>
      <c r="AE44" s="102">
        <v>25.6</v>
      </c>
      <c r="AF44" s="102">
        <v>11.5</v>
      </c>
      <c r="AG44" s="102">
        <v>12.4</v>
      </c>
    </row>
    <row r="46" spans="1:33" ht="3.65" customHeight="1" x14ac:dyDescent="0.2"/>
    <row r="47" spans="1:33" ht="28.15" customHeight="1" x14ac:dyDescent="0.3">
      <c r="E47" s="272"/>
      <c r="F47" s="292"/>
      <c r="G47" s="292"/>
    </row>
  </sheetData>
  <mergeCells count="19">
    <mergeCell ref="B1:K1"/>
    <mergeCell ref="J2:K2"/>
    <mergeCell ref="B4:B5"/>
    <mergeCell ref="C4:C5"/>
    <mergeCell ref="D4:D5"/>
    <mergeCell ref="E4:E5"/>
    <mergeCell ref="F4:F5"/>
    <mergeCell ref="G4:G5"/>
    <mergeCell ref="H4:H5"/>
    <mergeCell ref="I4:I5"/>
    <mergeCell ref="J4:K4"/>
    <mergeCell ref="B37:K37"/>
    <mergeCell ref="E47:G47"/>
    <mergeCell ref="G31:G32"/>
    <mergeCell ref="H31:H32"/>
    <mergeCell ref="I31:I32"/>
    <mergeCell ref="J31:K31"/>
    <mergeCell ref="B33:F33"/>
    <mergeCell ref="B36:K36"/>
  </mergeCells>
  <phoneticPr fontId="3"/>
  <pageMargins left="0.78740157480314965" right="0.39370078740157483" top="0.59055118110236227" bottom="0.59055118110236227" header="0.51181102362204722" footer="0.51181102362204722"/>
  <pageSetup paperSize="9" scale="81" orientation="portrait" r:id="rId1"/>
  <headerFooter alignWithMargins="0"/>
  <colBreaks count="1" manualBreakCount="1">
    <brk id="12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AF47"/>
  <sheetViews>
    <sheetView topLeftCell="B1" zoomScaleNormal="100" zoomScaleSheetLayoutView="100" workbookViewId="0">
      <selection activeCell="B1" sqref="A1:XFD1"/>
    </sheetView>
  </sheetViews>
  <sheetFormatPr defaultRowHeight="13" x14ac:dyDescent="0.2"/>
  <cols>
    <col min="1" max="1" width="2.26953125" customWidth="1"/>
    <col min="2" max="2" width="12.90625" customWidth="1"/>
    <col min="3" max="8" width="9.7265625" customWidth="1"/>
    <col min="9" max="9" width="10.36328125" customWidth="1"/>
    <col min="10" max="10" width="12.26953125" customWidth="1"/>
    <col min="11" max="11" width="10.36328125" customWidth="1"/>
    <col min="12" max="12" width="2.08984375" customWidth="1"/>
    <col min="13" max="13" width="9.08984375" customWidth="1"/>
    <col min="14" max="14" width="13.90625" customWidth="1"/>
    <col min="15" max="30" width="5.36328125" customWidth="1"/>
    <col min="31" max="31" width="5.08984375" customWidth="1"/>
    <col min="32" max="32" width="5.7265625" customWidth="1"/>
  </cols>
  <sheetData>
    <row r="1" spans="2:18" ht="21" customHeight="1" x14ac:dyDescent="0.3">
      <c r="B1" s="57" t="s">
        <v>79</v>
      </c>
      <c r="C1" s="58"/>
      <c r="D1" s="58"/>
      <c r="E1" s="58"/>
      <c r="F1" s="58"/>
      <c r="G1" s="58"/>
      <c r="H1" s="20"/>
      <c r="I1" s="20"/>
      <c r="J1" s="251" t="s">
        <v>71</v>
      </c>
      <c r="K1" s="251"/>
      <c r="L1" s="14"/>
      <c r="N1" s="14"/>
      <c r="O1" s="13"/>
    </row>
    <row r="2" spans="2:18" ht="15" customHeight="1" thickBot="1" x14ac:dyDescent="0.25">
      <c r="B2" s="34"/>
      <c r="C2" s="34"/>
      <c r="D2" s="34"/>
      <c r="E2" s="34"/>
      <c r="F2" s="34"/>
      <c r="G2" s="34"/>
      <c r="H2" s="34"/>
      <c r="I2" s="34"/>
      <c r="J2" s="34"/>
      <c r="K2" s="34" t="s">
        <v>28</v>
      </c>
      <c r="L2" s="34"/>
    </row>
    <row r="3" spans="2:18" ht="18" customHeight="1" x14ac:dyDescent="0.2">
      <c r="B3" s="252" t="s">
        <v>0</v>
      </c>
      <c r="C3" s="311" t="s">
        <v>2</v>
      </c>
      <c r="D3" s="303" t="s">
        <v>3</v>
      </c>
      <c r="E3" s="303" t="s">
        <v>4</v>
      </c>
      <c r="F3" s="303" t="s">
        <v>6</v>
      </c>
      <c r="G3" s="305" t="s">
        <v>7</v>
      </c>
      <c r="H3" s="307" t="s">
        <v>14</v>
      </c>
      <c r="I3" s="308" t="s">
        <v>15</v>
      </c>
      <c r="J3" s="309" t="s">
        <v>16</v>
      </c>
      <c r="K3" s="310"/>
      <c r="L3" s="23"/>
      <c r="M3" s="25"/>
      <c r="N3" s="26"/>
      <c r="O3" s="25"/>
      <c r="P3" s="9"/>
    </row>
    <row r="4" spans="2:18" ht="16.5" customHeight="1" thickBot="1" x14ac:dyDescent="0.25">
      <c r="B4" s="300"/>
      <c r="C4" s="302"/>
      <c r="D4" s="304"/>
      <c r="E4" s="304"/>
      <c r="F4" s="304"/>
      <c r="G4" s="306"/>
      <c r="H4" s="304"/>
      <c r="I4" s="306"/>
      <c r="J4" s="60" t="s">
        <v>26</v>
      </c>
      <c r="K4" s="61" t="s">
        <v>25</v>
      </c>
      <c r="L4" s="23"/>
      <c r="M4" s="25"/>
      <c r="N4" s="26"/>
      <c r="O4" s="25"/>
      <c r="P4" s="9"/>
    </row>
    <row r="5" spans="2:18" ht="24.75" customHeight="1" x14ac:dyDescent="0.2">
      <c r="B5" s="69" t="s">
        <v>1</v>
      </c>
      <c r="C5" s="70">
        <v>334</v>
      </c>
      <c r="D5" s="71">
        <v>32112</v>
      </c>
      <c r="E5" s="71">
        <v>9204</v>
      </c>
      <c r="F5" s="71">
        <v>81</v>
      </c>
      <c r="G5" s="72" t="s">
        <v>48</v>
      </c>
      <c r="H5" s="47">
        <f>SUM(C5:G5)</f>
        <v>41731</v>
      </c>
      <c r="I5" s="87">
        <v>77226</v>
      </c>
      <c r="J5" s="88">
        <f>H5-I5</f>
        <v>-35495</v>
      </c>
      <c r="K5" s="89">
        <f>((H5/I5)-1)*100</f>
        <v>-45.962499676274824</v>
      </c>
      <c r="L5" s="30"/>
      <c r="M5" s="31"/>
      <c r="N5" s="27"/>
      <c r="O5" s="32"/>
      <c r="P5" s="10"/>
    </row>
    <row r="6" spans="2:18" ht="24.75" customHeight="1" x14ac:dyDescent="0.2">
      <c r="B6" s="69" t="s">
        <v>9</v>
      </c>
      <c r="C6" s="73">
        <v>163</v>
      </c>
      <c r="D6" s="74">
        <v>6083</v>
      </c>
      <c r="E6" s="74">
        <v>1982</v>
      </c>
      <c r="F6" s="75" t="s">
        <v>48</v>
      </c>
      <c r="G6" s="75" t="s">
        <v>48</v>
      </c>
      <c r="H6" s="35">
        <f t="shared" ref="H6:H15" si="0">SUM(C6:G6)</f>
        <v>8228</v>
      </c>
      <c r="I6" s="87">
        <v>11380</v>
      </c>
      <c r="J6" s="88">
        <f>H6-I6</f>
        <v>-3152</v>
      </c>
      <c r="K6" s="90">
        <f t="shared" ref="K6:K16" si="1">((H6/I6)-1)*100</f>
        <v>-27.697715289982426</v>
      </c>
      <c r="L6" s="30"/>
      <c r="M6" s="31"/>
      <c r="N6" s="27"/>
      <c r="O6" s="32"/>
      <c r="P6" s="10"/>
    </row>
    <row r="7" spans="2:18" ht="24.75" customHeight="1" x14ac:dyDescent="0.2">
      <c r="B7" s="76" t="s">
        <v>42</v>
      </c>
      <c r="C7" s="73">
        <v>258</v>
      </c>
      <c r="D7" s="74">
        <v>9436</v>
      </c>
      <c r="E7" s="74">
        <v>2761</v>
      </c>
      <c r="F7" s="74">
        <v>291</v>
      </c>
      <c r="G7" s="75" t="s">
        <v>48</v>
      </c>
      <c r="H7" s="35">
        <f t="shared" si="0"/>
        <v>12746</v>
      </c>
      <c r="I7" s="91">
        <v>24198</v>
      </c>
      <c r="J7" s="92">
        <f t="shared" ref="J7:J16" si="2">H7-I7</f>
        <v>-11452</v>
      </c>
      <c r="K7" s="90">
        <f t="shared" si="1"/>
        <v>-47.326225307876676</v>
      </c>
      <c r="L7" s="30"/>
      <c r="M7" s="31"/>
      <c r="N7" s="27"/>
      <c r="O7" s="32"/>
      <c r="P7" s="10"/>
    </row>
    <row r="8" spans="2:18" ht="24.75" customHeight="1" x14ac:dyDescent="0.2">
      <c r="B8" s="77" t="s">
        <v>43</v>
      </c>
      <c r="C8" s="73">
        <v>1048</v>
      </c>
      <c r="D8" s="74">
        <v>13824</v>
      </c>
      <c r="E8" s="74">
        <v>3904</v>
      </c>
      <c r="F8" s="74">
        <v>2</v>
      </c>
      <c r="G8" s="75" t="s">
        <v>48</v>
      </c>
      <c r="H8" s="35">
        <f t="shared" si="0"/>
        <v>18778</v>
      </c>
      <c r="I8" s="91">
        <v>36308</v>
      </c>
      <c r="J8" s="92">
        <f t="shared" si="2"/>
        <v>-17530</v>
      </c>
      <c r="K8" s="90">
        <f t="shared" si="1"/>
        <v>-48.281370496860198</v>
      </c>
      <c r="L8" s="30"/>
      <c r="M8" s="31"/>
      <c r="N8" s="27"/>
      <c r="O8" s="32"/>
      <c r="P8" s="10"/>
    </row>
    <row r="9" spans="2:18" ht="24.75" customHeight="1" x14ac:dyDescent="0.2">
      <c r="B9" s="77" t="s">
        <v>10</v>
      </c>
      <c r="C9" s="73">
        <v>727</v>
      </c>
      <c r="D9" s="74">
        <v>14085</v>
      </c>
      <c r="E9" s="74">
        <v>2721</v>
      </c>
      <c r="F9" s="74">
        <v>63</v>
      </c>
      <c r="G9" s="75" t="s">
        <v>48</v>
      </c>
      <c r="H9" s="35">
        <f t="shared" si="0"/>
        <v>17596</v>
      </c>
      <c r="I9" s="91">
        <v>41541</v>
      </c>
      <c r="J9" s="92">
        <f t="shared" si="2"/>
        <v>-23945</v>
      </c>
      <c r="K9" s="90">
        <f t="shared" si="1"/>
        <v>-57.64184781300402</v>
      </c>
      <c r="L9" s="30"/>
      <c r="M9" s="31"/>
      <c r="N9" s="27"/>
      <c r="O9" s="32"/>
      <c r="P9" s="11"/>
    </row>
    <row r="10" spans="2:18" ht="24.75" customHeight="1" x14ac:dyDescent="0.2">
      <c r="B10" s="77" t="s">
        <v>35</v>
      </c>
      <c r="C10" s="73">
        <v>49</v>
      </c>
      <c r="D10" s="74">
        <v>13196</v>
      </c>
      <c r="E10" s="74">
        <v>4657</v>
      </c>
      <c r="F10" s="74">
        <v>196</v>
      </c>
      <c r="G10" s="75" t="s">
        <v>48</v>
      </c>
      <c r="H10" s="35">
        <f t="shared" si="0"/>
        <v>18098</v>
      </c>
      <c r="I10" s="91">
        <v>31372</v>
      </c>
      <c r="J10" s="92">
        <f t="shared" si="2"/>
        <v>-13274</v>
      </c>
      <c r="K10" s="90">
        <f t="shared" si="1"/>
        <v>-42.311615453270434</v>
      </c>
      <c r="L10" s="30"/>
      <c r="M10" s="31"/>
      <c r="N10" s="27"/>
      <c r="O10" s="32"/>
      <c r="P10" s="10"/>
    </row>
    <row r="11" spans="2:18" ht="24.75" customHeight="1" x14ac:dyDescent="0.2">
      <c r="B11" s="77" t="s">
        <v>36</v>
      </c>
      <c r="C11" s="73">
        <v>18</v>
      </c>
      <c r="D11" s="74">
        <v>3826</v>
      </c>
      <c r="E11" s="74">
        <v>962</v>
      </c>
      <c r="F11" s="75" t="s">
        <v>48</v>
      </c>
      <c r="G11" s="75" t="s">
        <v>48</v>
      </c>
      <c r="H11" s="35">
        <f t="shared" si="0"/>
        <v>4806</v>
      </c>
      <c r="I11" s="93">
        <v>7760</v>
      </c>
      <c r="J11" s="92">
        <f t="shared" si="2"/>
        <v>-2954</v>
      </c>
      <c r="K11" s="94">
        <f t="shared" si="1"/>
        <v>-38.067010309278345</v>
      </c>
      <c r="L11" s="24"/>
      <c r="M11" s="28"/>
      <c r="N11" s="27"/>
      <c r="O11" s="25"/>
      <c r="P11" s="11"/>
    </row>
    <row r="12" spans="2:18" ht="24.75" customHeight="1" x14ac:dyDescent="0.2">
      <c r="B12" s="77" t="s">
        <v>37</v>
      </c>
      <c r="C12" s="73">
        <v>1110</v>
      </c>
      <c r="D12" s="74">
        <v>8350</v>
      </c>
      <c r="E12" s="74">
        <v>3701</v>
      </c>
      <c r="F12" s="75" t="s">
        <v>48</v>
      </c>
      <c r="G12" s="75" t="s">
        <v>48</v>
      </c>
      <c r="H12" s="35">
        <f t="shared" si="0"/>
        <v>13161</v>
      </c>
      <c r="I12" s="93">
        <v>22702</v>
      </c>
      <c r="J12" s="92">
        <f t="shared" si="2"/>
        <v>-9541</v>
      </c>
      <c r="K12" s="94">
        <f t="shared" si="1"/>
        <v>-42.027134173200601</v>
      </c>
      <c r="L12" s="24"/>
      <c r="M12" s="28"/>
      <c r="N12" s="27"/>
      <c r="O12" s="25"/>
      <c r="P12" s="11"/>
    </row>
    <row r="13" spans="2:18" ht="24.75" customHeight="1" thickBot="1" x14ac:dyDescent="0.25">
      <c r="B13" s="78" t="s">
        <v>38</v>
      </c>
      <c r="C13" s="79" t="s">
        <v>48</v>
      </c>
      <c r="D13" s="80" t="s">
        <v>48</v>
      </c>
      <c r="E13" s="80"/>
      <c r="F13" s="106">
        <v>5726</v>
      </c>
      <c r="G13" s="81">
        <v>2172</v>
      </c>
      <c r="H13" s="43">
        <f t="shared" si="0"/>
        <v>7898</v>
      </c>
      <c r="I13" s="95">
        <v>25968</v>
      </c>
      <c r="J13" s="96">
        <f t="shared" si="2"/>
        <v>-18070</v>
      </c>
      <c r="K13" s="97">
        <f t="shared" si="1"/>
        <v>-69.585643869377691</v>
      </c>
      <c r="L13" s="24"/>
      <c r="M13" s="28"/>
      <c r="N13" s="27"/>
      <c r="O13" s="25"/>
      <c r="P13" s="11"/>
    </row>
    <row r="14" spans="2:18" ht="24.75" customHeight="1" thickBot="1" x14ac:dyDescent="0.25">
      <c r="B14" s="82" t="s">
        <v>39</v>
      </c>
      <c r="C14" s="83">
        <v>300</v>
      </c>
      <c r="D14" s="84">
        <v>901</v>
      </c>
      <c r="E14" s="85">
        <v>150</v>
      </c>
      <c r="F14" s="86" t="s">
        <v>48</v>
      </c>
      <c r="G14" s="85">
        <v>104</v>
      </c>
      <c r="H14" s="44">
        <f t="shared" si="0"/>
        <v>1455</v>
      </c>
      <c r="I14" s="98">
        <v>5510</v>
      </c>
      <c r="J14" s="99">
        <f t="shared" si="2"/>
        <v>-4055</v>
      </c>
      <c r="K14" s="100">
        <f t="shared" si="1"/>
        <v>-73.59346642468239</v>
      </c>
      <c r="L14" s="24"/>
      <c r="M14" s="28"/>
      <c r="N14" s="27"/>
      <c r="O14" s="25"/>
      <c r="P14" s="11"/>
    </row>
    <row r="15" spans="2:18" ht="24.75" customHeight="1" thickBot="1" x14ac:dyDescent="0.25">
      <c r="B15" s="82" t="s">
        <v>40</v>
      </c>
      <c r="C15" s="84">
        <v>6293</v>
      </c>
      <c r="D15" s="85">
        <v>19</v>
      </c>
      <c r="E15" s="85">
        <v>143</v>
      </c>
      <c r="F15" s="85">
        <v>1397</v>
      </c>
      <c r="G15" s="86" t="s">
        <v>48</v>
      </c>
      <c r="H15" s="44">
        <f t="shared" si="0"/>
        <v>7852</v>
      </c>
      <c r="I15" s="98">
        <v>37626</v>
      </c>
      <c r="J15" s="99">
        <f t="shared" si="2"/>
        <v>-29774</v>
      </c>
      <c r="K15" s="100">
        <f t="shared" si="1"/>
        <v>-79.131451655769951</v>
      </c>
      <c r="L15" s="24"/>
      <c r="M15" s="28"/>
      <c r="N15" s="27"/>
      <c r="O15" s="25"/>
      <c r="P15" s="11"/>
    </row>
    <row r="16" spans="2:18" s="7" customFormat="1" ht="29.25" customHeight="1" thickBot="1" x14ac:dyDescent="0.25">
      <c r="B16" s="59" t="s">
        <v>41</v>
      </c>
      <c r="C16" s="5">
        <f t="shared" ref="C16:H16" si="3">SUM(C5:C15)</f>
        <v>10300</v>
      </c>
      <c r="D16" s="6">
        <f t="shared" si="3"/>
        <v>101832</v>
      </c>
      <c r="E16" s="6">
        <f t="shared" si="3"/>
        <v>30185</v>
      </c>
      <c r="F16" s="6">
        <f t="shared" si="3"/>
        <v>7756</v>
      </c>
      <c r="G16" s="50">
        <f t="shared" si="3"/>
        <v>2276</v>
      </c>
      <c r="H16" s="113">
        <f t="shared" si="3"/>
        <v>152349</v>
      </c>
      <c r="I16" s="51">
        <v>321591</v>
      </c>
      <c r="J16" s="114">
        <f t="shared" si="2"/>
        <v>-169242</v>
      </c>
      <c r="K16" s="46">
        <f t="shared" si="1"/>
        <v>-52.626472755767416</v>
      </c>
      <c r="L16" s="30"/>
      <c r="M16" s="28"/>
      <c r="N16" s="27"/>
      <c r="O16" s="25"/>
      <c r="P16" s="12"/>
      <c r="Q16"/>
      <c r="R16"/>
    </row>
    <row r="17" spans="2:19" s="7" customFormat="1" ht="7.5" customHeight="1" x14ac:dyDescent="0.2">
      <c r="B17" s="19"/>
      <c r="C17" s="19"/>
      <c r="D17" s="19"/>
      <c r="E17" s="19"/>
      <c r="F17" s="19"/>
      <c r="G17"/>
      <c r="H17"/>
      <c r="I17"/>
      <c r="J17"/>
      <c r="L17" s="33"/>
      <c r="M17"/>
      <c r="N17"/>
      <c r="O17"/>
      <c r="P17"/>
      <c r="Q17"/>
      <c r="R17"/>
    </row>
    <row r="18" spans="2:19" ht="11.25" customHeight="1" x14ac:dyDescent="0.2">
      <c r="B18" s="4" t="s">
        <v>50</v>
      </c>
      <c r="C18" s="2"/>
      <c r="D18" s="2"/>
      <c r="E18" s="2"/>
      <c r="F18" s="2"/>
    </row>
    <row r="19" spans="2:19" ht="12" customHeight="1" x14ac:dyDescent="0.2">
      <c r="B19" s="3" t="s">
        <v>80</v>
      </c>
      <c r="C19" s="2"/>
      <c r="D19" s="2"/>
      <c r="E19" s="2"/>
      <c r="F19" s="2"/>
    </row>
    <row r="20" spans="2:19" ht="12" customHeight="1" x14ac:dyDescent="0.2">
      <c r="B20" s="3" t="s">
        <v>81</v>
      </c>
      <c r="C20" s="2"/>
      <c r="D20" s="2"/>
      <c r="E20" s="2"/>
      <c r="F20" s="2"/>
    </row>
    <row r="21" spans="2:19" ht="12" customHeight="1" x14ac:dyDescent="0.2">
      <c r="B21" s="3" t="s">
        <v>82</v>
      </c>
      <c r="C21" s="2"/>
      <c r="D21" s="2"/>
      <c r="E21" s="2"/>
      <c r="F21" s="2"/>
    </row>
    <row r="22" spans="2:19" ht="12" customHeight="1" x14ac:dyDescent="0.2">
      <c r="B22" s="3" t="s">
        <v>49</v>
      </c>
      <c r="C22" s="2"/>
      <c r="D22" s="2"/>
      <c r="E22" s="2"/>
      <c r="F22" s="2"/>
    </row>
    <row r="23" spans="2:19" ht="0.75" customHeight="1" x14ac:dyDescent="0.2">
      <c r="B23" s="3"/>
      <c r="C23" s="2"/>
      <c r="D23" s="2"/>
      <c r="E23" s="2"/>
      <c r="F23" s="2"/>
    </row>
    <row r="24" spans="2:19" ht="28.5" customHeight="1" x14ac:dyDescent="0.25">
      <c r="B24" s="68" t="s">
        <v>45</v>
      </c>
      <c r="C24" s="2"/>
      <c r="D24" s="2"/>
      <c r="E24" s="2"/>
      <c r="F24" s="2"/>
      <c r="K24" t="s">
        <v>44</v>
      </c>
    </row>
    <row r="25" spans="2:19" ht="12" customHeight="1" x14ac:dyDescent="0.2">
      <c r="B25" s="3"/>
      <c r="C25" s="2"/>
      <c r="D25" s="2"/>
      <c r="E25" s="2"/>
      <c r="F25" s="2"/>
    </row>
    <row r="26" spans="2:19" ht="12" customHeight="1" x14ac:dyDescent="0.2">
      <c r="B26" s="3"/>
      <c r="C26" s="2"/>
      <c r="D26" s="2"/>
      <c r="E26" s="2"/>
      <c r="F26" s="2"/>
    </row>
    <row r="27" spans="2:19" ht="12" customHeight="1" x14ac:dyDescent="0.2">
      <c r="B27" s="3"/>
      <c r="C27" s="2"/>
      <c r="D27" s="2"/>
      <c r="E27" s="2"/>
      <c r="F27" s="2"/>
    </row>
    <row r="28" spans="2:19" ht="12" customHeight="1" x14ac:dyDescent="0.2">
      <c r="B28" s="3"/>
      <c r="C28" s="2"/>
      <c r="D28" s="2"/>
      <c r="E28" s="2"/>
      <c r="F28" s="2"/>
    </row>
    <row r="29" spans="2:19" ht="12" customHeight="1" x14ac:dyDescent="0.2">
      <c r="B29" s="3"/>
      <c r="C29" s="2"/>
      <c r="D29" s="2"/>
      <c r="E29" s="2"/>
      <c r="F29" s="2"/>
    </row>
    <row r="30" spans="2:19" ht="12" customHeight="1" thickBot="1" x14ac:dyDescent="0.25">
      <c r="B30" s="3"/>
      <c r="C30" s="2"/>
      <c r="D30" s="2"/>
      <c r="E30" s="2"/>
      <c r="F30" s="2"/>
      <c r="K30" t="s">
        <v>30</v>
      </c>
    </row>
    <row r="31" spans="2:19" ht="14.25" customHeight="1" thickBot="1" x14ac:dyDescent="0.25">
      <c r="B31" s="3" t="s">
        <v>8</v>
      </c>
      <c r="C31" s="2"/>
      <c r="D31" s="2"/>
      <c r="E31" s="2"/>
      <c r="F31" s="108"/>
      <c r="G31" s="293" t="s">
        <v>72</v>
      </c>
      <c r="H31" s="279" t="s">
        <v>52</v>
      </c>
      <c r="I31" s="279" t="s">
        <v>66</v>
      </c>
      <c r="J31" s="296" t="s">
        <v>73</v>
      </c>
      <c r="K31" s="288"/>
      <c r="R31">
        <v>1719832</v>
      </c>
      <c r="S31">
        <v>1711089</v>
      </c>
    </row>
    <row r="32" spans="2:19" ht="16.5" customHeight="1" thickBot="1" x14ac:dyDescent="0.25">
      <c r="B32" s="65"/>
      <c r="C32" s="65"/>
      <c r="D32" s="65"/>
      <c r="E32" s="65"/>
      <c r="F32" s="109"/>
      <c r="G32" s="294"/>
      <c r="H32" s="295"/>
      <c r="I32" s="291"/>
      <c r="J32" s="121" t="s">
        <v>13</v>
      </c>
      <c r="K32" s="115" t="s">
        <v>29</v>
      </c>
    </row>
    <row r="33" spans="1:32" s="7" customFormat="1" ht="24.75" customHeight="1" x14ac:dyDescent="0.2">
      <c r="B33" s="297" t="s">
        <v>75</v>
      </c>
      <c r="C33" s="298"/>
      <c r="D33" s="298"/>
      <c r="E33" s="298"/>
      <c r="F33" s="299"/>
      <c r="G33" s="39">
        <v>341091</v>
      </c>
      <c r="H33" s="39">
        <v>344371</v>
      </c>
      <c r="I33" s="119">
        <v>321591</v>
      </c>
      <c r="J33" s="122">
        <f>H16</f>
        <v>152349</v>
      </c>
      <c r="K33" s="116">
        <f>J33-I33</f>
        <v>-169242</v>
      </c>
      <c r="L33" s="17"/>
      <c r="M33" s="16"/>
      <c r="N33"/>
    </row>
    <row r="34" spans="1:32" s="7" customFormat="1" ht="24.75" customHeight="1" x14ac:dyDescent="0.2">
      <c r="B34" s="110" t="s">
        <v>76</v>
      </c>
      <c r="C34" s="111"/>
      <c r="D34" s="111"/>
      <c r="E34" s="111"/>
      <c r="F34" s="111"/>
      <c r="G34" s="112">
        <v>1346206</v>
      </c>
      <c r="H34" s="112">
        <v>1337523</v>
      </c>
      <c r="I34" s="120">
        <v>1329249</v>
      </c>
      <c r="J34" s="123">
        <f>I34</f>
        <v>1329249</v>
      </c>
      <c r="K34" s="117">
        <f>J34-I34</f>
        <v>0</v>
      </c>
      <c r="L34"/>
      <c r="N34" s="41" t="s">
        <v>32</v>
      </c>
    </row>
    <row r="35" spans="1:32" s="7" customFormat="1" ht="22.5" customHeight="1" thickBot="1" x14ac:dyDescent="0.25">
      <c r="B35" s="21" t="s">
        <v>77</v>
      </c>
      <c r="C35" s="22"/>
      <c r="D35" s="22" t="s">
        <v>27</v>
      </c>
      <c r="E35" s="22"/>
      <c r="F35" s="22"/>
      <c r="G35" s="62">
        <f>G33/G34*100</f>
        <v>25.337206935639866</v>
      </c>
      <c r="H35" s="62">
        <f>H33/H34*100</f>
        <v>25.746921735177636</v>
      </c>
      <c r="I35" s="107">
        <f>I33/I34*100</f>
        <v>24.193435541422261</v>
      </c>
      <c r="J35" s="124">
        <f>J33/J34*100</f>
        <v>11.461283777531523</v>
      </c>
      <c r="K35" s="118">
        <f>J35-I35</f>
        <v>-12.732151763890737</v>
      </c>
    </row>
    <row r="36" spans="1:32" ht="24.75" customHeight="1" thickBot="1" x14ac:dyDescent="0.25">
      <c r="B36" s="267" t="s">
        <v>74</v>
      </c>
      <c r="C36" s="267"/>
      <c r="D36" s="267"/>
      <c r="E36" s="267"/>
      <c r="F36" s="267"/>
      <c r="G36" s="267"/>
      <c r="H36" s="267"/>
      <c r="I36" s="267"/>
      <c r="J36" s="267"/>
      <c r="K36" s="267"/>
    </row>
    <row r="37" spans="1:32" ht="33" customHeight="1" thickBot="1" x14ac:dyDescent="0.25">
      <c r="B37" s="269" t="s">
        <v>78</v>
      </c>
      <c r="C37" s="270"/>
      <c r="D37" s="270"/>
      <c r="E37" s="270"/>
      <c r="F37" s="270"/>
      <c r="G37" s="270"/>
      <c r="H37" s="270"/>
      <c r="I37" s="270"/>
      <c r="J37" s="270"/>
      <c r="K37" s="271"/>
      <c r="L37" s="18"/>
      <c r="M37" s="18"/>
    </row>
    <row r="38" spans="1:32" ht="75.75" customHeight="1" x14ac:dyDescent="0.2"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</row>
    <row r="39" spans="1:32" ht="75.75" customHeight="1" x14ac:dyDescent="0.2"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</row>
    <row r="40" spans="1:32" ht="75.75" customHeight="1" x14ac:dyDescent="0.2"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</row>
    <row r="41" spans="1:32" ht="25.5" customHeight="1" x14ac:dyDescent="0.2"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</row>
    <row r="42" spans="1:32" ht="16.5" customHeight="1" x14ac:dyDescent="0.2">
      <c r="B42" s="1"/>
      <c r="C42" s="54"/>
      <c r="D42" s="54"/>
      <c r="E42" s="54"/>
      <c r="F42" s="54"/>
      <c r="G42" s="54"/>
      <c r="H42" s="54"/>
      <c r="I42" s="54"/>
      <c r="J42" s="54"/>
      <c r="K42" s="54"/>
      <c r="L42" s="8"/>
      <c r="M42" s="1"/>
      <c r="N42" s="55" t="s">
        <v>33</v>
      </c>
      <c r="O42" s="56" t="s">
        <v>17</v>
      </c>
      <c r="P42" s="56" t="s">
        <v>18</v>
      </c>
      <c r="Q42" s="56" t="s">
        <v>19</v>
      </c>
      <c r="R42" s="56" t="s">
        <v>20</v>
      </c>
      <c r="S42" s="56" t="s">
        <v>21</v>
      </c>
      <c r="T42" s="56" t="s">
        <v>22</v>
      </c>
      <c r="U42" s="56" t="s">
        <v>23</v>
      </c>
      <c r="V42" s="56" t="s">
        <v>24</v>
      </c>
      <c r="W42" s="56" t="s">
        <v>34</v>
      </c>
      <c r="X42" s="63">
        <v>24</v>
      </c>
      <c r="Y42" s="63">
        <v>25</v>
      </c>
      <c r="Z42" s="63">
        <v>26</v>
      </c>
      <c r="AA42" s="63">
        <v>27</v>
      </c>
      <c r="AB42" s="63">
        <v>28</v>
      </c>
      <c r="AC42" s="63">
        <v>29</v>
      </c>
      <c r="AD42" s="63">
        <v>30</v>
      </c>
      <c r="AE42" s="63" t="s">
        <v>65</v>
      </c>
      <c r="AF42" s="63">
        <v>2</v>
      </c>
    </row>
    <row r="43" spans="1:32" ht="17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40" t="s">
        <v>11</v>
      </c>
      <c r="O43" s="40">
        <v>26</v>
      </c>
      <c r="P43" s="40">
        <v>29</v>
      </c>
      <c r="Q43" s="40">
        <v>31</v>
      </c>
      <c r="R43" s="40">
        <v>35.799999999999997</v>
      </c>
      <c r="S43" s="40">
        <v>36.700000000000003</v>
      </c>
      <c r="T43" s="40">
        <v>38.5</v>
      </c>
      <c r="U43" s="40">
        <v>30.6</v>
      </c>
      <c r="V43" s="40">
        <v>34.5</v>
      </c>
      <c r="W43" s="40">
        <v>35.1</v>
      </c>
      <c r="X43" s="53">
        <v>35.1</v>
      </c>
      <c r="Y43" s="40">
        <v>33.299999999999997</v>
      </c>
      <c r="Z43" s="40">
        <v>36.200000000000003</v>
      </c>
      <c r="AA43" s="40">
        <v>33.9</v>
      </c>
      <c r="AB43" s="101">
        <v>35</v>
      </c>
      <c r="AC43" s="101">
        <v>34.1</v>
      </c>
      <c r="AD43" s="101">
        <v>34.4</v>
      </c>
      <c r="AE43" s="101">
        <v>32.1</v>
      </c>
      <c r="AF43" s="101">
        <v>15.2</v>
      </c>
    </row>
    <row r="44" spans="1:32" ht="17.25" customHeight="1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N44" s="40" t="s">
        <v>12</v>
      </c>
      <c r="O44" s="40">
        <v>18.399999999999999</v>
      </c>
      <c r="P44" s="40">
        <v>20.399999999999999</v>
      </c>
      <c r="Q44" s="40">
        <v>21.9</v>
      </c>
      <c r="R44" s="40">
        <v>25.6</v>
      </c>
      <c r="S44" s="40">
        <v>26.5</v>
      </c>
      <c r="T44" s="40">
        <v>28.1</v>
      </c>
      <c r="U44" s="40">
        <v>22.5</v>
      </c>
      <c r="V44" s="40">
        <v>25.4</v>
      </c>
      <c r="W44" s="101">
        <v>26</v>
      </c>
      <c r="X44" s="53">
        <v>25.3</v>
      </c>
      <c r="Y44" s="40">
        <v>24.1</v>
      </c>
      <c r="Z44" s="40">
        <v>26.2</v>
      </c>
      <c r="AA44" s="40">
        <v>25.2</v>
      </c>
      <c r="AB44" s="102">
        <v>25.8</v>
      </c>
      <c r="AC44" s="102">
        <v>25.3</v>
      </c>
      <c r="AD44" s="102">
        <v>25.7</v>
      </c>
      <c r="AE44" s="102">
        <v>25.6</v>
      </c>
      <c r="AF44" s="102">
        <v>11.5</v>
      </c>
    </row>
    <row r="46" spans="1:32" ht="3.65" customHeight="1" x14ac:dyDescent="0.2"/>
    <row r="47" spans="1:32" ht="28.15" customHeight="1" x14ac:dyDescent="0.3">
      <c r="E47" s="272"/>
      <c r="F47" s="292"/>
      <c r="G47" s="292"/>
    </row>
  </sheetData>
  <mergeCells count="18">
    <mergeCell ref="B37:K37"/>
    <mergeCell ref="E47:G47"/>
    <mergeCell ref="J31:K31"/>
    <mergeCell ref="H31:H32"/>
    <mergeCell ref="G31:G32"/>
    <mergeCell ref="I31:I32"/>
    <mergeCell ref="B33:F33"/>
    <mergeCell ref="B36:K36"/>
    <mergeCell ref="J1:K1"/>
    <mergeCell ref="B3:B4"/>
    <mergeCell ref="C3:C4"/>
    <mergeCell ref="D3:D4"/>
    <mergeCell ref="E3:E4"/>
    <mergeCell ref="F3:F4"/>
    <mergeCell ref="G3:G4"/>
    <mergeCell ref="H3:H4"/>
    <mergeCell ref="I3:I4"/>
    <mergeCell ref="J3:K3"/>
  </mergeCells>
  <phoneticPr fontId="3"/>
  <pageMargins left="0.78740157480314965" right="0.39370078740157483" top="0.59055118110236227" bottom="0.59055118110236227" header="0.51181102362204722" footer="0.51181102362204722"/>
  <pageSetup paperSize="9" scale="81" orientation="portrait" r:id="rId1"/>
  <headerFooter alignWithMargins="0"/>
  <colBreaks count="1" manualBreakCount="1">
    <brk id="12" max="1048575" man="1"/>
  </col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AE47"/>
  <sheetViews>
    <sheetView zoomScaleNormal="100" zoomScaleSheetLayoutView="100" workbookViewId="0">
      <selection sqref="A1:XFD1"/>
    </sheetView>
  </sheetViews>
  <sheetFormatPr defaultRowHeight="13" x14ac:dyDescent="0.2"/>
  <cols>
    <col min="1" max="1" width="2.26953125" customWidth="1"/>
    <col min="2" max="2" width="12.90625" customWidth="1"/>
    <col min="3" max="8" width="9.7265625" customWidth="1"/>
    <col min="9" max="11" width="10.36328125" customWidth="1"/>
    <col min="12" max="12" width="2.08984375" customWidth="1"/>
    <col min="13" max="13" width="9.08984375" customWidth="1"/>
    <col min="14" max="14" width="13.90625" customWidth="1"/>
    <col min="15" max="30" width="5.36328125" customWidth="1"/>
    <col min="31" max="31" width="5.08984375" customWidth="1"/>
  </cols>
  <sheetData>
    <row r="1" spans="2:18" ht="21" customHeight="1" x14ac:dyDescent="0.3">
      <c r="B1" s="57" t="s">
        <v>62</v>
      </c>
      <c r="C1" s="58"/>
      <c r="D1" s="58"/>
      <c r="E1" s="58"/>
      <c r="F1" s="58"/>
      <c r="G1" s="58"/>
      <c r="H1" s="20"/>
      <c r="I1" s="20"/>
      <c r="J1" s="251" t="s">
        <v>70</v>
      </c>
      <c r="K1" s="251"/>
      <c r="L1" s="14"/>
      <c r="N1" s="14"/>
      <c r="O1" s="13"/>
    </row>
    <row r="2" spans="2:18" ht="15" customHeight="1" thickBot="1" x14ac:dyDescent="0.25">
      <c r="B2" s="34"/>
      <c r="C2" s="34"/>
      <c r="D2" s="34"/>
      <c r="E2" s="34"/>
      <c r="F2" s="34"/>
      <c r="G2" s="34"/>
      <c r="H2" s="34"/>
      <c r="I2" s="34"/>
      <c r="J2" s="34"/>
      <c r="K2" s="34" t="s">
        <v>28</v>
      </c>
      <c r="L2" s="34"/>
    </row>
    <row r="3" spans="2:18" ht="18" customHeight="1" x14ac:dyDescent="0.2">
      <c r="B3" s="252" t="s">
        <v>0</v>
      </c>
      <c r="C3" s="311" t="s">
        <v>2</v>
      </c>
      <c r="D3" s="303" t="s">
        <v>3</v>
      </c>
      <c r="E3" s="303" t="s">
        <v>4</v>
      </c>
      <c r="F3" s="303" t="s">
        <v>6</v>
      </c>
      <c r="G3" s="305" t="s">
        <v>7</v>
      </c>
      <c r="H3" s="307" t="s">
        <v>14</v>
      </c>
      <c r="I3" s="308" t="s">
        <v>15</v>
      </c>
      <c r="J3" s="309" t="s">
        <v>16</v>
      </c>
      <c r="K3" s="310"/>
      <c r="L3" s="23"/>
      <c r="M3" s="25"/>
      <c r="N3" s="26"/>
      <c r="O3" s="25"/>
      <c r="P3" s="9"/>
    </row>
    <row r="4" spans="2:18" ht="16.5" customHeight="1" thickBot="1" x14ac:dyDescent="0.25">
      <c r="B4" s="300"/>
      <c r="C4" s="302"/>
      <c r="D4" s="304"/>
      <c r="E4" s="304"/>
      <c r="F4" s="304"/>
      <c r="G4" s="306"/>
      <c r="H4" s="304"/>
      <c r="I4" s="306"/>
      <c r="J4" s="60" t="s">
        <v>26</v>
      </c>
      <c r="K4" s="61" t="s">
        <v>25</v>
      </c>
      <c r="L4" s="23"/>
      <c r="M4" s="25"/>
      <c r="N4" s="26"/>
      <c r="O4" s="25"/>
      <c r="P4" s="9"/>
    </row>
    <row r="5" spans="2:18" ht="24.75" customHeight="1" x14ac:dyDescent="0.2">
      <c r="B5" s="69" t="s">
        <v>1</v>
      </c>
      <c r="C5" s="70">
        <v>308</v>
      </c>
      <c r="D5" s="71">
        <v>62762</v>
      </c>
      <c r="E5" s="71">
        <v>13208</v>
      </c>
      <c r="F5" s="71">
        <v>948</v>
      </c>
      <c r="G5" s="72" t="s">
        <v>48</v>
      </c>
      <c r="H5" s="47">
        <f>SUM(C5:G5)</f>
        <v>77226</v>
      </c>
      <c r="I5" s="87">
        <v>75308</v>
      </c>
      <c r="J5" s="88">
        <f>H5-I5</f>
        <v>1918</v>
      </c>
      <c r="K5" s="89">
        <f>((H5/I5)-1)*100</f>
        <v>2.5468741700748865</v>
      </c>
      <c r="L5" s="30"/>
      <c r="M5" s="31"/>
      <c r="N5" s="27"/>
      <c r="O5" s="32"/>
      <c r="P5" s="10"/>
    </row>
    <row r="6" spans="2:18" ht="24.75" customHeight="1" x14ac:dyDescent="0.2">
      <c r="B6" s="69" t="s">
        <v>9</v>
      </c>
      <c r="C6" s="73">
        <v>387</v>
      </c>
      <c r="D6" s="74">
        <v>8044</v>
      </c>
      <c r="E6" s="74">
        <v>2949</v>
      </c>
      <c r="F6" s="75" t="s">
        <v>48</v>
      </c>
      <c r="G6" s="75" t="s">
        <v>48</v>
      </c>
      <c r="H6" s="35">
        <f t="shared" ref="H6:H15" si="0">SUM(C6:G6)</f>
        <v>11380</v>
      </c>
      <c r="I6" s="87">
        <v>13053</v>
      </c>
      <c r="J6" s="88">
        <f>H6-I6</f>
        <v>-1673</v>
      </c>
      <c r="K6" s="90">
        <f t="shared" ref="K6:K16" si="1">((H6/I6)-1)*100</f>
        <v>-12.816976940167013</v>
      </c>
      <c r="L6" s="30"/>
      <c r="M6" s="31"/>
      <c r="N6" s="27"/>
      <c r="O6" s="32"/>
      <c r="P6" s="10"/>
    </row>
    <row r="7" spans="2:18" ht="24.75" customHeight="1" x14ac:dyDescent="0.2">
      <c r="B7" s="76" t="s">
        <v>42</v>
      </c>
      <c r="C7" s="73">
        <v>257</v>
      </c>
      <c r="D7" s="74">
        <v>15571</v>
      </c>
      <c r="E7" s="74">
        <v>3117</v>
      </c>
      <c r="F7" s="74">
        <v>5253</v>
      </c>
      <c r="G7" s="75" t="s">
        <v>48</v>
      </c>
      <c r="H7" s="35">
        <f t="shared" si="0"/>
        <v>24198</v>
      </c>
      <c r="I7" s="91">
        <v>25765</v>
      </c>
      <c r="J7" s="92">
        <f t="shared" ref="J7:J16" si="2">H7-I7</f>
        <v>-1567</v>
      </c>
      <c r="K7" s="90">
        <f t="shared" si="1"/>
        <v>-6.0818940423054579</v>
      </c>
      <c r="L7" s="30"/>
      <c r="M7" s="31"/>
      <c r="N7" s="27"/>
      <c r="O7" s="32"/>
      <c r="P7" s="10"/>
    </row>
    <row r="8" spans="2:18" ht="24.75" customHeight="1" x14ac:dyDescent="0.2">
      <c r="B8" s="77" t="s">
        <v>43</v>
      </c>
      <c r="C8" s="73">
        <v>3396</v>
      </c>
      <c r="D8" s="74">
        <v>22299</v>
      </c>
      <c r="E8" s="74">
        <v>8015</v>
      </c>
      <c r="F8" s="74">
        <v>2598</v>
      </c>
      <c r="G8" s="75" t="s">
        <v>48</v>
      </c>
      <c r="H8" s="35">
        <f t="shared" si="0"/>
        <v>36308</v>
      </c>
      <c r="I8" s="91">
        <v>43917</v>
      </c>
      <c r="J8" s="92">
        <f t="shared" si="2"/>
        <v>-7609</v>
      </c>
      <c r="K8" s="90">
        <f t="shared" si="1"/>
        <v>-17.325864699319173</v>
      </c>
      <c r="L8" s="30"/>
      <c r="M8" s="31"/>
      <c r="N8" s="27"/>
      <c r="O8" s="32"/>
      <c r="P8" s="10"/>
    </row>
    <row r="9" spans="2:18" ht="24.75" customHeight="1" x14ac:dyDescent="0.2">
      <c r="B9" s="77" t="s">
        <v>10</v>
      </c>
      <c r="C9" s="73">
        <v>1591</v>
      </c>
      <c r="D9" s="74">
        <v>31548</v>
      </c>
      <c r="E9" s="74">
        <v>7897</v>
      </c>
      <c r="F9" s="74">
        <v>505</v>
      </c>
      <c r="G9" s="75" t="s">
        <v>48</v>
      </c>
      <c r="H9" s="35">
        <f t="shared" si="0"/>
        <v>41541</v>
      </c>
      <c r="I9" s="91">
        <v>45013</v>
      </c>
      <c r="J9" s="92">
        <f t="shared" si="2"/>
        <v>-3472</v>
      </c>
      <c r="K9" s="90">
        <f t="shared" si="1"/>
        <v>-7.7133272610134807</v>
      </c>
      <c r="L9" s="30"/>
      <c r="M9" s="31"/>
      <c r="N9" s="27"/>
      <c r="O9" s="32"/>
      <c r="P9" s="11"/>
    </row>
    <row r="10" spans="2:18" ht="24.75" customHeight="1" x14ac:dyDescent="0.2">
      <c r="B10" s="77" t="s">
        <v>35</v>
      </c>
      <c r="C10" s="73">
        <v>68</v>
      </c>
      <c r="D10" s="74">
        <v>22948</v>
      </c>
      <c r="E10" s="74">
        <v>7387</v>
      </c>
      <c r="F10" s="74">
        <v>969</v>
      </c>
      <c r="G10" s="75" t="s">
        <v>48</v>
      </c>
      <c r="H10" s="35">
        <f t="shared" si="0"/>
        <v>31372</v>
      </c>
      <c r="I10" s="91">
        <v>34795</v>
      </c>
      <c r="J10" s="92">
        <f t="shared" si="2"/>
        <v>-3423</v>
      </c>
      <c r="K10" s="90">
        <f t="shared" si="1"/>
        <v>-9.8376203477511091</v>
      </c>
      <c r="L10" s="30"/>
      <c r="M10" s="31"/>
      <c r="N10" s="27"/>
      <c r="O10" s="32"/>
      <c r="P10" s="10"/>
    </row>
    <row r="11" spans="2:18" ht="24.75" customHeight="1" x14ac:dyDescent="0.2">
      <c r="B11" s="77" t="s">
        <v>36</v>
      </c>
      <c r="C11" s="73">
        <v>31</v>
      </c>
      <c r="D11" s="74">
        <v>5624</v>
      </c>
      <c r="E11" s="74">
        <v>2105</v>
      </c>
      <c r="F11" s="75" t="s">
        <v>48</v>
      </c>
      <c r="G11" s="75" t="s">
        <v>48</v>
      </c>
      <c r="H11" s="35">
        <f t="shared" si="0"/>
        <v>7760</v>
      </c>
      <c r="I11" s="93">
        <v>8321</v>
      </c>
      <c r="J11" s="92">
        <f t="shared" si="2"/>
        <v>-561</v>
      </c>
      <c r="K11" s="94">
        <f t="shared" si="1"/>
        <v>-6.7419781276288893</v>
      </c>
      <c r="L11" s="24"/>
      <c r="M11" s="28"/>
      <c r="N11" s="27"/>
      <c r="O11" s="25"/>
      <c r="P11" s="11"/>
    </row>
    <row r="12" spans="2:18" ht="24.75" customHeight="1" x14ac:dyDescent="0.2">
      <c r="B12" s="77" t="s">
        <v>37</v>
      </c>
      <c r="C12" s="73">
        <v>2401</v>
      </c>
      <c r="D12" s="74">
        <v>15182</v>
      </c>
      <c r="E12" s="74">
        <v>5119</v>
      </c>
      <c r="F12" s="75" t="s">
        <v>48</v>
      </c>
      <c r="G12" s="75" t="s">
        <v>48</v>
      </c>
      <c r="H12" s="35">
        <f t="shared" si="0"/>
        <v>22702</v>
      </c>
      <c r="I12" s="93">
        <v>24635</v>
      </c>
      <c r="J12" s="92">
        <f t="shared" si="2"/>
        <v>-1933</v>
      </c>
      <c r="K12" s="94">
        <f t="shared" si="1"/>
        <v>-7.8465597726811502</v>
      </c>
      <c r="L12" s="24"/>
      <c r="M12" s="28"/>
      <c r="N12" s="27"/>
      <c r="O12" s="25"/>
      <c r="P12" s="11"/>
    </row>
    <row r="13" spans="2:18" ht="24.75" customHeight="1" thickBot="1" x14ac:dyDescent="0.25">
      <c r="B13" s="78" t="s">
        <v>38</v>
      </c>
      <c r="C13" s="79" t="s">
        <v>48</v>
      </c>
      <c r="D13" s="80" t="s">
        <v>48</v>
      </c>
      <c r="E13" s="80"/>
      <c r="F13" s="106">
        <v>18907</v>
      </c>
      <c r="G13" s="81">
        <v>7061</v>
      </c>
      <c r="H13" s="43">
        <f t="shared" si="0"/>
        <v>25968</v>
      </c>
      <c r="I13" s="95">
        <v>26513</v>
      </c>
      <c r="J13" s="96">
        <f t="shared" si="2"/>
        <v>-545</v>
      </c>
      <c r="K13" s="97">
        <f t="shared" si="1"/>
        <v>-2.0555953683098815</v>
      </c>
      <c r="L13" s="24"/>
      <c r="M13" s="28"/>
      <c r="N13" s="27"/>
      <c r="O13" s="25"/>
      <c r="P13" s="11"/>
    </row>
    <row r="14" spans="2:18" ht="24.75" customHeight="1" thickBot="1" x14ac:dyDescent="0.25">
      <c r="B14" s="82" t="s">
        <v>39</v>
      </c>
      <c r="C14" s="83">
        <v>857</v>
      </c>
      <c r="D14" s="84">
        <v>2810</v>
      </c>
      <c r="E14" s="85">
        <v>1437</v>
      </c>
      <c r="F14" s="86" t="s">
        <v>48</v>
      </c>
      <c r="G14" s="85">
        <v>406</v>
      </c>
      <c r="H14" s="44">
        <f t="shared" si="0"/>
        <v>5510</v>
      </c>
      <c r="I14" s="98">
        <v>5837</v>
      </c>
      <c r="J14" s="99">
        <f t="shared" si="2"/>
        <v>-327</v>
      </c>
      <c r="K14" s="100">
        <f t="shared" si="1"/>
        <v>-5.6021929073154064</v>
      </c>
      <c r="L14" s="24"/>
      <c r="M14" s="28"/>
      <c r="N14" s="27"/>
      <c r="O14" s="25"/>
      <c r="P14" s="11"/>
    </row>
    <row r="15" spans="2:18" ht="24.75" customHeight="1" thickBot="1" x14ac:dyDescent="0.25">
      <c r="B15" s="82" t="s">
        <v>40</v>
      </c>
      <c r="C15" s="84">
        <v>11357</v>
      </c>
      <c r="D15" s="85">
        <v>3934</v>
      </c>
      <c r="E15" s="85">
        <v>7837</v>
      </c>
      <c r="F15" s="85">
        <v>14498</v>
      </c>
      <c r="G15" s="86" t="s">
        <v>48</v>
      </c>
      <c r="H15" s="44">
        <f t="shared" si="0"/>
        <v>37626</v>
      </c>
      <c r="I15" s="98">
        <v>41214</v>
      </c>
      <c r="J15" s="99">
        <f t="shared" si="2"/>
        <v>-3588</v>
      </c>
      <c r="K15" s="100">
        <f t="shared" si="1"/>
        <v>-8.7057795894598939</v>
      </c>
      <c r="L15" s="24"/>
      <c r="M15" s="28"/>
      <c r="N15" s="27"/>
      <c r="O15" s="25"/>
      <c r="P15" s="11"/>
    </row>
    <row r="16" spans="2:18" s="7" customFormat="1" ht="29.25" customHeight="1" thickBot="1" x14ac:dyDescent="0.25">
      <c r="B16" s="59" t="s">
        <v>41</v>
      </c>
      <c r="C16" s="5">
        <f t="shared" ref="C16:H16" si="3">SUM(C5:C15)</f>
        <v>20653</v>
      </c>
      <c r="D16" s="6">
        <f t="shared" si="3"/>
        <v>190722</v>
      </c>
      <c r="E16" s="6">
        <f t="shared" si="3"/>
        <v>59071</v>
      </c>
      <c r="F16" s="6">
        <f t="shared" si="3"/>
        <v>43678</v>
      </c>
      <c r="G16" s="50">
        <f t="shared" si="3"/>
        <v>7467</v>
      </c>
      <c r="H16" s="52">
        <f t="shared" si="3"/>
        <v>321591</v>
      </c>
      <c r="I16" s="51">
        <v>344371</v>
      </c>
      <c r="J16" s="45">
        <f t="shared" si="2"/>
        <v>-22780</v>
      </c>
      <c r="K16" s="46">
        <f t="shared" si="1"/>
        <v>-6.6149588670358472</v>
      </c>
      <c r="L16" s="30"/>
      <c r="M16" s="28"/>
      <c r="N16" s="27"/>
      <c r="O16" s="25"/>
      <c r="P16" s="12"/>
      <c r="Q16"/>
      <c r="R16"/>
    </row>
    <row r="17" spans="2:19" s="7" customFormat="1" ht="7.5" customHeight="1" x14ac:dyDescent="0.2">
      <c r="B17" s="19"/>
      <c r="C17" s="19"/>
      <c r="D17" s="19"/>
      <c r="E17" s="19"/>
      <c r="F17" s="19"/>
      <c r="G17"/>
      <c r="H17"/>
      <c r="I17"/>
      <c r="J17"/>
      <c r="L17" s="33"/>
      <c r="M17"/>
      <c r="N17"/>
      <c r="O17"/>
      <c r="P17"/>
      <c r="Q17"/>
      <c r="R17"/>
    </row>
    <row r="18" spans="2:19" ht="11.25" customHeight="1" x14ac:dyDescent="0.2">
      <c r="B18" s="4" t="s">
        <v>50</v>
      </c>
      <c r="C18" s="2"/>
      <c r="D18" s="2"/>
      <c r="E18" s="2"/>
      <c r="F18" s="2"/>
    </row>
    <row r="19" spans="2:19" ht="12" customHeight="1" x14ac:dyDescent="0.2">
      <c r="B19" s="3" t="s">
        <v>51</v>
      </c>
      <c r="C19" s="2"/>
      <c r="D19" s="2"/>
      <c r="E19" s="2"/>
      <c r="F19" s="2"/>
    </row>
    <row r="20" spans="2:19" ht="12" customHeight="1" x14ac:dyDescent="0.2">
      <c r="B20" s="3" t="s">
        <v>63</v>
      </c>
      <c r="C20" s="2"/>
      <c r="D20" s="2"/>
      <c r="E20" s="2"/>
      <c r="F20" s="2"/>
    </row>
    <row r="21" spans="2:19" ht="12" customHeight="1" x14ac:dyDescent="0.2">
      <c r="B21" s="3" t="s">
        <v>64</v>
      </c>
      <c r="C21" s="2"/>
      <c r="D21" s="2"/>
      <c r="E21" s="2"/>
      <c r="F21" s="2"/>
    </row>
    <row r="22" spans="2:19" ht="12" customHeight="1" x14ac:dyDescent="0.2">
      <c r="B22" s="3" t="s">
        <v>49</v>
      </c>
      <c r="C22" s="2"/>
      <c r="D22" s="2"/>
      <c r="E22" s="2"/>
      <c r="F22" s="2"/>
    </row>
    <row r="23" spans="2:19" ht="0.75" customHeight="1" x14ac:dyDescent="0.2">
      <c r="B23" s="3"/>
      <c r="C23" s="2"/>
      <c r="D23" s="2"/>
      <c r="E23" s="2"/>
      <c r="F23" s="2"/>
    </row>
    <row r="24" spans="2:19" ht="28.5" customHeight="1" x14ac:dyDescent="0.25">
      <c r="B24" s="68" t="s">
        <v>45</v>
      </c>
      <c r="C24" s="2"/>
      <c r="D24" s="2"/>
      <c r="E24" s="2"/>
      <c r="F24" s="2"/>
      <c r="K24" t="s">
        <v>44</v>
      </c>
    </row>
    <row r="25" spans="2:19" ht="12" customHeight="1" x14ac:dyDescent="0.2">
      <c r="B25" s="3"/>
      <c r="C25" s="2"/>
      <c r="D25" s="2"/>
      <c r="E25" s="2"/>
      <c r="F25" s="2"/>
    </row>
    <row r="26" spans="2:19" ht="12" customHeight="1" x14ac:dyDescent="0.2">
      <c r="B26" s="3"/>
      <c r="C26" s="2"/>
      <c r="D26" s="2"/>
      <c r="E26" s="2"/>
      <c r="F26" s="2"/>
    </row>
    <row r="27" spans="2:19" ht="12" customHeight="1" x14ac:dyDescent="0.2">
      <c r="B27" s="3"/>
      <c r="C27" s="2"/>
      <c r="D27" s="2"/>
      <c r="E27" s="2"/>
      <c r="F27" s="2"/>
    </row>
    <row r="28" spans="2:19" ht="12" customHeight="1" x14ac:dyDescent="0.2">
      <c r="B28" s="3"/>
      <c r="C28" s="2"/>
      <c r="D28" s="2"/>
      <c r="E28" s="2"/>
      <c r="F28" s="2"/>
    </row>
    <row r="29" spans="2:19" ht="12" customHeight="1" x14ac:dyDescent="0.2">
      <c r="B29" s="3"/>
      <c r="C29" s="2"/>
      <c r="D29" s="2"/>
      <c r="E29" s="2"/>
      <c r="F29" s="2"/>
    </row>
    <row r="30" spans="2:19" ht="12" customHeight="1" thickBot="1" x14ac:dyDescent="0.25">
      <c r="B30" s="3"/>
      <c r="C30" s="2"/>
      <c r="D30" s="2"/>
      <c r="E30" s="2"/>
      <c r="F30" s="2"/>
      <c r="K30" t="s">
        <v>30</v>
      </c>
    </row>
    <row r="31" spans="2:19" ht="14.25" customHeight="1" x14ac:dyDescent="0.2">
      <c r="B31" s="3" t="s">
        <v>8</v>
      </c>
      <c r="C31" s="2"/>
      <c r="D31" s="2"/>
      <c r="E31" s="2"/>
      <c r="F31" s="2"/>
      <c r="G31" s="312" t="s">
        <v>66</v>
      </c>
      <c r="H31" s="313"/>
      <c r="I31" s="279" t="s">
        <v>52</v>
      </c>
      <c r="J31" s="279" t="s">
        <v>68</v>
      </c>
      <c r="K31" s="283" t="s">
        <v>46</v>
      </c>
      <c r="R31">
        <v>1719832</v>
      </c>
      <c r="S31">
        <v>1711089</v>
      </c>
    </row>
    <row r="32" spans="2:19" ht="16.5" customHeight="1" thickBot="1" x14ac:dyDescent="0.25">
      <c r="B32" s="65"/>
      <c r="C32" s="65"/>
      <c r="D32" s="65"/>
      <c r="E32" s="65"/>
      <c r="F32" s="65"/>
      <c r="G32" s="37" t="s">
        <v>13</v>
      </c>
      <c r="H32" s="36" t="s">
        <v>29</v>
      </c>
      <c r="I32" s="295"/>
      <c r="J32" s="295"/>
      <c r="K32" s="284"/>
    </row>
    <row r="33" spans="1:31" s="7" customFormat="1" ht="24.75" customHeight="1" x14ac:dyDescent="0.2">
      <c r="B33" s="64" t="s">
        <v>31</v>
      </c>
      <c r="C33" s="15"/>
      <c r="D33" s="15"/>
      <c r="E33" s="15"/>
      <c r="F33" s="15"/>
      <c r="G33" s="48">
        <f>I33</f>
        <v>1337523</v>
      </c>
      <c r="H33" s="38">
        <f>G33-I33</f>
        <v>0</v>
      </c>
      <c r="I33" s="38">
        <v>1337523</v>
      </c>
      <c r="J33" s="38">
        <v>1346206</v>
      </c>
      <c r="K33" s="103">
        <v>1354770</v>
      </c>
      <c r="L33"/>
      <c r="N33" s="41" t="s">
        <v>32</v>
      </c>
    </row>
    <row r="34" spans="1:31" s="7" customFormat="1" ht="24.75" customHeight="1" x14ac:dyDescent="0.2">
      <c r="B34" s="297" t="s">
        <v>47</v>
      </c>
      <c r="C34" s="298"/>
      <c r="D34" s="298"/>
      <c r="E34" s="298"/>
      <c r="F34" s="299"/>
      <c r="G34" s="49">
        <f>H16</f>
        <v>321591</v>
      </c>
      <c r="H34" s="39">
        <f>G34-I34</f>
        <v>-22780</v>
      </c>
      <c r="I34" s="39">
        <v>344371</v>
      </c>
      <c r="J34" s="39">
        <v>341091</v>
      </c>
      <c r="K34" s="104">
        <v>349745</v>
      </c>
      <c r="L34" s="17"/>
      <c r="M34" s="16"/>
      <c r="N34"/>
    </row>
    <row r="35" spans="1:31" s="7" customFormat="1" ht="22.5" customHeight="1" thickBot="1" x14ac:dyDescent="0.25">
      <c r="B35" s="21" t="s">
        <v>5</v>
      </c>
      <c r="C35" s="22"/>
      <c r="D35" s="22" t="s">
        <v>27</v>
      </c>
      <c r="E35" s="22"/>
      <c r="F35" s="22"/>
      <c r="G35" s="62">
        <f>G34/G33*100</f>
        <v>24.043773452867725</v>
      </c>
      <c r="H35" s="42">
        <v>0.3</v>
      </c>
      <c r="I35" s="62">
        <f>I34/I33*100</f>
        <v>25.746921735177636</v>
      </c>
      <c r="J35" s="62">
        <f>J34/J33*100</f>
        <v>25.337206935639866</v>
      </c>
      <c r="K35" s="105">
        <f>K34/K33*100</f>
        <v>25.815821135690932</v>
      </c>
    </row>
    <row r="36" spans="1:31" ht="24.75" customHeight="1" thickBot="1" x14ac:dyDescent="0.25">
      <c r="B36" s="267" t="s">
        <v>67</v>
      </c>
      <c r="C36" s="267"/>
      <c r="D36" s="267"/>
      <c r="E36" s="267"/>
      <c r="F36" s="267"/>
      <c r="G36" s="267"/>
      <c r="H36" s="267"/>
      <c r="I36" s="267"/>
      <c r="J36" s="267"/>
      <c r="K36" s="267"/>
    </row>
    <row r="37" spans="1:31" ht="77.25" customHeight="1" thickBot="1" x14ac:dyDescent="0.25">
      <c r="B37" s="269" t="s">
        <v>69</v>
      </c>
      <c r="C37" s="270"/>
      <c r="D37" s="270"/>
      <c r="E37" s="270"/>
      <c r="F37" s="270"/>
      <c r="G37" s="270"/>
      <c r="H37" s="270"/>
      <c r="I37" s="270"/>
      <c r="J37" s="270"/>
      <c r="K37" s="271"/>
      <c r="L37" s="18"/>
      <c r="M37" s="18"/>
    </row>
    <row r="38" spans="1:31" ht="75.75" customHeight="1" x14ac:dyDescent="0.2"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</row>
    <row r="39" spans="1:31" ht="75.75" customHeight="1" x14ac:dyDescent="0.2"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</row>
    <row r="40" spans="1:31" ht="75.75" customHeight="1" x14ac:dyDescent="0.2"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</row>
    <row r="41" spans="1:31" ht="25.5" customHeight="1" x14ac:dyDescent="0.2"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</row>
    <row r="42" spans="1:31" ht="16.5" customHeight="1" x14ac:dyDescent="0.2">
      <c r="B42" s="1"/>
      <c r="C42" s="54"/>
      <c r="D42" s="54"/>
      <c r="E42" s="54"/>
      <c r="F42" s="54"/>
      <c r="G42" s="54"/>
      <c r="H42" s="54"/>
      <c r="I42" s="54"/>
      <c r="J42" s="54"/>
      <c r="K42" s="54"/>
      <c r="L42" s="8"/>
      <c r="M42" s="1"/>
      <c r="N42" s="55" t="s">
        <v>33</v>
      </c>
      <c r="O42" s="56" t="s">
        <v>17</v>
      </c>
      <c r="P42" s="56" t="s">
        <v>18</v>
      </c>
      <c r="Q42" s="56" t="s">
        <v>19</v>
      </c>
      <c r="R42" s="56" t="s">
        <v>20</v>
      </c>
      <c r="S42" s="56" t="s">
        <v>21</v>
      </c>
      <c r="T42" s="56" t="s">
        <v>22</v>
      </c>
      <c r="U42" s="56" t="s">
        <v>23</v>
      </c>
      <c r="V42" s="56" t="s">
        <v>24</v>
      </c>
      <c r="W42" s="56" t="s">
        <v>34</v>
      </c>
      <c r="X42" s="63">
        <v>24</v>
      </c>
      <c r="Y42" s="63">
        <v>25</v>
      </c>
      <c r="Z42" s="63">
        <v>26</v>
      </c>
      <c r="AA42" s="63">
        <v>27</v>
      </c>
      <c r="AB42" s="63">
        <v>28</v>
      </c>
      <c r="AC42" s="63">
        <v>29</v>
      </c>
      <c r="AD42" s="63">
        <v>30</v>
      </c>
      <c r="AE42" s="63" t="s">
        <v>65</v>
      </c>
    </row>
    <row r="43" spans="1:31" ht="17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40" t="s">
        <v>11</v>
      </c>
      <c r="O43" s="40">
        <v>26</v>
      </c>
      <c r="P43" s="40">
        <v>29</v>
      </c>
      <c r="Q43" s="40">
        <v>31</v>
      </c>
      <c r="R43" s="40">
        <v>35.799999999999997</v>
      </c>
      <c r="S43" s="40">
        <v>36.700000000000003</v>
      </c>
      <c r="T43" s="40">
        <v>38.5</v>
      </c>
      <c r="U43" s="40">
        <v>30.6</v>
      </c>
      <c r="V43" s="40">
        <v>34.5</v>
      </c>
      <c r="W43" s="40">
        <v>35.1</v>
      </c>
      <c r="X43" s="53">
        <v>35.1</v>
      </c>
      <c r="Y43" s="40">
        <v>33.299999999999997</v>
      </c>
      <c r="Z43" s="40">
        <v>36.200000000000003</v>
      </c>
      <c r="AA43" s="40">
        <v>33.9</v>
      </c>
      <c r="AB43" s="101">
        <v>35</v>
      </c>
      <c r="AC43" s="101">
        <v>34.1</v>
      </c>
      <c r="AD43" s="101">
        <v>34.4</v>
      </c>
      <c r="AE43" s="101">
        <v>32.1</v>
      </c>
    </row>
    <row r="44" spans="1:31" ht="17.25" customHeight="1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N44" s="40" t="s">
        <v>12</v>
      </c>
      <c r="O44" s="40">
        <v>18.399999999999999</v>
      </c>
      <c r="P44" s="40">
        <v>20.399999999999999</v>
      </c>
      <c r="Q44" s="40">
        <v>21.9</v>
      </c>
      <c r="R44" s="40">
        <v>25.6</v>
      </c>
      <c r="S44" s="40">
        <v>26.5</v>
      </c>
      <c r="T44" s="40">
        <v>28.1</v>
      </c>
      <c r="U44" s="40">
        <v>22.5</v>
      </c>
      <c r="V44" s="40">
        <v>25.4</v>
      </c>
      <c r="W44" s="101">
        <v>26</v>
      </c>
      <c r="X44" s="53">
        <v>25.3</v>
      </c>
      <c r="Y44" s="40">
        <v>24.1</v>
      </c>
      <c r="Z44" s="40">
        <v>26.2</v>
      </c>
      <c r="AA44" s="40">
        <v>25.2</v>
      </c>
      <c r="AB44" s="102">
        <v>25.8</v>
      </c>
      <c r="AC44" s="102">
        <v>25.3</v>
      </c>
      <c r="AD44" s="102">
        <v>25.7</v>
      </c>
      <c r="AE44" s="102">
        <v>25.6</v>
      </c>
    </row>
    <row r="46" spans="1:31" ht="3.65" customHeight="1" x14ac:dyDescent="0.2"/>
    <row r="47" spans="1:31" ht="28.15" customHeight="1" x14ac:dyDescent="0.3">
      <c r="E47" s="272"/>
      <c r="F47" s="292"/>
      <c r="G47" s="292"/>
    </row>
  </sheetData>
  <mergeCells count="18">
    <mergeCell ref="E47:G47"/>
    <mergeCell ref="H3:H4"/>
    <mergeCell ref="I3:I4"/>
    <mergeCell ref="J3:K3"/>
    <mergeCell ref="G31:H31"/>
    <mergeCell ref="I31:I32"/>
    <mergeCell ref="J31:J32"/>
    <mergeCell ref="K31:K32"/>
    <mergeCell ref="E3:E4"/>
    <mergeCell ref="F3:F4"/>
    <mergeCell ref="G3:G4"/>
    <mergeCell ref="J1:K1"/>
    <mergeCell ref="B34:F34"/>
    <mergeCell ref="B36:K36"/>
    <mergeCell ref="B37:K37"/>
    <mergeCell ref="B3:B4"/>
    <mergeCell ref="C3:C4"/>
    <mergeCell ref="D3:D4"/>
  </mergeCells>
  <phoneticPr fontId="3"/>
  <pageMargins left="0.78740157480314965" right="0.39370078740157483" top="0.59055118110236227" bottom="0.59055118110236227" header="0.51181102362204722" footer="0.51181102362204722"/>
  <pageSetup paperSize="9" scale="80" orientation="portrait" r:id="rId1"/>
  <headerFooter alignWithMargins="0"/>
  <colBreaks count="1" manualBreakCount="1">
    <brk id="12" max="1048575" man="1"/>
  </col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AD47"/>
  <sheetViews>
    <sheetView tabSelected="1" zoomScaleNormal="100" zoomScaleSheetLayoutView="100" workbookViewId="0">
      <selection activeCell="E51" sqref="E51"/>
    </sheetView>
  </sheetViews>
  <sheetFormatPr defaultRowHeight="13" x14ac:dyDescent="0.2"/>
  <cols>
    <col min="1" max="1" width="2.26953125" customWidth="1"/>
    <col min="2" max="2" width="12.90625" customWidth="1"/>
    <col min="3" max="8" width="9.7265625" customWidth="1"/>
    <col min="9" max="11" width="10.36328125" customWidth="1"/>
    <col min="12" max="12" width="2.08984375" customWidth="1"/>
    <col min="13" max="13" width="9.08984375" customWidth="1"/>
    <col min="14" max="14" width="13.90625" customWidth="1"/>
    <col min="15" max="30" width="5.36328125" customWidth="1"/>
  </cols>
  <sheetData>
    <row r="1" spans="2:18" ht="21" customHeight="1" x14ac:dyDescent="0.3">
      <c r="B1" s="57" t="s">
        <v>58</v>
      </c>
      <c r="C1" s="58"/>
      <c r="D1" s="58"/>
      <c r="E1" s="58"/>
      <c r="F1" s="58"/>
      <c r="G1" s="58"/>
      <c r="H1" s="20"/>
      <c r="I1" s="20"/>
      <c r="J1" s="29" t="s">
        <v>57</v>
      </c>
      <c r="L1" s="14"/>
      <c r="N1" s="14"/>
      <c r="O1" s="13"/>
    </row>
    <row r="2" spans="2:18" ht="15" customHeight="1" thickBot="1" x14ac:dyDescent="0.25">
      <c r="B2" s="34"/>
      <c r="C2" s="34"/>
      <c r="D2" s="34"/>
      <c r="E2" s="34"/>
      <c r="F2" s="34"/>
      <c r="G2" s="34"/>
      <c r="H2" s="34"/>
      <c r="I2" s="34"/>
      <c r="J2" s="34"/>
      <c r="K2" s="34" t="s">
        <v>28</v>
      </c>
      <c r="L2" s="34"/>
    </row>
    <row r="3" spans="2:18" ht="18" customHeight="1" x14ac:dyDescent="0.2">
      <c r="B3" s="252" t="s">
        <v>0</v>
      </c>
      <c r="C3" s="311" t="s">
        <v>2</v>
      </c>
      <c r="D3" s="303" t="s">
        <v>3</v>
      </c>
      <c r="E3" s="303" t="s">
        <v>4</v>
      </c>
      <c r="F3" s="303" t="s">
        <v>6</v>
      </c>
      <c r="G3" s="305" t="s">
        <v>7</v>
      </c>
      <c r="H3" s="307" t="s">
        <v>14</v>
      </c>
      <c r="I3" s="308" t="s">
        <v>15</v>
      </c>
      <c r="J3" s="309" t="s">
        <v>16</v>
      </c>
      <c r="K3" s="310"/>
      <c r="L3" s="23"/>
      <c r="M3" s="25"/>
      <c r="N3" s="26"/>
      <c r="O3" s="25"/>
      <c r="P3" s="9"/>
    </row>
    <row r="4" spans="2:18" ht="16.5" customHeight="1" thickBot="1" x14ac:dyDescent="0.25">
      <c r="B4" s="300"/>
      <c r="C4" s="302"/>
      <c r="D4" s="304"/>
      <c r="E4" s="304"/>
      <c r="F4" s="304"/>
      <c r="G4" s="306"/>
      <c r="H4" s="304"/>
      <c r="I4" s="306"/>
      <c r="J4" s="60" t="s">
        <v>26</v>
      </c>
      <c r="K4" s="61" t="s">
        <v>25</v>
      </c>
      <c r="L4" s="23"/>
      <c r="M4" s="25"/>
      <c r="N4" s="26"/>
      <c r="O4" s="25"/>
      <c r="P4" s="9"/>
    </row>
    <row r="5" spans="2:18" ht="24.75" customHeight="1" x14ac:dyDescent="0.2">
      <c r="B5" s="69" t="s">
        <v>1</v>
      </c>
      <c r="C5" s="70">
        <v>454</v>
      </c>
      <c r="D5" s="71">
        <v>61315</v>
      </c>
      <c r="E5" s="71">
        <v>12540</v>
      </c>
      <c r="F5" s="71">
        <v>999</v>
      </c>
      <c r="G5" s="72" t="s">
        <v>48</v>
      </c>
      <c r="H5" s="47">
        <f>SUM(C5:G5)</f>
        <v>75308</v>
      </c>
      <c r="I5" s="87">
        <v>67515</v>
      </c>
      <c r="J5" s="88">
        <f>H5-I5</f>
        <v>7793</v>
      </c>
      <c r="K5" s="89">
        <f>((H5/I5)-1)*100</f>
        <v>11.542620158483308</v>
      </c>
      <c r="L5" s="30"/>
      <c r="M5" s="31"/>
      <c r="N5" s="27"/>
      <c r="O5" s="32"/>
      <c r="P5" s="10"/>
    </row>
    <row r="6" spans="2:18" ht="24.75" customHeight="1" x14ac:dyDescent="0.2">
      <c r="B6" s="69" t="s">
        <v>9</v>
      </c>
      <c r="C6" s="73">
        <v>899</v>
      </c>
      <c r="D6" s="74">
        <v>8927</v>
      </c>
      <c r="E6" s="74">
        <v>3227</v>
      </c>
      <c r="F6" s="75" t="s">
        <v>48</v>
      </c>
      <c r="G6" s="75" t="s">
        <v>48</v>
      </c>
      <c r="H6" s="35">
        <f t="shared" ref="H6:H15" si="0">SUM(C6:G6)</f>
        <v>13053</v>
      </c>
      <c r="I6" s="87">
        <v>11614</v>
      </c>
      <c r="J6" s="88">
        <f>H6-I6</f>
        <v>1439</v>
      </c>
      <c r="K6" s="90">
        <f t="shared" ref="K6:K16" si="1">((H6/I6)-1)*100</f>
        <v>12.390218701567068</v>
      </c>
      <c r="L6" s="30"/>
      <c r="M6" s="31"/>
      <c r="N6" s="27"/>
      <c r="O6" s="32"/>
      <c r="P6" s="10"/>
    </row>
    <row r="7" spans="2:18" ht="24.75" customHeight="1" x14ac:dyDescent="0.2">
      <c r="B7" s="76" t="s">
        <v>42</v>
      </c>
      <c r="C7" s="73">
        <v>68</v>
      </c>
      <c r="D7" s="74">
        <v>17961</v>
      </c>
      <c r="E7" s="74">
        <v>4052</v>
      </c>
      <c r="F7" s="74">
        <v>3684</v>
      </c>
      <c r="G7" s="75" t="s">
        <v>48</v>
      </c>
      <c r="H7" s="35">
        <f t="shared" si="0"/>
        <v>25765</v>
      </c>
      <c r="I7" s="91">
        <v>27201</v>
      </c>
      <c r="J7" s="92">
        <f t="shared" ref="J7:J16" si="2">H7-I7</f>
        <v>-1436</v>
      </c>
      <c r="K7" s="90">
        <f t="shared" si="1"/>
        <v>-5.2792176758207461</v>
      </c>
      <c r="L7" s="30"/>
      <c r="M7" s="31"/>
      <c r="N7" s="27"/>
      <c r="O7" s="32"/>
      <c r="P7" s="10"/>
    </row>
    <row r="8" spans="2:18" ht="24.75" customHeight="1" x14ac:dyDescent="0.2">
      <c r="B8" s="77" t="s">
        <v>43</v>
      </c>
      <c r="C8" s="73">
        <v>3947</v>
      </c>
      <c r="D8" s="74">
        <v>28473</v>
      </c>
      <c r="E8" s="74">
        <v>8541</v>
      </c>
      <c r="F8" s="74">
        <v>2956</v>
      </c>
      <c r="G8" s="75" t="s">
        <v>48</v>
      </c>
      <c r="H8" s="35">
        <f t="shared" si="0"/>
        <v>43917</v>
      </c>
      <c r="I8" s="91">
        <v>43059</v>
      </c>
      <c r="J8" s="92">
        <f t="shared" si="2"/>
        <v>858</v>
      </c>
      <c r="K8" s="90">
        <f t="shared" si="1"/>
        <v>1.9926147843656317</v>
      </c>
      <c r="L8" s="30"/>
      <c r="M8" s="31"/>
      <c r="N8" s="27"/>
      <c r="O8" s="32"/>
      <c r="P8" s="10"/>
    </row>
    <row r="9" spans="2:18" ht="24.75" customHeight="1" x14ac:dyDescent="0.2">
      <c r="B9" s="77" t="s">
        <v>10</v>
      </c>
      <c r="C9" s="73">
        <v>2081</v>
      </c>
      <c r="D9" s="74">
        <v>33975</v>
      </c>
      <c r="E9" s="74">
        <v>8457</v>
      </c>
      <c r="F9" s="74">
        <v>500</v>
      </c>
      <c r="G9" s="75" t="s">
        <v>48</v>
      </c>
      <c r="H9" s="35">
        <f t="shared" si="0"/>
        <v>45013</v>
      </c>
      <c r="I9" s="91">
        <v>46942</v>
      </c>
      <c r="J9" s="92">
        <f t="shared" si="2"/>
        <v>-1929</v>
      </c>
      <c r="K9" s="90">
        <f t="shared" si="1"/>
        <v>-4.1093264027949434</v>
      </c>
      <c r="L9" s="30"/>
      <c r="M9" s="31"/>
      <c r="N9" s="27"/>
      <c r="O9" s="32"/>
      <c r="P9" s="11"/>
    </row>
    <row r="10" spans="2:18" ht="24.75" customHeight="1" x14ac:dyDescent="0.2">
      <c r="B10" s="77" t="s">
        <v>35</v>
      </c>
      <c r="C10" s="73">
        <v>93</v>
      </c>
      <c r="D10" s="74">
        <v>26789</v>
      </c>
      <c r="E10" s="74">
        <v>7089</v>
      </c>
      <c r="F10" s="74">
        <v>824</v>
      </c>
      <c r="G10" s="75" t="s">
        <v>48</v>
      </c>
      <c r="H10" s="35">
        <f t="shared" si="0"/>
        <v>34795</v>
      </c>
      <c r="I10" s="91">
        <v>37815</v>
      </c>
      <c r="J10" s="92">
        <f t="shared" si="2"/>
        <v>-3020</v>
      </c>
      <c r="K10" s="90">
        <f t="shared" si="1"/>
        <v>-7.986248843051702</v>
      </c>
      <c r="L10" s="30"/>
      <c r="M10" s="31"/>
      <c r="N10" s="27"/>
      <c r="O10" s="32"/>
      <c r="P10" s="10"/>
    </row>
    <row r="11" spans="2:18" ht="24.75" customHeight="1" x14ac:dyDescent="0.2">
      <c r="B11" s="77" t="s">
        <v>36</v>
      </c>
      <c r="C11" s="73">
        <v>14</v>
      </c>
      <c r="D11" s="74">
        <v>6309</v>
      </c>
      <c r="E11" s="74">
        <v>1998</v>
      </c>
      <c r="F11" s="75" t="s">
        <v>48</v>
      </c>
      <c r="G11" s="75" t="s">
        <v>48</v>
      </c>
      <c r="H11" s="35">
        <f t="shared" si="0"/>
        <v>8321</v>
      </c>
      <c r="I11" s="93">
        <v>7717</v>
      </c>
      <c r="J11" s="92">
        <f t="shared" si="2"/>
        <v>604</v>
      </c>
      <c r="K11" s="94">
        <f t="shared" si="1"/>
        <v>7.8268757289101876</v>
      </c>
      <c r="L11" s="24"/>
      <c r="M11" s="28"/>
      <c r="N11" s="27"/>
      <c r="O11" s="25"/>
      <c r="P11" s="11"/>
    </row>
    <row r="12" spans="2:18" ht="24.75" customHeight="1" x14ac:dyDescent="0.2">
      <c r="B12" s="77" t="s">
        <v>37</v>
      </c>
      <c r="C12" s="73">
        <v>2522</v>
      </c>
      <c r="D12" s="74">
        <v>16895</v>
      </c>
      <c r="E12" s="74">
        <v>5218</v>
      </c>
      <c r="F12" s="75" t="s">
        <v>48</v>
      </c>
      <c r="G12" s="75" t="s">
        <v>48</v>
      </c>
      <c r="H12" s="35">
        <f t="shared" si="0"/>
        <v>24635</v>
      </c>
      <c r="I12" s="93">
        <v>25205</v>
      </c>
      <c r="J12" s="92">
        <f t="shared" si="2"/>
        <v>-570</v>
      </c>
      <c r="K12" s="94">
        <f t="shared" si="1"/>
        <v>-2.2614560603055001</v>
      </c>
      <c r="L12" s="24"/>
      <c r="M12" s="28"/>
      <c r="N12" s="27"/>
      <c r="O12" s="25"/>
      <c r="P12" s="11"/>
    </row>
    <row r="13" spans="2:18" ht="24.75" customHeight="1" thickBot="1" x14ac:dyDescent="0.25">
      <c r="B13" s="78" t="s">
        <v>38</v>
      </c>
      <c r="C13" s="79" t="s">
        <v>48</v>
      </c>
      <c r="D13" s="80" t="s">
        <v>48</v>
      </c>
      <c r="E13" s="80"/>
      <c r="F13" s="106">
        <v>19643</v>
      </c>
      <c r="G13" s="81">
        <v>6870</v>
      </c>
      <c r="H13" s="43">
        <f t="shared" si="0"/>
        <v>26513</v>
      </c>
      <c r="I13" s="95">
        <v>25529</v>
      </c>
      <c r="J13" s="96">
        <f t="shared" si="2"/>
        <v>984</v>
      </c>
      <c r="K13" s="97">
        <f t="shared" si="1"/>
        <v>3.8544400485722052</v>
      </c>
      <c r="L13" s="24"/>
      <c r="M13" s="28"/>
      <c r="N13" s="27"/>
      <c r="O13" s="25"/>
      <c r="P13" s="11"/>
    </row>
    <row r="14" spans="2:18" ht="24.75" customHeight="1" thickBot="1" x14ac:dyDescent="0.25">
      <c r="B14" s="82" t="s">
        <v>39</v>
      </c>
      <c r="C14" s="83">
        <v>696</v>
      </c>
      <c r="D14" s="84">
        <v>3971</v>
      </c>
      <c r="E14" s="85">
        <v>731</v>
      </c>
      <c r="F14" s="86" t="s">
        <v>48</v>
      </c>
      <c r="G14" s="85">
        <v>439</v>
      </c>
      <c r="H14" s="44">
        <f t="shared" si="0"/>
        <v>5837</v>
      </c>
      <c r="I14" s="98">
        <v>5626</v>
      </c>
      <c r="J14" s="99">
        <f t="shared" si="2"/>
        <v>211</v>
      </c>
      <c r="K14" s="100">
        <f t="shared" si="1"/>
        <v>3.7504443654461372</v>
      </c>
      <c r="L14" s="24"/>
      <c r="M14" s="28"/>
      <c r="N14" s="27"/>
      <c r="O14" s="25"/>
      <c r="P14" s="11"/>
    </row>
    <row r="15" spans="2:18" ht="24.75" customHeight="1" thickBot="1" x14ac:dyDescent="0.25">
      <c r="B15" s="82" t="s">
        <v>40</v>
      </c>
      <c r="C15" s="84">
        <v>18823</v>
      </c>
      <c r="D15" s="85">
        <v>3615</v>
      </c>
      <c r="E15" s="85">
        <v>7173</v>
      </c>
      <c r="F15" s="85">
        <v>11603</v>
      </c>
      <c r="G15" s="86" t="s">
        <v>48</v>
      </c>
      <c r="H15" s="44">
        <f t="shared" si="0"/>
        <v>41214</v>
      </c>
      <c r="I15" s="98">
        <v>42868</v>
      </c>
      <c r="J15" s="99">
        <f t="shared" si="2"/>
        <v>-1654</v>
      </c>
      <c r="K15" s="100">
        <f t="shared" si="1"/>
        <v>-3.8583558831762566</v>
      </c>
      <c r="L15" s="24"/>
      <c r="M15" s="28"/>
      <c r="N15" s="27"/>
      <c r="O15" s="25"/>
      <c r="P15" s="11"/>
    </row>
    <row r="16" spans="2:18" s="7" customFormat="1" ht="29.25" customHeight="1" thickBot="1" x14ac:dyDescent="0.25">
      <c r="B16" s="59" t="s">
        <v>41</v>
      </c>
      <c r="C16" s="5">
        <f t="shared" ref="C16:H16" si="3">SUM(C5:C15)</f>
        <v>29597</v>
      </c>
      <c r="D16" s="6">
        <f t="shared" si="3"/>
        <v>208230</v>
      </c>
      <c r="E16" s="6">
        <f t="shared" si="3"/>
        <v>59026</v>
      </c>
      <c r="F16" s="6">
        <f t="shared" si="3"/>
        <v>40209</v>
      </c>
      <c r="G16" s="50">
        <f t="shared" si="3"/>
        <v>7309</v>
      </c>
      <c r="H16" s="52">
        <f t="shared" si="3"/>
        <v>344371</v>
      </c>
      <c r="I16" s="51">
        <v>341091</v>
      </c>
      <c r="J16" s="45">
        <f t="shared" si="2"/>
        <v>3280</v>
      </c>
      <c r="K16" s="46">
        <f t="shared" si="1"/>
        <v>0.96162021278778376</v>
      </c>
      <c r="L16" s="30"/>
      <c r="M16" s="28"/>
      <c r="N16" s="27"/>
      <c r="O16" s="25"/>
      <c r="P16" s="12"/>
      <c r="Q16"/>
      <c r="R16"/>
    </row>
    <row r="17" spans="2:19" s="7" customFormat="1" ht="7.5" customHeight="1" x14ac:dyDescent="0.2">
      <c r="B17" s="19"/>
      <c r="C17" s="19"/>
      <c r="D17" s="19"/>
      <c r="E17" s="19"/>
      <c r="F17" s="19"/>
      <c r="G17"/>
      <c r="H17"/>
      <c r="I17"/>
      <c r="J17"/>
      <c r="L17" s="33"/>
      <c r="M17"/>
      <c r="N17"/>
      <c r="O17"/>
      <c r="P17"/>
      <c r="Q17"/>
      <c r="R17"/>
    </row>
    <row r="18" spans="2:19" ht="11.25" customHeight="1" x14ac:dyDescent="0.2">
      <c r="B18" s="4" t="s">
        <v>50</v>
      </c>
      <c r="C18" s="2"/>
      <c r="D18" s="2"/>
      <c r="E18" s="2"/>
      <c r="F18" s="2"/>
    </row>
    <row r="19" spans="2:19" ht="12" customHeight="1" x14ac:dyDescent="0.2">
      <c r="B19" s="3" t="s">
        <v>51</v>
      </c>
      <c r="C19" s="2"/>
      <c r="D19" s="2"/>
      <c r="E19" s="2"/>
      <c r="F19" s="2"/>
    </row>
    <row r="20" spans="2:19" ht="12" customHeight="1" x14ac:dyDescent="0.2">
      <c r="B20" s="3" t="s">
        <v>60</v>
      </c>
      <c r="C20" s="2"/>
      <c r="D20" s="2"/>
      <c r="E20" s="2"/>
      <c r="F20" s="2"/>
    </row>
    <row r="21" spans="2:19" ht="12" customHeight="1" x14ac:dyDescent="0.2">
      <c r="B21" s="3" t="s">
        <v>61</v>
      </c>
      <c r="C21" s="2"/>
      <c r="D21" s="2"/>
      <c r="E21" s="2"/>
      <c r="F21" s="2"/>
    </row>
    <row r="22" spans="2:19" ht="12" customHeight="1" x14ac:dyDescent="0.2">
      <c r="B22" s="3" t="s">
        <v>49</v>
      </c>
      <c r="C22" s="2"/>
      <c r="D22" s="2"/>
      <c r="E22" s="2"/>
      <c r="F22" s="2"/>
    </row>
    <row r="23" spans="2:19" ht="0.75" customHeight="1" x14ac:dyDescent="0.2">
      <c r="B23" s="3"/>
      <c r="C23" s="2"/>
      <c r="D23" s="2"/>
      <c r="E23" s="2"/>
      <c r="F23" s="2"/>
    </row>
    <row r="24" spans="2:19" ht="28.5" customHeight="1" x14ac:dyDescent="0.25">
      <c r="B24" s="68" t="s">
        <v>45</v>
      </c>
      <c r="C24" s="2"/>
      <c r="D24" s="2"/>
      <c r="E24" s="2"/>
      <c r="F24" s="2"/>
      <c r="K24" t="s">
        <v>44</v>
      </c>
    </row>
    <row r="25" spans="2:19" ht="12" customHeight="1" x14ac:dyDescent="0.2">
      <c r="B25" s="3"/>
      <c r="C25" s="2"/>
      <c r="D25" s="2"/>
      <c r="E25" s="2"/>
      <c r="F25" s="2"/>
    </row>
    <row r="26" spans="2:19" ht="12" customHeight="1" x14ac:dyDescent="0.2">
      <c r="B26" s="3"/>
      <c r="C26" s="2"/>
      <c r="D26" s="2"/>
      <c r="E26" s="2"/>
      <c r="F26" s="2"/>
    </row>
    <row r="27" spans="2:19" ht="12" customHeight="1" x14ac:dyDescent="0.2">
      <c r="B27" s="3"/>
      <c r="C27" s="2"/>
      <c r="D27" s="2"/>
      <c r="E27" s="2"/>
      <c r="F27" s="2"/>
    </row>
    <row r="28" spans="2:19" ht="12" customHeight="1" x14ac:dyDescent="0.2">
      <c r="B28" s="3"/>
      <c r="C28" s="2"/>
      <c r="D28" s="2"/>
      <c r="E28" s="2"/>
      <c r="F28" s="2"/>
    </row>
    <row r="29" spans="2:19" ht="12" customHeight="1" x14ac:dyDescent="0.2">
      <c r="B29" s="3"/>
      <c r="C29" s="2"/>
      <c r="D29" s="2"/>
      <c r="E29" s="2"/>
      <c r="F29" s="2"/>
    </row>
    <row r="30" spans="2:19" ht="12" customHeight="1" thickBot="1" x14ac:dyDescent="0.25">
      <c r="B30" s="3"/>
      <c r="C30" s="2"/>
      <c r="D30" s="2"/>
      <c r="E30" s="2"/>
      <c r="F30" s="2"/>
      <c r="K30" t="s">
        <v>30</v>
      </c>
    </row>
    <row r="31" spans="2:19" ht="14.25" customHeight="1" x14ac:dyDescent="0.2">
      <c r="B31" s="3" t="s">
        <v>8</v>
      </c>
      <c r="C31" s="2"/>
      <c r="D31" s="2"/>
      <c r="E31" s="2"/>
      <c r="F31" s="2"/>
      <c r="G31" s="312" t="s">
        <v>52</v>
      </c>
      <c r="H31" s="313"/>
      <c r="I31" s="279" t="s">
        <v>53</v>
      </c>
      <c r="J31" s="279" t="s">
        <v>54</v>
      </c>
      <c r="K31" s="283" t="s">
        <v>55</v>
      </c>
      <c r="R31">
        <v>1719832</v>
      </c>
      <c r="S31">
        <v>1711089</v>
      </c>
    </row>
    <row r="32" spans="2:19" ht="16.5" customHeight="1" thickBot="1" x14ac:dyDescent="0.25">
      <c r="B32" s="65"/>
      <c r="C32" s="65"/>
      <c r="D32" s="65"/>
      <c r="E32" s="65"/>
      <c r="F32" s="65"/>
      <c r="G32" s="37" t="s">
        <v>13</v>
      </c>
      <c r="H32" s="36" t="s">
        <v>29</v>
      </c>
      <c r="I32" s="295"/>
      <c r="J32" s="295"/>
      <c r="K32" s="284"/>
    </row>
    <row r="33" spans="1:30" s="7" customFormat="1" ht="24.75" customHeight="1" x14ac:dyDescent="0.2">
      <c r="B33" s="64" t="s">
        <v>31</v>
      </c>
      <c r="C33" s="15"/>
      <c r="D33" s="15"/>
      <c r="E33" s="15"/>
      <c r="F33" s="15"/>
      <c r="G33" s="48">
        <f>I33</f>
        <v>1346206</v>
      </c>
      <c r="H33" s="38">
        <f>G33-I33</f>
        <v>0</v>
      </c>
      <c r="I33" s="38">
        <v>1346206</v>
      </c>
      <c r="J33" s="38">
        <v>1354770</v>
      </c>
      <c r="K33" s="103">
        <v>1345513</v>
      </c>
      <c r="L33"/>
      <c r="N33" s="41" t="s">
        <v>32</v>
      </c>
    </row>
    <row r="34" spans="1:30" s="7" customFormat="1" ht="24.75" customHeight="1" x14ac:dyDescent="0.2">
      <c r="B34" s="297" t="s">
        <v>47</v>
      </c>
      <c r="C34" s="298"/>
      <c r="D34" s="298"/>
      <c r="E34" s="298"/>
      <c r="F34" s="299"/>
      <c r="G34" s="49">
        <f>H16</f>
        <v>344371</v>
      </c>
      <c r="H34" s="39">
        <f>G34-I34</f>
        <v>3280</v>
      </c>
      <c r="I34" s="39">
        <v>341091</v>
      </c>
      <c r="J34" s="39">
        <v>349745</v>
      </c>
      <c r="K34" s="104">
        <v>339205</v>
      </c>
      <c r="L34" s="17"/>
      <c r="M34" s="16"/>
      <c r="N34"/>
    </row>
    <row r="35" spans="1:30" s="7" customFormat="1" ht="22.5" customHeight="1" thickBot="1" x14ac:dyDescent="0.25">
      <c r="B35" s="21" t="s">
        <v>5</v>
      </c>
      <c r="C35" s="22"/>
      <c r="D35" s="22" t="s">
        <v>27</v>
      </c>
      <c r="E35" s="22"/>
      <c r="F35" s="22"/>
      <c r="G35" s="62">
        <f>G34/G33*100</f>
        <v>25.580854638888852</v>
      </c>
      <c r="H35" s="42">
        <v>0.3</v>
      </c>
      <c r="I35" s="62">
        <f>I34/I33*100</f>
        <v>25.337206935639866</v>
      </c>
      <c r="J35" s="62">
        <f>J34/J33*100</f>
        <v>25.815821135690932</v>
      </c>
      <c r="K35" s="105">
        <f>K34/K33*100</f>
        <v>25.210087156348543</v>
      </c>
    </row>
    <row r="36" spans="1:30" ht="24.75" customHeight="1" thickBot="1" x14ac:dyDescent="0.25">
      <c r="B36" s="267" t="s">
        <v>56</v>
      </c>
      <c r="C36" s="267"/>
      <c r="D36" s="267"/>
      <c r="E36" s="267"/>
      <c r="F36" s="267"/>
      <c r="G36" s="267"/>
      <c r="H36" s="267"/>
      <c r="I36" s="267"/>
      <c r="J36" s="267"/>
      <c r="K36" s="267"/>
    </row>
    <row r="37" spans="1:30" ht="77.25" customHeight="1" thickBot="1" x14ac:dyDescent="0.25">
      <c r="B37" s="269" t="s">
        <v>59</v>
      </c>
      <c r="C37" s="270"/>
      <c r="D37" s="270"/>
      <c r="E37" s="270"/>
      <c r="F37" s="270"/>
      <c r="G37" s="270"/>
      <c r="H37" s="270"/>
      <c r="I37" s="270"/>
      <c r="J37" s="270"/>
      <c r="K37" s="271"/>
      <c r="L37" s="18"/>
      <c r="M37" s="18"/>
    </row>
    <row r="38" spans="1:30" ht="75.75" customHeight="1" x14ac:dyDescent="0.2"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</row>
    <row r="39" spans="1:30" ht="75.75" customHeight="1" x14ac:dyDescent="0.2"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</row>
    <row r="40" spans="1:30" ht="75.75" customHeight="1" x14ac:dyDescent="0.2"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</row>
    <row r="41" spans="1:30" ht="25.5" customHeight="1" x14ac:dyDescent="0.2"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</row>
    <row r="42" spans="1:30" ht="16.5" customHeight="1" x14ac:dyDescent="0.2">
      <c r="B42" s="1"/>
      <c r="C42" s="54"/>
      <c r="D42" s="54"/>
      <c r="E42" s="54"/>
      <c r="F42" s="54"/>
      <c r="G42" s="54"/>
      <c r="H42" s="54"/>
      <c r="I42" s="54"/>
      <c r="J42" s="54"/>
      <c r="K42" s="54"/>
      <c r="L42" s="8"/>
      <c r="M42" s="1"/>
      <c r="N42" s="55" t="s">
        <v>33</v>
      </c>
      <c r="O42" s="56" t="s">
        <v>17</v>
      </c>
      <c r="P42" s="56" t="s">
        <v>18</v>
      </c>
      <c r="Q42" s="56" t="s">
        <v>19</v>
      </c>
      <c r="R42" s="56" t="s">
        <v>20</v>
      </c>
      <c r="S42" s="56" t="s">
        <v>21</v>
      </c>
      <c r="T42" s="56" t="s">
        <v>22</v>
      </c>
      <c r="U42" s="56" t="s">
        <v>23</v>
      </c>
      <c r="V42" s="56" t="s">
        <v>24</v>
      </c>
      <c r="W42" s="56" t="s">
        <v>34</v>
      </c>
      <c r="X42" s="63">
        <v>24</v>
      </c>
      <c r="Y42" s="63">
        <v>25</v>
      </c>
      <c r="Z42" s="63">
        <v>26</v>
      </c>
      <c r="AA42" s="63">
        <v>27</v>
      </c>
      <c r="AB42" s="63">
        <v>28</v>
      </c>
      <c r="AC42" s="63">
        <v>29</v>
      </c>
      <c r="AD42" s="63">
        <v>30</v>
      </c>
    </row>
    <row r="43" spans="1:30" ht="17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40" t="s">
        <v>11</v>
      </c>
      <c r="O43" s="40">
        <v>26</v>
      </c>
      <c r="P43" s="40">
        <v>29</v>
      </c>
      <c r="Q43" s="40">
        <v>31</v>
      </c>
      <c r="R43" s="40">
        <v>35.799999999999997</v>
      </c>
      <c r="S43" s="40">
        <v>36.700000000000003</v>
      </c>
      <c r="T43" s="40">
        <v>38.5</v>
      </c>
      <c r="U43" s="40">
        <v>30.6</v>
      </c>
      <c r="V43" s="40">
        <v>34.5</v>
      </c>
      <c r="W43" s="40">
        <v>35.1</v>
      </c>
      <c r="X43" s="53">
        <v>35.1</v>
      </c>
      <c r="Y43" s="40">
        <v>33.299999999999997</v>
      </c>
      <c r="Z43" s="40">
        <v>36.200000000000003</v>
      </c>
      <c r="AA43" s="40">
        <v>33.9</v>
      </c>
      <c r="AB43" s="101">
        <v>35</v>
      </c>
      <c r="AC43" s="101">
        <v>34.1</v>
      </c>
      <c r="AD43" s="101">
        <v>34.4</v>
      </c>
    </row>
    <row r="44" spans="1:30" ht="17.25" customHeight="1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N44" s="40" t="s">
        <v>12</v>
      </c>
      <c r="O44" s="40">
        <v>18.399999999999999</v>
      </c>
      <c r="P44" s="40">
        <v>20.399999999999999</v>
      </c>
      <c r="Q44" s="40">
        <v>21.9</v>
      </c>
      <c r="R44" s="40">
        <v>25.6</v>
      </c>
      <c r="S44" s="40">
        <v>26.5</v>
      </c>
      <c r="T44" s="40">
        <v>28.1</v>
      </c>
      <c r="U44" s="40">
        <v>22.5</v>
      </c>
      <c r="V44" s="40">
        <v>25.4</v>
      </c>
      <c r="W44" s="101">
        <v>26</v>
      </c>
      <c r="X44" s="53">
        <v>25.3</v>
      </c>
      <c r="Y44" s="40">
        <v>24.1</v>
      </c>
      <c r="Z44" s="40">
        <v>26.2</v>
      </c>
      <c r="AA44" s="40">
        <v>25.2</v>
      </c>
      <c r="AB44" s="102">
        <v>25.8</v>
      </c>
      <c r="AC44" s="102">
        <v>25.3</v>
      </c>
      <c r="AD44" s="102">
        <v>25.6</v>
      </c>
    </row>
    <row r="46" spans="1:30" ht="3.65" customHeight="1" x14ac:dyDescent="0.2"/>
    <row r="47" spans="1:30" ht="28.15" customHeight="1" x14ac:dyDescent="0.3">
      <c r="E47" s="272"/>
      <c r="F47" s="292"/>
      <c r="G47" s="292"/>
    </row>
  </sheetData>
  <mergeCells count="17">
    <mergeCell ref="D3:D4"/>
    <mergeCell ref="E47:G47"/>
    <mergeCell ref="H3:H4"/>
    <mergeCell ref="B37:K37"/>
    <mergeCell ref="I3:I4"/>
    <mergeCell ref="E3:E4"/>
    <mergeCell ref="F3:F4"/>
    <mergeCell ref="B34:F34"/>
    <mergeCell ref="B36:K36"/>
    <mergeCell ref="B3:B4"/>
    <mergeCell ref="J3:K3"/>
    <mergeCell ref="G31:H31"/>
    <mergeCell ref="I31:I32"/>
    <mergeCell ref="J31:J32"/>
    <mergeCell ref="K31:K32"/>
    <mergeCell ref="G3:G4"/>
    <mergeCell ref="C3:C4"/>
  </mergeCells>
  <phoneticPr fontId="3"/>
  <pageMargins left="0.78740157480314965" right="0.39370078740157483" top="0.59055118110236227" bottom="0.59055118110236227" header="0.51181102362204722" footer="0.51181102362204722"/>
  <pageSetup paperSize="9" scale="80" orientation="portrait" r:id="rId1"/>
  <headerFooter alignWithMargins="0"/>
  <colBreaks count="1" manualBreakCount="1">
    <brk id="12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令和6年度実績 </vt:lpstr>
      <vt:lpstr>令和5年度実績</vt:lpstr>
      <vt:lpstr>令和4年度実績 </vt:lpstr>
      <vt:lpstr>令和3年度実績</vt:lpstr>
      <vt:lpstr>令和2年度実績</vt:lpstr>
      <vt:lpstr>令和元年度実績  </vt:lpstr>
      <vt:lpstr>平成30年度実績  </vt:lpstr>
      <vt:lpstr>'平成30年度実績  '!Print_Area</vt:lpstr>
      <vt:lpstr>令和2年度実績!Print_Area</vt:lpstr>
      <vt:lpstr>令和3年度実績!Print_Area</vt:lpstr>
      <vt:lpstr>'令和4年度実績 '!Print_Area</vt:lpstr>
      <vt:lpstr>令和5年度実績!Print_Area</vt:lpstr>
      <vt:lpstr>'令和6年度実績 '!Print_Area</vt:lpstr>
      <vt:lpstr>'令和元年度実績  '!Print_Area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NOTE140483</dc:creator>
  <cp:lastModifiedBy>鹿児島県</cp:lastModifiedBy>
  <cp:lastPrinted>2025-01-29T01:10:43Z</cp:lastPrinted>
  <dcterms:created xsi:type="dcterms:W3CDTF">2003-12-08T00:31:42Z</dcterms:created>
  <dcterms:modified xsi:type="dcterms:W3CDTF">2025-01-29T01:10:46Z</dcterms:modified>
</cp:coreProperties>
</file>