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15" yWindow="165" windowWidth="11700" windowHeight="9120" tabRatio="901" firstSheet="1" activeTab="10"/>
  </bookViews>
  <sheets>
    <sheet name="平成27年中の主な出来事" sheetId="9" state="hidden" r:id="rId1"/>
    <sheet name="火災統計" sheetId="10" r:id="rId2"/>
    <sheet name="月別" sheetId="1" r:id="rId3"/>
    <sheet name=" " sheetId="11" r:id="rId4"/>
    <sheet name="原因・種別" sheetId="2" r:id="rId5"/>
    <sheet name="  " sheetId="12" r:id="rId6"/>
    <sheet name="署所別・原因" sheetId="3" r:id="rId7"/>
    <sheet name="   " sheetId="13" r:id="rId8"/>
    <sheet name="四季別" sheetId="6" r:id="rId9"/>
    <sheet name="    " sheetId="14" r:id="rId10"/>
    <sheet name="時間帯別・火災原因別" sheetId="4" r:id="rId11"/>
    <sheet name="     " sheetId="15" r:id="rId12"/>
    <sheet name="死傷者の状況" sheetId="5" r:id="rId13"/>
    <sheet name="      " sheetId="16" r:id="rId14"/>
    <sheet name="各年の火災の状況・被害状況" sheetId="8" r:id="rId15"/>
    <sheet name="Sheet1" sheetId="17" r:id="rId16"/>
  </sheets>
  <definedNames>
    <definedName name="_xlnm.Print_Area" localSheetId="1">火災統計!$A$1:$G$35</definedName>
    <definedName name="_xlnm.Print_Area" localSheetId="14">各年の火災の状況・被害状況!$A$1:$AB$73</definedName>
    <definedName name="_xlnm.Print_Area" localSheetId="2">月別!$A$1:$X$18</definedName>
    <definedName name="_xlnm.Print_Area" localSheetId="4">原因・種別!$A$1:$H$20</definedName>
    <definedName name="_xlnm.Print_Area" localSheetId="8">四季別!$A$1:$F$20</definedName>
    <definedName name="_xlnm.Print_Area" localSheetId="12">死傷者の状況!$A$1:$T$28</definedName>
    <definedName name="_xlnm.Print_Area" localSheetId="10">時間帯別・火災原因別!$A$1:$AA$19</definedName>
    <definedName name="_xlnm.Print_Area" localSheetId="6">署所別・原因!$A$1:$O$20</definedName>
  </definedNames>
  <calcPr calcId="125725"/>
</workbook>
</file>

<file path=xl/calcChain.xml><?xml version="1.0" encoding="utf-8"?>
<calcChain xmlns="http://schemas.openxmlformats.org/spreadsheetml/2006/main">
  <c r="A7" i="6"/>
  <c r="A6" i="4"/>
  <c r="A7"/>
  <c r="A8"/>
  <c r="A9"/>
  <c r="A10"/>
  <c r="A11"/>
  <c r="A12"/>
  <c r="A13"/>
  <c r="A14"/>
  <c r="A15"/>
  <c r="A16"/>
  <c r="A17"/>
  <c r="A18"/>
  <c r="A19"/>
  <c r="A5"/>
  <c r="A8" i="6"/>
  <c r="A9"/>
  <c r="A10"/>
  <c r="A11"/>
  <c r="A12"/>
  <c r="A13"/>
  <c r="A14"/>
  <c r="A15"/>
  <c r="A16"/>
  <c r="A17"/>
  <c r="A18"/>
  <c r="A19"/>
  <c r="A20"/>
  <c r="A6"/>
  <c r="A7" i="3"/>
  <c r="A8"/>
  <c r="A9"/>
  <c r="A10"/>
  <c r="A11"/>
  <c r="A12"/>
  <c r="A13"/>
  <c r="A14"/>
  <c r="A15"/>
  <c r="A16"/>
  <c r="A17"/>
  <c r="A18"/>
  <c r="A19"/>
  <c r="A20"/>
  <c r="A6"/>
  <c r="B18" i="6"/>
  <c r="B17" i="4"/>
  <c r="B18" i="3"/>
  <c r="C18"/>
  <c r="N73" i="8"/>
  <c r="E61"/>
  <c r="N70"/>
  <c r="U72"/>
  <c r="L72"/>
  <c r="L73" s="1"/>
  <c r="B72"/>
  <c r="B73" s="1"/>
  <c r="U66"/>
  <c r="U63"/>
  <c r="U60"/>
  <c r="U57"/>
  <c r="U54"/>
  <c r="B54"/>
  <c r="U51"/>
  <c r="U48"/>
  <c r="N8" i="1"/>
  <c r="N9"/>
  <c r="N10"/>
  <c r="N11"/>
  <c r="N12"/>
  <c r="N13"/>
  <c r="N14"/>
  <c r="N15"/>
  <c r="N16"/>
  <c r="N17"/>
  <c r="N18"/>
  <c r="I8"/>
  <c r="I9"/>
  <c r="I10"/>
  <c r="I11"/>
  <c r="I12"/>
  <c r="I13"/>
  <c r="I14"/>
  <c r="I15"/>
  <c r="I16"/>
  <c r="I17"/>
  <c r="I18"/>
  <c r="N7"/>
  <c r="I7"/>
  <c r="E73" i="8"/>
  <c r="D73"/>
  <c r="H73"/>
  <c r="G73"/>
  <c r="C73"/>
  <c r="P73"/>
  <c r="T73"/>
  <c r="X73"/>
  <c r="AB73"/>
  <c r="D4" i="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C4"/>
  <c r="B18" i="1"/>
  <c r="B16"/>
  <c r="B11"/>
  <c r="B13"/>
  <c r="B8"/>
  <c r="B9"/>
  <c r="B10"/>
  <c r="B12"/>
  <c r="B14"/>
  <c r="B15"/>
  <c r="B17"/>
  <c r="B7"/>
  <c r="B8" i="2"/>
  <c r="B9"/>
  <c r="B10"/>
  <c r="B11"/>
  <c r="B12"/>
  <c r="B13"/>
  <c r="B14"/>
  <c r="B15"/>
  <c r="B16"/>
  <c r="B19"/>
  <c r="B20"/>
  <c r="B7"/>
  <c r="B6"/>
  <c r="C7" i="3"/>
  <c r="C8"/>
  <c r="C9"/>
  <c r="C10"/>
  <c r="C11"/>
  <c r="C12"/>
  <c r="C13"/>
  <c r="C14"/>
  <c r="C15"/>
  <c r="C16"/>
  <c r="C17"/>
  <c r="C19"/>
  <c r="C20"/>
  <c r="B7"/>
  <c r="B8"/>
  <c r="B9"/>
  <c r="B10"/>
  <c r="B11"/>
  <c r="B12"/>
  <c r="B13"/>
  <c r="B14"/>
  <c r="B15"/>
  <c r="B16"/>
  <c r="B17"/>
  <c r="B19"/>
  <c r="B20"/>
  <c r="B6"/>
  <c r="C6"/>
  <c r="F5" i="6"/>
  <c r="E5"/>
  <c r="D5"/>
  <c r="C5"/>
  <c r="B12"/>
  <c r="B7"/>
  <c r="B8"/>
  <c r="B9"/>
  <c r="B10"/>
  <c r="B11"/>
  <c r="B13"/>
  <c r="B14"/>
  <c r="B15"/>
  <c r="B16"/>
  <c r="B17"/>
  <c r="B19"/>
  <c r="B20"/>
  <c r="B6"/>
  <c r="E27" i="5"/>
  <c r="E2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5"/>
  <c r="AA73" i="8"/>
  <c r="Z73"/>
  <c r="Y73"/>
  <c r="W73"/>
  <c r="V73"/>
  <c r="S73"/>
  <c r="R73"/>
  <c r="Q73"/>
  <c r="O73"/>
  <c r="M73"/>
  <c r="K73"/>
  <c r="J73"/>
  <c r="I73"/>
  <c r="F73"/>
  <c r="L52"/>
  <c r="B6" i="4"/>
  <c r="B7"/>
  <c r="B8"/>
  <c r="B9"/>
  <c r="B10"/>
  <c r="B11"/>
  <c r="B12"/>
  <c r="B13"/>
  <c r="B14"/>
  <c r="B15"/>
  <c r="B16"/>
  <c r="B18"/>
  <c r="B19"/>
  <c r="B5"/>
  <c r="C70" i="8"/>
  <c r="I70"/>
  <c r="N64"/>
  <c r="AB70"/>
  <c r="AA70"/>
  <c r="Z70"/>
  <c r="Y70"/>
  <c r="X70"/>
  <c r="W70"/>
  <c r="V70"/>
  <c r="T70"/>
  <c r="S70"/>
  <c r="R70"/>
  <c r="Q70"/>
  <c r="P70"/>
  <c r="O70"/>
  <c r="M70"/>
  <c r="L70"/>
  <c r="K70"/>
  <c r="J70"/>
  <c r="H70"/>
  <c r="G70"/>
  <c r="F70"/>
  <c r="E70"/>
  <c r="D70"/>
  <c r="B70"/>
  <c r="B6"/>
  <c r="B10" s="1"/>
  <c r="D10"/>
  <c r="E10"/>
  <c r="F10"/>
  <c r="G10"/>
  <c r="H10"/>
  <c r="I10"/>
  <c r="J10"/>
  <c r="K10"/>
  <c r="M10"/>
  <c r="N10"/>
  <c r="O10"/>
  <c r="P10"/>
  <c r="Q10"/>
  <c r="R10"/>
  <c r="S10"/>
  <c r="T10"/>
  <c r="U10"/>
  <c r="V10"/>
  <c r="W10"/>
  <c r="X10"/>
  <c r="Y10"/>
  <c r="Z10"/>
  <c r="AA10"/>
  <c r="AB10"/>
  <c r="B13"/>
  <c r="D13"/>
  <c r="E13"/>
  <c r="F13"/>
  <c r="G13"/>
  <c r="H13"/>
  <c r="I13"/>
  <c r="J13"/>
  <c r="K13"/>
  <c r="M13"/>
  <c r="N13"/>
  <c r="O13"/>
  <c r="P13"/>
  <c r="Q13"/>
  <c r="R13"/>
  <c r="S13"/>
  <c r="T13"/>
  <c r="U13"/>
  <c r="V13"/>
  <c r="W13"/>
  <c r="X13"/>
  <c r="Y13"/>
  <c r="Z13"/>
  <c r="AA13"/>
  <c r="AB13"/>
  <c r="B16"/>
  <c r="D16"/>
  <c r="E16"/>
  <c r="F16"/>
  <c r="G16"/>
  <c r="H16"/>
  <c r="I16"/>
  <c r="J16"/>
  <c r="K16"/>
  <c r="M16"/>
  <c r="N16"/>
  <c r="O16"/>
  <c r="P16"/>
  <c r="Q16"/>
  <c r="R16"/>
  <c r="S16"/>
  <c r="T16"/>
  <c r="U16"/>
  <c r="V16"/>
  <c r="W16"/>
  <c r="X16"/>
  <c r="Y16"/>
  <c r="Z16"/>
  <c r="AA16"/>
  <c r="AB16"/>
  <c r="B19"/>
  <c r="D19"/>
  <c r="E19"/>
  <c r="F19"/>
  <c r="G19"/>
  <c r="H19"/>
  <c r="I19"/>
  <c r="J19"/>
  <c r="K19"/>
  <c r="M19"/>
  <c r="N19"/>
  <c r="O19"/>
  <c r="P19"/>
  <c r="Q19"/>
  <c r="R19"/>
  <c r="S19"/>
  <c r="T19"/>
  <c r="U19"/>
  <c r="V19"/>
  <c r="W19"/>
  <c r="X19"/>
  <c r="Y19"/>
  <c r="Z19"/>
  <c r="AA19"/>
  <c r="AB19"/>
  <c r="B22"/>
  <c r="D22"/>
  <c r="E22"/>
  <c r="F22"/>
  <c r="G22"/>
  <c r="H22"/>
  <c r="I22"/>
  <c r="K22"/>
  <c r="M22"/>
  <c r="N22"/>
  <c r="O22"/>
  <c r="Q22"/>
  <c r="R22"/>
  <c r="S22"/>
  <c r="T22"/>
  <c r="U22"/>
  <c r="V22"/>
  <c r="W22"/>
  <c r="X22"/>
  <c r="Y22"/>
  <c r="Z22"/>
  <c r="AA22"/>
  <c r="AB22"/>
  <c r="C24"/>
  <c r="B25"/>
  <c r="D25"/>
  <c r="E25"/>
  <c r="F25"/>
  <c r="G25"/>
  <c r="H25"/>
  <c r="I25"/>
  <c r="J25"/>
  <c r="K25"/>
  <c r="M25"/>
  <c r="N25"/>
  <c r="O25"/>
  <c r="P25"/>
  <c r="Q25"/>
  <c r="R25"/>
  <c r="S25"/>
  <c r="T25"/>
  <c r="U25"/>
  <c r="V25"/>
  <c r="W25"/>
  <c r="X25"/>
  <c r="Y25"/>
  <c r="Z25"/>
  <c r="AA25"/>
  <c r="AB25"/>
  <c r="C27"/>
  <c r="L27"/>
  <c r="B28"/>
  <c r="D28"/>
  <c r="E28"/>
  <c r="F28"/>
  <c r="G28"/>
  <c r="H28"/>
  <c r="I28"/>
  <c r="J28"/>
  <c r="K28"/>
  <c r="M28"/>
  <c r="N28"/>
  <c r="O28"/>
  <c r="P28"/>
  <c r="Q28"/>
  <c r="R28"/>
  <c r="S28"/>
  <c r="T28"/>
  <c r="U28"/>
  <c r="V28"/>
  <c r="W28"/>
  <c r="X28"/>
  <c r="Y28"/>
  <c r="Z28"/>
  <c r="AA28"/>
  <c r="AB28"/>
  <c r="C30"/>
  <c r="L30"/>
  <c r="B31"/>
  <c r="D31"/>
  <c r="E31"/>
  <c r="F31"/>
  <c r="G31"/>
  <c r="H31"/>
  <c r="I31"/>
  <c r="J31"/>
  <c r="K31"/>
  <c r="M31"/>
  <c r="N31"/>
  <c r="O31"/>
  <c r="P31"/>
  <c r="Q31"/>
  <c r="R31"/>
  <c r="S31"/>
  <c r="T31"/>
  <c r="U31"/>
  <c r="V31"/>
  <c r="W31"/>
  <c r="X31"/>
  <c r="Y31"/>
  <c r="Z31"/>
  <c r="AA31"/>
  <c r="AB31"/>
  <c r="C33"/>
  <c r="L33"/>
  <c r="B34"/>
  <c r="D34"/>
  <c r="E34"/>
  <c r="F34"/>
  <c r="G34"/>
  <c r="H34"/>
  <c r="I34"/>
  <c r="J34"/>
  <c r="K34"/>
  <c r="M34"/>
  <c r="N34"/>
  <c r="O34"/>
  <c r="P34"/>
  <c r="Q34"/>
  <c r="R34"/>
  <c r="S34"/>
  <c r="T34"/>
  <c r="U34"/>
  <c r="V34"/>
  <c r="W34"/>
  <c r="X34"/>
  <c r="Y34"/>
  <c r="Z34"/>
  <c r="AA34"/>
  <c r="AB34"/>
  <c r="B36"/>
  <c r="B37" s="1"/>
  <c r="C36"/>
  <c r="L36"/>
  <c r="U36"/>
  <c r="D37"/>
  <c r="E37"/>
  <c r="F37"/>
  <c r="G37"/>
  <c r="H37"/>
  <c r="I37"/>
  <c r="J37"/>
  <c r="K37"/>
  <c r="M37"/>
  <c r="N37"/>
  <c r="O37"/>
  <c r="P37"/>
  <c r="Q37"/>
  <c r="R37"/>
  <c r="S37"/>
  <c r="T37"/>
  <c r="V37"/>
  <c r="W37"/>
  <c r="X37"/>
  <c r="Y37"/>
  <c r="Z37"/>
  <c r="AA37"/>
  <c r="AB37"/>
  <c r="B39"/>
  <c r="C39"/>
  <c r="L39"/>
  <c r="U39"/>
  <c r="U43" s="1"/>
  <c r="D40"/>
  <c r="E40"/>
  <c r="F40"/>
  <c r="G40"/>
  <c r="H40"/>
  <c r="I40"/>
  <c r="J40"/>
  <c r="K40"/>
  <c r="M40"/>
  <c r="N40"/>
  <c r="O40"/>
  <c r="P40"/>
  <c r="Q40"/>
  <c r="R40"/>
  <c r="S40"/>
  <c r="T40"/>
  <c r="V40"/>
  <c r="W40"/>
  <c r="X40"/>
  <c r="Y40"/>
  <c r="Z40"/>
  <c r="AA40"/>
  <c r="AB40"/>
  <c r="B42"/>
  <c r="C42"/>
  <c r="C46" s="1"/>
  <c r="L42"/>
  <c r="D43"/>
  <c r="E43"/>
  <c r="F43"/>
  <c r="G43"/>
  <c r="H43"/>
  <c r="I43"/>
  <c r="J43"/>
  <c r="K43"/>
  <c r="M43"/>
  <c r="N43"/>
  <c r="O43"/>
  <c r="P43"/>
  <c r="Q43"/>
  <c r="R43"/>
  <c r="S43"/>
  <c r="T43"/>
  <c r="V43"/>
  <c r="W43"/>
  <c r="X43"/>
  <c r="Y43"/>
  <c r="Z43"/>
  <c r="AA43"/>
  <c r="AB43"/>
  <c r="B45"/>
  <c r="L45"/>
  <c r="U45"/>
  <c r="U46" s="1"/>
  <c r="D46"/>
  <c r="E46"/>
  <c r="F46"/>
  <c r="G46"/>
  <c r="H46"/>
  <c r="I46"/>
  <c r="J46"/>
  <c r="K46"/>
  <c r="M46"/>
  <c r="N46"/>
  <c r="O46"/>
  <c r="P46"/>
  <c r="Q46"/>
  <c r="R46"/>
  <c r="S46"/>
  <c r="T46"/>
  <c r="V46"/>
  <c r="W46"/>
  <c r="X46"/>
  <c r="Y46"/>
  <c r="Z46"/>
  <c r="AA46"/>
  <c r="AB46"/>
  <c r="B52"/>
  <c r="C52"/>
  <c r="D52"/>
  <c r="E52"/>
  <c r="F52"/>
  <c r="G52"/>
  <c r="H52"/>
  <c r="I52"/>
  <c r="J52"/>
  <c r="K52"/>
  <c r="M52"/>
  <c r="N52"/>
  <c r="O52"/>
  <c r="P52"/>
  <c r="Q52"/>
  <c r="R52"/>
  <c r="T52"/>
  <c r="V52"/>
  <c r="W52"/>
  <c r="X52"/>
  <c r="Y52"/>
  <c r="Z52"/>
  <c r="AA52"/>
  <c r="AB52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V55"/>
  <c r="W55"/>
  <c r="X55"/>
  <c r="Y55"/>
  <c r="AB55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V58"/>
  <c r="W58"/>
  <c r="X58"/>
  <c r="Y58"/>
  <c r="Z58"/>
  <c r="AA58"/>
  <c r="AB58"/>
  <c r="C61"/>
  <c r="F61"/>
  <c r="G61"/>
  <c r="H61"/>
  <c r="I61"/>
  <c r="J61"/>
  <c r="K61"/>
  <c r="L61"/>
  <c r="M61"/>
  <c r="N61"/>
  <c r="O61"/>
  <c r="P61"/>
  <c r="Q61"/>
  <c r="R61"/>
  <c r="S61"/>
  <c r="T61"/>
  <c r="V61"/>
  <c r="W61"/>
  <c r="X61"/>
  <c r="Y61"/>
  <c r="Z61"/>
  <c r="AA61"/>
  <c r="AB61"/>
  <c r="B64"/>
  <c r="C64"/>
  <c r="D64"/>
  <c r="E64"/>
  <c r="G64"/>
  <c r="H64"/>
  <c r="I64"/>
  <c r="J64"/>
  <c r="K64"/>
  <c r="M64"/>
  <c r="O64"/>
  <c r="P64"/>
  <c r="Q64"/>
  <c r="R64"/>
  <c r="S64"/>
  <c r="T64"/>
  <c r="V64"/>
  <c r="W64"/>
  <c r="X64"/>
  <c r="Y64"/>
  <c r="Z64"/>
  <c r="AA64"/>
  <c r="AB64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V67"/>
  <c r="W67"/>
  <c r="X67"/>
  <c r="Y67"/>
  <c r="Z67"/>
  <c r="AA67"/>
  <c r="AB67"/>
  <c r="E28" i="5"/>
  <c r="F28"/>
  <c r="G28"/>
  <c r="H28"/>
  <c r="I28"/>
  <c r="J28"/>
  <c r="K28"/>
  <c r="L28"/>
  <c r="M28"/>
  <c r="N28"/>
  <c r="O28"/>
  <c r="P28"/>
  <c r="Q28"/>
  <c r="R28"/>
  <c r="S28"/>
  <c r="T28"/>
  <c r="F27"/>
  <c r="G27"/>
  <c r="H27"/>
  <c r="I27"/>
  <c r="J27"/>
  <c r="K27"/>
  <c r="L27"/>
  <c r="M27"/>
  <c r="N27"/>
  <c r="O27"/>
  <c r="P27"/>
  <c r="Q27"/>
  <c r="R27"/>
  <c r="S27"/>
  <c r="T27"/>
  <c r="E26"/>
  <c r="F26"/>
  <c r="G26"/>
  <c r="H26"/>
  <c r="I26"/>
  <c r="J26"/>
  <c r="K26"/>
  <c r="L26"/>
  <c r="M26"/>
  <c r="N26"/>
  <c r="O26"/>
  <c r="P26"/>
  <c r="Q26"/>
  <c r="R26"/>
  <c r="S26"/>
  <c r="T26"/>
  <c r="F25"/>
  <c r="G25"/>
  <c r="H25"/>
  <c r="I25"/>
  <c r="J25"/>
  <c r="K25"/>
  <c r="L25"/>
  <c r="M25"/>
  <c r="N25"/>
  <c r="O25"/>
  <c r="P25"/>
  <c r="Q25"/>
  <c r="R25"/>
  <c r="S25"/>
  <c r="T25"/>
  <c r="X6" i="1"/>
  <c r="W6"/>
  <c r="V6"/>
  <c r="U6"/>
  <c r="T6"/>
  <c r="S6"/>
  <c r="R6"/>
  <c r="Q6"/>
  <c r="P6"/>
  <c r="O6"/>
  <c r="M6"/>
  <c r="L6"/>
  <c r="K6"/>
  <c r="J6"/>
  <c r="H6"/>
  <c r="G6"/>
  <c r="F6"/>
  <c r="E6"/>
  <c r="D6"/>
  <c r="C6"/>
  <c r="H5" i="2"/>
  <c r="G5"/>
  <c r="F5"/>
  <c r="E5"/>
  <c r="D5"/>
  <c r="C5"/>
  <c r="O5" i="3"/>
  <c r="N5"/>
  <c r="M5"/>
  <c r="L5"/>
  <c r="K5"/>
  <c r="J5"/>
  <c r="I5"/>
  <c r="H5"/>
  <c r="G5"/>
  <c r="F5"/>
  <c r="E5"/>
  <c r="D5"/>
  <c r="B6" i="1" l="1"/>
  <c r="U70" i="8"/>
  <c r="U67"/>
  <c r="U64"/>
  <c r="U61"/>
  <c r="U58"/>
  <c r="U55"/>
  <c r="U52"/>
  <c r="U73"/>
  <c r="B61"/>
  <c r="B4" i="4"/>
  <c r="D27" i="5"/>
  <c r="D26"/>
  <c r="D28"/>
  <c r="D25"/>
  <c r="B5" i="3"/>
  <c r="B5" i="2"/>
  <c r="N6" i="1"/>
  <c r="I6"/>
  <c r="C5" i="3"/>
  <c r="B5" i="6"/>
  <c r="B46" i="8"/>
  <c r="L43"/>
  <c r="L40"/>
  <c r="U40"/>
  <c r="C31"/>
  <c r="C40"/>
  <c r="L28"/>
  <c r="B43"/>
  <c r="U37"/>
  <c r="L37"/>
  <c r="C37"/>
  <c r="L31"/>
  <c r="C25"/>
  <c r="C43"/>
  <c r="L34"/>
  <c r="C34"/>
  <c r="C28"/>
  <c r="B40"/>
</calcChain>
</file>

<file path=xl/sharedStrings.xml><?xml version="1.0" encoding="utf-8"?>
<sst xmlns="http://schemas.openxmlformats.org/spreadsheetml/2006/main" count="292" uniqueCount="178">
  <si>
    <t>合計</t>
    <rPh sb="0" eb="2">
      <t>ゴウケイ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</si>
  <si>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</si>
  <si>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</si>
  <si>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火災種別</t>
    <rPh sb="0" eb="2">
      <t>カサイ</t>
    </rPh>
    <rPh sb="2" eb="4">
      <t>シュベツ</t>
    </rPh>
    <phoneticPr fontId="5"/>
  </si>
  <si>
    <t>火災件数</t>
    <rPh sb="0" eb="2">
      <t>カサイ</t>
    </rPh>
    <rPh sb="2" eb="4">
      <t>ケンスウ</t>
    </rPh>
    <phoneticPr fontId="5"/>
  </si>
  <si>
    <t>部分焼</t>
    <rPh sb="0" eb="2">
      <t>ブブン</t>
    </rPh>
    <rPh sb="2" eb="3">
      <t>ショウ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</si>
  <si>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</si>
  <si>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サイ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</si>
  <si>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</si>
  <si>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死傷者数</t>
    <rPh sb="0" eb="3">
      <t>シショウシャ</t>
    </rPh>
    <rPh sb="3" eb="4">
      <t>スウ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</si>
  <si>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</si>
  <si>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</si>
  <si>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</si>
  <si>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</si>
  <si>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</si>
  <si>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</si>
  <si>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</si>
  <si>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</si>
  <si>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</si>
  <si>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月別火災発生状況</t>
    <rPh sb="0" eb="2">
      <t>ツキベツ</t>
    </rPh>
    <rPh sb="2" eb="4">
      <t>カサイ</t>
    </rPh>
    <rPh sb="4" eb="6">
      <t>ハッセイ</t>
    </rPh>
    <rPh sb="6" eb="8">
      <t>ジョウキョウ</t>
    </rPh>
    <phoneticPr fontId="5"/>
  </si>
  <si>
    <t>航空機火災</t>
    <rPh sb="0" eb="3">
      <t>コウクウキ</t>
    </rPh>
    <rPh sb="3" eb="5">
      <t>カサイ</t>
    </rPh>
    <phoneticPr fontId="5"/>
  </si>
  <si>
    <t>火災原因・火災種別状況</t>
    <rPh sb="0" eb="2">
      <t>カサイ</t>
    </rPh>
    <rPh sb="2" eb="4">
      <t>ゲンイン</t>
    </rPh>
    <rPh sb="5" eb="7">
      <t>カサイ</t>
    </rPh>
    <rPh sb="7" eb="9">
      <t>シュベツ</t>
    </rPh>
    <rPh sb="9" eb="11">
      <t>ジョウキョウ</t>
    </rPh>
    <phoneticPr fontId="5"/>
  </si>
  <si>
    <t>その他火災</t>
    <rPh sb="2" eb="3">
      <t>タ</t>
    </rPh>
    <rPh sb="3" eb="5">
      <t>カサイ</t>
    </rPh>
    <phoneticPr fontId="5"/>
  </si>
  <si>
    <t>件数</t>
    <rPh sb="0" eb="2">
      <t>ケンスウ</t>
    </rPh>
    <phoneticPr fontId="5"/>
  </si>
  <si>
    <t>損　害　額</t>
    <rPh sb="0" eb="1">
      <t>ソン</t>
    </rPh>
    <rPh sb="2" eb="3">
      <t>ガイ</t>
    </rPh>
    <rPh sb="4" eb="5">
      <t>ガク</t>
    </rPh>
    <phoneticPr fontId="5"/>
  </si>
  <si>
    <t>署所別火災原因・損害状況</t>
    <rPh sb="0" eb="1">
      <t>ショ</t>
    </rPh>
    <rPh sb="1" eb="2">
      <t>ショ</t>
    </rPh>
    <rPh sb="2" eb="3">
      <t>ベツ</t>
    </rPh>
    <rPh sb="3" eb="5">
      <t>カサイ</t>
    </rPh>
    <rPh sb="5" eb="7">
      <t>ゲンイン</t>
    </rPh>
    <rPh sb="8" eb="10">
      <t>ソンガイ</t>
    </rPh>
    <rPh sb="10" eb="12">
      <t>ジョウキョウ</t>
    </rPh>
    <phoneticPr fontId="5"/>
  </si>
  <si>
    <t>（６・７・８月）</t>
    <phoneticPr fontId="5"/>
  </si>
  <si>
    <t>（３・４・５月）</t>
    <rPh sb="6" eb="7">
      <t>ガツ</t>
    </rPh>
    <phoneticPr fontId="5"/>
  </si>
  <si>
    <t>合　　計</t>
    <rPh sb="0" eb="1">
      <t>ゴウ</t>
    </rPh>
    <rPh sb="3" eb="4">
      <t>ケイ</t>
    </rPh>
    <phoneticPr fontId="5"/>
  </si>
  <si>
    <t>四季別火災原因状況</t>
    <rPh sb="0" eb="2">
      <t>シキ</t>
    </rPh>
    <rPh sb="2" eb="3">
      <t>ベツ</t>
    </rPh>
    <rPh sb="3" eb="5">
      <t>カサイ</t>
    </rPh>
    <rPh sb="5" eb="7">
      <t>ゲンイン</t>
    </rPh>
    <rPh sb="7" eb="9">
      <t>ジョウキョウ</t>
    </rPh>
    <phoneticPr fontId="5"/>
  </si>
  <si>
    <t>時</t>
    <rPh sb="0" eb="1">
      <t>ジ</t>
    </rPh>
    <phoneticPr fontId="5"/>
  </si>
  <si>
    <t>合　計</t>
    <rPh sb="0" eb="1">
      <t>ゴウ</t>
    </rPh>
    <rPh sb="2" eb="3">
      <t>ケイ</t>
    </rPh>
    <phoneticPr fontId="5"/>
  </si>
  <si>
    <t>消防職員</t>
    <rPh sb="0" eb="2">
      <t>ショウボウ</t>
    </rPh>
    <rPh sb="2" eb="4">
      <t>ショクイン</t>
    </rPh>
    <phoneticPr fontId="5"/>
  </si>
  <si>
    <t>負傷者</t>
    <rPh sb="0" eb="3">
      <t>フショウシャ</t>
    </rPh>
    <phoneticPr fontId="5"/>
  </si>
  <si>
    <t>死　者</t>
    <rPh sb="0" eb="1">
      <t>シ</t>
    </rPh>
    <rPh sb="2" eb="3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</si>
  <si>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</si>
  <si>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</si>
  <si>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その他の者</t>
    <rPh sb="2" eb="3">
      <t>タ</t>
    </rPh>
    <rPh sb="4" eb="5">
      <t>モノ</t>
    </rPh>
    <phoneticPr fontId="5"/>
  </si>
  <si>
    <t>不</t>
    <rPh sb="0" eb="1">
      <t>フ</t>
    </rPh>
    <phoneticPr fontId="5"/>
  </si>
  <si>
    <t>明</t>
    <rPh sb="0" eb="1">
      <t>メイ</t>
    </rPh>
    <phoneticPr fontId="5"/>
  </si>
  <si>
    <t>消防団員</t>
    <rPh sb="0" eb="3">
      <t>ショウボウダン</t>
    </rPh>
    <rPh sb="3" eb="4">
      <t>イン</t>
    </rPh>
    <phoneticPr fontId="5"/>
  </si>
  <si>
    <t>建物火災</t>
    <rPh sb="0" eb="2">
      <t>タテモノ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</si>
  <si>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</si>
  <si>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</si>
  <si>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</si>
  <si>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建　物</t>
    <rPh sb="0" eb="1">
      <t>ケン</t>
    </rPh>
    <rPh sb="2" eb="3">
      <t>ブツ</t>
    </rPh>
    <phoneticPr fontId="5"/>
  </si>
  <si>
    <t>林　野</t>
    <rPh sb="0" eb="1">
      <t>ハヤシ</t>
    </rPh>
    <rPh sb="2" eb="3">
      <t>ノ</t>
    </rPh>
    <phoneticPr fontId="5"/>
  </si>
  <si>
    <t>車　両</t>
    <rPh sb="0" eb="1">
      <t>クルマ</t>
    </rPh>
    <rPh sb="2" eb="3">
      <t>リョウ</t>
    </rPh>
    <phoneticPr fontId="5"/>
  </si>
  <si>
    <t>船　舶</t>
    <rPh sb="0" eb="1">
      <t>フネ</t>
    </rPh>
    <rPh sb="2" eb="3">
      <t>ハク</t>
    </rPh>
    <phoneticPr fontId="5"/>
  </si>
  <si>
    <t>全　焼</t>
    <rPh sb="0" eb="1">
      <t>ゼン</t>
    </rPh>
    <rPh sb="2" eb="3">
      <t>ヤキ</t>
    </rPh>
    <phoneticPr fontId="5"/>
  </si>
  <si>
    <t>半　焼</t>
    <rPh sb="0" eb="1">
      <t>ハン</t>
    </rPh>
    <rPh sb="2" eb="3">
      <t>ヤキ</t>
    </rPh>
    <phoneticPr fontId="5"/>
  </si>
  <si>
    <t>ぼ　や</t>
    <phoneticPr fontId="5"/>
  </si>
  <si>
    <t>全　損</t>
    <rPh sb="0" eb="1">
      <t>ゼン</t>
    </rPh>
    <rPh sb="2" eb="3">
      <t>ソン</t>
    </rPh>
    <phoneticPr fontId="5"/>
  </si>
  <si>
    <t>半　損</t>
    <rPh sb="0" eb="1">
      <t>ハン</t>
    </rPh>
    <rPh sb="2" eb="3">
      <t>ソン</t>
    </rPh>
    <phoneticPr fontId="5"/>
  </si>
  <si>
    <t>小　損</t>
    <rPh sb="0" eb="1">
      <t>ショウ</t>
    </rPh>
    <rPh sb="2" eb="3">
      <t>ゾン</t>
    </rPh>
    <phoneticPr fontId="5"/>
  </si>
  <si>
    <t>傷　者</t>
    <rPh sb="0" eb="1">
      <t>キズ</t>
    </rPh>
    <rPh sb="2" eb="3">
      <t>シャ</t>
    </rPh>
    <phoneticPr fontId="5"/>
  </si>
  <si>
    <t>時間帯別火災発生状況</t>
    <rPh sb="0" eb="3">
      <t>ジカンタイ</t>
    </rPh>
    <rPh sb="3" eb="4">
      <t>ベツ</t>
    </rPh>
    <rPh sb="4" eb="6">
      <t>カサイ</t>
    </rPh>
    <rPh sb="6" eb="8">
      <t>ハッセイ</t>
    </rPh>
    <rPh sb="8" eb="10">
      <t>ジョウキョウ</t>
    </rPh>
    <phoneticPr fontId="5"/>
  </si>
  <si>
    <t>（単位：千円）</t>
    <rPh sb="1" eb="3">
      <t>タンイ</t>
    </rPh>
    <rPh sb="4" eb="6">
      <t>センエン</t>
    </rPh>
    <phoneticPr fontId="5"/>
  </si>
  <si>
    <t>応急消火義務者</t>
    <rPh sb="0" eb="2">
      <t>オウキュウ</t>
    </rPh>
    <rPh sb="2" eb="4">
      <t>ショウカ</t>
    </rPh>
    <rPh sb="4" eb="7">
      <t>ギムシャ</t>
    </rPh>
    <phoneticPr fontId="5"/>
  </si>
  <si>
    <t>消防協力者</t>
    <rPh sb="0" eb="2">
      <t>ショウボウ</t>
    </rPh>
    <rPh sb="2" eb="5">
      <t>キョウリョクシャ</t>
    </rPh>
    <phoneticPr fontId="5"/>
  </si>
  <si>
    <t>～</t>
    <phoneticPr fontId="5"/>
  </si>
  <si>
    <t>以上</t>
    <rPh sb="0" eb="2">
      <t>イジョウ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</si>
  <si>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</si>
  <si>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0</t>
    <phoneticPr fontId="5"/>
  </si>
  <si>
    <t>東葛城出張所</t>
    <rPh sb="0" eb="1">
      <t>ヒガシ</t>
    </rPh>
    <rPh sb="1" eb="2">
      <t>クズ</t>
    </rPh>
    <rPh sb="2" eb="3">
      <t>シロ</t>
    </rPh>
    <rPh sb="3" eb="5">
      <t>シュッチョウ</t>
    </rPh>
    <rPh sb="5" eb="6">
      <t>ショ</t>
    </rPh>
    <phoneticPr fontId="5"/>
  </si>
  <si>
    <t>山直分署</t>
    <rPh sb="0" eb="1">
      <t>ヤマ</t>
    </rPh>
    <rPh sb="1" eb="2">
      <t>チョク</t>
    </rPh>
    <rPh sb="2" eb="4">
      <t>ブンショ</t>
    </rPh>
    <phoneticPr fontId="5"/>
  </si>
  <si>
    <t>八木出張所</t>
    <rPh sb="0" eb="1">
      <t>ハチ</t>
    </rPh>
    <rPh sb="1" eb="2">
      <t>キ</t>
    </rPh>
    <rPh sb="2" eb="4">
      <t>シュッチョウ</t>
    </rPh>
    <rPh sb="4" eb="5">
      <t>ショ</t>
    </rPh>
    <phoneticPr fontId="5"/>
  </si>
  <si>
    <t>春木分署</t>
    <rPh sb="0" eb="1">
      <t>ハル</t>
    </rPh>
    <rPh sb="1" eb="2">
      <t>キ</t>
    </rPh>
    <rPh sb="2" eb="4">
      <t>ブンショ</t>
    </rPh>
    <phoneticPr fontId="5"/>
  </si>
  <si>
    <t>岸城分署</t>
    <rPh sb="0" eb="1">
      <t>キシ</t>
    </rPh>
    <rPh sb="1" eb="2">
      <t>シロ</t>
    </rPh>
    <rPh sb="2" eb="4">
      <t>ブンショ</t>
    </rPh>
    <phoneticPr fontId="5"/>
  </si>
  <si>
    <t>本署</t>
    <rPh sb="0" eb="1">
      <t>ホン</t>
    </rPh>
    <rPh sb="1" eb="2">
      <t>ショ</t>
    </rPh>
    <phoneticPr fontId="5"/>
  </si>
  <si>
    <t>合計</t>
    <rPh sb="0" eb="1">
      <t>ゴウ</t>
    </rPh>
    <rPh sb="1" eb="2">
      <t>ケイ</t>
    </rPh>
    <phoneticPr fontId="5"/>
  </si>
  <si>
    <t>10月</t>
    <phoneticPr fontId="5"/>
  </si>
  <si>
    <t>11月</t>
    <phoneticPr fontId="5"/>
  </si>
  <si>
    <t>12月</t>
    <phoneticPr fontId="5"/>
  </si>
  <si>
    <t>（９・10・11月）</t>
    <phoneticPr fontId="5"/>
  </si>
  <si>
    <t>（12・１・２月）</t>
    <rPh sb="7" eb="8">
      <t>ガツ</t>
    </rPh>
    <phoneticPr fontId="5"/>
  </si>
  <si>
    <t>春　季　　　</t>
    <rPh sb="0" eb="1">
      <t>ハル</t>
    </rPh>
    <rPh sb="2" eb="3">
      <t>キ</t>
    </rPh>
    <phoneticPr fontId="5"/>
  </si>
  <si>
    <t>秋　季</t>
    <rPh sb="0" eb="1">
      <t>アキ</t>
    </rPh>
    <rPh sb="2" eb="3">
      <t>キ</t>
    </rPh>
    <phoneticPr fontId="5"/>
  </si>
  <si>
    <t>冬　季</t>
    <rPh sb="0" eb="1">
      <t>フユ</t>
    </rPh>
    <rPh sb="2" eb="3">
      <t>キ</t>
    </rPh>
    <phoneticPr fontId="5"/>
  </si>
  <si>
    <t>25年</t>
    <rPh sb="2" eb="3">
      <t>ネン</t>
    </rPh>
    <phoneticPr fontId="5"/>
  </si>
  <si>
    <t>24年</t>
    <rPh sb="2" eb="3">
      <t>ネン</t>
    </rPh>
    <phoneticPr fontId="5"/>
  </si>
  <si>
    <t>23年</t>
    <rPh sb="2" eb="3">
      <t>ネン</t>
    </rPh>
    <phoneticPr fontId="5"/>
  </si>
  <si>
    <t>22年</t>
    <rPh sb="2" eb="3">
      <t>ネン</t>
    </rPh>
    <phoneticPr fontId="5"/>
  </si>
  <si>
    <t>21年</t>
    <rPh sb="2" eb="3">
      <t>ネン</t>
    </rPh>
    <phoneticPr fontId="5"/>
  </si>
  <si>
    <t>20年</t>
    <rPh sb="2" eb="3">
      <t>ネン</t>
    </rPh>
    <phoneticPr fontId="5"/>
  </si>
  <si>
    <t>16年</t>
    <rPh sb="2" eb="3">
      <t>ネン</t>
    </rPh>
    <phoneticPr fontId="5"/>
  </si>
  <si>
    <t>14年</t>
    <rPh sb="2" eb="3">
      <t>ネン</t>
    </rPh>
    <phoneticPr fontId="5"/>
  </si>
  <si>
    <t>13年</t>
    <rPh sb="2" eb="3">
      <t>ネン</t>
    </rPh>
    <phoneticPr fontId="5"/>
  </si>
  <si>
    <t>12年</t>
    <rPh sb="2" eb="3">
      <t>ネン</t>
    </rPh>
    <phoneticPr fontId="5"/>
  </si>
  <si>
    <t>11年</t>
    <rPh sb="2" eb="3">
      <t>ネン</t>
    </rPh>
    <phoneticPr fontId="5"/>
  </si>
  <si>
    <t>10年</t>
    <rPh sb="2" eb="3">
      <t>ネン</t>
    </rPh>
    <phoneticPr fontId="5"/>
  </si>
  <si>
    <t>９年</t>
    <rPh sb="1" eb="2">
      <t>ネン</t>
    </rPh>
    <phoneticPr fontId="5"/>
  </si>
  <si>
    <t>8年</t>
    <rPh sb="0" eb="2">
      <t>８ネン</t>
    </rPh>
    <phoneticPr fontId="5"/>
  </si>
  <si>
    <t>7年</t>
    <rPh sb="0" eb="2">
      <t>７ネン</t>
    </rPh>
    <phoneticPr fontId="5"/>
  </si>
  <si>
    <t>6年</t>
    <rPh sb="0" eb="2">
      <t>６ネン</t>
    </rPh>
    <phoneticPr fontId="5"/>
  </si>
  <si>
    <t>5年</t>
    <rPh sb="0" eb="2">
      <t>５ネン</t>
    </rPh>
    <phoneticPr fontId="5"/>
  </si>
  <si>
    <t>4年</t>
    <rPh sb="0" eb="2">
      <t>４ネン</t>
    </rPh>
    <phoneticPr fontId="5"/>
  </si>
  <si>
    <t>3年</t>
    <rPh sb="0" eb="2">
      <t>３ネン</t>
    </rPh>
    <phoneticPr fontId="5"/>
  </si>
  <si>
    <t>２年</t>
    <rPh sb="0" eb="2">
      <t>２ネン</t>
    </rPh>
    <phoneticPr fontId="5"/>
  </si>
  <si>
    <t>収容物</t>
    <rPh sb="0" eb="2">
      <t>シュウヨウ</t>
    </rPh>
    <rPh sb="2" eb="3">
      <t>ブツ</t>
    </rPh>
    <phoneticPr fontId="5"/>
  </si>
  <si>
    <t>表面積</t>
    <rPh sb="0" eb="3">
      <t>ヒョウメンセキ</t>
    </rPh>
    <phoneticPr fontId="5"/>
  </si>
  <si>
    <t>床面積</t>
    <rPh sb="0" eb="3">
      <t>ユカメンセキ</t>
    </rPh>
    <phoneticPr fontId="5"/>
  </si>
  <si>
    <t>部分焼</t>
    <rPh sb="0" eb="3">
      <t>ブブンショウ</t>
    </rPh>
    <phoneticPr fontId="5"/>
  </si>
  <si>
    <t>その他</t>
    <rPh sb="0" eb="3">
      <t>ソノタ</t>
    </rPh>
    <phoneticPr fontId="5"/>
  </si>
  <si>
    <t>建　　　物</t>
    <rPh sb="0" eb="1">
      <t>ケン</t>
    </rPh>
    <rPh sb="4" eb="5">
      <t>ブツ</t>
    </rPh>
    <phoneticPr fontId="5"/>
  </si>
  <si>
    <t>計</t>
    <rPh sb="0" eb="1">
      <t>ケイ</t>
    </rPh>
    <phoneticPr fontId="5"/>
  </si>
  <si>
    <t>人　員</t>
    <rPh sb="0" eb="1">
      <t>ヒト</t>
    </rPh>
    <rPh sb="2" eb="3">
      <t>イン</t>
    </rPh>
    <phoneticPr fontId="5"/>
  </si>
  <si>
    <t>世　帯</t>
    <rPh sb="0" eb="1">
      <t>ヨ</t>
    </rPh>
    <rPh sb="2" eb="3">
      <t>オビ</t>
    </rPh>
    <phoneticPr fontId="5"/>
  </si>
  <si>
    <t>建物（㎡）</t>
    <rPh sb="0" eb="2">
      <t>タテモノ</t>
    </rPh>
    <phoneticPr fontId="5"/>
  </si>
  <si>
    <t>建　物</t>
    <phoneticPr fontId="5"/>
  </si>
  <si>
    <t>火災損害額  (千円）</t>
    <rPh sb="0" eb="2">
      <t>カサイ</t>
    </rPh>
    <rPh sb="2" eb="5">
      <t>ソンガイガク</t>
    </rPh>
    <rPh sb="8" eb="10">
      <t>センエン</t>
    </rPh>
    <phoneticPr fontId="5"/>
  </si>
  <si>
    <t>死傷者</t>
    <rPh sb="0" eb="3">
      <t>シショウシャ</t>
    </rPh>
    <phoneticPr fontId="5"/>
  </si>
  <si>
    <t>り災</t>
    <rPh sb="1" eb="2">
      <t>サイ</t>
    </rPh>
    <phoneticPr fontId="5"/>
  </si>
  <si>
    <t>焼損面積</t>
    <rPh sb="0" eb="2">
      <t>ショウソン</t>
    </rPh>
    <rPh sb="2" eb="4">
      <t>メンセキ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</si>
  <si>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</si>
  <si>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</si>
  <si>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　　　　　　　    年 齢 別
  死傷者別</t>
    <rPh sb="12" eb="13">
      <t>ネン</t>
    </rPh>
    <rPh sb="14" eb="15">
      <t>ヨワイ</t>
    </rPh>
    <rPh sb="16" eb="17">
      <t>ベツ</t>
    </rPh>
    <phoneticPr fontId="5"/>
  </si>
  <si>
    <t>合　  　計</t>
    <rPh sb="0" eb="1">
      <t>ゴウ</t>
    </rPh>
    <rPh sb="5" eb="6">
      <t>ケイ</t>
    </rPh>
    <phoneticPr fontId="5"/>
  </si>
  <si>
    <t xml:space="preserve">                      時 間 別
  原 因 別</t>
    <rPh sb="22" eb="23">
      <t>ジ</t>
    </rPh>
    <rPh sb="24" eb="25">
      <t>アイダ</t>
    </rPh>
    <rPh sb="26" eb="27">
      <t>ベツ</t>
    </rPh>
    <phoneticPr fontId="5"/>
  </si>
  <si>
    <t>合        計</t>
    <rPh sb="0" eb="1">
      <t>ゴウ</t>
    </rPh>
    <rPh sb="9" eb="10">
      <t>ケイ</t>
    </rPh>
    <phoneticPr fontId="5"/>
  </si>
  <si>
    <t>　　 区 分
 月 別</t>
    <rPh sb="3" eb="4">
      <t>ク</t>
    </rPh>
    <rPh sb="5" eb="6">
      <t>フン</t>
    </rPh>
    <rPh sb="12" eb="13">
      <t>ツキ</t>
    </rPh>
    <rPh sb="14" eb="15">
      <t>ベツ</t>
    </rPh>
    <phoneticPr fontId="5"/>
  </si>
  <si>
    <t>合 　　　計</t>
    <rPh sb="0" eb="1">
      <t>ゴウ</t>
    </rPh>
    <rPh sb="5" eb="6">
      <t>ケイ</t>
    </rPh>
    <phoneticPr fontId="5"/>
  </si>
  <si>
    <t>【参考】</t>
    <rPh sb="1" eb="3">
      <t>サンコウ</t>
    </rPh>
    <phoneticPr fontId="10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</si>
  <si>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</si>
  <si>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0"/>
  </si>
  <si>
    <t>下池田町　ガレージ火災　負傷者1名　焼損面積80㎡　損害額1,764千円</t>
    <phoneticPr fontId="10"/>
  </si>
  <si>
    <t>山直中町　障害者支援施設建物火災　焼損面積358㎡　損害額17,423千円</t>
    <phoneticPr fontId="10"/>
  </si>
  <si>
    <t>春の火災予防運動キャンペーンを開催（港緑町  浪切ホール祭りの広場及びその周辺）　第66代横綱　若乃花　花田虎上さんに一日消防長を委嘱</t>
    <phoneticPr fontId="10"/>
  </si>
  <si>
    <t>岸和田市消防職員立入検査証等に関する規則を一部改正する</t>
    <phoneticPr fontId="10"/>
  </si>
  <si>
    <t>岸和田市火災調査規程を一部改正する</t>
    <phoneticPr fontId="10"/>
  </si>
  <si>
    <t>下野町　長屋住宅火災　負傷者2名　焼損面積6㎡　損害額182千円</t>
    <phoneticPr fontId="10"/>
  </si>
  <si>
    <t>岸和田市消防本部電子署名実施規程を一部改正する</t>
    <phoneticPr fontId="10"/>
  </si>
  <si>
    <t>本町　共同住宅火災　負傷者1名　焼損面積43㎡　損害額2,626千円</t>
    <phoneticPr fontId="10"/>
  </si>
  <si>
    <t>平成25年度(第37回)岸和田市総合防災訓練が実施される</t>
    <phoneticPr fontId="10"/>
  </si>
  <si>
    <t>岸和田市消防本部及び消防署事務決裁規程を一部改正する</t>
    <phoneticPr fontId="10"/>
  </si>
  <si>
    <t>稲葉町　住宅火災　死者1名　焼損面積40㎡　損害額450千円</t>
    <phoneticPr fontId="10"/>
  </si>
  <si>
    <t>尾生町　納屋火災　焼損面積130㎡　損害額3,334千円</t>
    <phoneticPr fontId="10"/>
  </si>
  <si>
    <t>上野町東　共同住宅火災　死者1名</t>
    <phoneticPr fontId="10"/>
  </si>
  <si>
    <t>救助工作車I型ポンプ付消防自動車を購入　　山直分署に配置</t>
    <phoneticPr fontId="10"/>
  </si>
  <si>
    <t>高規格救急車を購入　　本署に配置</t>
    <phoneticPr fontId="10"/>
  </si>
  <si>
    <t>平成25年度岸和田市防災福祉コミュニティシンポジウムを開催（荒木町　岸和田市立文化会館　自主防災会参加）</t>
    <phoneticPr fontId="10"/>
  </si>
  <si>
    <t>　↓↓ 調査係　入力欄 ↓↓</t>
    <rPh sb="4" eb="6">
      <t>チョウサ</t>
    </rPh>
    <rPh sb="6" eb="7">
      <t>カカリ</t>
    </rPh>
    <rPh sb="8" eb="10">
      <t>ニュウリョク</t>
    </rPh>
    <rPh sb="10" eb="11">
      <t>ラン</t>
    </rPh>
    <phoneticPr fontId="10"/>
  </si>
  <si>
    <t>放火</t>
  </si>
  <si>
    <t>こんろ（天ぷら油）</t>
  </si>
  <si>
    <t>その他</t>
  </si>
  <si>
    <t>たばこ</t>
  </si>
  <si>
    <t>不明・調査中</t>
  </si>
  <si>
    <t>電気機器</t>
  </si>
  <si>
    <t>配線器具</t>
  </si>
  <si>
    <t>電灯電話等の配線</t>
  </si>
  <si>
    <t>こんろ(天ぷら油以外)</t>
  </si>
  <si>
    <t>ストーブ</t>
  </si>
  <si>
    <t>電気装置</t>
  </si>
  <si>
    <t>溶接機・切断機</t>
  </si>
  <si>
    <t>たき火（焼却火等を含む）</t>
    <phoneticPr fontId="5"/>
  </si>
  <si>
    <t>　　　　　　　　　　　　署所別
 原因別</t>
    <rPh sb="12" eb="13">
      <t>ショ</t>
    </rPh>
    <rPh sb="13" eb="14">
      <t>ショ</t>
    </rPh>
    <rPh sb="14" eb="15">
      <t>ベツ</t>
    </rPh>
    <phoneticPr fontId="5"/>
  </si>
  <si>
    <t>南上町一丁目　長屋住宅火災　死者１名、負傷者２名　焼損面積１４６㎡　</t>
    <rPh sb="0" eb="1">
      <t>ミナミ</t>
    </rPh>
    <rPh sb="3" eb="6">
      <t>イッチョウメ</t>
    </rPh>
    <rPh sb="7" eb="9">
      <t>ナガヤ</t>
    </rPh>
    <rPh sb="9" eb="11">
      <t>ジュウタク</t>
    </rPh>
    <rPh sb="11" eb="13">
      <t>カサイ</t>
    </rPh>
    <rPh sb="14" eb="16">
      <t>シシャ</t>
    </rPh>
    <rPh sb="17" eb="18">
      <t>メイ</t>
    </rPh>
    <rPh sb="19" eb="22">
      <t>フショウシャ</t>
    </rPh>
    <rPh sb="23" eb="24">
      <t>メイ</t>
    </rPh>
    <rPh sb="25" eb="27">
      <t>ショウソン</t>
    </rPh>
    <rPh sb="27" eb="29">
      <t>メンセキ</t>
    </rPh>
    <phoneticPr fontId="5"/>
  </si>
  <si>
    <t>並松町　織物工場火災　焼損面積１，２２４㎡　</t>
    <rPh sb="0" eb="3">
      <t>ナンマツ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</si>
  <si>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木材町　工場火災　焼損面積２，９９８㎡　</t>
    <rPh sb="0" eb="3">
      <t>モクザイチョウ</t>
    </rPh>
    <rPh sb="4" eb="6">
      <t>コウジョウ</t>
    </rPh>
    <rPh sb="6" eb="8">
      <t>カサイ</t>
    </rPh>
    <rPh sb="9" eb="11">
      <t>ショウソン</t>
    </rPh>
    <rPh sb="11" eb="13">
      <t>メンセキ</t>
    </rPh>
    <phoneticPr fontId="5"/>
  </si>
  <si>
    <t>岡山町　住宅火災　死者１名　焼損面積１２７㎡　</t>
    <rPh sb="0" eb="3">
      <t>オカヤマチョウ</t>
    </rPh>
    <rPh sb="4" eb="6">
      <t>ジュウタク</t>
    </rPh>
    <rPh sb="6" eb="8">
      <t>カサイ</t>
    </rPh>
    <rPh sb="9" eb="11">
      <t>シシャ</t>
    </rPh>
    <rPh sb="12" eb="13">
      <t>メイ</t>
    </rPh>
    <rPh sb="14" eb="16">
      <t>ショウソン</t>
    </rPh>
    <rPh sb="16" eb="18">
      <t>メンセキ</t>
    </rPh>
    <phoneticPr fontId="5"/>
  </si>
  <si>
    <t>相川町　織物工場火災　焼損面積３８２㎡　</t>
    <rPh sb="0" eb="1">
      <t>ソウ</t>
    </rPh>
    <rPh sb="1" eb="2">
      <t>カワ</t>
    </rPh>
    <rPh sb="2" eb="3">
      <t>マチ</t>
    </rPh>
    <rPh sb="4" eb="6">
      <t>オリモノ</t>
    </rPh>
    <rPh sb="6" eb="8">
      <t>コウジョウ</t>
    </rPh>
    <rPh sb="8" eb="10">
      <t>カサイ</t>
    </rPh>
    <rPh sb="11" eb="13">
      <t>ショウソン</t>
    </rPh>
    <rPh sb="13" eb="15">
      <t>メンセキ</t>
    </rPh>
    <phoneticPr fontId="5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</si>
  <si>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0"/>
  </si>
  <si>
    <t>夏　季</t>
    <rPh sb="0" eb="1">
      <t>ナツ</t>
    </rPh>
    <rPh sb="2" eb="3">
      <t>キ</t>
    </rPh>
    <phoneticPr fontId="5"/>
  </si>
  <si>
    <t>合     　　計</t>
    <rPh sb="0" eb="1">
      <t>ゴウ</t>
    </rPh>
    <rPh sb="8" eb="9">
      <t>ケイ</t>
    </rPh>
    <phoneticPr fontId="5"/>
  </si>
  <si>
    <t>火災統計</t>
    <rPh sb="0" eb="2">
      <t>カサイ</t>
    </rPh>
    <rPh sb="2" eb="4">
      <t>トウケイ</t>
    </rPh>
    <phoneticPr fontId="5"/>
  </si>
  <si>
    <r>
      <t>各年の火災件数・被害状況</t>
    </r>
    <r>
      <rPr>
        <sz val="18"/>
        <rFont val="ＭＳ ゴシック"/>
        <family val="3"/>
        <charset val="128"/>
      </rPr>
      <t>　</t>
    </r>
    <r>
      <rPr>
        <sz val="18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(下段は昨年との増減数）</t>
    </r>
    <phoneticPr fontId="5"/>
  </si>
  <si>
    <t xml:space="preserve"> </t>
    <phoneticPr fontId="5"/>
  </si>
  <si>
    <r>
      <t>損害額
    （</t>
    </r>
    <r>
      <rPr>
        <sz val="10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>）</t>
    </r>
    <rPh sb="0" eb="2">
      <t>ソンガイ</t>
    </rPh>
    <rPh sb="2" eb="3">
      <t>ガク</t>
    </rPh>
    <rPh sb="10" eb="12">
      <t>センエン</t>
    </rPh>
    <phoneticPr fontId="5"/>
  </si>
  <si>
    <t>林野面積
       （ａ）　　　　　</t>
    <rPh sb="0" eb="1">
      <t>ハヤシ</t>
    </rPh>
    <rPh sb="1" eb="2">
      <t>ノ</t>
    </rPh>
    <rPh sb="2" eb="3">
      <t>メン</t>
    </rPh>
    <rPh sb="3" eb="4">
      <t>セキ</t>
    </rPh>
    <phoneticPr fontId="5"/>
  </si>
  <si>
    <t>焼　 損
表面積
       （㎡）　　　　　</t>
    <rPh sb="0" eb="1">
      <t>ヤキ</t>
    </rPh>
    <rPh sb="3" eb="4">
      <t>ソン</t>
    </rPh>
    <rPh sb="5" eb="6">
      <t>オモテ</t>
    </rPh>
    <rPh sb="6" eb="8">
      <t>メンセキ</t>
    </rPh>
    <phoneticPr fontId="5"/>
  </si>
  <si>
    <t>焼　 損
床面積
       （㎡）　　　</t>
    <rPh sb="0" eb="1">
      <t>ヤキ</t>
    </rPh>
    <rPh sb="3" eb="4">
      <t>ソン</t>
    </rPh>
    <rPh sb="5" eb="8">
      <t>ユカメンセキ</t>
    </rPh>
    <phoneticPr fontId="5"/>
  </si>
  <si>
    <t>28年</t>
    <rPh sb="2" eb="3">
      <t>ネン</t>
    </rPh>
    <phoneticPr fontId="5"/>
  </si>
  <si>
    <t>火遊び</t>
    <rPh sb="0" eb="2">
      <t>ヒアソ</t>
    </rPh>
    <phoneticPr fontId="5"/>
  </si>
  <si>
    <t>排気管</t>
    <rPh sb="0" eb="3">
      <t>ハイキカン</t>
    </rPh>
    <phoneticPr fontId="5"/>
  </si>
  <si>
    <t xml:space="preserve"> 区分
　　 年別</t>
    <rPh sb="1" eb="3">
      <t>クブン</t>
    </rPh>
    <rPh sb="7" eb="9">
      <t>ネンベツ</t>
    </rPh>
    <phoneticPr fontId="5"/>
  </si>
  <si>
    <t>　　　　　 　  　　　       火災種別
  原 因 別</t>
    <rPh sb="19" eb="21">
      <t>カサイ</t>
    </rPh>
    <rPh sb="21" eb="23">
      <t>シュベツ</t>
    </rPh>
    <phoneticPr fontId="5"/>
  </si>
  <si>
    <t>　　　　　　　　　　　　  　  四 季 別
  原 因 別</t>
    <rPh sb="17" eb="18">
      <t>ヨン</t>
    </rPh>
    <rPh sb="19" eb="20">
      <t>キ</t>
    </rPh>
    <rPh sb="21" eb="22">
      <t>ベツ</t>
    </rPh>
    <phoneticPr fontId="5"/>
  </si>
  <si>
    <t xml:space="preserve">   </t>
    <phoneticPr fontId="5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</si>
</sst>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_);[Red]\(#,##0\)"/>
    <numFmt numFmtId="178" formatCode="#,##0_ ;[Red]\-#,##0\ "/>
    <numFmt numFmtId="179" formatCode="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18"/>
      <name val="平成明朝体W3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2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176" fontId="0" fillId="0" borderId="30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20" xfId="0" applyNumberFormat="1" applyBorder="1" applyAlignment="1" applyProtection="1">
      <alignment horizontal="right" vertical="center"/>
      <protection locked="0"/>
    </xf>
    <xf numFmtId="0" fontId="0" fillId="2" borderId="3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0" borderId="56" xfId="0" applyNumberFormat="1" applyBorder="1" applyAlignment="1" applyProtection="1">
      <alignment horizontal="right" vertical="center"/>
      <protection locked="0"/>
    </xf>
    <xf numFmtId="176" fontId="0" fillId="0" borderId="57" xfId="0" applyNumberFormat="1" applyBorder="1" applyAlignment="1" applyProtection="1">
      <alignment horizontal="right" vertical="center"/>
      <protection locked="0"/>
    </xf>
    <xf numFmtId="176" fontId="0" fillId="0" borderId="58" xfId="0" applyNumberFormat="1" applyBorder="1" applyAlignment="1" applyProtection="1">
      <alignment horizontal="right" vertical="center"/>
      <protection locked="0"/>
    </xf>
    <xf numFmtId="176" fontId="0" fillId="0" borderId="59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0" borderId="58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6" fontId="0" fillId="0" borderId="60" xfId="0" applyNumberFormat="1" applyBorder="1" applyAlignment="1" applyProtection="1">
      <alignment horizontal="right" vertical="center"/>
      <protection locked="0"/>
    </xf>
    <xf numFmtId="176" fontId="0" fillId="0" borderId="60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0" borderId="59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55" xfId="0" applyNumberFormat="1" applyBorder="1">
      <alignment vertical="center"/>
    </xf>
    <xf numFmtId="49" fontId="0" fillId="0" borderId="6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/>
      <protection locked="0"/>
    </xf>
    <xf numFmtId="176" fontId="0" fillId="0" borderId="62" xfId="0" applyNumberFormat="1" applyBorder="1" applyAlignment="1" applyProtection="1">
      <alignment horizontal="right" vertical="center"/>
      <protection locked="0"/>
    </xf>
    <xf numFmtId="176" fontId="0" fillId="0" borderId="63" xfId="0" applyNumberFormat="1" applyBorder="1" applyAlignment="1" applyProtection="1">
      <alignment horizontal="right" vertical="center"/>
      <protection locked="0"/>
    </xf>
    <xf numFmtId="176" fontId="0" fillId="0" borderId="64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69" xfId="0" applyNumberFormat="1" applyBorder="1" applyAlignment="1">
      <alignment horizontal="right" vertical="center"/>
    </xf>
    <xf numFmtId="176" fontId="0" fillId="0" borderId="70" xfId="0" applyNumberFormat="1" applyBorder="1" applyAlignment="1">
      <alignment horizontal="right" vertical="center"/>
    </xf>
    <xf numFmtId="176" fontId="0" fillId="0" borderId="71" xfId="0" applyNumberFormat="1" applyBorder="1" applyAlignment="1">
      <alignment horizontal="right" vertical="center"/>
    </xf>
    <xf numFmtId="176" fontId="0" fillId="0" borderId="72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3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71" xfId="0" applyNumberFormat="1" applyBorder="1">
      <alignment vertical="center"/>
    </xf>
    <xf numFmtId="176" fontId="0" fillId="0" borderId="72" xfId="0" applyNumberFormat="1" applyBorder="1">
      <alignment vertical="center"/>
    </xf>
    <xf numFmtId="49" fontId="4" fillId="2" borderId="61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7" xfId="0" applyNumberFormat="1" applyBorder="1" applyAlignment="1" applyProtection="1">
      <alignment horizontal="right" vertical="center"/>
      <protection locked="0"/>
    </xf>
    <xf numFmtId="176" fontId="0" fillId="0" borderId="74" xfId="0" applyNumberFormat="1" applyBorder="1" applyAlignment="1">
      <alignment horizontal="right" vertical="center"/>
    </xf>
    <xf numFmtId="176" fontId="0" fillId="0" borderId="82" xfId="0" applyNumberFormat="1" applyBorder="1" applyAlignment="1">
      <alignment horizontal="right" vertical="center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83" xfId="0" applyNumberFormat="1" applyBorder="1" applyAlignment="1" applyProtection="1">
      <alignment horizontal="right" vertical="center"/>
      <protection locked="0"/>
    </xf>
    <xf numFmtId="176" fontId="0" fillId="0" borderId="84" xfId="0" applyNumberFormat="1" applyBorder="1" applyAlignment="1">
      <alignment horizontal="right" vertical="center"/>
    </xf>
    <xf numFmtId="176" fontId="0" fillId="0" borderId="85" xfId="0" applyNumberFormat="1" applyBorder="1" applyAlignment="1">
      <alignment horizontal="right" vertical="center"/>
    </xf>
    <xf numFmtId="176" fontId="0" fillId="0" borderId="86" xfId="0" applyNumberFormat="1" applyBorder="1" applyAlignment="1" applyProtection="1">
      <alignment horizontal="right" vertical="center"/>
      <protection locked="0"/>
    </xf>
    <xf numFmtId="176" fontId="0" fillId="0" borderId="87" xfId="0" applyNumberFormat="1" applyBorder="1" applyAlignment="1" applyProtection="1">
      <alignment horizontal="right" vertical="center"/>
      <protection locked="0"/>
    </xf>
    <xf numFmtId="176" fontId="0" fillId="0" borderId="88" xfId="0" applyNumberFormat="1" applyBorder="1" applyAlignment="1" applyProtection="1">
      <alignment horizontal="right" vertical="center"/>
      <protection locked="0"/>
    </xf>
    <xf numFmtId="176" fontId="0" fillId="0" borderId="89" xfId="0" applyNumberFormat="1" applyBorder="1" applyAlignment="1" applyProtection="1">
      <alignment horizontal="right" vertical="center"/>
      <protection locked="0"/>
    </xf>
    <xf numFmtId="176" fontId="0" fillId="0" borderId="90" xfId="0" applyNumberFormat="1" applyBorder="1" applyAlignment="1" applyProtection="1">
      <alignment horizontal="right" vertical="center"/>
      <protection locked="0"/>
    </xf>
    <xf numFmtId="176" fontId="0" fillId="0" borderId="91" xfId="0" applyNumberFormat="1" applyBorder="1" applyAlignment="1" applyProtection="1">
      <alignment horizontal="right" vertical="center"/>
      <protection locked="0"/>
    </xf>
    <xf numFmtId="176" fontId="0" fillId="0" borderId="79" xfId="0" applyNumberFormat="1" applyBorder="1" applyAlignment="1">
      <alignment horizontal="right" vertical="center"/>
    </xf>
    <xf numFmtId="176" fontId="0" fillId="0" borderId="9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>
      <alignment horizontal="right" vertical="center"/>
    </xf>
    <xf numFmtId="176" fontId="0" fillId="0" borderId="93" xfId="0" applyNumberFormat="1" applyBorder="1" applyAlignment="1" applyProtection="1">
      <alignment horizontal="right" vertical="center"/>
      <protection locked="0"/>
    </xf>
    <xf numFmtId="176" fontId="0" fillId="0" borderId="94" xfId="0" applyNumberFormat="1" applyBorder="1" applyAlignment="1" applyProtection="1">
      <alignment horizontal="right" vertical="center"/>
      <protection locked="0"/>
    </xf>
    <xf numFmtId="176" fontId="0" fillId="0" borderId="95" xfId="0" applyNumberFormat="1" applyBorder="1" applyAlignment="1" applyProtection="1">
      <alignment horizontal="right" vertical="center"/>
      <protection locked="0"/>
    </xf>
    <xf numFmtId="176" fontId="0" fillId="0" borderId="97" xfId="0" applyNumberFormat="1" applyBorder="1" applyAlignment="1">
      <alignment horizontal="right" vertical="center"/>
    </xf>
    <xf numFmtId="176" fontId="0" fillId="0" borderId="98" xfId="0" applyNumberFormat="1" applyBorder="1" applyAlignment="1">
      <alignment horizontal="right" vertical="center"/>
    </xf>
    <xf numFmtId="176" fontId="0" fillId="0" borderId="99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distributed" vertical="center" indent="1"/>
    </xf>
    <xf numFmtId="177" fontId="0" fillId="0" borderId="77" xfId="0" applyNumberFormat="1" applyBorder="1" applyAlignment="1">
      <alignment horizontal="distributed" vertical="center" indent="1"/>
    </xf>
    <xf numFmtId="177" fontId="0" fillId="0" borderId="78" xfId="0" applyNumberFormat="1" applyBorder="1" applyAlignment="1">
      <alignment horizontal="distributed" vertical="center" indent="1"/>
    </xf>
    <xf numFmtId="178" fontId="0" fillId="0" borderId="31" xfId="0" applyNumberFormat="1" applyBorder="1" applyAlignment="1">
      <alignment horizontal="right" vertical="center"/>
    </xf>
    <xf numFmtId="178" fontId="0" fillId="0" borderId="107" xfId="0" applyNumberFormat="1" applyBorder="1" applyAlignment="1" applyProtection="1">
      <alignment horizontal="right" vertical="center"/>
      <protection locked="0"/>
    </xf>
    <xf numFmtId="178" fontId="0" fillId="0" borderId="108" xfId="0" applyNumberFormat="1" applyBorder="1" applyAlignment="1" applyProtection="1">
      <alignment horizontal="right" vertical="center"/>
      <protection locked="0"/>
    </xf>
    <xf numFmtId="178" fontId="0" fillId="0" borderId="109" xfId="0" applyNumberFormat="1" applyBorder="1" applyAlignment="1" applyProtection="1">
      <alignment horizontal="right" vertical="center"/>
      <protection locked="0"/>
    </xf>
    <xf numFmtId="178" fontId="0" fillId="0" borderId="100" xfId="0" applyNumberFormat="1" applyBorder="1" applyAlignment="1">
      <alignment horizontal="right" vertical="center"/>
    </xf>
    <xf numFmtId="178" fontId="0" fillId="0" borderId="119" xfId="0" applyNumberFormat="1" applyBorder="1" applyAlignment="1" applyProtection="1">
      <alignment horizontal="right" vertical="center"/>
      <protection locked="0"/>
    </xf>
    <xf numFmtId="178" fontId="0" fillId="0" borderId="36" xfId="0" applyNumberFormat="1" applyBorder="1" applyAlignment="1">
      <alignment horizontal="right"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103" xfId="0" applyNumberFormat="1" applyBorder="1" applyAlignment="1" applyProtection="1">
      <alignment horizontal="right" vertical="center"/>
      <protection locked="0"/>
    </xf>
    <xf numFmtId="178" fontId="0" fillId="0" borderId="93" xfId="0" applyNumberFormat="1" applyBorder="1" applyAlignment="1" applyProtection="1">
      <alignment horizontal="right" vertical="center"/>
      <protection locked="0"/>
    </xf>
    <xf numFmtId="178" fontId="0" fillId="0" borderId="26" xfId="0" applyNumberFormat="1" applyBorder="1" applyAlignment="1" applyProtection="1">
      <alignment horizontal="right" vertical="center"/>
      <protection locked="0"/>
    </xf>
    <xf numFmtId="178" fontId="0" fillId="0" borderId="110" xfId="0" applyNumberFormat="1" applyBorder="1" applyAlignment="1" applyProtection="1">
      <alignment horizontal="right" vertical="center"/>
      <protection locked="0"/>
    </xf>
    <xf numFmtId="178" fontId="0" fillId="0" borderId="111" xfId="0" applyNumberFormat="1" applyBorder="1" applyAlignment="1" applyProtection="1">
      <alignment horizontal="right" vertical="center"/>
      <protection locked="0"/>
    </xf>
    <xf numFmtId="178" fontId="0" fillId="0" borderId="112" xfId="0" applyNumberFormat="1" applyBorder="1" applyAlignment="1" applyProtection="1">
      <alignment horizontal="right" vertical="center"/>
      <protection locked="0"/>
    </xf>
    <xf numFmtId="178" fontId="0" fillId="0" borderId="118" xfId="0" applyNumberFormat="1" applyBorder="1" applyAlignment="1" applyProtection="1">
      <alignment horizontal="right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102" xfId="0" applyNumberFormat="1" applyBorder="1" applyAlignment="1" applyProtection="1">
      <alignment horizontal="right" vertical="center"/>
      <protection locked="0"/>
    </xf>
    <xf numFmtId="178" fontId="0" fillId="0" borderId="94" xfId="0" applyNumberFormat="1" applyBorder="1" applyAlignment="1" applyProtection="1">
      <alignment horizontal="right" vertical="center"/>
      <protection locked="0"/>
    </xf>
    <xf numFmtId="178" fontId="0" fillId="0" borderId="105" xfId="0" applyNumberFormat="1" applyBorder="1" applyAlignment="1" applyProtection="1">
      <alignment horizontal="right" vertical="center"/>
      <protection locked="0"/>
    </xf>
    <xf numFmtId="178" fontId="0" fillId="0" borderId="117" xfId="0" applyNumberFormat="1" applyBorder="1" applyAlignment="1">
      <alignment horizontal="right" vertical="center"/>
    </xf>
    <xf numFmtId="178" fontId="0" fillId="0" borderId="113" xfId="0" applyNumberFormat="1" applyBorder="1" applyAlignment="1" applyProtection="1">
      <alignment horizontal="right" vertical="center"/>
      <protection locked="0"/>
    </xf>
    <xf numFmtId="178" fontId="0" fillId="0" borderId="81" xfId="0" applyNumberFormat="1" applyBorder="1" applyAlignment="1" applyProtection="1">
      <alignment horizontal="right" vertical="center"/>
      <protection locked="0"/>
    </xf>
    <xf numFmtId="178" fontId="0" fillId="0" borderId="114" xfId="0" applyNumberFormat="1" applyBorder="1" applyAlignment="1" applyProtection="1">
      <alignment horizontal="right" vertical="center"/>
      <protection locked="0"/>
    </xf>
    <xf numFmtId="178" fontId="0" fillId="0" borderId="120" xfId="0" applyNumberFormat="1" applyBorder="1" applyAlignment="1" applyProtection="1">
      <alignment horizontal="right" vertical="center"/>
      <protection locked="0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104" xfId="0" applyNumberFormat="1" applyBorder="1" applyAlignment="1" applyProtection="1">
      <alignment horizontal="right" vertical="center"/>
      <protection locked="0"/>
    </xf>
    <xf numFmtId="178" fontId="0" fillId="0" borderId="95" xfId="0" applyNumberFormat="1" applyBorder="1" applyAlignment="1" applyProtection="1">
      <alignment horizontal="right" vertical="center"/>
      <protection locked="0"/>
    </xf>
    <xf numFmtId="178" fontId="0" fillId="0" borderId="106" xfId="0" applyNumberFormat="1" applyBorder="1" applyAlignment="1" applyProtection="1">
      <alignment horizontal="right" vertical="center"/>
      <protection locked="0"/>
    </xf>
    <xf numFmtId="0" fontId="0" fillId="2" borderId="0" xfId="0" applyFill="1">
      <alignment vertical="center"/>
    </xf>
    <xf numFmtId="176" fontId="0" fillId="0" borderId="123" xfId="0" applyNumberFormat="1" applyBorder="1" applyAlignment="1">
      <alignment horizontal="right" vertical="center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75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6" fontId="0" fillId="0" borderId="127" xfId="0" applyNumberFormat="1" applyBorder="1" applyAlignment="1">
      <alignment horizontal="right" vertical="center"/>
    </xf>
    <xf numFmtId="176" fontId="0" fillId="0" borderId="128" xfId="0" applyNumberFormat="1" applyBorder="1" applyAlignment="1">
      <alignment horizontal="right" vertical="center"/>
    </xf>
    <xf numFmtId="0" fontId="4" fillId="2" borderId="64" xfId="0" applyFont="1" applyFill="1" applyBorder="1" applyAlignment="1">
      <alignment horizontal="center" vertical="top"/>
    </xf>
    <xf numFmtId="0" fontId="4" fillId="2" borderId="53" xfId="0" applyFont="1" applyFill="1" applyBorder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6" fillId="0" borderId="26" xfId="0" applyFont="1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176" fontId="0" fillId="0" borderId="130" xfId="0" applyNumberFormat="1" applyBorder="1" applyAlignment="1">
      <alignment horizontal="right" vertical="center"/>
    </xf>
    <xf numFmtId="176" fontId="0" fillId="0" borderId="131" xfId="0" applyNumberFormat="1" applyBorder="1" applyAlignment="1" applyProtection="1">
      <alignment horizontal="right" vertical="center"/>
    </xf>
    <xf numFmtId="176" fontId="0" fillId="0" borderId="132" xfId="0" applyNumberFormat="1" applyBorder="1" applyAlignment="1" applyProtection="1">
      <alignment horizontal="right" vertical="center"/>
    </xf>
    <xf numFmtId="0" fontId="0" fillId="0" borderId="26" xfId="0" applyBorder="1" applyAlignment="1">
      <alignment horizontal="distributed" vertical="center" indent="1"/>
    </xf>
    <xf numFmtId="0" fontId="0" fillId="0" borderId="133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2"/>
    </xf>
    <xf numFmtId="0" fontId="0" fillId="0" borderId="53" xfId="0" applyBorder="1" applyAlignment="1">
      <alignment horizontal="distributed" vertical="center" indent="2"/>
    </xf>
    <xf numFmtId="0" fontId="0" fillId="0" borderId="55" xfId="0" applyBorder="1" applyAlignment="1">
      <alignment horizontal="distributed" vertical="center" indent="2"/>
    </xf>
    <xf numFmtId="176" fontId="0" fillId="0" borderId="134" xfId="0" applyNumberFormat="1" applyBorder="1" applyAlignment="1">
      <alignment horizontal="right" vertical="center" indent="1"/>
    </xf>
    <xf numFmtId="176" fontId="0" fillId="0" borderId="74" xfId="0" applyNumberFormat="1" applyBorder="1" applyAlignment="1" applyProtection="1">
      <alignment horizontal="right" vertical="center" indent="1"/>
    </xf>
    <xf numFmtId="176" fontId="0" fillId="0" borderId="75" xfId="0" applyNumberFormat="1" applyBorder="1" applyAlignment="1" applyProtection="1">
      <alignment horizontal="right" vertical="center" indent="1"/>
    </xf>
    <xf numFmtId="176" fontId="0" fillId="0" borderId="76" xfId="0" applyNumberFormat="1" applyBorder="1" applyAlignment="1" applyProtection="1">
      <alignment horizontal="right" vertical="center" indent="1"/>
    </xf>
    <xf numFmtId="176" fontId="0" fillId="0" borderId="100" xfId="0" applyNumberFormat="1" applyBorder="1" applyAlignment="1">
      <alignment horizontal="right" vertical="center" indent="1"/>
    </xf>
    <xf numFmtId="176" fontId="0" fillId="0" borderId="2" xfId="0" applyNumberFormat="1" applyBorder="1" applyAlignment="1" applyProtection="1">
      <alignment horizontal="right" vertical="center" indent="1"/>
      <protection locked="0"/>
    </xf>
    <xf numFmtId="176" fontId="0" fillId="0" borderId="5" xfId="0" applyNumberFormat="1" applyBorder="1" applyAlignment="1" applyProtection="1">
      <alignment horizontal="right" vertical="center" indent="1"/>
      <protection locked="0"/>
    </xf>
    <xf numFmtId="176" fontId="0" fillId="0" borderId="37" xfId="0" applyNumberFormat="1" applyBorder="1" applyAlignment="1" applyProtection="1">
      <alignment horizontal="right" vertical="center" indent="1"/>
      <protection locked="0"/>
    </xf>
    <xf numFmtId="176" fontId="0" fillId="0" borderId="25" xfId="0" applyNumberFormat="1" applyBorder="1" applyAlignment="1">
      <alignment horizontal="right" vertical="center" indent="1"/>
    </xf>
    <xf numFmtId="176" fontId="0" fillId="0" borderId="18" xfId="0" applyNumberFormat="1" applyBorder="1" applyAlignment="1" applyProtection="1">
      <alignment horizontal="right" vertical="center" indent="1"/>
      <protection locked="0"/>
    </xf>
    <xf numFmtId="176" fontId="0" fillId="0" borderId="1" xfId="0" applyNumberFormat="1" applyBorder="1" applyAlignment="1" applyProtection="1">
      <alignment horizontal="right" vertical="center" indent="1"/>
      <protection locked="0"/>
    </xf>
    <xf numFmtId="176" fontId="0" fillId="0" borderId="17" xfId="0" applyNumberFormat="1" applyBorder="1" applyAlignment="1" applyProtection="1">
      <alignment horizontal="right" vertical="center" indent="1"/>
      <protection locked="0"/>
    </xf>
    <xf numFmtId="176" fontId="0" fillId="0" borderId="135" xfId="0" applyNumberFormat="1" applyBorder="1" applyAlignment="1">
      <alignment horizontal="center" vertical="center"/>
    </xf>
    <xf numFmtId="176" fontId="0" fillId="0" borderId="136" xfId="0" applyNumberFormat="1" applyBorder="1" applyAlignment="1">
      <alignment horizontal="center" vertical="center"/>
    </xf>
    <xf numFmtId="176" fontId="0" fillId="0" borderId="137" xfId="0" applyNumberFormat="1" applyBorder="1" applyAlignment="1">
      <alignment horizontal="center" vertical="center"/>
    </xf>
    <xf numFmtId="176" fontId="0" fillId="0" borderId="138" xfId="0" applyNumberFormat="1" applyBorder="1" applyAlignment="1">
      <alignment horizontal="center" vertical="center"/>
    </xf>
    <xf numFmtId="176" fontId="0" fillId="0" borderId="139" xfId="0" applyNumberFormat="1" applyBorder="1" applyAlignment="1">
      <alignment horizontal="center" vertical="center"/>
    </xf>
    <xf numFmtId="176" fontId="0" fillId="0" borderId="140" xfId="0" applyNumberFormat="1" applyBorder="1" applyAlignment="1">
      <alignment horizontal="center" vertical="center"/>
    </xf>
    <xf numFmtId="176" fontId="0" fillId="0" borderId="141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right" vertical="center"/>
    </xf>
    <xf numFmtId="176" fontId="0" fillId="0" borderId="83" xfId="0" applyNumberFormat="1" applyBorder="1" applyAlignment="1">
      <alignment horizontal="right" vertical="center"/>
    </xf>
    <xf numFmtId="176" fontId="0" fillId="0" borderId="133" xfId="0" applyNumberFormat="1" applyBorder="1" applyAlignment="1">
      <alignment horizontal="distributed" vertical="center" indent="1"/>
    </xf>
    <xf numFmtId="176" fontId="0" fillId="0" borderId="26" xfId="0" applyNumberFormat="1" applyBorder="1" applyAlignment="1">
      <alignment horizontal="distributed" vertical="center" indent="1"/>
    </xf>
    <xf numFmtId="176" fontId="0" fillId="0" borderId="105" xfId="0" applyNumberFormat="1" applyBorder="1" applyAlignment="1">
      <alignment horizontal="distributed" vertical="center" indent="1"/>
    </xf>
    <xf numFmtId="176" fontId="0" fillId="2" borderId="0" xfId="0" applyNumberFormat="1" applyFill="1" applyAlignment="1">
      <alignment vertical="center"/>
    </xf>
    <xf numFmtId="176" fontId="0" fillId="0" borderId="74" xfId="0" applyNumberFormat="1" applyBorder="1" applyAlignment="1">
      <alignment horizontal="right" vertical="center" indent="1"/>
    </xf>
    <xf numFmtId="176" fontId="0" fillId="0" borderId="75" xfId="0" applyNumberFormat="1" applyBorder="1" applyAlignment="1">
      <alignment horizontal="right" vertical="center" indent="1"/>
    </xf>
    <xf numFmtId="176" fontId="0" fillId="0" borderId="76" xfId="0" applyNumberFormat="1" applyBorder="1" applyAlignment="1">
      <alignment horizontal="right" vertical="center" indent="1"/>
    </xf>
    <xf numFmtId="178" fontId="0" fillId="0" borderId="80" xfId="0" applyNumberFormat="1" applyBorder="1" applyAlignment="1">
      <alignment horizontal="right" vertical="center"/>
    </xf>
    <xf numFmtId="178" fontId="0" fillId="0" borderId="143" xfId="0" applyNumberFormat="1" applyBorder="1" applyAlignment="1">
      <alignment horizontal="right" vertical="center"/>
    </xf>
    <xf numFmtId="178" fontId="0" fillId="0" borderId="144" xfId="0" applyNumberFormat="1" applyBorder="1" applyAlignment="1">
      <alignment horizontal="right" vertical="center"/>
    </xf>
    <xf numFmtId="178" fontId="0" fillId="0" borderId="145" xfId="0" applyNumberFormat="1" applyBorder="1" applyAlignment="1">
      <alignment horizontal="right" vertical="center"/>
    </xf>
    <xf numFmtId="178" fontId="0" fillId="0" borderId="134" xfId="0" applyNumberFormat="1" applyBorder="1" applyAlignment="1">
      <alignment horizontal="right" vertical="center"/>
    </xf>
    <xf numFmtId="178" fontId="0" fillId="0" borderId="146" xfId="0" applyNumberFormat="1" applyBorder="1" applyAlignment="1">
      <alignment horizontal="right" vertical="center"/>
    </xf>
    <xf numFmtId="178" fontId="0" fillId="0" borderId="147" xfId="0" applyNumberFormat="1" applyBorder="1" applyAlignment="1">
      <alignment horizontal="right" vertical="center"/>
    </xf>
    <xf numFmtId="178" fontId="0" fillId="0" borderId="82" xfId="0" applyNumberFormat="1" applyBorder="1" applyAlignment="1">
      <alignment horizontal="right" vertical="center"/>
    </xf>
    <xf numFmtId="178" fontId="0" fillId="0" borderId="148" xfId="0" applyNumberFormat="1" applyBorder="1" applyAlignment="1">
      <alignment horizontal="right" vertical="center"/>
    </xf>
    <xf numFmtId="178" fontId="0" fillId="0" borderId="92" xfId="0" applyNumberFormat="1" applyBorder="1" applyAlignment="1">
      <alignment horizontal="right" vertical="center"/>
    </xf>
    <xf numFmtId="178" fontId="0" fillId="0" borderId="133" xfId="0" applyNumberFormat="1" applyBorder="1" applyAlignment="1">
      <alignment horizontal="right" vertical="center"/>
    </xf>
    <xf numFmtId="177" fontId="0" fillId="0" borderId="113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 textRotation="255"/>
    </xf>
    <xf numFmtId="177" fontId="0" fillId="0" borderId="80" xfId="0" applyNumberFormat="1" applyBorder="1" applyAlignment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vertical="center"/>
    </xf>
    <xf numFmtId="0" fontId="3" fillId="2" borderId="0" xfId="2" applyFill="1" applyProtection="1">
      <alignment vertical="center"/>
    </xf>
    <xf numFmtId="0" fontId="3" fillId="0" borderId="0" xfId="2" applyProtection="1">
      <alignment vertical="center"/>
    </xf>
    <xf numFmtId="179" fontId="14" fillId="0" borderId="20" xfId="2" applyNumberFormat="1" applyFont="1" applyBorder="1" applyProtection="1">
      <alignment vertical="center"/>
    </xf>
    <xf numFmtId="0" fontId="15" fillId="0" borderId="18" xfId="2" applyFont="1" applyBorder="1" applyAlignment="1" applyProtection="1">
      <alignment horizontal="left" vertical="center" indent="1"/>
    </xf>
    <xf numFmtId="0" fontId="16" fillId="2" borderId="0" xfId="2" applyFont="1" applyFill="1" applyAlignment="1" applyProtection="1">
      <alignment horizontal="justify" vertical="center"/>
    </xf>
    <xf numFmtId="179" fontId="14" fillId="0" borderId="20" xfId="2" applyNumberFormat="1" applyFont="1" applyBorder="1" applyProtection="1">
      <alignment vertical="center"/>
      <protection locked="0"/>
    </xf>
    <xf numFmtId="0" fontId="3" fillId="0" borderId="18" xfId="2" applyBorder="1" applyAlignment="1" applyProtection="1">
      <alignment horizontal="left" vertical="center" indent="1"/>
      <protection locked="0"/>
    </xf>
    <xf numFmtId="0" fontId="2" fillId="0" borderId="18" xfId="2" applyFont="1" applyBorder="1" applyAlignment="1" applyProtection="1">
      <alignment horizontal="left" vertical="center" indent="1"/>
      <protection locked="0"/>
    </xf>
    <xf numFmtId="0" fontId="1" fillId="0" borderId="18" xfId="2" applyFont="1" applyBorder="1" applyAlignment="1" applyProtection="1">
      <alignment horizontal="left" vertical="center" indent="1"/>
      <protection locked="0"/>
    </xf>
    <xf numFmtId="176" fontId="18" fillId="2" borderId="66" xfId="0" applyNumberFormat="1" applyFont="1" applyFill="1" applyBorder="1" applyAlignment="1" applyProtection="1">
      <alignment horizontal="right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/>
      <protection locked="0"/>
    </xf>
    <xf numFmtId="176" fontId="18" fillId="2" borderId="17" xfId="0" applyNumberFormat="1" applyFont="1" applyFill="1" applyBorder="1" applyAlignment="1" applyProtection="1">
      <alignment horizontal="right" vertical="center"/>
      <protection locked="0"/>
    </xf>
    <xf numFmtId="176" fontId="18" fillId="2" borderId="18" xfId="0" applyNumberFormat="1" applyFont="1" applyFill="1" applyBorder="1" applyAlignment="1" applyProtection="1">
      <alignment horizontal="right" vertical="center"/>
      <protection locked="0"/>
    </xf>
    <xf numFmtId="176" fontId="18" fillId="2" borderId="20" xfId="0" applyNumberFormat="1" applyFont="1" applyFill="1" applyBorder="1" applyAlignment="1" applyProtection="1">
      <alignment horizontal="right" vertical="center"/>
      <protection locked="0"/>
    </xf>
    <xf numFmtId="176" fontId="18" fillId="2" borderId="2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5" fillId="2" borderId="149" xfId="0" applyFont="1" applyFill="1" applyBorder="1" applyAlignment="1">
      <alignment horizontal="justify" vertical="top" wrapText="1"/>
    </xf>
    <xf numFmtId="0" fontId="26" fillId="2" borderId="10" xfId="0" applyFont="1" applyFill="1" applyBorder="1" applyAlignment="1">
      <alignment horizontal="distributed" vertical="center" wrapText="1" indent="3"/>
    </xf>
    <xf numFmtId="0" fontId="25" fillId="2" borderId="150" xfId="0" applyFont="1" applyFill="1" applyBorder="1" applyAlignment="1">
      <alignment horizontal="justify" vertical="top" wrapText="1"/>
    </xf>
    <xf numFmtId="0" fontId="27" fillId="2" borderId="0" xfId="0" applyFont="1" applyFill="1" applyAlignment="1">
      <alignment horizontal="justify" vertical="center"/>
    </xf>
    <xf numFmtId="176" fontId="0" fillId="0" borderId="128" xfId="0" applyNumberFormat="1" applyBorder="1" applyAlignment="1">
      <alignment horizontal="right" vertical="center" indent="1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1" xfId="0" applyNumberFormat="1" applyBorder="1" applyAlignment="1" applyProtection="1">
      <alignment horizontal="right" vertical="center" indent="1"/>
      <protection locked="0"/>
    </xf>
    <xf numFmtId="178" fontId="0" fillId="0" borderId="14" xfId="0" applyNumberFormat="1" applyBorder="1" applyAlignment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176" fontId="0" fillId="2" borderId="0" xfId="0" applyNumberFormat="1" applyFill="1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textRotation="255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0" fillId="2" borderId="24" xfId="0" applyNumberFormat="1" applyFill="1" applyBorder="1" applyAlignment="1" applyProtection="1">
      <alignment horizontal="center" vertical="distributed" justifyLastLine="1"/>
    </xf>
    <xf numFmtId="176" fontId="0" fillId="2" borderId="0" xfId="0" applyNumberFormat="1" applyFill="1" applyBorder="1" applyAlignment="1" applyProtection="1">
      <alignment horizontal="center"/>
    </xf>
    <xf numFmtId="176" fontId="0" fillId="2" borderId="35" xfId="0" applyNumberFormat="1" applyFill="1" applyBorder="1" applyAlignment="1" applyProtection="1">
      <alignment horizontal="center"/>
    </xf>
    <xf numFmtId="176" fontId="0" fillId="2" borderId="1" xfId="0" applyNumberFormat="1" applyFill="1" applyBorder="1" applyAlignment="1" applyProtection="1">
      <alignment horizontal="center"/>
    </xf>
    <xf numFmtId="176" fontId="0" fillId="2" borderId="17" xfId="0" applyNumberFormat="1" applyFill="1" applyBorder="1" applyAlignment="1" applyProtection="1">
      <alignment horizontal="center"/>
    </xf>
    <xf numFmtId="176" fontId="0" fillId="2" borderId="23" xfId="0" applyNumberFormat="1" applyFill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center"/>
    </xf>
    <xf numFmtId="176" fontId="0" fillId="2" borderId="33" xfId="0" applyNumberFormat="1" applyFill="1" applyBorder="1" applyAlignment="1" applyProtection="1">
      <alignment horizontal="center" vertical="distributed" justifyLastLine="1"/>
    </xf>
    <xf numFmtId="176" fontId="0" fillId="2" borderId="32" xfId="0" applyNumberFormat="1" applyFill="1" applyBorder="1" applyAlignment="1" applyProtection="1">
      <alignment horizontal="center" vertical="center"/>
    </xf>
    <xf numFmtId="176" fontId="0" fillId="2" borderId="19" xfId="0" applyNumberFormat="1" applyFill="1" applyBorder="1" applyAlignment="1" applyProtection="1">
      <alignment horizontal="right" vertical="center"/>
    </xf>
    <xf numFmtId="176" fontId="0" fillId="2" borderId="18" xfId="0" applyNumberFormat="1" applyFill="1" applyBorder="1" applyAlignment="1" applyProtection="1">
      <alignment horizontal="right" vertical="center"/>
    </xf>
    <xf numFmtId="176" fontId="0" fillId="2" borderId="1" xfId="0" applyNumberFormat="1" applyFill="1" applyBorder="1" applyAlignment="1" applyProtection="1">
      <alignment horizontal="right" vertical="center"/>
    </xf>
    <xf numFmtId="176" fontId="0" fillId="2" borderId="17" xfId="0" applyNumberFormat="1" applyFill="1" applyBorder="1" applyAlignment="1" applyProtection="1">
      <alignment horizontal="right" vertical="center"/>
    </xf>
    <xf numFmtId="176" fontId="0" fillId="2" borderId="21" xfId="0" applyNumberFormat="1" applyFill="1" applyBorder="1" applyAlignment="1" applyProtection="1">
      <alignment horizontal="right" vertical="center"/>
    </xf>
    <xf numFmtId="176" fontId="0" fillId="2" borderId="20" xfId="0" applyNumberFormat="1" applyFill="1" applyBorder="1" applyAlignment="1" applyProtection="1">
      <alignment horizontal="right" vertical="center"/>
    </xf>
    <xf numFmtId="176" fontId="0" fillId="2" borderId="31" xfId="0" applyNumberFormat="1" applyFill="1" applyBorder="1" applyAlignment="1" applyProtection="1">
      <alignment horizontal="center" vertical="center"/>
    </xf>
    <xf numFmtId="176" fontId="0" fillId="2" borderId="0" xfId="0" applyNumberFormat="1" applyFill="1" applyBorder="1" applyAlignment="1" applyProtection="1">
      <alignment horizontal="right" vertical="center"/>
    </xf>
    <xf numFmtId="176" fontId="0" fillId="2" borderId="33" xfId="0" applyNumberForma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center" readingOrder="1"/>
    </xf>
    <xf numFmtId="176" fontId="18" fillId="2" borderId="19" xfId="0" applyNumberFormat="1" applyFont="1" applyFill="1" applyBorder="1" applyAlignment="1" applyProtection="1">
      <alignment horizontal="right" vertical="center"/>
    </xf>
    <xf numFmtId="176" fontId="18" fillId="2" borderId="18" xfId="0" applyNumberFormat="1" applyFont="1" applyFill="1" applyBorder="1" applyAlignment="1" applyProtection="1">
      <alignment horizontal="right" vertical="center"/>
    </xf>
    <xf numFmtId="176" fontId="18" fillId="2" borderId="1" xfId="0" applyNumberFormat="1" applyFont="1" applyFill="1" applyBorder="1" applyAlignment="1" applyProtection="1">
      <alignment horizontal="right" vertical="center"/>
    </xf>
    <xf numFmtId="176" fontId="18" fillId="2" borderId="17" xfId="0" applyNumberFormat="1" applyFont="1" applyFill="1" applyBorder="1" applyAlignment="1" applyProtection="1">
      <alignment horizontal="right" vertical="center"/>
    </xf>
    <xf numFmtId="176" fontId="18" fillId="2" borderId="21" xfId="0" applyNumberFormat="1" applyFont="1" applyFill="1" applyBorder="1" applyAlignment="1" applyProtection="1">
      <alignment horizontal="right" vertical="center"/>
    </xf>
    <xf numFmtId="176" fontId="18" fillId="2" borderId="20" xfId="0" applyNumberFormat="1" applyFont="1" applyFill="1" applyBorder="1" applyAlignment="1" applyProtection="1">
      <alignment horizontal="right" vertical="center"/>
    </xf>
    <xf numFmtId="176" fontId="18" fillId="2" borderId="0" xfId="0" applyNumberFormat="1" applyFont="1" applyFill="1" applyBorder="1" applyAlignment="1" applyProtection="1">
      <alignment horizontal="right" vertical="center"/>
    </xf>
    <xf numFmtId="176" fontId="18" fillId="2" borderId="33" xfId="0" applyNumberFormat="1" applyFont="1" applyFill="1" applyBorder="1" applyAlignment="1" applyProtection="1">
      <alignment horizontal="right" vertical="center"/>
    </xf>
    <xf numFmtId="176" fontId="0" fillId="2" borderId="32" xfId="0" applyNumberFormat="1" applyFill="1" applyBorder="1" applyAlignment="1" applyProtection="1">
      <alignment horizontal="center" vertical="distributed" readingOrder="1"/>
    </xf>
    <xf numFmtId="176" fontId="0" fillId="2" borderId="31" xfId="0" applyNumberFormat="1" applyFill="1" applyBorder="1" applyAlignment="1" applyProtection="1">
      <alignment horizontal="center" vertical="center" readingOrder="1"/>
    </xf>
    <xf numFmtId="176" fontId="0" fillId="2" borderId="31" xfId="0" applyNumberFormat="1" applyFill="1" applyBorder="1" applyAlignment="1" applyProtection="1">
      <alignment horizontal="center" vertical="distributed" readingOrder="1"/>
    </xf>
    <xf numFmtId="176" fontId="0" fillId="2" borderId="0" xfId="0" applyNumberFormat="1" applyFill="1" applyBorder="1" applyAlignment="1" applyProtection="1">
      <alignment horizontal="center" vertical="distributed" justifyLastLine="1"/>
    </xf>
    <xf numFmtId="176" fontId="18" fillId="2" borderId="0" xfId="0" applyNumberFormat="1" applyFont="1" applyFill="1" applyBorder="1" applyAlignment="1" applyProtection="1">
      <alignment horizontal="center"/>
    </xf>
    <xf numFmtId="176" fontId="18" fillId="2" borderId="23" xfId="0" applyNumberFormat="1" applyFont="1" applyFill="1" applyBorder="1" applyAlignment="1" applyProtection="1">
      <alignment horizontal="center"/>
    </xf>
    <xf numFmtId="176" fontId="0" fillId="2" borderId="22" xfId="0" applyNumberFormat="1" applyFill="1" applyBorder="1" applyAlignment="1" applyProtection="1">
      <alignment horizontal="center" vertical="distributed" readingOrder="1"/>
    </xf>
    <xf numFmtId="176" fontId="18" fillId="2" borderId="30" xfId="0" applyNumberFormat="1" applyFont="1" applyFill="1" applyBorder="1" applyAlignment="1" applyProtection="1">
      <alignment horizontal="right" vertical="center"/>
    </xf>
    <xf numFmtId="176" fontId="18" fillId="2" borderId="7" xfId="0" applyNumberFormat="1" applyFont="1" applyFill="1" applyBorder="1" applyAlignment="1" applyProtection="1">
      <alignment horizontal="right" vertical="center"/>
    </xf>
    <xf numFmtId="176" fontId="18" fillId="2" borderId="4" xfId="0" applyNumberFormat="1" applyFont="1" applyFill="1" applyBorder="1" applyAlignment="1" applyProtection="1">
      <alignment horizontal="right" vertical="center"/>
    </xf>
    <xf numFmtId="176" fontId="18" fillId="2" borderId="27" xfId="0" applyNumberFormat="1" applyFont="1" applyFill="1" applyBorder="1" applyAlignment="1" applyProtection="1">
      <alignment horizontal="right" vertical="center"/>
    </xf>
    <xf numFmtId="176" fontId="18" fillId="2" borderId="29" xfId="0" applyNumberFormat="1" applyFont="1" applyFill="1" applyBorder="1" applyAlignment="1" applyProtection="1">
      <alignment horizontal="right" vertical="center"/>
    </xf>
    <xf numFmtId="176" fontId="18" fillId="2" borderId="28" xfId="0" applyNumberFormat="1" applyFont="1" applyFill="1" applyBorder="1" applyAlignment="1" applyProtection="1">
      <alignment horizontal="right" vertical="center"/>
    </xf>
    <xf numFmtId="176" fontId="18" fillId="2" borderId="6" xfId="0" applyNumberFormat="1" applyFont="1" applyFill="1" applyBorder="1" applyAlignment="1" applyProtection="1">
      <alignment horizontal="right" vertical="center"/>
    </xf>
    <xf numFmtId="176" fontId="0" fillId="2" borderId="26" xfId="0" applyNumberFormat="1" applyFill="1" applyBorder="1" applyAlignment="1" applyProtection="1">
      <alignment horizontal="center" vertical="distributed" readingOrder="1"/>
    </xf>
    <xf numFmtId="176" fontId="18" fillId="2" borderId="25" xfId="0" applyNumberFormat="1" applyFont="1" applyFill="1" applyBorder="1" applyAlignment="1" applyProtection="1">
      <alignment horizontal="right" vertical="center"/>
    </xf>
    <xf numFmtId="176" fontId="18" fillId="2" borderId="77" xfId="0" applyNumberFormat="1" applyFont="1" applyFill="1" applyBorder="1" applyAlignment="1" applyProtection="1">
      <alignment horizontal="right" vertical="center"/>
    </xf>
    <xf numFmtId="176" fontId="18" fillId="2" borderId="66" xfId="0" applyNumberFormat="1" applyFont="1" applyFill="1" applyBorder="1" applyAlignment="1" applyProtection="1">
      <alignment horizontal="right" vertical="center"/>
    </xf>
    <xf numFmtId="176" fontId="0" fillId="2" borderId="23" xfId="0" applyNumberFormat="1" applyFill="1" applyBorder="1" applyAlignment="1" applyProtection="1">
      <alignment horizontal="center" vertical="distributed" justifyLastLine="1"/>
    </xf>
    <xf numFmtId="176" fontId="18" fillId="2" borderId="23" xfId="0" applyNumberFormat="1" applyFont="1" applyFill="1" applyBorder="1" applyAlignment="1" applyProtection="1">
      <alignment horizontal="right" vertical="center"/>
    </xf>
    <xf numFmtId="176" fontId="0" fillId="2" borderId="117" xfId="0" applyNumberFormat="1" applyFill="1" applyBorder="1" applyAlignment="1" applyProtection="1">
      <alignment horizontal="center" vertical="center"/>
    </xf>
    <xf numFmtId="176" fontId="18" fillId="2" borderId="14" xfId="0" applyNumberFormat="1" applyFont="1" applyFill="1" applyBorder="1" applyAlignment="1" applyProtection="1">
      <alignment horizontal="right" vertical="center"/>
    </xf>
    <xf numFmtId="176" fontId="18" fillId="2" borderId="13" xfId="0" applyNumberFormat="1" applyFont="1" applyFill="1" applyBorder="1" applyAlignment="1" applyProtection="1">
      <alignment horizontal="right" vertical="center"/>
    </xf>
    <xf numFmtId="176" fontId="18" fillId="2" borderId="12" xfId="0" applyNumberFormat="1" applyFont="1" applyFill="1" applyBorder="1" applyAlignment="1" applyProtection="1">
      <alignment horizontal="right" vertical="center"/>
    </xf>
    <xf numFmtId="176" fontId="18" fillId="2" borderId="11" xfId="0" applyNumberFormat="1" applyFont="1" applyFill="1" applyBorder="1" applyAlignment="1" applyProtection="1">
      <alignment horizontal="right" vertical="center"/>
    </xf>
    <xf numFmtId="176" fontId="18" fillId="2" borderId="16" xfId="0" applyNumberFormat="1" applyFont="1" applyFill="1" applyBorder="1" applyAlignment="1" applyProtection="1">
      <alignment horizontal="right" vertical="center"/>
    </xf>
    <xf numFmtId="176" fontId="18" fillId="2" borderId="15" xfId="0" applyNumberFormat="1" applyFont="1" applyFill="1" applyBorder="1" applyAlignment="1" applyProtection="1">
      <alignment horizontal="right" vertical="center"/>
    </xf>
    <xf numFmtId="0" fontId="6" fillId="0" borderId="153" xfId="0" applyFont="1" applyBorder="1" applyAlignment="1">
      <alignment horizontal="distributed" vertical="center" indent="1"/>
    </xf>
    <xf numFmtId="176" fontId="0" fillId="0" borderId="153" xfId="0" applyNumberFormat="1" applyBorder="1" applyAlignment="1">
      <alignment horizontal="distributed" vertical="center" indent="1"/>
    </xf>
    <xf numFmtId="0" fontId="0" fillId="0" borderId="153" xfId="0" applyBorder="1" applyAlignment="1">
      <alignment horizontal="distributed" vertical="center" indent="1"/>
    </xf>
    <xf numFmtId="0" fontId="12" fillId="0" borderId="23" xfId="2" applyFont="1" applyBorder="1" applyAlignment="1" applyProtection="1">
      <alignment horizontal="justify"/>
    </xf>
    <xf numFmtId="0" fontId="17" fillId="4" borderId="23" xfId="2" applyFont="1" applyFill="1" applyBorder="1" applyAlignment="1" applyProtection="1"/>
    <xf numFmtId="177" fontId="22" fillId="0" borderId="0" xfId="0" applyNumberFormat="1" applyFont="1" applyBorder="1" applyAlignment="1">
      <alignment vertical="center"/>
    </xf>
    <xf numFmtId="177" fontId="0" fillId="0" borderId="4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6" xfId="0" applyNumberFormat="1" applyBorder="1" applyAlignment="1">
      <alignment vertical="center" textRotation="255"/>
    </xf>
    <xf numFmtId="177" fontId="0" fillId="0" borderId="33" xfId="0" applyNumberFormat="1" applyBorder="1" applyAlignment="1">
      <alignment vertical="center" textRotation="255"/>
    </xf>
    <xf numFmtId="177" fontId="0" fillId="0" borderId="83" xfId="0" applyNumberFormat="1" applyBorder="1" applyAlignment="1">
      <alignment vertical="center" textRotation="255"/>
    </xf>
    <xf numFmtId="177" fontId="0" fillId="0" borderId="112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/>
    </xf>
    <xf numFmtId="177" fontId="0" fillId="0" borderId="44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 textRotation="255"/>
    </xf>
    <xf numFmtId="177" fontId="0" fillId="0" borderId="14" xfId="0" applyNumberFormat="1" applyBorder="1" applyAlignment="1">
      <alignment vertical="center" textRotation="255"/>
    </xf>
    <xf numFmtId="177" fontId="0" fillId="0" borderId="118" xfId="0" applyNumberFormat="1" applyBorder="1" applyAlignment="1">
      <alignment vertical="center" textRotation="255"/>
    </xf>
    <xf numFmtId="177" fontId="0" fillId="0" borderId="120" xfId="0" applyNumberFormat="1" applyBorder="1" applyAlignment="1">
      <alignment vertical="center" textRotation="255"/>
    </xf>
    <xf numFmtId="177" fontId="0" fillId="0" borderId="111" xfId="0" applyNumberFormat="1" applyBorder="1" applyAlignment="1">
      <alignment vertical="center" textRotation="255"/>
    </xf>
    <xf numFmtId="177" fontId="0" fillId="0" borderId="81" xfId="0" applyNumberFormat="1" applyBorder="1" applyAlignment="1">
      <alignment vertical="center" textRotation="255"/>
    </xf>
    <xf numFmtId="177" fontId="0" fillId="0" borderId="114" xfId="0" applyNumberFormat="1" applyBorder="1" applyAlignment="1">
      <alignment vertical="center" textRotation="255"/>
    </xf>
    <xf numFmtId="177" fontId="0" fillId="0" borderId="25" xfId="0" applyNumberFormat="1" applyBorder="1" applyAlignment="1">
      <alignment vertical="center" textRotation="255"/>
    </xf>
    <xf numFmtId="177" fontId="0" fillId="0" borderId="128" xfId="0" applyNumberFormat="1" applyBorder="1" applyAlignment="1">
      <alignment vertical="center"/>
    </xf>
    <xf numFmtId="177" fontId="0" fillId="0" borderId="120" xfId="0" applyNumberFormat="1" applyBorder="1" applyAlignment="1">
      <alignment vertical="center"/>
    </xf>
    <xf numFmtId="177" fontId="0" fillId="0" borderId="81" xfId="0" applyNumberFormat="1" applyBorder="1" applyAlignment="1">
      <alignment vertical="center"/>
    </xf>
    <xf numFmtId="177" fontId="0" fillId="0" borderId="151" xfId="0" applyNumberFormat="1" applyBorder="1" applyAlignment="1">
      <alignment horizontal="center" vertical="center" wrapText="1"/>
    </xf>
    <xf numFmtId="177" fontId="0" fillId="0" borderId="152" xfId="0" applyNumberFormat="1" applyBorder="1" applyAlignment="1">
      <alignment horizontal="center" vertical="center" wrapText="1"/>
    </xf>
    <xf numFmtId="177" fontId="0" fillId="0" borderId="153" xfId="0" applyNumberFormat="1" applyBorder="1" applyAlignment="1">
      <alignment horizontal="center" vertical="center" wrapText="1"/>
    </xf>
    <xf numFmtId="177" fontId="0" fillId="0" borderId="115" xfId="1" applyNumberFormat="1" applyFont="1" applyBorder="1" applyAlignment="1">
      <alignment horizontal="left" vertical="center" wrapText="1"/>
    </xf>
    <xf numFmtId="177" fontId="0" fillId="0" borderId="116" xfId="1" applyNumberFormat="1" applyFont="1" applyBorder="1" applyAlignment="1">
      <alignment horizontal="left" vertical="center"/>
    </xf>
    <xf numFmtId="177" fontId="0" fillId="0" borderId="129" xfId="1" applyNumberFormat="1" applyFont="1" applyBorder="1" applyAlignment="1">
      <alignment horizontal="left" vertical="center"/>
    </xf>
    <xf numFmtId="0" fontId="0" fillId="0" borderId="152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177" fontId="0" fillId="0" borderId="77" xfId="0" applyNumberFormat="1" applyBorder="1" applyAlignment="1">
      <alignment vertical="center" textRotation="255"/>
    </xf>
    <xf numFmtId="177" fontId="0" fillId="0" borderId="78" xfId="0" applyNumberFormat="1" applyBorder="1" applyAlignment="1">
      <alignment vertical="center" textRotation="255"/>
    </xf>
    <xf numFmtId="177" fontId="0" fillId="0" borderId="6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02" xfId="0" applyNumberFormat="1" applyBorder="1" applyAlignment="1">
      <alignment vertical="center" textRotation="255"/>
    </xf>
    <xf numFmtId="177" fontId="0" fillId="0" borderId="104" xfId="0" applyNumberFormat="1" applyBorder="1" applyAlignment="1">
      <alignment vertical="center" textRotation="255"/>
    </xf>
    <xf numFmtId="177" fontId="0" fillId="0" borderId="94" xfId="0" applyNumberFormat="1" applyBorder="1" applyAlignment="1">
      <alignment vertical="center" textRotation="255"/>
    </xf>
    <xf numFmtId="177" fontId="0" fillId="0" borderId="95" xfId="0" applyNumberFormat="1" applyBorder="1" applyAlignment="1">
      <alignment vertical="center" textRotation="255"/>
    </xf>
    <xf numFmtId="176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0" fillId="0" borderId="40" xfId="0" applyNumberFormat="1" applyBorder="1" applyAlignment="1">
      <alignment horizontal="distributed" vertical="distributed" indent="1"/>
    </xf>
    <xf numFmtId="176" fontId="0" fillId="0" borderId="11" xfId="0" applyNumberFormat="1" applyBorder="1" applyAlignment="1">
      <alignment horizontal="distributed" vertical="distributed" indent="1"/>
    </xf>
    <xf numFmtId="176" fontId="0" fillId="0" borderId="41" xfId="0" applyNumberFormat="1" applyBorder="1" applyAlignment="1">
      <alignment horizontal="distributed" vertical="distributed" indent="1"/>
    </xf>
    <xf numFmtId="176" fontId="0" fillId="0" borderId="12" xfId="0" applyNumberFormat="1" applyBorder="1" applyAlignment="1">
      <alignment horizontal="distributed" vertical="distributed" indent="1"/>
    </xf>
    <xf numFmtId="176" fontId="0" fillId="0" borderId="142" xfId="0" applyNumberFormat="1" applyBorder="1" applyAlignment="1">
      <alignment horizontal="center" vertical="distributed"/>
    </xf>
    <xf numFmtId="176" fontId="0" fillId="0" borderId="101" xfId="0" applyNumberFormat="1" applyBorder="1" applyAlignment="1">
      <alignment horizontal="center" vertical="distributed"/>
    </xf>
    <xf numFmtId="176" fontId="0" fillId="0" borderId="44" xfId="0" applyNumberFormat="1" applyBorder="1" applyAlignment="1">
      <alignment horizontal="distributed" vertical="distributed" indent="1"/>
    </xf>
    <xf numFmtId="176" fontId="0" fillId="0" borderId="13" xfId="0" applyNumberFormat="1" applyBorder="1" applyAlignment="1">
      <alignment horizontal="distributed" vertical="distributed" indent="1"/>
    </xf>
    <xf numFmtId="176" fontId="0" fillId="0" borderId="115" xfId="0" applyNumberFormat="1" applyBorder="1" applyAlignment="1">
      <alignment horizontal="left" vertical="center" wrapText="1"/>
    </xf>
    <xf numFmtId="176" fontId="0" fillId="0" borderId="129" xfId="0" applyNumberFormat="1" applyBorder="1" applyAlignment="1">
      <alignment horizontal="left" vertical="center" wrapText="1"/>
    </xf>
    <xf numFmtId="176" fontId="0" fillId="0" borderId="129" xfId="0" applyNumberFormat="1" applyBorder="1" applyAlignment="1">
      <alignment horizontal="left" vertical="center"/>
    </xf>
    <xf numFmtId="176" fontId="22" fillId="0" borderId="10" xfId="0" applyNumberFormat="1" applyFont="1" applyBorder="1" applyAlignment="1">
      <alignment vertical="center"/>
    </xf>
    <xf numFmtId="176" fontId="0" fillId="2" borderId="0" xfId="0" applyNumberFormat="1" applyFill="1" applyBorder="1" applyAlignment="1">
      <alignment horizontal="right" vertical="center"/>
    </xf>
    <xf numFmtId="176" fontId="0" fillId="0" borderId="50" xfId="0" applyNumberFormat="1" applyBorder="1" applyAlignment="1">
      <alignment horizontal="distributed" vertical="center" indent="1"/>
    </xf>
    <xf numFmtId="176" fontId="0" fillId="0" borderId="54" xfId="0" applyNumberFormat="1" applyBorder="1" applyAlignment="1">
      <alignment horizontal="distributed" vertical="center" indent="1"/>
    </xf>
    <xf numFmtId="176" fontId="0" fillId="0" borderId="61" xfId="0" applyNumberFormat="1" applyBorder="1" applyAlignment="1">
      <alignment horizontal="distributed" vertical="center" indent="1"/>
    </xf>
    <xf numFmtId="176" fontId="0" fillId="0" borderId="69" xfId="0" applyNumberFormat="1" applyBorder="1" applyAlignment="1">
      <alignment horizontal="distributed" vertical="center" indent="1"/>
    </xf>
    <xf numFmtId="0" fontId="22" fillId="2" borderId="0" xfId="0" applyFont="1" applyFill="1" applyAlignment="1">
      <alignment vertical="center"/>
    </xf>
    <xf numFmtId="0" fontId="0" fillId="2" borderId="54" xfId="0" applyFill="1" applyBorder="1" applyAlignment="1">
      <alignment horizontal="distributed" indent="2"/>
    </xf>
    <xf numFmtId="0" fontId="0" fillId="2" borderId="60" xfId="0" applyFill="1" applyBorder="1" applyAlignment="1">
      <alignment horizontal="distributed" indent="2"/>
    </xf>
    <xf numFmtId="0" fontId="0" fillId="2" borderId="61" xfId="0" applyFill="1" applyBorder="1" applyAlignment="1">
      <alignment horizontal="distributed" indent="2"/>
    </xf>
    <xf numFmtId="0" fontId="0" fillId="2" borderId="8" xfId="0" applyFill="1" applyBorder="1" applyAlignment="1">
      <alignment horizontal="distributed" indent="2"/>
    </xf>
    <xf numFmtId="0" fontId="0" fillId="2" borderId="50" xfId="0" applyFill="1" applyBorder="1" applyAlignment="1">
      <alignment horizontal="distributed" indent="2"/>
    </xf>
    <xf numFmtId="0" fontId="0" fillId="2" borderId="3" xfId="0" applyFill="1" applyBorder="1" applyAlignment="1">
      <alignment horizontal="distributed" indent="2"/>
    </xf>
    <xf numFmtId="0" fontId="0" fillId="0" borderId="1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15" xfId="0" applyBorder="1" applyAlignment="1">
      <alignment horizontal="left" vertical="center" wrapText="1"/>
    </xf>
    <xf numFmtId="0" fontId="0" fillId="0" borderId="116" xfId="0" applyBorder="1" applyAlignment="1">
      <alignment horizontal="left" vertical="center" wrapText="1"/>
    </xf>
    <xf numFmtId="0" fontId="0" fillId="0" borderId="129" xfId="0" applyBorder="1" applyAlignment="1">
      <alignment horizontal="left" vertical="center" wrapText="1"/>
    </xf>
    <xf numFmtId="0" fontId="0" fillId="0" borderId="126" xfId="0" applyBorder="1" applyAlignment="1">
      <alignment vertical="center" textRotation="255"/>
    </xf>
    <xf numFmtId="0" fontId="0" fillId="0" borderId="128" xfId="0" applyBorder="1" applyAlignment="1">
      <alignment vertical="center" textRotation="255"/>
    </xf>
    <xf numFmtId="0" fontId="0" fillId="0" borderId="129" xfId="0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9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0" fontId="0" fillId="0" borderId="49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0" xfId="0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 textRotation="255"/>
    </xf>
    <xf numFmtId="0" fontId="0" fillId="0" borderId="27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12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5" xfId="0" applyBorder="1" applyAlignment="1">
      <alignment horizontal="left" vertical="center"/>
    </xf>
    <xf numFmtId="176" fontId="0" fillId="2" borderId="29" xfId="0" applyNumberFormat="1" applyFill="1" applyBorder="1" applyAlignment="1" applyProtection="1">
      <alignment horizontal="center" vertical="center"/>
    </xf>
    <xf numFmtId="176" fontId="0" fillId="2" borderId="34" xfId="0" applyNumberFormat="1" applyFill="1" applyBorder="1" applyAlignment="1" applyProtection="1">
      <alignment horizontal="center" vertical="center"/>
    </xf>
    <xf numFmtId="176" fontId="0" fillId="2" borderId="21" xfId="0" applyNumberFormat="1" applyFill="1" applyBorder="1" applyAlignment="1" applyProtection="1">
      <alignment horizontal="center" vertical="distributed" textRotation="255" justifyLastLine="1"/>
    </xf>
    <xf numFmtId="176" fontId="0" fillId="2" borderId="17" xfId="0" applyNumberFormat="1" applyFill="1" applyBorder="1" applyAlignment="1" applyProtection="1">
      <alignment horizontal="center" vertical="center" textRotation="255"/>
    </xf>
    <xf numFmtId="176" fontId="0" fillId="2" borderId="29" xfId="0" applyNumberFormat="1" applyFill="1" applyBorder="1" applyAlignment="1" applyProtection="1">
      <alignment horizontal="center" vertical="distributed" textRotation="255" justifyLastLine="1"/>
    </xf>
    <xf numFmtId="176" fontId="0" fillId="2" borderId="34" xfId="0" applyNumberFormat="1" applyFill="1" applyBorder="1" applyAlignment="1" applyProtection="1">
      <alignment horizontal="center" vertical="distributed" textRotation="255" justifyLastLine="1"/>
    </xf>
    <xf numFmtId="176" fontId="0" fillId="2" borderId="1" xfId="0" applyNumberFormat="1" applyFill="1" applyBorder="1" applyAlignment="1" applyProtection="1">
      <alignment horizontal="center" vertical="center" textRotation="255"/>
    </xf>
    <xf numFmtId="176" fontId="0" fillId="2" borderId="18" xfId="0" applyNumberFormat="1" applyFill="1" applyBorder="1" applyAlignment="1" applyProtection="1">
      <alignment horizontal="center" vertical="center" textRotation="255"/>
    </xf>
    <xf numFmtId="176" fontId="4" fillId="2" borderId="1" xfId="0" applyNumberFormat="1" applyFon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center" textRotation="255"/>
    </xf>
    <xf numFmtId="176" fontId="4" fillId="2" borderId="7" xfId="0" applyNumberFormat="1" applyFont="1" applyFill="1" applyBorder="1" applyAlignment="1" applyProtection="1">
      <alignment horizontal="center" vertical="center" textRotation="255"/>
    </xf>
    <xf numFmtId="176" fontId="4" fillId="2" borderId="2" xfId="0" applyNumberFormat="1" applyFont="1" applyFill="1" applyBorder="1" applyAlignment="1" applyProtection="1">
      <alignment horizontal="center" vertical="center" textRotation="255"/>
    </xf>
    <xf numFmtId="176" fontId="0" fillId="2" borderId="48" xfId="0" applyNumberFormat="1" applyFill="1" applyBorder="1" applyAlignment="1" applyProtection="1">
      <alignment horizontal="center" vertical="top" textRotation="255" wrapText="1"/>
    </xf>
    <xf numFmtId="176" fontId="0" fillId="2" borderId="39" xfId="0" applyNumberFormat="1" applyFill="1" applyBorder="1" applyAlignment="1" applyProtection="1">
      <alignment horizontal="center" vertical="top" textRotation="255"/>
    </xf>
    <xf numFmtId="176" fontId="0" fillId="2" borderId="38" xfId="0" applyNumberFormat="1" applyFill="1" applyBorder="1" applyAlignment="1" applyProtection="1">
      <alignment horizontal="center" vertical="top" textRotation="255"/>
    </xf>
    <xf numFmtId="176" fontId="0" fillId="2" borderId="42" xfId="0" applyNumberFormat="1" applyFill="1" applyBorder="1" applyAlignment="1" applyProtection="1">
      <alignment horizontal="center" vertical="center" justifyLastLine="1"/>
    </xf>
    <xf numFmtId="176" fontId="0" fillId="2" borderId="41" xfId="0" applyNumberFormat="1" applyFill="1" applyBorder="1" applyAlignment="1" applyProtection="1">
      <alignment horizontal="center" vertical="center" justifyLastLine="1"/>
    </xf>
    <xf numFmtId="176" fontId="0" fillId="2" borderId="40" xfId="0" applyNumberFormat="1" applyFill="1" applyBorder="1" applyAlignment="1" applyProtection="1">
      <alignment horizontal="center" vertical="center" justifyLastLine="1"/>
    </xf>
    <xf numFmtId="176" fontId="0" fillId="2" borderId="47" xfId="0" applyNumberFormat="1" applyFill="1" applyBorder="1" applyAlignment="1" applyProtection="1">
      <alignment horizontal="center" vertical="center" justifyLastLine="1"/>
    </xf>
    <xf numFmtId="176" fontId="0" fillId="2" borderId="46" xfId="0" applyNumberFormat="1" applyFill="1" applyBorder="1" applyAlignment="1" applyProtection="1">
      <alignment horizontal="center" vertical="center" justifyLastLine="1"/>
    </xf>
    <xf numFmtId="176" fontId="0" fillId="2" borderId="45" xfId="0" applyNumberFormat="1" applyFill="1" applyBorder="1" applyAlignment="1" applyProtection="1">
      <alignment horizontal="center" vertical="center" justifyLastLine="1"/>
    </xf>
    <xf numFmtId="176" fontId="4" fillId="2" borderId="17" xfId="0" applyNumberFormat="1" applyFont="1" applyFill="1" applyBorder="1" applyAlignment="1" applyProtection="1">
      <alignment horizontal="center" vertical="center" textRotation="255"/>
    </xf>
    <xf numFmtId="176" fontId="0" fillId="2" borderId="21" xfId="0" applyNumberFormat="1" applyFill="1" applyBorder="1" applyAlignment="1" applyProtection="1">
      <alignment horizontal="center" vertical="center" justifyLastLine="1"/>
    </xf>
    <xf numFmtId="176" fontId="0" fillId="2" borderId="1" xfId="0" applyNumberFormat="1" applyFill="1" applyBorder="1" applyAlignment="1" applyProtection="1">
      <alignment horizontal="center" vertical="center" justifyLastLine="1"/>
    </xf>
    <xf numFmtId="176" fontId="0" fillId="2" borderId="28" xfId="0" applyNumberFormat="1" applyFill="1" applyBorder="1" applyAlignment="1" applyProtection="1">
      <alignment horizontal="center" vertical="distributed" textRotation="255" justifyLastLine="1"/>
    </xf>
    <xf numFmtId="176" fontId="0" fillId="2" borderId="36" xfId="0" applyNumberFormat="1" applyFill="1" applyBorder="1" applyAlignment="1" applyProtection="1">
      <alignment horizontal="center" vertical="distributed" textRotation="255" justifyLastLine="1"/>
    </xf>
    <xf numFmtId="176" fontId="0" fillId="2" borderId="27" xfId="0" applyNumberFormat="1" applyFill="1" applyBorder="1" applyAlignment="1" applyProtection="1">
      <alignment vertical="top" textRotation="255"/>
    </xf>
    <xf numFmtId="0" fontId="0" fillId="2" borderId="37" xfId="0" applyFill="1" applyBorder="1" applyProtection="1">
      <alignment vertical="center"/>
    </xf>
    <xf numFmtId="176" fontId="0" fillId="2" borderId="18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center"/>
    </xf>
    <xf numFmtId="176" fontId="0" fillId="2" borderId="44" xfId="0" applyNumberFormat="1" applyFill="1" applyBorder="1" applyAlignment="1" applyProtection="1">
      <alignment horizontal="center" vertical="center" justifyLastLine="1"/>
    </xf>
    <xf numFmtId="176" fontId="0" fillId="2" borderId="43" xfId="0" applyNumberFormat="1" applyFill="1" applyBorder="1" applyAlignment="1" applyProtection="1">
      <alignment horizontal="center" vertical="center" justifyLastLine="1"/>
    </xf>
    <xf numFmtId="176" fontId="0" fillId="2" borderId="20" xfId="0" applyNumberFormat="1" applyFill="1" applyBorder="1" applyAlignment="1" applyProtection="1">
      <alignment horizontal="center" vertical="center" textRotation="255"/>
    </xf>
    <xf numFmtId="176" fontId="0" fillId="2" borderId="19" xfId="0" applyNumberFormat="1" applyFill="1" applyBorder="1" applyAlignment="1" applyProtection="1">
      <alignment horizontal="center" vertical="distributed" textRotation="255" justifyLastLine="1"/>
    </xf>
  </cellXfs>
  <cellStyles count="3"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</xdr:row>
      <xdr:rowOff>333375</xdr:rowOff>
    </xdr:from>
    <xdr:to>
      <xdr:col>10</xdr:col>
      <xdr:colOff>342900</xdr:colOff>
      <xdr:row>3</xdr:row>
      <xdr:rowOff>514350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44150" y="6858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A27" sqref="A27"/>
    </sheetView>
  </sheetViews>
  <sheetFormatPr defaultRowHeight="13.5"/>
  <cols>
    <col min="1" max="1" width="10" style="190" customWidth="1"/>
    <col min="2" max="2" width="142.625" style="190" customWidth="1"/>
    <col min="3" max="4" width="3.125" style="190" customWidth="1"/>
    <col min="5" max="16384" width="9" style="190"/>
  </cols>
  <sheetData>
    <row r="1" spans="1:5" ht="17.25" customHeight="1">
      <c r="A1" s="187" t="s">
        <v>122</v>
      </c>
      <c r="B1" s="188" t="s">
        <v>161</v>
      </c>
      <c r="C1" s="189"/>
      <c r="D1" s="189"/>
      <c r="E1" s="189"/>
    </row>
    <row r="2" spans="1:5" ht="28.5" customHeight="1">
      <c r="A2" s="283" t="s">
        <v>123</v>
      </c>
      <c r="B2" s="283"/>
      <c r="C2" s="189"/>
      <c r="D2" s="189"/>
      <c r="E2" s="189"/>
    </row>
    <row r="3" spans="1:5" ht="20.100000000000001" customHeight="1">
      <c r="A3" s="191">
        <v>42375</v>
      </c>
      <c r="B3" s="192" t="s">
        <v>124</v>
      </c>
      <c r="C3" s="189"/>
      <c r="D3" s="189"/>
      <c r="E3" s="189"/>
    </row>
    <row r="4" spans="1:5" ht="20.100000000000001" customHeight="1">
      <c r="A4" s="191">
        <v>42377</v>
      </c>
      <c r="B4" s="192" t="s">
        <v>125</v>
      </c>
      <c r="C4" s="189"/>
      <c r="D4" s="189"/>
      <c r="E4" s="189"/>
    </row>
    <row r="5" spans="1:5" ht="20.100000000000001" customHeight="1">
      <c r="A5" s="191">
        <v>42379</v>
      </c>
      <c r="B5" s="192" t="s">
        <v>126</v>
      </c>
      <c r="C5" s="189"/>
      <c r="D5" s="189"/>
      <c r="E5" s="189"/>
    </row>
    <row r="6" spans="1:5" ht="20.100000000000001" customHeight="1">
      <c r="A6" s="191">
        <v>42424</v>
      </c>
      <c r="B6" s="192" t="s">
        <v>127</v>
      </c>
      <c r="C6" s="189"/>
      <c r="D6" s="189"/>
      <c r="E6" s="189"/>
    </row>
    <row r="7" spans="1:5" ht="20.100000000000001" customHeight="1">
      <c r="A7" s="191">
        <v>42441</v>
      </c>
      <c r="B7" s="192" t="s">
        <v>128</v>
      </c>
      <c r="C7" s="189"/>
      <c r="D7" s="189"/>
      <c r="E7" s="189"/>
    </row>
    <row r="8" spans="1:5" ht="20.100000000000001" customHeight="1">
      <c r="A8" s="191">
        <v>42461</v>
      </c>
      <c r="B8" s="192" t="s">
        <v>129</v>
      </c>
      <c r="C8" s="189"/>
      <c r="D8" s="189"/>
      <c r="E8" s="189"/>
    </row>
    <row r="9" spans="1:5" ht="20.100000000000001" customHeight="1">
      <c r="A9" s="191">
        <v>42470</v>
      </c>
      <c r="B9" s="192" t="s">
        <v>130</v>
      </c>
      <c r="C9" s="189"/>
      <c r="D9" s="189"/>
      <c r="E9" s="189"/>
    </row>
    <row r="10" spans="1:5" ht="20.100000000000001" customHeight="1">
      <c r="A10" s="191">
        <v>42491</v>
      </c>
      <c r="B10" s="192" t="s">
        <v>131</v>
      </c>
      <c r="C10" s="189"/>
      <c r="D10" s="189"/>
      <c r="E10" s="189"/>
    </row>
    <row r="11" spans="1:5" ht="20.100000000000001" customHeight="1">
      <c r="A11" s="191">
        <v>42494</v>
      </c>
      <c r="B11" s="192" t="s">
        <v>132</v>
      </c>
      <c r="C11" s="189"/>
      <c r="D11" s="189"/>
      <c r="E11" s="189"/>
    </row>
    <row r="12" spans="1:5" ht="20.100000000000001" customHeight="1">
      <c r="A12" s="191">
        <v>42520</v>
      </c>
      <c r="B12" s="192" t="s">
        <v>133</v>
      </c>
      <c r="C12" s="189"/>
      <c r="D12" s="189"/>
      <c r="E12" s="189"/>
    </row>
    <row r="13" spans="1:5" ht="20.100000000000001" customHeight="1">
      <c r="A13" s="191">
        <v>42522</v>
      </c>
      <c r="B13" s="192" t="s">
        <v>134</v>
      </c>
      <c r="C13" s="189"/>
      <c r="D13" s="189"/>
      <c r="E13" s="189"/>
    </row>
    <row r="14" spans="1:5" ht="20.100000000000001" customHeight="1">
      <c r="A14" s="191">
        <v>42529</v>
      </c>
      <c r="B14" s="192" t="s">
        <v>135</v>
      </c>
      <c r="C14" s="189"/>
      <c r="D14" s="189"/>
      <c r="E14" s="189"/>
    </row>
    <row r="15" spans="1:5" ht="20.100000000000001" customHeight="1">
      <c r="A15" s="191">
        <v>42594</v>
      </c>
      <c r="B15" s="192" t="s">
        <v>136</v>
      </c>
      <c r="C15" s="189"/>
      <c r="D15" s="189"/>
      <c r="E15" s="189"/>
    </row>
    <row r="16" spans="1:5" ht="20.100000000000001" customHeight="1">
      <c r="A16" s="191">
        <v>42642</v>
      </c>
      <c r="B16" s="192" t="s">
        <v>137</v>
      </c>
      <c r="C16" s="189"/>
      <c r="D16" s="189"/>
      <c r="E16" s="189"/>
    </row>
    <row r="17" spans="1:5" ht="20.100000000000001" customHeight="1">
      <c r="A17" s="191">
        <v>42674</v>
      </c>
      <c r="B17" s="192" t="s">
        <v>138</v>
      </c>
      <c r="C17" s="189"/>
      <c r="D17" s="189"/>
      <c r="E17" s="189"/>
    </row>
    <row r="18" spans="1:5" ht="20.100000000000001" customHeight="1">
      <c r="A18" s="191">
        <v>42684</v>
      </c>
      <c r="B18" s="192" t="s">
        <v>139</v>
      </c>
      <c r="C18" s="189"/>
      <c r="D18" s="189"/>
      <c r="E18" s="189"/>
    </row>
    <row r="19" spans="1:5" ht="20.100000000000001" customHeight="1">
      <c r="A19" s="191">
        <v>42697</v>
      </c>
      <c r="B19" s="192" t="s">
        <v>140</v>
      </c>
      <c r="C19" s="189"/>
      <c r="D19" s="189"/>
      <c r="E19" s="189"/>
    </row>
    <row r="20" spans="1:5" ht="20.100000000000001" customHeight="1">
      <c r="A20" s="189"/>
      <c r="B20" s="193"/>
      <c r="C20" s="189"/>
      <c r="D20" s="189"/>
      <c r="E20" s="189"/>
    </row>
    <row r="21" spans="1:5" ht="30" customHeight="1">
      <c r="A21" s="284" t="s">
        <v>141</v>
      </c>
      <c r="B21" s="284"/>
      <c r="C21" s="189"/>
      <c r="D21" s="189"/>
      <c r="E21" s="189"/>
    </row>
    <row r="22" spans="1:5" ht="20.100000000000001" customHeight="1">
      <c r="A22" s="194">
        <v>42370</v>
      </c>
      <c r="B22" s="196" t="s">
        <v>156</v>
      </c>
      <c r="C22" s="189"/>
      <c r="D22" s="189"/>
      <c r="E22" s="189"/>
    </row>
    <row r="23" spans="1:5" ht="20.100000000000001" customHeight="1">
      <c r="A23" s="194">
        <v>42643</v>
      </c>
      <c r="B23" s="196" t="s">
        <v>157</v>
      </c>
      <c r="C23" s="189"/>
      <c r="D23" s="189"/>
      <c r="E23" s="189"/>
    </row>
    <row r="24" spans="1:5" ht="20.100000000000001" customHeight="1">
      <c r="A24" s="194">
        <v>42651</v>
      </c>
      <c r="B24" s="197" t="s">
        <v>158</v>
      </c>
      <c r="C24" s="189"/>
      <c r="D24" s="189"/>
      <c r="E24" s="189"/>
    </row>
    <row r="25" spans="1:5" ht="20.100000000000001" customHeight="1">
      <c r="A25" s="194">
        <v>42704</v>
      </c>
      <c r="B25" s="196" t="s">
        <v>159</v>
      </c>
      <c r="C25" s="189"/>
      <c r="D25" s="189"/>
      <c r="E25" s="189"/>
    </row>
    <row r="26" spans="1:5" ht="20.100000000000001" customHeight="1">
      <c r="A26" s="194">
        <v>42732</v>
      </c>
      <c r="B26" s="196" t="s">
        <v>160</v>
      </c>
      <c r="C26" s="189"/>
      <c r="D26" s="189"/>
      <c r="E26" s="189"/>
    </row>
    <row r="27" spans="1:5" ht="20.100000000000001" customHeight="1">
      <c r="A27" s="194"/>
      <c r="B27" s="195"/>
      <c r="C27" s="189"/>
      <c r="D27" s="189"/>
      <c r="E27" s="189"/>
    </row>
    <row r="28" spans="1:5" ht="20.100000000000001" customHeight="1">
      <c r="A28" s="194"/>
      <c r="B28" s="195"/>
      <c r="C28" s="189"/>
      <c r="D28" s="189"/>
      <c r="E28" s="189"/>
    </row>
    <row r="29" spans="1:5" ht="20.100000000000001" customHeight="1">
      <c r="A29" s="194"/>
      <c r="B29" s="195"/>
      <c r="C29" s="189"/>
      <c r="D29" s="189"/>
      <c r="E29" s="189"/>
    </row>
    <row r="30" spans="1:5">
      <c r="A30" s="189"/>
      <c r="B30" s="189"/>
      <c r="C30" s="189"/>
      <c r="D30" s="189"/>
      <c r="E30" s="189"/>
    </row>
    <row r="31" spans="1:5">
      <c r="A31" s="189"/>
      <c r="B31" s="189"/>
      <c r="C31" s="189"/>
      <c r="D31" s="189"/>
      <c r="E31" s="189"/>
    </row>
    <row r="32" spans="1:5">
      <c r="A32" s="189"/>
      <c r="B32" s="189"/>
      <c r="C32" s="189"/>
      <c r="D32" s="189"/>
      <c r="E32" s="189"/>
    </row>
    <row r="33" spans="1:5">
      <c r="A33" s="189"/>
      <c r="B33" s="189"/>
      <c r="C33" s="189"/>
      <c r="D33" s="189"/>
      <c r="E33" s="189"/>
    </row>
    <row r="34" spans="1:5">
      <c r="A34" s="189"/>
      <c r="B34" s="189"/>
      <c r="C34" s="189"/>
      <c r="D34" s="189"/>
      <c r="E34" s="189"/>
    </row>
    <row r="35" spans="1:5">
      <c r="A35" s="189"/>
      <c r="B35" s="189"/>
      <c r="C35" s="189"/>
      <c r="D35" s="189"/>
      <c r="E35" s="189"/>
    </row>
    <row r="36" spans="1:5">
      <c r="A36" s="189"/>
      <c r="B36" s="189"/>
      <c r="C36" s="189"/>
      <c r="D36" s="189"/>
      <c r="E36" s="189"/>
    </row>
    <row r="37" spans="1:5">
      <c r="A37" s="189"/>
      <c r="B37" s="189"/>
      <c r="C37" s="189"/>
      <c r="D37" s="189"/>
      <c r="E37" s="189"/>
    </row>
    <row r="38" spans="1:5">
      <c r="A38" s="189"/>
      <c r="B38" s="189"/>
      <c r="C38" s="189"/>
      <c r="D38" s="189"/>
      <c r="E38" s="189"/>
    </row>
    <row r="39" spans="1:5">
      <c r="A39" s="189"/>
      <c r="B39" s="189"/>
      <c r="C39" s="189"/>
      <c r="D39" s="189"/>
      <c r="E39" s="189"/>
    </row>
    <row r="40" spans="1:5">
      <c r="A40" s="189"/>
      <c r="B40" s="189"/>
      <c r="C40" s="189"/>
      <c r="D40" s="189"/>
      <c r="E40" s="189"/>
    </row>
    <row r="41" spans="1:5">
      <c r="A41" s="189"/>
      <c r="B41" s="189"/>
      <c r="C41" s="189"/>
      <c r="D41" s="189"/>
      <c r="E41" s="189"/>
    </row>
    <row r="42" spans="1:5">
      <c r="A42" s="189"/>
      <c r="B42" s="189"/>
      <c r="C42" s="189"/>
      <c r="D42" s="189"/>
      <c r="E42" s="189"/>
    </row>
    <row r="43" spans="1:5">
      <c r="A43" s="189"/>
      <c r="B43" s="189"/>
      <c r="C43" s="189"/>
      <c r="D43" s="189"/>
      <c r="E43" s="189"/>
    </row>
    <row r="44" spans="1:5">
      <c r="A44" s="189"/>
      <c r="B44" s="189"/>
      <c r="C44" s="189"/>
      <c r="D44" s="189"/>
      <c r="E44" s="189"/>
    </row>
    <row r="45" spans="1:5">
      <c r="A45" s="189"/>
      <c r="B45" s="189"/>
      <c r="C45" s="189"/>
      <c r="D45" s="189"/>
      <c r="E45" s="189"/>
    </row>
    <row r="46" spans="1:5">
      <c r="A46" s="189"/>
      <c r="B46" s="189"/>
      <c r="C46" s="189"/>
      <c r="D46" s="189"/>
      <c r="E46" s="189"/>
    </row>
    <row r="47" spans="1:5">
      <c r="A47" s="189"/>
      <c r="B47" s="189"/>
      <c r="C47" s="189"/>
      <c r="D47" s="189"/>
      <c r="E47" s="189"/>
    </row>
    <row r="48" spans="1:5">
      <c r="A48" s="189"/>
      <c r="B48" s="189"/>
      <c r="C48" s="189"/>
      <c r="D48" s="189"/>
      <c r="E48" s="189"/>
    </row>
    <row r="49" spans="1:5">
      <c r="A49" s="189"/>
      <c r="B49" s="189"/>
      <c r="C49" s="189"/>
      <c r="D49" s="189"/>
      <c r="E49" s="189"/>
    </row>
    <row r="50" spans="1:5">
      <c r="A50" s="189"/>
      <c r="B50" s="189"/>
      <c r="C50" s="189"/>
      <c r="D50" s="189"/>
      <c r="E50" s="189"/>
    </row>
    <row r="51" spans="1:5">
      <c r="A51" s="189"/>
      <c r="B51" s="189"/>
      <c r="C51" s="189"/>
      <c r="D51" s="189"/>
      <c r="E51" s="189"/>
    </row>
    <row r="52" spans="1:5">
      <c r="A52" s="189"/>
      <c r="B52" s="189"/>
      <c r="C52" s="189"/>
      <c r="D52" s="189"/>
      <c r="E52" s="189"/>
    </row>
    <row r="53" spans="1:5">
      <c r="A53" s="189"/>
      <c r="B53" s="189"/>
      <c r="C53" s="189"/>
      <c r="D53" s="189"/>
      <c r="E53" s="189"/>
    </row>
    <row r="54" spans="1:5">
      <c r="A54" s="189"/>
      <c r="B54" s="189"/>
      <c r="C54" s="189"/>
      <c r="D54" s="189"/>
      <c r="E54" s="189"/>
    </row>
    <row r="55" spans="1:5">
      <c r="A55" s="189"/>
      <c r="B55" s="189"/>
      <c r="C55" s="189"/>
      <c r="D55" s="189"/>
      <c r="E55" s="189"/>
    </row>
    <row r="56" spans="1:5">
      <c r="A56" s="189"/>
      <c r="B56" s="189"/>
      <c r="C56" s="189"/>
      <c r="D56" s="189"/>
      <c r="E56" s="189"/>
    </row>
    <row r="57" spans="1:5">
      <c r="A57" s="189"/>
      <c r="B57" s="189"/>
      <c r="C57" s="189"/>
      <c r="D57" s="189"/>
      <c r="E57" s="189"/>
    </row>
    <row r="58" spans="1:5">
      <c r="A58" s="189"/>
      <c r="B58" s="189"/>
      <c r="C58" s="189"/>
      <c r="D58" s="189"/>
      <c r="E58" s="189"/>
    </row>
    <row r="59" spans="1:5">
      <c r="A59" s="189"/>
      <c r="B59" s="189"/>
      <c r="C59" s="189"/>
      <c r="D59" s="189"/>
      <c r="E59" s="189"/>
    </row>
    <row r="60" spans="1:5">
      <c r="A60" s="189"/>
      <c r="B60" s="189"/>
      <c r="C60" s="189"/>
      <c r="D60" s="189"/>
      <c r="E60" s="189"/>
    </row>
  </sheetData>
  <sheetProtection sheet="1" objects="1" scenarios="1" selectLockedCells="1"/>
  <mergeCells count="2">
    <mergeCell ref="A2:B2"/>
    <mergeCell ref="A21:B21"/>
  </mergeCells>
  <phoneticPr fontId="5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AA53"/>
  <sheetViews>
    <sheetView showZeros="0" tabSelected="1" view="pageLayout" zoomScale="85" zoomScaleNormal="100" zoomScalePageLayoutView="85" workbookViewId="0">
      <selection activeCell="O10" sqref="O10"/>
    </sheetView>
  </sheetViews>
  <sheetFormatPr defaultRowHeight="13.5"/>
  <cols>
    <col min="1" max="1" width="23" customWidth="1"/>
    <col min="2" max="27" width="4.625" customWidth="1"/>
  </cols>
  <sheetData>
    <row r="1" spans="1:27" ht="30" customHeight="1" thickBot="1">
      <c r="A1" s="204" t="s">
        <v>56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2" spans="1:27" ht="27" customHeight="1">
      <c r="A2" s="353" t="s">
        <v>118</v>
      </c>
      <c r="B2" s="356" t="s">
        <v>31</v>
      </c>
      <c r="C2" s="56" t="s">
        <v>63</v>
      </c>
      <c r="D2" s="57">
        <v>1</v>
      </c>
      <c r="E2" s="57">
        <v>2</v>
      </c>
      <c r="F2" s="57">
        <v>3</v>
      </c>
      <c r="G2" s="57">
        <v>4</v>
      </c>
      <c r="H2" s="57">
        <v>5</v>
      </c>
      <c r="I2" s="57">
        <v>6</v>
      </c>
      <c r="J2" s="57">
        <v>7</v>
      </c>
      <c r="K2" s="57">
        <v>8</v>
      </c>
      <c r="L2" s="57">
        <v>9</v>
      </c>
      <c r="M2" s="57">
        <v>10</v>
      </c>
      <c r="N2" s="57">
        <v>11</v>
      </c>
      <c r="O2" s="57">
        <v>12</v>
      </c>
      <c r="P2" s="57">
        <v>13</v>
      </c>
      <c r="Q2" s="57">
        <v>14</v>
      </c>
      <c r="R2" s="57">
        <v>15</v>
      </c>
      <c r="S2" s="57">
        <v>16</v>
      </c>
      <c r="T2" s="57">
        <v>17</v>
      </c>
      <c r="U2" s="57">
        <v>18</v>
      </c>
      <c r="V2" s="57">
        <v>19</v>
      </c>
      <c r="W2" s="57">
        <v>20</v>
      </c>
      <c r="X2" s="57">
        <v>21</v>
      </c>
      <c r="Y2" s="57">
        <v>22</v>
      </c>
      <c r="Z2" s="57">
        <v>23</v>
      </c>
      <c r="AA2" s="58" t="s">
        <v>38</v>
      </c>
    </row>
    <row r="3" spans="1:27" ht="27" customHeight="1" thickBot="1">
      <c r="A3" s="358"/>
      <c r="B3" s="357"/>
      <c r="C3" s="131" t="s">
        <v>30</v>
      </c>
      <c r="D3" s="132" t="s">
        <v>30</v>
      </c>
      <c r="E3" s="132" t="s">
        <v>30</v>
      </c>
      <c r="F3" s="132" t="s">
        <v>30</v>
      </c>
      <c r="G3" s="132" t="s">
        <v>30</v>
      </c>
      <c r="H3" s="132" t="s">
        <v>30</v>
      </c>
      <c r="I3" s="132" t="s">
        <v>30</v>
      </c>
      <c r="J3" s="132" t="s">
        <v>30</v>
      </c>
      <c r="K3" s="132" t="s">
        <v>30</v>
      </c>
      <c r="L3" s="132" t="s">
        <v>30</v>
      </c>
      <c r="M3" s="132" t="s">
        <v>30</v>
      </c>
      <c r="N3" s="132" t="s">
        <v>30</v>
      </c>
      <c r="O3" s="132" t="s">
        <v>30</v>
      </c>
      <c r="P3" s="132" t="s">
        <v>30</v>
      </c>
      <c r="Q3" s="132" t="s">
        <v>30</v>
      </c>
      <c r="R3" s="132" t="s">
        <v>30</v>
      </c>
      <c r="S3" s="132" t="s">
        <v>30</v>
      </c>
      <c r="T3" s="132" t="s">
        <v>30</v>
      </c>
      <c r="U3" s="132" t="s">
        <v>30</v>
      </c>
      <c r="V3" s="132" t="s">
        <v>30</v>
      </c>
      <c r="W3" s="132" t="s">
        <v>30</v>
      </c>
      <c r="X3" s="132" t="s">
        <v>30</v>
      </c>
      <c r="Y3" s="132" t="s">
        <v>30</v>
      </c>
      <c r="Z3" s="132" t="s">
        <v>30</v>
      </c>
      <c r="AA3" s="133" t="s">
        <v>39</v>
      </c>
    </row>
    <row r="4" spans="1:27" ht="27.95" customHeight="1" thickBot="1">
      <c r="A4" s="135" t="s">
        <v>0</v>
      </c>
      <c r="B4" s="136">
        <f t="shared" ref="B4:AA4" si="0">SUM(B5:B19)</f>
        <v>49</v>
      </c>
      <c r="C4" s="137">
        <f t="shared" si="0"/>
        <v>0</v>
      </c>
      <c r="D4" s="137">
        <f t="shared" si="0"/>
        <v>1</v>
      </c>
      <c r="E4" s="137">
        <f t="shared" si="0"/>
        <v>1</v>
      </c>
      <c r="F4" s="137">
        <f t="shared" si="0"/>
        <v>1</v>
      </c>
      <c r="G4" s="137">
        <f t="shared" si="0"/>
        <v>1</v>
      </c>
      <c r="H4" s="137">
        <f t="shared" si="0"/>
        <v>2</v>
      </c>
      <c r="I4" s="137">
        <f t="shared" si="0"/>
        <v>1</v>
      </c>
      <c r="J4" s="137">
        <f t="shared" si="0"/>
        <v>0</v>
      </c>
      <c r="K4" s="137">
        <f t="shared" si="0"/>
        <v>2</v>
      </c>
      <c r="L4" s="137">
        <f t="shared" si="0"/>
        <v>1</v>
      </c>
      <c r="M4" s="137">
        <f t="shared" si="0"/>
        <v>3</v>
      </c>
      <c r="N4" s="137">
        <f t="shared" si="0"/>
        <v>3</v>
      </c>
      <c r="O4" s="137">
        <f t="shared" si="0"/>
        <v>1</v>
      </c>
      <c r="P4" s="137">
        <f t="shared" si="0"/>
        <v>2</v>
      </c>
      <c r="Q4" s="137">
        <f t="shared" si="0"/>
        <v>3</v>
      </c>
      <c r="R4" s="137">
        <f t="shared" si="0"/>
        <v>3</v>
      </c>
      <c r="S4" s="137">
        <f t="shared" si="0"/>
        <v>6</v>
      </c>
      <c r="T4" s="137">
        <f t="shared" si="0"/>
        <v>5</v>
      </c>
      <c r="U4" s="137">
        <f t="shared" si="0"/>
        <v>2</v>
      </c>
      <c r="V4" s="137">
        <f t="shared" si="0"/>
        <v>2</v>
      </c>
      <c r="W4" s="137">
        <f t="shared" si="0"/>
        <v>1</v>
      </c>
      <c r="X4" s="137">
        <f t="shared" si="0"/>
        <v>2</v>
      </c>
      <c r="Y4" s="137">
        <f t="shared" si="0"/>
        <v>1</v>
      </c>
      <c r="Z4" s="137">
        <f t="shared" si="0"/>
        <v>3</v>
      </c>
      <c r="AA4" s="138">
        <f t="shared" si="0"/>
        <v>2</v>
      </c>
    </row>
    <row r="5" spans="1:27" ht="27.95" customHeight="1" thickTop="1">
      <c r="A5" s="134" t="str">
        <f>原因・種別!A6</f>
        <v>放火</v>
      </c>
      <c r="B5" s="129">
        <f>SUM(C5:AA5)</f>
        <v>6</v>
      </c>
      <c r="C5" s="61"/>
      <c r="D5" s="12"/>
      <c r="E5" s="12"/>
      <c r="F5" s="12"/>
      <c r="G5" s="12">
        <v>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>
        <v>1</v>
      </c>
      <c r="V5" s="12">
        <v>1</v>
      </c>
      <c r="W5" s="12"/>
      <c r="X5" s="12"/>
      <c r="Y5" s="12"/>
      <c r="Z5" s="12">
        <v>1</v>
      </c>
      <c r="AA5" s="62">
        <v>2</v>
      </c>
    </row>
    <row r="6" spans="1:27" ht="27.95" customHeight="1">
      <c r="A6" s="134" t="str">
        <f>原因・種別!A7</f>
        <v>こんろ（天ぷら油）</v>
      </c>
      <c r="B6" s="4">
        <f>SUM(C6:AA6)</f>
        <v>5</v>
      </c>
      <c r="C6" s="6"/>
      <c r="D6" s="7"/>
      <c r="E6" s="7"/>
      <c r="F6" s="7"/>
      <c r="G6" s="7"/>
      <c r="H6" s="7"/>
      <c r="I6" s="7">
        <v>1</v>
      </c>
      <c r="J6" s="7"/>
      <c r="K6" s="7">
        <v>1</v>
      </c>
      <c r="L6" s="7"/>
      <c r="M6" s="7"/>
      <c r="N6" s="7"/>
      <c r="O6" s="7"/>
      <c r="P6" s="7"/>
      <c r="Q6" s="7"/>
      <c r="R6" s="7"/>
      <c r="S6" s="7">
        <v>1</v>
      </c>
      <c r="T6" s="7"/>
      <c r="U6" s="7">
        <v>1</v>
      </c>
      <c r="V6" s="7"/>
      <c r="W6" s="7"/>
      <c r="X6" s="7"/>
      <c r="Y6" s="7">
        <v>1</v>
      </c>
      <c r="Z6" s="7"/>
      <c r="AA6" s="8"/>
    </row>
    <row r="7" spans="1:27" ht="27.95" customHeight="1">
      <c r="A7" s="134" t="str">
        <f>原因・種別!A8</f>
        <v>その他</v>
      </c>
      <c r="B7" s="4">
        <f t="shared" ref="B7:B19" si="1">SUM(C7:AA7)</f>
        <v>9</v>
      </c>
      <c r="C7" s="6"/>
      <c r="D7" s="7"/>
      <c r="E7" s="7"/>
      <c r="F7" s="7"/>
      <c r="G7" s="7"/>
      <c r="H7" s="7"/>
      <c r="I7" s="7"/>
      <c r="J7" s="7"/>
      <c r="K7" s="7">
        <v>1</v>
      </c>
      <c r="L7" s="7"/>
      <c r="M7" s="7">
        <v>1</v>
      </c>
      <c r="N7" s="7">
        <v>1</v>
      </c>
      <c r="O7" s="7"/>
      <c r="P7" s="7"/>
      <c r="Q7" s="7">
        <v>2</v>
      </c>
      <c r="R7" s="7"/>
      <c r="S7" s="7"/>
      <c r="T7" s="7">
        <v>2</v>
      </c>
      <c r="U7" s="7"/>
      <c r="V7" s="7">
        <v>1</v>
      </c>
      <c r="W7" s="7">
        <v>1</v>
      </c>
      <c r="X7" s="7"/>
      <c r="Y7" s="7"/>
      <c r="Z7" s="7"/>
      <c r="AA7" s="8"/>
    </row>
    <row r="8" spans="1:27" ht="27.95" customHeight="1">
      <c r="A8" s="134" t="str">
        <f>原因・種別!A9</f>
        <v>たばこ</v>
      </c>
      <c r="B8" s="4">
        <f t="shared" si="1"/>
        <v>2</v>
      </c>
      <c r="C8" s="6"/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1</v>
      </c>
      <c r="T8" s="7"/>
      <c r="U8" s="7"/>
      <c r="V8" s="7"/>
      <c r="W8" s="7"/>
      <c r="X8" s="7"/>
      <c r="Y8" s="7"/>
      <c r="Z8" s="7"/>
      <c r="AA8" s="8"/>
    </row>
    <row r="9" spans="1:27" ht="27.95" customHeight="1">
      <c r="A9" s="134" t="str">
        <f>原因・種別!A10</f>
        <v>不明・調査中</v>
      </c>
      <c r="B9" s="4">
        <f t="shared" si="1"/>
        <v>5</v>
      </c>
      <c r="C9" s="6"/>
      <c r="D9" s="7"/>
      <c r="E9" s="7"/>
      <c r="F9" s="7">
        <v>1</v>
      </c>
      <c r="G9" s="7"/>
      <c r="H9" s="7"/>
      <c r="I9" s="7"/>
      <c r="J9" s="7"/>
      <c r="K9" s="7"/>
      <c r="L9" s="7"/>
      <c r="M9" s="7">
        <v>1</v>
      </c>
      <c r="N9" s="7"/>
      <c r="O9" s="7"/>
      <c r="P9" s="7"/>
      <c r="Q9" s="7"/>
      <c r="R9" s="7"/>
      <c r="S9" s="7">
        <v>1</v>
      </c>
      <c r="T9" s="7">
        <v>1</v>
      </c>
      <c r="U9" s="7"/>
      <c r="V9" s="7"/>
      <c r="W9" s="7"/>
      <c r="X9" s="7"/>
      <c r="Y9" s="7"/>
      <c r="Z9" s="7">
        <v>1</v>
      </c>
      <c r="AA9" s="8"/>
    </row>
    <row r="10" spans="1:27" ht="27.95" customHeight="1">
      <c r="A10" s="134" t="str">
        <f>原因・種別!A11</f>
        <v>電気機器</v>
      </c>
      <c r="B10" s="4">
        <f t="shared" si="1"/>
        <v>1</v>
      </c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v>1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8"/>
    </row>
    <row r="11" spans="1:27" ht="27.95" customHeight="1">
      <c r="A11" s="134" t="str">
        <f>原因・種別!A12</f>
        <v>配線器具</v>
      </c>
      <c r="B11" s="4">
        <f t="shared" si="1"/>
        <v>1</v>
      </c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>
        <v>1</v>
      </c>
      <c r="AA11" s="8"/>
    </row>
    <row r="12" spans="1:27" ht="27.95" customHeight="1">
      <c r="A12" s="134" t="str">
        <f>原因・種別!A13</f>
        <v>電灯電話等の配線</v>
      </c>
      <c r="B12" s="4">
        <f t="shared" si="1"/>
        <v>1</v>
      </c>
      <c r="C12" s="6"/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</row>
    <row r="13" spans="1:27" ht="27.95" customHeight="1">
      <c r="A13" s="134" t="str">
        <f>原因・種別!A14</f>
        <v>こんろ(天ぷら油以外)</v>
      </c>
      <c r="B13" s="4">
        <f t="shared" si="1"/>
        <v>2</v>
      </c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2</v>
      </c>
      <c r="U13" s="7"/>
      <c r="V13" s="7"/>
      <c r="W13" s="7"/>
      <c r="X13" s="7"/>
      <c r="Y13" s="7"/>
      <c r="Z13" s="7"/>
      <c r="AA13" s="8"/>
    </row>
    <row r="14" spans="1:27" ht="27.95" customHeight="1">
      <c r="A14" s="134" t="str">
        <f>原因・種別!A15</f>
        <v>ストーブ</v>
      </c>
      <c r="B14" s="4">
        <f t="shared" si="1"/>
        <v>2</v>
      </c>
      <c r="C14" s="6"/>
      <c r="D14" s="7"/>
      <c r="E14" s="7"/>
      <c r="F14" s="7"/>
      <c r="G14" s="7"/>
      <c r="H14" s="7">
        <v>1</v>
      </c>
      <c r="I14" s="7"/>
      <c r="J14" s="7"/>
      <c r="K14" s="7"/>
      <c r="L14" s="7"/>
      <c r="M14" s="7"/>
      <c r="N14" s="7">
        <v>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1:27" ht="27.95" customHeight="1">
      <c r="A15" s="134" t="str">
        <f>原因・種別!A16</f>
        <v>たき火（焼却火等を含む）</v>
      </c>
      <c r="B15" s="4">
        <f t="shared" si="1"/>
        <v>8</v>
      </c>
      <c r="C15" s="59"/>
      <c r="D15" s="7"/>
      <c r="E15" s="7"/>
      <c r="F15" s="7"/>
      <c r="G15" s="7"/>
      <c r="H15" s="7"/>
      <c r="I15" s="7"/>
      <c r="J15" s="7"/>
      <c r="K15" s="7"/>
      <c r="L15" s="7"/>
      <c r="M15" s="7">
        <v>1</v>
      </c>
      <c r="N15" s="7">
        <v>1</v>
      </c>
      <c r="O15" s="7"/>
      <c r="P15" s="7">
        <v>2</v>
      </c>
      <c r="Q15" s="7"/>
      <c r="R15" s="7">
        <v>2</v>
      </c>
      <c r="S15" s="7">
        <v>1</v>
      </c>
      <c r="T15" s="7"/>
      <c r="U15" s="7"/>
      <c r="V15" s="7"/>
      <c r="W15" s="7"/>
      <c r="X15" s="7">
        <v>1</v>
      </c>
      <c r="Y15" s="7"/>
      <c r="Z15" s="7"/>
      <c r="AA15" s="8"/>
    </row>
    <row r="16" spans="1:27" ht="27.95" customHeight="1">
      <c r="A16" s="134" t="str">
        <f>原因・種別!A17</f>
        <v>火遊び</v>
      </c>
      <c r="B16" s="4">
        <f t="shared" si="1"/>
        <v>2</v>
      </c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1</v>
      </c>
      <c r="S16" s="7">
        <v>1</v>
      </c>
      <c r="T16" s="7"/>
      <c r="U16" s="7"/>
      <c r="V16" s="7"/>
      <c r="W16" s="7"/>
      <c r="X16" s="7"/>
      <c r="Y16" s="7"/>
      <c r="Z16" s="7"/>
      <c r="AA16" s="8"/>
    </row>
    <row r="17" spans="1:27" ht="27.95" customHeight="1">
      <c r="A17" s="134" t="str">
        <f>原因・種別!A18</f>
        <v>排気管</v>
      </c>
      <c r="B17" s="4">
        <f t="shared" ref="B17" si="2">SUM(C17:AA17)</f>
        <v>2</v>
      </c>
      <c r="C17" s="6"/>
      <c r="D17" s="7"/>
      <c r="E17" s="7">
        <v>1</v>
      </c>
      <c r="F17" s="7"/>
      <c r="G17" s="7"/>
      <c r="H17" s="7"/>
      <c r="I17" s="7"/>
      <c r="J17" s="7"/>
      <c r="K17" s="7"/>
      <c r="L17" s="7">
        <v>1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27.95" customHeight="1">
      <c r="A18" s="134" t="str">
        <f>原因・種別!A19</f>
        <v>電気装置</v>
      </c>
      <c r="B18" s="4">
        <f t="shared" si="1"/>
        <v>2</v>
      </c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>
        <v>1</v>
      </c>
      <c r="T18" s="7"/>
      <c r="U18" s="7"/>
      <c r="V18" s="7"/>
      <c r="W18" s="7"/>
      <c r="X18" s="7">
        <v>1</v>
      </c>
      <c r="Y18" s="7"/>
      <c r="Z18" s="7"/>
      <c r="AA18" s="8"/>
    </row>
    <row r="19" spans="1:27" ht="27.95" customHeight="1" thickBot="1">
      <c r="A19" s="280" t="str">
        <f>原因・種別!A20</f>
        <v>溶接機・切断機</v>
      </c>
      <c r="B19" s="130">
        <f t="shared" si="1"/>
        <v>1</v>
      </c>
      <c r="C19" s="6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>
        <v>1</v>
      </c>
      <c r="R19" s="13"/>
      <c r="S19" s="13"/>
      <c r="T19" s="13"/>
      <c r="U19" s="13"/>
      <c r="V19" s="13"/>
      <c r="W19" s="13"/>
      <c r="X19" s="13"/>
      <c r="Y19" s="13"/>
      <c r="Z19" s="13"/>
      <c r="AA19" s="14"/>
    </row>
    <row r="20" spans="1:27" ht="27" customHeight="1"/>
    <row r="21" spans="1:27" ht="27" customHeight="1"/>
    <row r="22" spans="1:27" ht="27" customHeight="1"/>
    <row r="23" spans="1:27" ht="27" customHeight="1"/>
    <row r="24" spans="1:27" ht="27" customHeight="1"/>
    <row r="25" spans="1:27" ht="27" customHeight="1"/>
    <row r="26" spans="1:27" ht="27" customHeight="1"/>
    <row r="27" spans="1:27" ht="27" customHeight="1"/>
    <row r="28" spans="1:27" ht="27" customHeight="1"/>
    <row r="29" spans="1:27" ht="27" customHeight="1"/>
    <row r="30" spans="1:27" ht="27" customHeight="1"/>
    <row r="31" spans="1:27" ht="27" customHeight="1"/>
    <row r="32" spans="1:27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</sheetData>
  <sheetProtection selectLockedCells="1"/>
  <sortState ref="A6:AA22">
    <sortCondition descending="1" ref="B6"/>
  </sortState>
  <mergeCells count="2">
    <mergeCell ref="B2:B3"/>
    <mergeCell ref="A2:A3"/>
  </mergeCells>
  <phoneticPr fontId="5"/>
  <dataValidations count="1">
    <dataValidation imeMode="off" allowBlank="1" showInputMessage="1" showErrorMessage="1" sqref="B4:AA19"/>
  </dataValidations>
  <pageMargins left="0.35433070866141736" right="0.19685039370078741" top="0.78740157480314965" bottom="0.19685039370078741" header="0.51181102362204722" footer="0.31496062992125984"/>
  <pageSetup paperSize="9" firstPageNumber="71" orientation="landscape" useFirstPageNumber="1" copies="15" r:id="rId1"/>
  <headerFooter alignWithMargins="0"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X28"/>
  <sheetViews>
    <sheetView showZeros="0" view="pageLayout" topLeftCell="A7" zoomScale="85" zoomScaleNormal="100" zoomScalePageLayoutView="85" workbookViewId="0">
      <selection activeCell="O10" sqref="O10"/>
    </sheetView>
  </sheetViews>
  <sheetFormatPr defaultRowHeight="13.5"/>
  <cols>
    <col min="1" max="1" width="15.125" bestFit="1" customWidth="1"/>
    <col min="2" max="2" width="7.125" bestFit="1" customWidth="1"/>
    <col min="3" max="4" width="6.75" customWidth="1"/>
    <col min="5" max="20" width="6.375" customWidth="1"/>
  </cols>
  <sheetData>
    <row r="1" spans="1:20" ht="29.25" customHeight="1" thickBot="1">
      <c r="A1" s="359" t="s">
        <v>62</v>
      </c>
      <c r="B1" s="359"/>
      <c r="C1" s="359"/>
      <c r="D1" s="359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ht="21" customHeight="1">
      <c r="A2" s="388" t="s">
        <v>116</v>
      </c>
      <c r="B2" s="389"/>
      <c r="C2" s="382" t="s">
        <v>117</v>
      </c>
      <c r="D2" s="383"/>
      <c r="E2" s="35" t="s">
        <v>63</v>
      </c>
      <c r="F2" s="15">
        <v>5</v>
      </c>
      <c r="G2" s="15">
        <v>10</v>
      </c>
      <c r="H2" s="15">
        <v>15</v>
      </c>
      <c r="I2" s="15">
        <v>20</v>
      </c>
      <c r="J2" s="15">
        <v>25</v>
      </c>
      <c r="K2" s="15">
        <v>30</v>
      </c>
      <c r="L2" s="15">
        <v>35</v>
      </c>
      <c r="M2" s="15">
        <v>40</v>
      </c>
      <c r="N2" s="15">
        <v>45</v>
      </c>
      <c r="O2" s="15">
        <v>50</v>
      </c>
      <c r="P2" s="15">
        <v>55</v>
      </c>
      <c r="Q2" s="15">
        <v>60</v>
      </c>
      <c r="R2" s="15">
        <v>65</v>
      </c>
      <c r="S2" s="15">
        <v>70</v>
      </c>
      <c r="T2" s="28">
        <v>75</v>
      </c>
    </row>
    <row r="3" spans="1:20" ht="19.5" customHeight="1">
      <c r="A3" s="390"/>
      <c r="B3" s="391"/>
      <c r="C3" s="384"/>
      <c r="D3" s="385"/>
      <c r="E3" s="36" t="s">
        <v>60</v>
      </c>
      <c r="F3" s="10" t="s">
        <v>60</v>
      </c>
      <c r="G3" s="10" t="s">
        <v>60</v>
      </c>
      <c r="H3" s="10" t="s">
        <v>60</v>
      </c>
      <c r="I3" s="10" t="s">
        <v>60</v>
      </c>
      <c r="J3" s="10" t="s">
        <v>60</v>
      </c>
      <c r="K3" s="10" t="s">
        <v>60</v>
      </c>
      <c r="L3" s="10" t="s">
        <v>60</v>
      </c>
      <c r="M3" s="10" t="s">
        <v>60</v>
      </c>
      <c r="N3" s="10" t="s">
        <v>60</v>
      </c>
      <c r="O3" s="10" t="s">
        <v>60</v>
      </c>
      <c r="P3" s="10" t="s">
        <v>60</v>
      </c>
      <c r="Q3" s="10" t="s">
        <v>60</v>
      </c>
      <c r="R3" s="10" t="s">
        <v>60</v>
      </c>
      <c r="S3" s="10" t="s">
        <v>60</v>
      </c>
      <c r="T3" s="378" t="s">
        <v>61</v>
      </c>
    </row>
    <row r="4" spans="1:20" ht="19.5" customHeight="1" thickBot="1">
      <c r="A4" s="390"/>
      <c r="B4" s="391"/>
      <c r="C4" s="386"/>
      <c r="D4" s="387"/>
      <c r="E4" s="37">
        <v>4</v>
      </c>
      <c r="F4" s="11">
        <v>9</v>
      </c>
      <c r="G4" s="11">
        <v>14</v>
      </c>
      <c r="H4" s="11">
        <v>19</v>
      </c>
      <c r="I4" s="11">
        <v>24</v>
      </c>
      <c r="J4" s="11">
        <v>29</v>
      </c>
      <c r="K4" s="11">
        <v>34</v>
      </c>
      <c r="L4" s="11">
        <v>39</v>
      </c>
      <c r="M4" s="11">
        <v>44</v>
      </c>
      <c r="N4" s="11">
        <v>49</v>
      </c>
      <c r="O4" s="11">
        <v>54</v>
      </c>
      <c r="P4" s="11">
        <v>59</v>
      </c>
      <c r="Q4" s="11">
        <v>64</v>
      </c>
      <c r="R4" s="11">
        <v>69</v>
      </c>
      <c r="S4" s="11">
        <v>74</v>
      </c>
      <c r="T4" s="378"/>
    </row>
    <row r="5" spans="1:20" ht="18.95" customHeight="1">
      <c r="A5" s="365" t="s">
        <v>32</v>
      </c>
      <c r="B5" s="374" t="s">
        <v>33</v>
      </c>
      <c r="C5" s="123" t="s">
        <v>35</v>
      </c>
      <c r="D5" s="47" t="str">
        <f>IF(COUNTA(E5:T5)=0,"",SUM(E5:T5))</f>
        <v/>
      </c>
      <c r="E5" s="3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</row>
    <row r="6" spans="1:20" ht="18.95" customHeight="1">
      <c r="A6" s="366"/>
      <c r="B6" s="363"/>
      <c r="C6" s="124" t="s">
        <v>36</v>
      </c>
      <c r="D6" s="48" t="str">
        <f t="shared" ref="D6:D28" si="0">IF(COUNTA(E6:T6)=0,"",SUM(E6:T6))</f>
        <v/>
      </c>
      <c r="E6" s="3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</row>
    <row r="7" spans="1:20" ht="18.95" customHeight="1">
      <c r="A7" s="366"/>
      <c r="B7" s="363" t="s">
        <v>34</v>
      </c>
      <c r="C7" s="125" t="s">
        <v>35</v>
      </c>
      <c r="D7" s="49" t="str">
        <f t="shared" si="0"/>
        <v/>
      </c>
      <c r="E7" s="40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</row>
    <row r="8" spans="1:20" ht="18.95" customHeight="1" thickBot="1">
      <c r="A8" s="367"/>
      <c r="B8" s="364"/>
      <c r="C8" s="126" t="s">
        <v>36</v>
      </c>
      <c r="D8" s="50" t="str">
        <f t="shared" si="0"/>
        <v/>
      </c>
      <c r="E8" s="4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9"/>
    </row>
    <row r="9" spans="1:20" ht="18.95" customHeight="1">
      <c r="A9" s="365" t="s">
        <v>40</v>
      </c>
      <c r="B9" s="362" t="s">
        <v>33</v>
      </c>
      <c r="C9" s="127" t="s">
        <v>35</v>
      </c>
      <c r="D9" s="51" t="str">
        <f t="shared" si="0"/>
        <v/>
      </c>
      <c r="E9" s="4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9"/>
    </row>
    <row r="10" spans="1:20" ht="18.95" customHeight="1">
      <c r="A10" s="366"/>
      <c r="B10" s="363"/>
      <c r="C10" s="124" t="s">
        <v>36</v>
      </c>
      <c r="D10" s="48" t="str">
        <f t="shared" si="0"/>
        <v/>
      </c>
      <c r="E10" s="3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</row>
    <row r="11" spans="1:20" ht="18.95" customHeight="1">
      <c r="A11" s="366"/>
      <c r="B11" s="363" t="s">
        <v>34</v>
      </c>
      <c r="C11" s="125" t="s">
        <v>35</v>
      </c>
      <c r="D11" s="49" t="str">
        <f t="shared" si="0"/>
        <v/>
      </c>
      <c r="E11" s="40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</row>
    <row r="12" spans="1:20" ht="18.95" customHeight="1" thickBot="1">
      <c r="A12" s="367"/>
      <c r="B12" s="379"/>
      <c r="C12" s="127" t="s">
        <v>36</v>
      </c>
      <c r="D12" s="51" t="str">
        <f t="shared" si="0"/>
        <v/>
      </c>
      <c r="E12" s="4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9"/>
    </row>
    <row r="13" spans="1:20" ht="18.95" customHeight="1">
      <c r="A13" s="380" t="s">
        <v>58</v>
      </c>
      <c r="B13" s="374" t="s">
        <v>33</v>
      </c>
      <c r="C13" s="123" t="s">
        <v>35</v>
      </c>
      <c r="D13" s="47">
        <f t="shared" si="0"/>
        <v>6</v>
      </c>
      <c r="E13" s="38"/>
      <c r="F13" s="16"/>
      <c r="G13" s="16"/>
      <c r="H13" s="16">
        <v>2</v>
      </c>
      <c r="I13" s="16"/>
      <c r="J13" s="16"/>
      <c r="K13" s="16">
        <v>1</v>
      </c>
      <c r="L13" s="16"/>
      <c r="M13" s="16"/>
      <c r="N13" s="16"/>
      <c r="O13" s="16"/>
      <c r="P13" s="16"/>
      <c r="Q13" s="16">
        <v>2</v>
      </c>
      <c r="R13" s="16">
        <v>1</v>
      </c>
      <c r="S13" s="16"/>
      <c r="T13" s="17"/>
    </row>
    <row r="14" spans="1:20" ht="18.95" customHeight="1">
      <c r="A14" s="376"/>
      <c r="B14" s="363"/>
      <c r="C14" s="124" t="s">
        <v>36</v>
      </c>
      <c r="D14" s="48">
        <f t="shared" si="0"/>
        <v>7</v>
      </c>
      <c r="E14" s="39"/>
      <c r="F14" s="20"/>
      <c r="G14" s="20"/>
      <c r="H14" s="20">
        <v>1</v>
      </c>
      <c r="I14" s="20">
        <v>2</v>
      </c>
      <c r="J14" s="20">
        <v>1</v>
      </c>
      <c r="K14" s="20"/>
      <c r="L14" s="20"/>
      <c r="M14" s="20">
        <v>1</v>
      </c>
      <c r="N14" s="20"/>
      <c r="O14" s="20">
        <v>1</v>
      </c>
      <c r="P14" s="20"/>
      <c r="Q14" s="20"/>
      <c r="R14" s="20"/>
      <c r="S14" s="20"/>
      <c r="T14" s="21">
        <v>1</v>
      </c>
    </row>
    <row r="15" spans="1:20" ht="18.95" customHeight="1">
      <c r="A15" s="376"/>
      <c r="B15" s="363" t="s">
        <v>34</v>
      </c>
      <c r="C15" s="125" t="s">
        <v>35</v>
      </c>
      <c r="D15" s="49" t="str">
        <f t="shared" si="0"/>
        <v/>
      </c>
      <c r="E15" s="4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</row>
    <row r="16" spans="1:20" ht="18.95" customHeight="1" thickBot="1">
      <c r="A16" s="381"/>
      <c r="B16" s="364"/>
      <c r="C16" s="126" t="s">
        <v>36</v>
      </c>
      <c r="D16" s="50" t="str">
        <f t="shared" si="0"/>
        <v/>
      </c>
      <c r="E16" s="41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</row>
    <row r="17" spans="1:24" ht="18.95" customHeight="1">
      <c r="A17" s="375" t="s">
        <v>59</v>
      </c>
      <c r="B17" s="362" t="s">
        <v>33</v>
      </c>
      <c r="C17" s="127" t="s">
        <v>35</v>
      </c>
      <c r="D17" s="51" t="str">
        <f t="shared" si="0"/>
        <v/>
      </c>
      <c r="E17" s="42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9"/>
    </row>
    <row r="18" spans="1:24" ht="18.95" customHeight="1">
      <c r="A18" s="376"/>
      <c r="B18" s="363"/>
      <c r="C18" s="124" t="s">
        <v>36</v>
      </c>
      <c r="D18" s="48" t="str">
        <f t="shared" si="0"/>
        <v/>
      </c>
      <c r="E18" s="3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19" spans="1:24" ht="18.95" customHeight="1">
      <c r="A19" s="376"/>
      <c r="B19" s="363" t="s">
        <v>34</v>
      </c>
      <c r="C19" s="125" t="s">
        <v>35</v>
      </c>
      <c r="D19" s="49" t="str">
        <f t="shared" si="0"/>
        <v/>
      </c>
      <c r="E19" s="4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</row>
    <row r="20" spans="1:24" ht="18.95" customHeight="1" thickBot="1">
      <c r="A20" s="377"/>
      <c r="B20" s="379"/>
      <c r="C20" s="127" t="s">
        <v>36</v>
      </c>
      <c r="D20" s="51" t="str">
        <f t="shared" si="0"/>
        <v/>
      </c>
      <c r="E20" s="4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9"/>
    </row>
    <row r="21" spans="1:24" ht="18.95" customHeight="1">
      <c r="A21" s="368" t="s">
        <v>37</v>
      </c>
      <c r="B21" s="370" t="s">
        <v>33</v>
      </c>
      <c r="C21" s="123" t="s">
        <v>35</v>
      </c>
      <c r="D21" s="47">
        <f t="shared" si="0"/>
        <v>1</v>
      </c>
      <c r="E21" s="38">
        <v>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</row>
    <row r="22" spans="1:24" ht="18.95" customHeight="1">
      <c r="A22" s="360"/>
      <c r="B22" s="371"/>
      <c r="C22" s="124" t="s">
        <v>36</v>
      </c>
      <c r="D22" s="48" t="str">
        <f t="shared" si="0"/>
        <v/>
      </c>
      <c r="E22" s="3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</row>
    <row r="23" spans="1:24" ht="18.95" customHeight="1">
      <c r="A23" s="360"/>
      <c r="B23" s="372" t="s">
        <v>34</v>
      </c>
      <c r="C23" s="125" t="s">
        <v>35</v>
      </c>
      <c r="D23" s="49" t="str">
        <f t="shared" si="0"/>
        <v/>
      </c>
      <c r="E23" s="4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3"/>
      <c r="V23" s="3"/>
      <c r="W23" s="3"/>
      <c r="X23" s="3"/>
    </row>
    <row r="24" spans="1:24" ht="18.95" customHeight="1" thickBot="1">
      <c r="A24" s="369"/>
      <c r="B24" s="373"/>
      <c r="C24" s="128" t="s">
        <v>36</v>
      </c>
      <c r="D24" s="119" t="str">
        <f t="shared" si="0"/>
        <v/>
      </c>
      <c r="E24" s="120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2"/>
      <c r="U24" s="3"/>
      <c r="V24" s="3"/>
      <c r="W24" s="3"/>
      <c r="X24" s="3"/>
    </row>
    <row r="25" spans="1:24" ht="18.95" customHeight="1" thickTop="1">
      <c r="A25" s="360" t="s">
        <v>121</v>
      </c>
      <c r="B25" s="362" t="s">
        <v>33</v>
      </c>
      <c r="C25" s="127" t="s">
        <v>35</v>
      </c>
      <c r="D25" s="52">
        <f>IF(COUNTA(E25:T25)=0,"",SUM(E25:T25))</f>
        <v>7</v>
      </c>
      <c r="E25" s="43">
        <f>+E5+E9+E13+E17+E21</f>
        <v>1</v>
      </c>
      <c r="F25" s="25">
        <f t="shared" ref="F25:T25" si="1">+F5+F9+F13+F17+F21</f>
        <v>0</v>
      </c>
      <c r="G25" s="25">
        <f t="shared" si="1"/>
        <v>0</v>
      </c>
      <c r="H25" s="25">
        <f t="shared" si="1"/>
        <v>2</v>
      </c>
      <c r="I25" s="25">
        <f t="shared" si="1"/>
        <v>0</v>
      </c>
      <c r="J25" s="25">
        <f t="shared" si="1"/>
        <v>0</v>
      </c>
      <c r="K25" s="25">
        <f t="shared" si="1"/>
        <v>1</v>
      </c>
      <c r="L25" s="25">
        <f t="shared" si="1"/>
        <v>0</v>
      </c>
      <c r="M25" s="25">
        <f t="shared" si="1"/>
        <v>0</v>
      </c>
      <c r="N25" s="25">
        <f t="shared" si="1"/>
        <v>0</v>
      </c>
      <c r="O25" s="25">
        <f t="shared" si="1"/>
        <v>0</v>
      </c>
      <c r="P25" s="25">
        <f t="shared" si="1"/>
        <v>0</v>
      </c>
      <c r="Q25" s="25">
        <f t="shared" si="1"/>
        <v>2</v>
      </c>
      <c r="R25" s="25">
        <f t="shared" si="1"/>
        <v>1</v>
      </c>
      <c r="S25" s="25">
        <f t="shared" si="1"/>
        <v>0</v>
      </c>
      <c r="T25" s="30">
        <f t="shared" si="1"/>
        <v>0</v>
      </c>
    </row>
    <row r="26" spans="1:24" ht="18.95" customHeight="1">
      <c r="A26" s="360"/>
      <c r="B26" s="363"/>
      <c r="C26" s="124" t="s">
        <v>36</v>
      </c>
      <c r="D26" s="53">
        <f t="shared" si="0"/>
        <v>7</v>
      </c>
      <c r="E26" s="44">
        <f t="shared" ref="E26:T26" si="2">+E6+E10+E14+E18+E22</f>
        <v>0</v>
      </c>
      <c r="F26" s="26">
        <f t="shared" si="2"/>
        <v>0</v>
      </c>
      <c r="G26" s="26">
        <f t="shared" si="2"/>
        <v>0</v>
      </c>
      <c r="H26" s="26">
        <f t="shared" si="2"/>
        <v>1</v>
      </c>
      <c r="I26" s="26">
        <f t="shared" si="2"/>
        <v>2</v>
      </c>
      <c r="J26" s="26">
        <f t="shared" si="2"/>
        <v>1</v>
      </c>
      <c r="K26" s="26">
        <f t="shared" si="2"/>
        <v>0</v>
      </c>
      <c r="L26" s="26">
        <f t="shared" si="2"/>
        <v>0</v>
      </c>
      <c r="M26" s="26">
        <f t="shared" si="2"/>
        <v>1</v>
      </c>
      <c r="N26" s="26">
        <f t="shared" si="2"/>
        <v>0</v>
      </c>
      <c r="O26" s="26">
        <f t="shared" si="2"/>
        <v>1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31">
        <f t="shared" si="2"/>
        <v>1</v>
      </c>
    </row>
    <row r="27" spans="1:24" ht="18.95" customHeight="1">
      <c r="A27" s="360"/>
      <c r="B27" s="363" t="s">
        <v>34</v>
      </c>
      <c r="C27" s="125" t="s">
        <v>35</v>
      </c>
      <c r="D27" s="54">
        <f t="shared" si="0"/>
        <v>0</v>
      </c>
      <c r="E27" s="45">
        <f>+E7+E11+E15+E19+E23</f>
        <v>0</v>
      </c>
      <c r="F27" s="27">
        <f t="shared" ref="F27:T27" si="3">+F7+F11+F15+F19+F23</f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27">
        <f t="shared" si="3"/>
        <v>0</v>
      </c>
      <c r="T27" s="32">
        <f t="shared" si="3"/>
        <v>0</v>
      </c>
    </row>
    <row r="28" spans="1:24" ht="18.95" customHeight="1" thickBot="1">
      <c r="A28" s="361"/>
      <c r="B28" s="364"/>
      <c r="C28" s="126" t="s">
        <v>36</v>
      </c>
      <c r="D28" s="55">
        <f t="shared" si="0"/>
        <v>0</v>
      </c>
      <c r="E28" s="46">
        <f t="shared" ref="E28:T28" si="4">+E8+E12+E16+E20+E24</f>
        <v>0</v>
      </c>
      <c r="F28" s="33">
        <f t="shared" si="4"/>
        <v>0</v>
      </c>
      <c r="G28" s="33">
        <f t="shared" si="4"/>
        <v>0</v>
      </c>
      <c r="H28" s="33">
        <f t="shared" si="4"/>
        <v>0</v>
      </c>
      <c r="I28" s="33">
        <f t="shared" si="4"/>
        <v>0</v>
      </c>
      <c r="J28" s="33">
        <f t="shared" si="4"/>
        <v>0</v>
      </c>
      <c r="K28" s="33">
        <f t="shared" si="4"/>
        <v>0</v>
      </c>
      <c r="L28" s="33">
        <f t="shared" si="4"/>
        <v>0</v>
      </c>
      <c r="M28" s="33">
        <f t="shared" si="4"/>
        <v>0</v>
      </c>
      <c r="N28" s="33">
        <f t="shared" si="4"/>
        <v>0</v>
      </c>
      <c r="O28" s="33">
        <f t="shared" si="4"/>
        <v>0</v>
      </c>
      <c r="P28" s="33">
        <f t="shared" si="4"/>
        <v>0</v>
      </c>
      <c r="Q28" s="33">
        <f t="shared" si="4"/>
        <v>0</v>
      </c>
      <c r="R28" s="33">
        <f t="shared" si="4"/>
        <v>0</v>
      </c>
      <c r="S28" s="33">
        <f t="shared" si="4"/>
        <v>0</v>
      </c>
      <c r="T28" s="34">
        <f t="shared" si="4"/>
        <v>0</v>
      </c>
    </row>
  </sheetData>
  <sheetProtection sheet="1" objects="1" scenarios="1" selectLockedCells="1"/>
  <mergeCells count="22">
    <mergeCell ref="T3:T4"/>
    <mergeCell ref="B19:B20"/>
    <mergeCell ref="A13:A16"/>
    <mergeCell ref="A9:A12"/>
    <mergeCell ref="B11:B12"/>
    <mergeCell ref="B9:B10"/>
    <mergeCell ref="B7:B8"/>
    <mergeCell ref="B5:B6"/>
    <mergeCell ref="C2:D4"/>
    <mergeCell ref="A2:B4"/>
    <mergeCell ref="A1:D1"/>
    <mergeCell ref="A25:A28"/>
    <mergeCell ref="B25:B26"/>
    <mergeCell ref="B27:B28"/>
    <mergeCell ref="A5:A8"/>
    <mergeCell ref="A21:A24"/>
    <mergeCell ref="B21:B22"/>
    <mergeCell ref="B23:B24"/>
    <mergeCell ref="B13:B14"/>
    <mergeCell ref="B15:B16"/>
    <mergeCell ref="A17:A20"/>
    <mergeCell ref="B17:B18"/>
  </mergeCells>
  <phoneticPr fontId="5"/>
  <dataValidations count="1">
    <dataValidation imeMode="off" allowBlank="1" showInputMessage="1" showErrorMessage="1" sqref="D5:T24"/>
  </dataValidations>
  <pageMargins left="0.47244094488188981" right="0.19685039370078741" top="0.78740157480314965" bottom="0.19685039370078741" header="0.51181102362204722" footer="0.31496062992125984"/>
  <pageSetup paperSize="9" firstPageNumber="72" orientation="landscape" useFirstPageNumber="1" r:id="rId1"/>
  <headerFooter alignWithMargins="0"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AI73"/>
  <sheetViews>
    <sheetView view="pageLayout" zoomScale="85" zoomScaleNormal="85" zoomScaleSheetLayoutView="85" zoomScalePageLayoutView="85" workbookViewId="0">
      <selection activeCell="O10" sqref="O10"/>
    </sheetView>
  </sheetViews>
  <sheetFormatPr defaultRowHeight="13.5"/>
  <cols>
    <col min="1" max="1" width="5.5" style="220" customWidth="1"/>
    <col min="2" max="2" width="4.375" style="220" customWidth="1"/>
    <col min="3" max="8" width="4.125" style="220" customWidth="1"/>
    <col min="9" max="9" width="6.5" style="220" customWidth="1"/>
    <col min="10" max="10" width="6.125" style="220" customWidth="1"/>
    <col min="11" max="11" width="4.875" style="220" customWidth="1"/>
    <col min="12" max="18" width="4.625" style="220" customWidth="1"/>
    <col min="19" max="20" width="4.125" style="220" customWidth="1"/>
    <col min="21" max="21" width="8" style="220" customWidth="1"/>
    <col min="22" max="23" width="7.875" style="220" customWidth="1"/>
    <col min="24" max="28" width="5.625" style="220" customWidth="1"/>
    <col min="29" max="16384" width="9" style="220"/>
  </cols>
  <sheetData>
    <row r="1" spans="1:35" ht="27" customHeight="1" thickBot="1">
      <c r="A1" s="216" t="s">
        <v>165</v>
      </c>
      <c r="B1" s="217"/>
      <c r="C1" s="217"/>
      <c r="D1" s="217"/>
      <c r="E1" s="217"/>
      <c r="F1" s="217"/>
      <c r="G1" s="217"/>
      <c r="H1" s="217"/>
      <c r="I1" s="217"/>
      <c r="J1" s="218"/>
      <c r="K1" s="217"/>
      <c r="L1" s="217"/>
      <c r="M1" s="217"/>
      <c r="N1" s="217"/>
      <c r="O1" s="219"/>
      <c r="P1" s="219"/>
      <c r="Q1" s="219"/>
      <c r="R1" s="219"/>
      <c r="S1" s="219"/>
      <c r="T1" s="219"/>
      <c r="U1" s="422"/>
      <c r="V1" s="422"/>
      <c r="W1" s="422"/>
      <c r="X1" s="422"/>
      <c r="Y1" s="422"/>
      <c r="Z1" s="422"/>
      <c r="AA1" s="422"/>
      <c r="AB1" s="422"/>
    </row>
    <row r="2" spans="1:35" ht="19.5" customHeight="1">
      <c r="A2" s="404" t="s">
        <v>174</v>
      </c>
      <c r="B2" s="407" t="s">
        <v>3</v>
      </c>
      <c r="C2" s="408"/>
      <c r="D2" s="408"/>
      <c r="E2" s="408"/>
      <c r="F2" s="408"/>
      <c r="G2" s="408"/>
      <c r="H2" s="409"/>
      <c r="I2" s="407" t="s">
        <v>113</v>
      </c>
      <c r="J2" s="408"/>
      <c r="K2" s="409"/>
      <c r="L2" s="410" t="s">
        <v>6</v>
      </c>
      <c r="M2" s="411"/>
      <c r="N2" s="411"/>
      <c r="O2" s="411"/>
      <c r="P2" s="412"/>
      <c r="Q2" s="423" t="s">
        <v>112</v>
      </c>
      <c r="R2" s="409"/>
      <c r="S2" s="423" t="s">
        <v>111</v>
      </c>
      <c r="T2" s="424"/>
      <c r="U2" s="407" t="s">
        <v>110</v>
      </c>
      <c r="V2" s="408"/>
      <c r="W2" s="408"/>
      <c r="X2" s="408"/>
      <c r="Y2" s="408"/>
      <c r="Z2" s="408"/>
      <c r="AA2" s="408"/>
      <c r="AB2" s="409"/>
    </row>
    <row r="3" spans="1:35" ht="16.5" customHeight="1">
      <c r="A3" s="405"/>
      <c r="B3" s="401" t="s">
        <v>105</v>
      </c>
      <c r="C3" s="402" t="s">
        <v>109</v>
      </c>
      <c r="D3" s="400" t="s">
        <v>46</v>
      </c>
      <c r="E3" s="400" t="s">
        <v>47</v>
      </c>
      <c r="F3" s="400" t="s">
        <v>48</v>
      </c>
      <c r="G3" s="400" t="s">
        <v>1</v>
      </c>
      <c r="H3" s="413" t="s">
        <v>103</v>
      </c>
      <c r="I3" s="414" t="s">
        <v>108</v>
      </c>
      <c r="J3" s="415"/>
      <c r="K3" s="418" t="s">
        <v>46</v>
      </c>
      <c r="L3" s="416" t="s">
        <v>105</v>
      </c>
      <c r="M3" s="399" t="s">
        <v>49</v>
      </c>
      <c r="N3" s="398" t="s">
        <v>50</v>
      </c>
      <c r="O3" s="398" t="s">
        <v>102</v>
      </c>
      <c r="P3" s="395" t="s">
        <v>51</v>
      </c>
      <c r="Q3" s="399" t="s">
        <v>107</v>
      </c>
      <c r="R3" s="395" t="s">
        <v>106</v>
      </c>
      <c r="S3" s="399" t="s">
        <v>34</v>
      </c>
      <c r="T3" s="425" t="s">
        <v>33</v>
      </c>
      <c r="U3" s="426" t="s">
        <v>105</v>
      </c>
      <c r="V3" s="420" t="s">
        <v>104</v>
      </c>
      <c r="W3" s="421"/>
      <c r="X3" s="398" t="s">
        <v>46</v>
      </c>
      <c r="Y3" s="398" t="s">
        <v>47</v>
      </c>
      <c r="Z3" s="398" t="s">
        <v>48</v>
      </c>
      <c r="AA3" s="398" t="s">
        <v>1</v>
      </c>
      <c r="AB3" s="395" t="s">
        <v>103</v>
      </c>
      <c r="AC3" s="221"/>
      <c r="AD3" s="221"/>
      <c r="AE3" s="221"/>
      <c r="AF3" s="221"/>
      <c r="AG3" s="221"/>
      <c r="AH3" s="221"/>
      <c r="AI3" s="221"/>
    </row>
    <row r="4" spans="1:35" ht="45" customHeight="1">
      <c r="A4" s="406"/>
      <c r="B4" s="401"/>
      <c r="C4" s="403"/>
      <c r="D4" s="400"/>
      <c r="E4" s="400"/>
      <c r="F4" s="400"/>
      <c r="G4" s="400"/>
      <c r="H4" s="413"/>
      <c r="I4" s="222" t="s">
        <v>101</v>
      </c>
      <c r="J4" s="223" t="s">
        <v>100</v>
      </c>
      <c r="K4" s="419"/>
      <c r="L4" s="417"/>
      <c r="M4" s="399"/>
      <c r="N4" s="398"/>
      <c r="O4" s="398"/>
      <c r="P4" s="395"/>
      <c r="Q4" s="399"/>
      <c r="R4" s="395"/>
      <c r="S4" s="399"/>
      <c r="T4" s="425"/>
      <c r="U4" s="426"/>
      <c r="V4" s="224" t="s">
        <v>45</v>
      </c>
      <c r="W4" s="223" t="s">
        <v>99</v>
      </c>
      <c r="X4" s="398"/>
      <c r="Y4" s="398"/>
      <c r="Z4" s="398"/>
      <c r="AA4" s="398"/>
      <c r="AB4" s="395"/>
      <c r="AC4" s="221"/>
      <c r="AD4" s="221"/>
      <c r="AE4" s="221"/>
      <c r="AF4" s="221"/>
      <c r="AG4" s="221"/>
      <c r="AH4" s="221"/>
      <c r="AI4" s="221"/>
    </row>
    <row r="5" spans="1:35" ht="9" hidden="1" customHeight="1">
      <c r="A5" s="225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7"/>
    </row>
    <row r="6" spans="1:35" ht="28.5" hidden="1" customHeight="1">
      <c r="A6" s="394" t="s">
        <v>98</v>
      </c>
      <c r="B6" s="228">
        <f>SUM(D6:H6)</f>
        <v>32</v>
      </c>
      <c r="C6" s="228"/>
      <c r="D6" s="228">
        <v>1</v>
      </c>
      <c r="E6" s="228">
        <v>10</v>
      </c>
      <c r="F6" s="228"/>
      <c r="G6" s="228"/>
      <c r="H6" s="228">
        <v>21</v>
      </c>
      <c r="I6" s="228">
        <v>3062</v>
      </c>
      <c r="J6" s="228"/>
      <c r="K6" s="228">
        <v>4</v>
      </c>
      <c r="L6" s="228"/>
      <c r="M6" s="228">
        <v>11</v>
      </c>
      <c r="N6" s="228">
        <v>11</v>
      </c>
      <c r="O6" s="228">
        <v>119</v>
      </c>
      <c r="P6" s="228"/>
      <c r="Q6" s="228">
        <v>111</v>
      </c>
      <c r="R6" s="228">
        <v>350</v>
      </c>
      <c r="S6" s="228">
        <v>1</v>
      </c>
      <c r="T6" s="228">
        <v>17</v>
      </c>
      <c r="U6" s="228">
        <v>459373</v>
      </c>
      <c r="V6" s="228">
        <v>205079</v>
      </c>
      <c r="W6" s="228">
        <v>243731</v>
      </c>
      <c r="X6" s="228">
        <v>0</v>
      </c>
      <c r="Y6" s="228">
        <v>6433</v>
      </c>
      <c r="Z6" s="228"/>
      <c r="AA6" s="228"/>
      <c r="AB6" s="229">
        <v>4130</v>
      </c>
    </row>
    <row r="7" spans="1:35" ht="28.5" hidden="1" customHeight="1">
      <c r="A7" s="394"/>
      <c r="B7" s="228">
        <v>21</v>
      </c>
      <c r="C7" s="228"/>
      <c r="D7" s="228">
        <v>-1</v>
      </c>
      <c r="E7" s="228">
        <v>-3</v>
      </c>
      <c r="F7" s="228"/>
      <c r="G7" s="228"/>
      <c r="H7" s="228">
        <v>4</v>
      </c>
      <c r="I7" s="228">
        <v>-1878</v>
      </c>
      <c r="J7" s="228"/>
      <c r="K7" s="228">
        <v>0</v>
      </c>
      <c r="L7" s="228"/>
      <c r="M7" s="228">
        <v>-7</v>
      </c>
      <c r="N7" s="228">
        <v>5</v>
      </c>
      <c r="O7" s="228">
        <v>43</v>
      </c>
      <c r="P7" s="228"/>
      <c r="Q7" s="228">
        <v>53</v>
      </c>
      <c r="R7" s="228">
        <v>147</v>
      </c>
      <c r="S7" s="228">
        <v>-6</v>
      </c>
      <c r="T7" s="228">
        <v>-2</v>
      </c>
      <c r="U7" s="228">
        <v>61455</v>
      </c>
      <c r="V7" s="228">
        <v>12812</v>
      </c>
      <c r="W7" s="228">
        <v>47449</v>
      </c>
      <c r="X7" s="228">
        <v>-40</v>
      </c>
      <c r="Y7" s="228">
        <v>3367</v>
      </c>
      <c r="Z7" s="228"/>
      <c r="AA7" s="228"/>
      <c r="AB7" s="229">
        <v>-2133</v>
      </c>
    </row>
    <row r="8" spans="1:35" ht="10.5" hidden="1" customHeight="1">
      <c r="A8" s="225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7"/>
    </row>
    <row r="9" spans="1:35" ht="27" hidden="1" customHeight="1">
      <c r="A9" s="396" t="s">
        <v>97</v>
      </c>
      <c r="B9" s="228">
        <v>110</v>
      </c>
      <c r="C9" s="228"/>
      <c r="D9" s="228">
        <v>1</v>
      </c>
      <c r="E9" s="228">
        <v>12</v>
      </c>
      <c r="F9" s="228"/>
      <c r="G9" s="228"/>
      <c r="H9" s="228">
        <v>24</v>
      </c>
      <c r="I9" s="228">
        <v>2311</v>
      </c>
      <c r="J9" s="228"/>
      <c r="K9" s="228">
        <v>0</v>
      </c>
      <c r="L9" s="228"/>
      <c r="M9" s="228">
        <v>17</v>
      </c>
      <c r="N9" s="228">
        <v>5</v>
      </c>
      <c r="O9" s="228">
        <v>85</v>
      </c>
      <c r="P9" s="228"/>
      <c r="Q9" s="228">
        <v>79</v>
      </c>
      <c r="R9" s="228">
        <v>227</v>
      </c>
      <c r="S9" s="228">
        <v>3</v>
      </c>
      <c r="T9" s="228">
        <v>13</v>
      </c>
      <c r="U9" s="228">
        <v>273375</v>
      </c>
      <c r="V9" s="228">
        <v>141751</v>
      </c>
      <c r="W9" s="228">
        <v>116527</v>
      </c>
      <c r="X9" s="228">
        <v>60</v>
      </c>
      <c r="Y9" s="228">
        <v>6691</v>
      </c>
      <c r="Z9" s="228"/>
      <c r="AA9" s="228"/>
      <c r="AB9" s="229">
        <v>8346</v>
      </c>
    </row>
    <row r="10" spans="1:35" ht="27" hidden="1" customHeight="1">
      <c r="A10" s="397"/>
      <c r="B10" s="228">
        <f>IF(B9=0,IF(B6=0,"",B9-B6),B9-B6)</f>
        <v>78</v>
      </c>
      <c r="C10" s="228"/>
      <c r="D10" s="228">
        <f t="shared" ref="D10:K10" si="0">IF(D9=0,IF(D6=0,"",D9-D6),D9-D6)</f>
        <v>0</v>
      </c>
      <c r="E10" s="228">
        <f t="shared" si="0"/>
        <v>2</v>
      </c>
      <c r="F10" s="228" t="str">
        <f t="shared" si="0"/>
        <v/>
      </c>
      <c r="G10" s="228" t="str">
        <f t="shared" si="0"/>
        <v/>
      </c>
      <c r="H10" s="228">
        <f t="shared" si="0"/>
        <v>3</v>
      </c>
      <c r="I10" s="228">
        <f t="shared" si="0"/>
        <v>-751</v>
      </c>
      <c r="J10" s="228" t="str">
        <f t="shared" si="0"/>
        <v/>
      </c>
      <c r="K10" s="228">
        <f t="shared" si="0"/>
        <v>-4</v>
      </c>
      <c r="L10" s="228"/>
      <c r="M10" s="228">
        <f t="shared" ref="M10:AB10" si="1">IF(M9=0,IF(M6=0,"",M9-M6),M9-M6)</f>
        <v>6</v>
      </c>
      <c r="N10" s="228">
        <f t="shared" si="1"/>
        <v>-6</v>
      </c>
      <c r="O10" s="228">
        <f t="shared" si="1"/>
        <v>-34</v>
      </c>
      <c r="P10" s="228" t="str">
        <f t="shared" si="1"/>
        <v/>
      </c>
      <c r="Q10" s="228">
        <f t="shared" si="1"/>
        <v>-32</v>
      </c>
      <c r="R10" s="228">
        <f t="shared" si="1"/>
        <v>-123</v>
      </c>
      <c r="S10" s="228">
        <f t="shared" si="1"/>
        <v>2</v>
      </c>
      <c r="T10" s="228">
        <f t="shared" si="1"/>
        <v>-4</v>
      </c>
      <c r="U10" s="228">
        <f t="shared" si="1"/>
        <v>-185998</v>
      </c>
      <c r="V10" s="228">
        <f t="shared" si="1"/>
        <v>-63328</v>
      </c>
      <c r="W10" s="228">
        <f t="shared" si="1"/>
        <v>-127204</v>
      </c>
      <c r="X10" s="228">
        <f t="shared" si="1"/>
        <v>60</v>
      </c>
      <c r="Y10" s="228">
        <f t="shared" si="1"/>
        <v>258</v>
      </c>
      <c r="Z10" s="228" t="str">
        <f t="shared" si="1"/>
        <v/>
      </c>
      <c r="AA10" s="228" t="str">
        <f t="shared" si="1"/>
        <v/>
      </c>
      <c r="AB10" s="229">
        <f t="shared" si="1"/>
        <v>4216</v>
      </c>
    </row>
    <row r="11" spans="1:35" ht="9" hidden="1" customHeight="1">
      <c r="A11" s="225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7"/>
    </row>
    <row r="12" spans="1:35" ht="27" hidden="1" customHeight="1">
      <c r="A12" s="394" t="s">
        <v>96</v>
      </c>
      <c r="B12" s="228">
        <v>123</v>
      </c>
      <c r="C12" s="228"/>
      <c r="D12" s="228">
        <v>5</v>
      </c>
      <c r="E12" s="228">
        <v>8</v>
      </c>
      <c r="F12" s="228"/>
      <c r="G12" s="228"/>
      <c r="H12" s="228">
        <v>14</v>
      </c>
      <c r="I12" s="228">
        <v>2685</v>
      </c>
      <c r="J12" s="228"/>
      <c r="K12" s="228">
        <v>25</v>
      </c>
      <c r="L12" s="228"/>
      <c r="M12" s="228">
        <v>20</v>
      </c>
      <c r="N12" s="228">
        <v>12</v>
      </c>
      <c r="O12" s="228">
        <v>91</v>
      </c>
      <c r="P12" s="228"/>
      <c r="Q12" s="228">
        <v>72</v>
      </c>
      <c r="R12" s="228">
        <v>239</v>
      </c>
      <c r="S12" s="228">
        <v>1</v>
      </c>
      <c r="T12" s="228">
        <v>15</v>
      </c>
      <c r="U12" s="228">
        <v>542944</v>
      </c>
      <c r="V12" s="228">
        <v>138471</v>
      </c>
      <c r="W12" s="228">
        <v>400065</v>
      </c>
      <c r="X12" s="228">
        <v>1837</v>
      </c>
      <c r="Y12" s="228">
        <v>2332</v>
      </c>
      <c r="Z12" s="228"/>
      <c r="AA12" s="228"/>
      <c r="AB12" s="229">
        <v>239</v>
      </c>
    </row>
    <row r="13" spans="1:35" ht="27" hidden="1" customHeight="1">
      <c r="A13" s="394"/>
      <c r="B13" s="228">
        <f>IF(B12=0,IF(B9=0,"",B12-B9),B12-B9)</f>
        <v>13</v>
      </c>
      <c r="C13" s="228"/>
      <c r="D13" s="228">
        <f t="shared" ref="D13:K13" si="2">IF(D12=0,IF(D9=0,"",D12-D9),D12-D9)</f>
        <v>4</v>
      </c>
      <c r="E13" s="228">
        <f t="shared" si="2"/>
        <v>-4</v>
      </c>
      <c r="F13" s="228" t="str">
        <f t="shared" si="2"/>
        <v/>
      </c>
      <c r="G13" s="228" t="str">
        <f t="shared" si="2"/>
        <v/>
      </c>
      <c r="H13" s="228">
        <f t="shared" si="2"/>
        <v>-10</v>
      </c>
      <c r="I13" s="228">
        <f t="shared" si="2"/>
        <v>374</v>
      </c>
      <c r="J13" s="228" t="str">
        <f t="shared" si="2"/>
        <v/>
      </c>
      <c r="K13" s="228">
        <f t="shared" si="2"/>
        <v>25</v>
      </c>
      <c r="L13" s="228"/>
      <c r="M13" s="228">
        <f t="shared" ref="M13:AB13" si="3">IF(M12=0,IF(M9=0,"",M12-M9),M12-M9)</f>
        <v>3</v>
      </c>
      <c r="N13" s="228">
        <f t="shared" si="3"/>
        <v>7</v>
      </c>
      <c r="O13" s="228">
        <f t="shared" si="3"/>
        <v>6</v>
      </c>
      <c r="P13" s="228" t="str">
        <f t="shared" si="3"/>
        <v/>
      </c>
      <c r="Q13" s="228">
        <f t="shared" si="3"/>
        <v>-7</v>
      </c>
      <c r="R13" s="228">
        <f t="shared" si="3"/>
        <v>12</v>
      </c>
      <c r="S13" s="228">
        <f t="shared" si="3"/>
        <v>-2</v>
      </c>
      <c r="T13" s="228">
        <f t="shared" si="3"/>
        <v>2</v>
      </c>
      <c r="U13" s="228">
        <f t="shared" si="3"/>
        <v>269569</v>
      </c>
      <c r="V13" s="228">
        <f t="shared" si="3"/>
        <v>-3280</v>
      </c>
      <c r="W13" s="228">
        <f t="shared" si="3"/>
        <v>283538</v>
      </c>
      <c r="X13" s="228">
        <f t="shared" si="3"/>
        <v>1777</v>
      </c>
      <c r="Y13" s="228">
        <f t="shared" si="3"/>
        <v>-4359</v>
      </c>
      <c r="Z13" s="228" t="str">
        <f t="shared" si="3"/>
        <v/>
      </c>
      <c r="AA13" s="228" t="str">
        <f t="shared" si="3"/>
        <v/>
      </c>
      <c r="AB13" s="229">
        <f t="shared" si="3"/>
        <v>-8107</v>
      </c>
    </row>
    <row r="14" spans="1:35" ht="11.25" hidden="1" customHeight="1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7"/>
    </row>
    <row r="15" spans="1:35" ht="0.75" hidden="1" customHeight="1">
      <c r="A15" s="394" t="s">
        <v>95</v>
      </c>
      <c r="B15" s="228">
        <v>104</v>
      </c>
      <c r="C15" s="228"/>
      <c r="D15" s="228">
        <v>3</v>
      </c>
      <c r="E15" s="228">
        <v>10</v>
      </c>
      <c r="F15" s="228"/>
      <c r="G15" s="228"/>
      <c r="H15" s="228">
        <v>22</v>
      </c>
      <c r="I15" s="228">
        <v>3126</v>
      </c>
      <c r="J15" s="228"/>
      <c r="K15" s="228">
        <v>45</v>
      </c>
      <c r="L15" s="228"/>
      <c r="M15" s="228">
        <v>19</v>
      </c>
      <c r="N15" s="228">
        <v>11</v>
      </c>
      <c r="O15" s="228">
        <v>72</v>
      </c>
      <c r="P15" s="228"/>
      <c r="Q15" s="228">
        <v>57</v>
      </c>
      <c r="R15" s="228">
        <v>188</v>
      </c>
      <c r="S15" s="228">
        <v>1</v>
      </c>
      <c r="T15" s="228">
        <v>10</v>
      </c>
      <c r="U15" s="228">
        <v>472925</v>
      </c>
      <c r="V15" s="228">
        <v>163153</v>
      </c>
      <c r="W15" s="228">
        <v>261343</v>
      </c>
      <c r="X15" s="228">
        <v>1311</v>
      </c>
      <c r="Y15" s="228">
        <v>2167</v>
      </c>
      <c r="Z15" s="228"/>
      <c r="AA15" s="228"/>
      <c r="AB15" s="229">
        <v>44951</v>
      </c>
    </row>
    <row r="16" spans="1:35" ht="27" hidden="1" customHeight="1">
      <c r="A16" s="394"/>
      <c r="B16" s="228">
        <f>IF(B15=0,IF(B12=0,"",B15-B12),B15-B12)</f>
        <v>-19</v>
      </c>
      <c r="C16" s="228"/>
      <c r="D16" s="228">
        <f t="shared" ref="D16:K16" si="4">IF(D15=0,IF(D12=0,"",D15-D12),D15-D12)</f>
        <v>-2</v>
      </c>
      <c r="E16" s="228">
        <f t="shared" si="4"/>
        <v>2</v>
      </c>
      <c r="F16" s="228" t="str">
        <f t="shared" si="4"/>
        <v/>
      </c>
      <c r="G16" s="228" t="str">
        <f t="shared" si="4"/>
        <v/>
      </c>
      <c r="H16" s="228">
        <f t="shared" si="4"/>
        <v>8</v>
      </c>
      <c r="I16" s="228">
        <f t="shared" si="4"/>
        <v>441</v>
      </c>
      <c r="J16" s="228" t="str">
        <f t="shared" si="4"/>
        <v/>
      </c>
      <c r="K16" s="228">
        <f t="shared" si="4"/>
        <v>20</v>
      </c>
      <c r="L16" s="228"/>
      <c r="M16" s="228">
        <f t="shared" ref="M16:AB16" si="5">IF(M15=0,IF(M12=0,"",M15-M12),M15-M12)</f>
        <v>-1</v>
      </c>
      <c r="N16" s="228">
        <f t="shared" si="5"/>
        <v>-1</v>
      </c>
      <c r="O16" s="228">
        <f t="shared" si="5"/>
        <v>-19</v>
      </c>
      <c r="P16" s="228" t="str">
        <f t="shared" si="5"/>
        <v/>
      </c>
      <c r="Q16" s="228">
        <f t="shared" si="5"/>
        <v>-15</v>
      </c>
      <c r="R16" s="228">
        <f t="shared" si="5"/>
        <v>-51</v>
      </c>
      <c r="S16" s="228">
        <f t="shared" si="5"/>
        <v>0</v>
      </c>
      <c r="T16" s="228">
        <f t="shared" si="5"/>
        <v>-5</v>
      </c>
      <c r="U16" s="228">
        <f t="shared" si="5"/>
        <v>-70019</v>
      </c>
      <c r="V16" s="228">
        <f t="shared" si="5"/>
        <v>24682</v>
      </c>
      <c r="W16" s="228">
        <f t="shared" si="5"/>
        <v>-138722</v>
      </c>
      <c r="X16" s="228">
        <f t="shared" si="5"/>
        <v>-526</v>
      </c>
      <c r="Y16" s="228">
        <f t="shared" si="5"/>
        <v>-165</v>
      </c>
      <c r="Z16" s="228" t="str">
        <f t="shared" si="5"/>
        <v/>
      </c>
      <c r="AA16" s="228" t="str">
        <f t="shared" si="5"/>
        <v/>
      </c>
      <c r="AB16" s="229">
        <f t="shared" si="5"/>
        <v>44712</v>
      </c>
    </row>
    <row r="17" spans="1:28" ht="10.5" hidden="1" customHeight="1">
      <c r="A17" s="225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7"/>
    </row>
    <row r="18" spans="1:28" ht="27" hidden="1" customHeight="1">
      <c r="A18" s="394" t="s">
        <v>94</v>
      </c>
      <c r="B18" s="228">
        <v>112</v>
      </c>
      <c r="C18" s="228"/>
      <c r="D18" s="228">
        <v>11</v>
      </c>
      <c r="E18" s="228">
        <v>12</v>
      </c>
      <c r="F18" s="228"/>
      <c r="G18" s="228"/>
      <c r="H18" s="228">
        <v>25</v>
      </c>
      <c r="I18" s="228">
        <v>3894</v>
      </c>
      <c r="J18" s="228"/>
      <c r="K18" s="228">
        <v>233</v>
      </c>
      <c r="L18" s="228"/>
      <c r="M18" s="228">
        <v>10</v>
      </c>
      <c r="N18" s="228">
        <v>3</v>
      </c>
      <c r="O18" s="228">
        <v>66</v>
      </c>
      <c r="P18" s="228"/>
      <c r="Q18" s="228">
        <v>65</v>
      </c>
      <c r="R18" s="228">
        <v>175</v>
      </c>
      <c r="S18" s="228">
        <v>4</v>
      </c>
      <c r="T18" s="228">
        <v>16</v>
      </c>
      <c r="U18" s="228">
        <v>605728</v>
      </c>
      <c r="V18" s="228">
        <v>185901</v>
      </c>
      <c r="W18" s="228">
        <v>404200</v>
      </c>
      <c r="X18" s="228">
        <v>7815</v>
      </c>
      <c r="Y18" s="228">
        <v>3961</v>
      </c>
      <c r="Z18" s="228"/>
      <c r="AA18" s="228"/>
      <c r="AB18" s="229">
        <v>3851</v>
      </c>
    </row>
    <row r="19" spans="1:28" ht="27" hidden="1" customHeight="1">
      <c r="A19" s="394"/>
      <c r="B19" s="228">
        <f>IF(B18=0,IF(B15=0,"",B18-B15),B18-B15)</f>
        <v>8</v>
      </c>
      <c r="C19" s="228"/>
      <c r="D19" s="228">
        <f t="shared" ref="D19:K19" si="6">IF(D18=0,IF(D15=0,"",D18-D15),D18-D15)</f>
        <v>8</v>
      </c>
      <c r="E19" s="228">
        <f t="shared" si="6"/>
        <v>2</v>
      </c>
      <c r="F19" s="228" t="str">
        <f t="shared" si="6"/>
        <v/>
      </c>
      <c r="G19" s="228" t="str">
        <f t="shared" si="6"/>
        <v/>
      </c>
      <c r="H19" s="228">
        <f t="shared" si="6"/>
        <v>3</v>
      </c>
      <c r="I19" s="228">
        <f t="shared" si="6"/>
        <v>768</v>
      </c>
      <c r="J19" s="228" t="str">
        <f t="shared" si="6"/>
        <v/>
      </c>
      <c r="K19" s="228">
        <f t="shared" si="6"/>
        <v>188</v>
      </c>
      <c r="L19" s="228"/>
      <c r="M19" s="228">
        <f t="shared" ref="M19:AB19" si="7">IF(M18=0,IF(M15=0,"",M18-M15),M18-M15)</f>
        <v>-9</v>
      </c>
      <c r="N19" s="228">
        <f t="shared" si="7"/>
        <v>-8</v>
      </c>
      <c r="O19" s="228">
        <f t="shared" si="7"/>
        <v>-6</v>
      </c>
      <c r="P19" s="228" t="str">
        <f t="shared" si="7"/>
        <v/>
      </c>
      <c r="Q19" s="228">
        <f t="shared" si="7"/>
        <v>8</v>
      </c>
      <c r="R19" s="228">
        <f t="shared" si="7"/>
        <v>-13</v>
      </c>
      <c r="S19" s="228">
        <f t="shared" si="7"/>
        <v>3</v>
      </c>
      <c r="T19" s="228">
        <f t="shared" si="7"/>
        <v>6</v>
      </c>
      <c r="U19" s="228">
        <f t="shared" si="7"/>
        <v>132803</v>
      </c>
      <c r="V19" s="228">
        <f t="shared" si="7"/>
        <v>22748</v>
      </c>
      <c r="W19" s="228">
        <f t="shared" si="7"/>
        <v>142857</v>
      </c>
      <c r="X19" s="228">
        <f t="shared" si="7"/>
        <v>6504</v>
      </c>
      <c r="Y19" s="228">
        <f t="shared" si="7"/>
        <v>1794</v>
      </c>
      <c r="Z19" s="228" t="str">
        <f t="shared" si="7"/>
        <v/>
      </c>
      <c r="AA19" s="228" t="str">
        <f t="shared" si="7"/>
        <v/>
      </c>
      <c r="AB19" s="229">
        <f t="shared" si="7"/>
        <v>-41100</v>
      </c>
    </row>
    <row r="20" spans="1:28" ht="10.5" hidden="1" customHeight="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7"/>
    </row>
    <row r="21" spans="1:28" ht="27" hidden="1" customHeight="1">
      <c r="A21" s="394" t="s">
        <v>93</v>
      </c>
      <c r="B21" s="228">
        <v>113</v>
      </c>
      <c r="C21" s="228"/>
      <c r="D21" s="228">
        <v>10</v>
      </c>
      <c r="E21" s="228">
        <v>16</v>
      </c>
      <c r="F21" s="228"/>
      <c r="G21" s="228"/>
      <c r="H21" s="228">
        <v>21</v>
      </c>
      <c r="I21" s="228">
        <v>1796</v>
      </c>
      <c r="J21" s="228">
        <v>375</v>
      </c>
      <c r="K21" s="228">
        <v>174</v>
      </c>
      <c r="L21" s="228"/>
      <c r="M21" s="228">
        <v>11</v>
      </c>
      <c r="N21" s="228">
        <v>5</v>
      </c>
      <c r="O21" s="228">
        <v>43</v>
      </c>
      <c r="P21" s="228">
        <v>25</v>
      </c>
      <c r="Q21" s="228">
        <v>50</v>
      </c>
      <c r="R21" s="228">
        <v>158</v>
      </c>
      <c r="S21" s="228">
        <v>5</v>
      </c>
      <c r="T21" s="228">
        <v>15</v>
      </c>
      <c r="U21" s="228">
        <v>253957</v>
      </c>
      <c r="V21" s="228">
        <v>101895</v>
      </c>
      <c r="W21" s="228">
        <v>145725</v>
      </c>
      <c r="X21" s="228">
        <v>456</v>
      </c>
      <c r="Y21" s="228">
        <v>2734</v>
      </c>
      <c r="Z21" s="228"/>
      <c r="AA21" s="228"/>
      <c r="AB21" s="229">
        <v>3147</v>
      </c>
    </row>
    <row r="22" spans="1:28" ht="27" hidden="1" customHeight="1">
      <c r="A22" s="394"/>
      <c r="B22" s="228">
        <f>IF(B21=0,IF(B18=0,"",B21-B18),B21-B18)</f>
        <v>1</v>
      </c>
      <c r="C22" s="228"/>
      <c r="D22" s="228">
        <f t="shared" ref="D22:I22" si="8">IF(D21=0,IF(D18=0,"",D21-D18),D21-D18)</f>
        <v>-1</v>
      </c>
      <c r="E22" s="228">
        <f t="shared" si="8"/>
        <v>4</v>
      </c>
      <c r="F22" s="228" t="str">
        <f t="shared" si="8"/>
        <v/>
      </c>
      <c r="G22" s="228" t="str">
        <f t="shared" si="8"/>
        <v/>
      </c>
      <c r="H22" s="228">
        <f t="shared" si="8"/>
        <v>-4</v>
      </c>
      <c r="I22" s="228">
        <f t="shared" si="8"/>
        <v>-2098</v>
      </c>
      <c r="J22" s="228"/>
      <c r="K22" s="228">
        <f>IF(K21=0,IF(K18=0,"",K21-K18),K21-K18)</f>
        <v>-59</v>
      </c>
      <c r="L22" s="228"/>
      <c r="M22" s="228">
        <f>IF(M21=0,IF(M18=0,"",M21-M18),M21-M18)</f>
        <v>1</v>
      </c>
      <c r="N22" s="228">
        <f>IF(N21=0,IF(N18=0,"",N21-N18),N21-N18)</f>
        <v>2</v>
      </c>
      <c r="O22" s="228">
        <f>IF(O21=0,IF(O18=0,"",O21-O18),O21-O18)</f>
        <v>-23</v>
      </c>
      <c r="P22" s="228"/>
      <c r="Q22" s="228">
        <f t="shared" ref="Q22:AB22" si="9">IF(Q21=0,IF(Q18=0,"",Q21-Q18),Q21-Q18)</f>
        <v>-15</v>
      </c>
      <c r="R22" s="228">
        <f t="shared" si="9"/>
        <v>-17</v>
      </c>
      <c r="S22" s="228">
        <f t="shared" si="9"/>
        <v>1</v>
      </c>
      <c r="T22" s="228">
        <f t="shared" si="9"/>
        <v>-1</v>
      </c>
      <c r="U22" s="228">
        <f t="shared" si="9"/>
        <v>-351771</v>
      </c>
      <c r="V22" s="228">
        <f t="shared" si="9"/>
        <v>-84006</v>
      </c>
      <c r="W22" s="228">
        <f t="shared" si="9"/>
        <v>-258475</v>
      </c>
      <c r="X22" s="228">
        <f t="shared" si="9"/>
        <v>-7359</v>
      </c>
      <c r="Y22" s="228">
        <f t="shared" si="9"/>
        <v>-1227</v>
      </c>
      <c r="Z22" s="228" t="str">
        <f t="shared" si="9"/>
        <v/>
      </c>
      <c r="AA22" s="228" t="str">
        <f t="shared" si="9"/>
        <v/>
      </c>
      <c r="AB22" s="229">
        <f t="shared" si="9"/>
        <v>-704</v>
      </c>
    </row>
    <row r="23" spans="1:28" ht="9" hidden="1" customHeight="1">
      <c r="A23" s="225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7"/>
    </row>
    <row r="24" spans="1:28" ht="27" hidden="1" customHeight="1">
      <c r="A24" s="394" t="s">
        <v>92</v>
      </c>
      <c r="B24" s="228">
        <v>101</v>
      </c>
      <c r="C24" s="228" t="e">
        <f>SUM(#REF!)</f>
        <v>#REF!</v>
      </c>
      <c r="D24" s="228">
        <v>6</v>
      </c>
      <c r="E24" s="228">
        <v>16</v>
      </c>
      <c r="F24" s="228"/>
      <c r="G24" s="228"/>
      <c r="H24" s="228">
        <v>13</v>
      </c>
      <c r="I24" s="228">
        <v>3292</v>
      </c>
      <c r="J24" s="228">
        <v>158</v>
      </c>
      <c r="K24" s="228">
        <v>42</v>
      </c>
      <c r="L24" s="228"/>
      <c r="M24" s="228">
        <v>12</v>
      </c>
      <c r="N24" s="228">
        <v>11</v>
      </c>
      <c r="O24" s="228">
        <v>30</v>
      </c>
      <c r="P24" s="228">
        <v>30</v>
      </c>
      <c r="Q24" s="228">
        <v>61</v>
      </c>
      <c r="R24" s="228">
        <v>205</v>
      </c>
      <c r="S24" s="228">
        <v>0</v>
      </c>
      <c r="T24" s="228">
        <v>7</v>
      </c>
      <c r="U24" s="228">
        <v>304875</v>
      </c>
      <c r="V24" s="228">
        <v>170574</v>
      </c>
      <c r="W24" s="228">
        <v>127117</v>
      </c>
      <c r="X24" s="228">
        <v>360</v>
      </c>
      <c r="Y24" s="228">
        <v>6151</v>
      </c>
      <c r="Z24" s="228"/>
      <c r="AA24" s="228"/>
      <c r="AB24" s="229">
        <v>673</v>
      </c>
    </row>
    <row r="25" spans="1:28" ht="27" hidden="1" customHeight="1">
      <c r="A25" s="394"/>
      <c r="B25" s="228">
        <f>IF(B24=0,IF(B21=0,"",B24-B21),B24-B21)</f>
        <v>-12</v>
      </c>
      <c r="C25" s="228" t="e">
        <f>SUM(#REF!)</f>
        <v>#REF!</v>
      </c>
      <c r="D25" s="228">
        <f t="shared" ref="D25:K25" si="10">IF(D24=0,IF(D21=0,"",D24-D21),D24-D21)</f>
        <v>-4</v>
      </c>
      <c r="E25" s="228">
        <f t="shared" si="10"/>
        <v>0</v>
      </c>
      <c r="F25" s="228" t="str">
        <f t="shared" si="10"/>
        <v/>
      </c>
      <c r="G25" s="228" t="str">
        <f t="shared" si="10"/>
        <v/>
      </c>
      <c r="H25" s="228">
        <f t="shared" si="10"/>
        <v>-8</v>
      </c>
      <c r="I25" s="228">
        <f t="shared" si="10"/>
        <v>1496</v>
      </c>
      <c r="J25" s="228">
        <f t="shared" si="10"/>
        <v>-217</v>
      </c>
      <c r="K25" s="228">
        <f t="shared" si="10"/>
        <v>-132</v>
      </c>
      <c r="L25" s="228"/>
      <c r="M25" s="228">
        <f t="shared" ref="M25:AB25" si="11">IF(M24=0,IF(M21=0,"",M24-M21),M24-M21)</f>
        <v>1</v>
      </c>
      <c r="N25" s="228">
        <f t="shared" si="11"/>
        <v>6</v>
      </c>
      <c r="O25" s="228">
        <f t="shared" si="11"/>
        <v>-13</v>
      </c>
      <c r="P25" s="228">
        <f t="shared" si="11"/>
        <v>5</v>
      </c>
      <c r="Q25" s="228">
        <f t="shared" si="11"/>
        <v>11</v>
      </c>
      <c r="R25" s="228">
        <f t="shared" si="11"/>
        <v>47</v>
      </c>
      <c r="S25" s="228">
        <f t="shared" si="11"/>
        <v>-5</v>
      </c>
      <c r="T25" s="228">
        <f t="shared" si="11"/>
        <v>-8</v>
      </c>
      <c r="U25" s="228">
        <f t="shared" si="11"/>
        <v>50918</v>
      </c>
      <c r="V25" s="228">
        <f t="shared" si="11"/>
        <v>68679</v>
      </c>
      <c r="W25" s="228">
        <f t="shared" si="11"/>
        <v>-18608</v>
      </c>
      <c r="X25" s="228">
        <f t="shared" si="11"/>
        <v>-96</v>
      </c>
      <c r="Y25" s="228">
        <f t="shared" si="11"/>
        <v>3417</v>
      </c>
      <c r="Z25" s="228" t="str">
        <f t="shared" si="11"/>
        <v/>
      </c>
      <c r="AA25" s="228" t="str">
        <f t="shared" si="11"/>
        <v/>
      </c>
      <c r="AB25" s="229">
        <f t="shared" si="11"/>
        <v>-2474</v>
      </c>
    </row>
    <row r="26" spans="1:28" ht="11.25" hidden="1" customHeight="1">
      <c r="A26" s="225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7"/>
    </row>
    <row r="27" spans="1:28" ht="27.75" hidden="1" customHeight="1">
      <c r="A27" s="392" t="s">
        <v>91</v>
      </c>
      <c r="B27" s="228">
        <v>87</v>
      </c>
      <c r="C27" s="228" t="e">
        <f>SUM(#REF!)</f>
        <v>#REF!</v>
      </c>
      <c r="D27" s="228">
        <v>2</v>
      </c>
      <c r="E27" s="228">
        <v>11</v>
      </c>
      <c r="F27" s="228"/>
      <c r="G27" s="228"/>
      <c r="H27" s="228">
        <v>20</v>
      </c>
      <c r="I27" s="228">
        <v>5899</v>
      </c>
      <c r="J27" s="228">
        <v>228</v>
      </c>
      <c r="K27" s="228">
        <v>2</v>
      </c>
      <c r="L27" s="228">
        <f>SUM(M27:P27)</f>
        <v>74</v>
      </c>
      <c r="M27" s="228">
        <v>11</v>
      </c>
      <c r="N27" s="228">
        <v>7</v>
      </c>
      <c r="O27" s="228">
        <v>25</v>
      </c>
      <c r="P27" s="228">
        <v>31</v>
      </c>
      <c r="Q27" s="228">
        <v>53</v>
      </c>
      <c r="R27" s="228">
        <v>174</v>
      </c>
      <c r="S27" s="228">
        <v>4</v>
      </c>
      <c r="T27" s="228">
        <v>11</v>
      </c>
      <c r="U27" s="228">
        <v>695529</v>
      </c>
      <c r="V27" s="228">
        <v>314411</v>
      </c>
      <c r="W27" s="228">
        <v>376909</v>
      </c>
      <c r="X27" s="228">
        <v>2</v>
      </c>
      <c r="Y27" s="228">
        <v>3802</v>
      </c>
      <c r="Z27" s="228"/>
      <c r="AA27" s="228"/>
      <c r="AB27" s="229">
        <v>405</v>
      </c>
    </row>
    <row r="28" spans="1:28" ht="27" hidden="1" customHeight="1">
      <c r="A28" s="393"/>
      <c r="B28" s="228">
        <f>IF(B27=0,IF(B24=0,"",B27-B24),B27-B24)</f>
        <v>-14</v>
      </c>
      <c r="C28" s="228" t="e">
        <f>SUM(#REF!)</f>
        <v>#REF!</v>
      </c>
      <c r="D28" s="228">
        <f t="shared" ref="D28:K28" si="12">IF(D27=0,IF(D24=0,"",D27-D24),D27-D24)</f>
        <v>-4</v>
      </c>
      <c r="E28" s="228">
        <f t="shared" si="12"/>
        <v>-5</v>
      </c>
      <c r="F28" s="228" t="str">
        <f t="shared" si="12"/>
        <v/>
      </c>
      <c r="G28" s="228" t="str">
        <f t="shared" si="12"/>
        <v/>
      </c>
      <c r="H28" s="228">
        <f t="shared" si="12"/>
        <v>7</v>
      </c>
      <c r="I28" s="228">
        <f t="shared" si="12"/>
        <v>2607</v>
      </c>
      <c r="J28" s="228">
        <f t="shared" si="12"/>
        <v>70</v>
      </c>
      <c r="K28" s="228">
        <f t="shared" si="12"/>
        <v>-40</v>
      </c>
      <c r="L28" s="228">
        <f>SUM(M28:P28)</f>
        <v>-9</v>
      </c>
      <c r="M28" s="228">
        <f t="shared" ref="M28:AB28" si="13">IF(M27=0,IF(M24=0,"",M27-M24),M27-M24)</f>
        <v>-1</v>
      </c>
      <c r="N28" s="228">
        <f t="shared" si="13"/>
        <v>-4</v>
      </c>
      <c r="O28" s="228">
        <f t="shared" si="13"/>
        <v>-5</v>
      </c>
      <c r="P28" s="228">
        <f t="shared" si="13"/>
        <v>1</v>
      </c>
      <c r="Q28" s="228">
        <f t="shared" si="13"/>
        <v>-8</v>
      </c>
      <c r="R28" s="228">
        <f t="shared" si="13"/>
        <v>-31</v>
      </c>
      <c r="S28" s="228">
        <f t="shared" si="13"/>
        <v>4</v>
      </c>
      <c r="T28" s="228">
        <f t="shared" si="13"/>
        <v>4</v>
      </c>
      <c r="U28" s="228">
        <f t="shared" si="13"/>
        <v>390654</v>
      </c>
      <c r="V28" s="228">
        <f t="shared" si="13"/>
        <v>143837</v>
      </c>
      <c r="W28" s="228">
        <f t="shared" si="13"/>
        <v>249792</v>
      </c>
      <c r="X28" s="228">
        <f t="shared" si="13"/>
        <v>-358</v>
      </c>
      <c r="Y28" s="228">
        <f t="shared" si="13"/>
        <v>-2349</v>
      </c>
      <c r="Z28" s="228" t="str">
        <f t="shared" si="13"/>
        <v/>
      </c>
      <c r="AA28" s="228" t="str">
        <f t="shared" si="13"/>
        <v/>
      </c>
      <c r="AB28" s="229">
        <f t="shared" si="13"/>
        <v>-268</v>
      </c>
    </row>
    <row r="29" spans="1:28" ht="9" hidden="1" customHeight="1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30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7"/>
    </row>
    <row r="30" spans="1:28" ht="27" hidden="1" customHeight="1">
      <c r="A30" s="392" t="s">
        <v>90</v>
      </c>
      <c r="B30" s="228">
        <v>88</v>
      </c>
      <c r="C30" s="228" t="e">
        <f>SUM(#REF!)</f>
        <v>#REF!</v>
      </c>
      <c r="D30" s="228">
        <v>2</v>
      </c>
      <c r="E30" s="228">
        <v>18</v>
      </c>
      <c r="F30" s="228"/>
      <c r="G30" s="228"/>
      <c r="H30" s="228">
        <v>18</v>
      </c>
      <c r="I30" s="228">
        <v>1945</v>
      </c>
      <c r="J30" s="228">
        <v>196</v>
      </c>
      <c r="K30" s="228">
        <v>5</v>
      </c>
      <c r="L30" s="228">
        <f>SUM(M30:P30)</f>
        <v>65</v>
      </c>
      <c r="M30" s="228">
        <v>4</v>
      </c>
      <c r="N30" s="228">
        <v>7</v>
      </c>
      <c r="O30" s="228">
        <v>27</v>
      </c>
      <c r="P30" s="228">
        <v>27</v>
      </c>
      <c r="Q30" s="228">
        <v>64</v>
      </c>
      <c r="R30" s="228">
        <v>174</v>
      </c>
      <c r="S30" s="228">
        <v>2</v>
      </c>
      <c r="T30" s="228">
        <v>16</v>
      </c>
      <c r="U30" s="228">
        <v>151974</v>
      </c>
      <c r="V30" s="228">
        <v>100257</v>
      </c>
      <c r="W30" s="228">
        <v>30869</v>
      </c>
      <c r="X30" s="228">
        <v>0</v>
      </c>
      <c r="Y30" s="228">
        <v>6487</v>
      </c>
      <c r="Z30" s="228"/>
      <c r="AA30" s="228"/>
      <c r="AB30" s="229">
        <v>14361</v>
      </c>
    </row>
    <row r="31" spans="1:28" ht="27" hidden="1" customHeight="1">
      <c r="A31" s="393"/>
      <c r="B31" s="228">
        <f>IF(B30=0,IF(B27=0,"",B30-B27),B30-B27)</f>
        <v>1</v>
      </c>
      <c r="C31" s="228" t="e">
        <f>SUM(#REF!)</f>
        <v>#REF!</v>
      </c>
      <c r="D31" s="228">
        <f t="shared" ref="D31:K31" si="14">IF(D30=0,IF(D27=0,"",D30-D27),D30-D27)</f>
        <v>0</v>
      </c>
      <c r="E31" s="228">
        <f t="shared" si="14"/>
        <v>7</v>
      </c>
      <c r="F31" s="228" t="str">
        <f t="shared" si="14"/>
        <v/>
      </c>
      <c r="G31" s="228" t="str">
        <f t="shared" si="14"/>
        <v/>
      </c>
      <c r="H31" s="228">
        <f t="shared" si="14"/>
        <v>-2</v>
      </c>
      <c r="I31" s="228">
        <f t="shared" si="14"/>
        <v>-3954</v>
      </c>
      <c r="J31" s="228">
        <f t="shared" si="14"/>
        <v>-32</v>
      </c>
      <c r="K31" s="228">
        <f t="shared" si="14"/>
        <v>3</v>
      </c>
      <c r="L31" s="228">
        <f>SUM(M31:P31)</f>
        <v>-9</v>
      </c>
      <c r="M31" s="228">
        <f t="shared" ref="M31:AB31" si="15">IF(M30=0,IF(M27=0,"",M30-M27),M30-M27)</f>
        <v>-7</v>
      </c>
      <c r="N31" s="228">
        <f t="shared" si="15"/>
        <v>0</v>
      </c>
      <c r="O31" s="228">
        <f t="shared" si="15"/>
        <v>2</v>
      </c>
      <c r="P31" s="228">
        <f t="shared" si="15"/>
        <v>-4</v>
      </c>
      <c r="Q31" s="228">
        <f t="shared" si="15"/>
        <v>11</v>
      </c>
      <c r="R31" s="228">
        <f t="shared" si="15"/>
        <v>0</v>
      </c>
      <c r="S31" s="228">
        <f t="shared" si="15"/>
        <v>-2</v>
      </c>
      <c r="T31" s="228">
        <f t="shared" si="15"/>
        <v>5</v>
      </c>
      <c r="U31" s="228">
        <f t="shared" si="15"/>
        <v>-543555</v>
      </c>
      <c r="V31" s="228">
        <f t="shared" si="15"/>
        <v>-214154</v>
      </c>
      <c r="W31" s="228">
        <f t="shared" si="15"/>
        <v>-346040</v>
      </c>
      <c r="X31" s="228">
        <f t="shared" si="15"/>
        <v>-2</v>
      </c>
      <c r="Y31" s="228">
        <f t="shared" si="15"/>
        <v>2685</v>
      </c>
      <c r="Z31" s="228" t="str">
        <f t="shared" si="15"/>
        <v/>
      </c>
      <c r="AA31" s="228" t="str">
        <f t="shared" si="15"/>
        <v/>
      </c>
      <c r="AB31" s="229">
        <f t="shared" si="15"/>
        <v>13956</v>
      </c>
    </row>
    <row r="32" spans="1:28" s="232" customFormat="1" ht="9" hidden="1" customHeight="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31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7"/>
    </row>
    <row r="33" spans="1:28" ht="27" hidden="1" customHeight="1">
      <c r="A33" s="392" t="s">
        <v>89</v>
      </c>
      <c r="B33" s="228">
        <v>76</v>
      </c>
      <c r="C33" s="228" t="e">
        <f>SUM(#REF!)</f>
        <v>#REF!</v>
      </c>
      <c r="D33" s="228">
        <v>7</v>
      </c>
      <c r="E33" s="228">
        <v>6</v>
      </c>
      <c r="F33" s="228">
        <v>1</v>
      </c>
      <c r="G33" s="228"/>
      <c r="H33" s="228">
        <v>16</v>
      </c>
      <c r="I33" s="228">
        <v>2576</v>
      </c>
      <c r="J33" s="228">
        <v>62</v>
      </c>
      <c r="K33" s="228">
        <v>23</v>
      </c>
      <c r="L33" s="228">
        <f>SUM(M33:P33)</f>
        <v>59</v>
      </c>
      <c r="M33" s="228">
        <v>4</v>
      </c>
      <c r="N33" s="228">
        <v>2</v>
      </c>
      <c r="O33" s="228">
        <v>26</v>
      </c>
      <c r="P33" s="228">
        <v>27</v>
      </c>
      <c r="Q33" s="228">
        <v>48</v>
      </c>
      <c r="R33" s="228">
        <v>141</v>
      </c>
      <c r="S33" s="228"/>
      <c r="T33" s="228">
        <v>16</v>
      </c>
      <c r="U33" s="228">
        <v>230898</v>
      </c>
      <c r="V33" s="228">
        <v>144366</v>
      </c>
      <c r="W33" s="228">
        <v>78486</v>
      </c>
      <c r="X33" s="228">
        <v>500</v>
      </c>
      <c r="Y33" s="228">
        <v>735</v>
      </c>
      <c r="Z33" s="228">
        <v>240</v>
      </c>
      <c r="AA33" s="228"/>
      <c r="AB33" s="229">
        <v>6571</v>
      </c>
    </row>
    <row r="34" spans="1:28" ht="27" hidden="1" customHeight="1">
      <c r="A34" s="393"/>
      <c r="B34" s="228">
        <f>IF(B33=0,IF(B30=0,"",B33-B30),B33-B30)</f>
        <v>-12</v>
      </c>
      <c r="C34" s="228" t="e">
        <f>SUM(#REF!)</f>
        <v>#REF!</v>
      </c>
      <c r="D34" s="228">
        <f t="shared" ref="D34:K34" si="16">IF(D33=0,IF(D30=0,"",D33-D30),D33-D30)</f>
        <v>5</v>
      </c>
      <c r="E34" s="228">
        <f t="shared" si="16"/>
        <v>-12</v>
      </c>
      <c r="F34" s="228">
        <f t="shared" si="16"/>
        <v>1</v>
      </c>
      <c r="G34" s="228" t="str">
        <f t="shared" si="16"/>
        <v/>
      </c>
      <c r="H34" s="228">
        <f t="shared" si="16"/>
        <v>-2</v>
      </c>
      <c r="I34" s="228">
        <f t="shared" si="16"/>
        <v>631</v>
      </c>
      <c r="J34" s="228">
        <f t="shared" si="16"/>
        <v>-134</v>
      </c>
      <c r="K34" s="228">
        <f t="shared" si="16"/>
        <v>18</v>
      </c>
      <c r="L34" s="228">
        <f>SUM(M34:P34)</f>
        <v>-6</v>
      </c>
      <c r="M34" s="228">
        <f t="shared" ref="M34:AB34" si="17">IF(M33=0,IF(M30=0,"",M33-M30),M33-M30)</f>
        <v>0</v>
      </c>
      <c r="N34" s="228">
        <f t="shared" si="17"/>
        <v>-5</v>
      </c>
      <c r="O34" s="228">
        <f t="shared" si="17"/>
        <v>-1</v>
      </c>
      <c r="P34" s="228">
        <f t="shared" si="17"/>
        <v>0</v>
      </c>
      <c r="Q34" s="228">
        <f t="shared" si="17"/>
        <v>-16</v>
      </c>
      <c r="R34" s="228">
        <f t="shared" si="17"/>
        <v>-33</v>
      </c>
      <c r="S34" s="228">
        <f t="shared" si="17"/>
        <v>-2</v>
      </c>
      <c r="T34" s="228">
        <f t="shared" si="17"/>
        <v>0</v>
      </c>
      <c r="U34" s="228">
        <f t="shared" si="17"/>
        <v>78924</v>
      </c>
      <c r="V34" s="228">
        <f t="shared" si="17"/>
        <v>44109</v>
      </c>
      <c r="W34" s="228">
        <f t="shared" si="17"/>
        <v>47617</v>
      </c>
      <c r="X34" s="228">
        <f t="shared" si="17"/>
        <v>500</v>
      </c>
      <c r="Y34" s="228">
        <f t="shared" si="17"/>
        <v>-5752</v>
      </c>
      <c r="Z34" s="228">
        <f t="shared" si="17"/>
        <v>240</v>
      </c>
      <c r="AA34" s="228" t="str">
        <f t="shared" si="17"/>
        <v/>
      </c>
      <c r="AB34" s="229">
        <f t="shared" si="17"/>
        <v>-7790</v>
      </c>
    </row>
    <row r="35" spans="1:28" s="232" customFormat="1" ht="9" hidden="1" customHeight="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31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7"/>
    </row>
    <row r="36" spans="1:28" ht="27" hidden="1" customHeight="1">
      <c r="A36" s="392" t="s">
        <v>88</v>
      </c>
      <c r="B36" s="228">
        <f>SUM(D36:H36)</f>
        <v>31</v>
      </c>
      <c r="C36" s="228" t="e">
        <f>SUM(#REF!)</f>
        <v>#REF!</v>
      </c>
      <c r="D36" s="228">
        <v>6</v>
      </c>
      <c r="E36" s="228">
        <v>12</v>
      </c>
      <c r="F36" s="228"/>
      <c r="G36" s="228"/>
      <c r="H36" s="228">
        <v>13</v>
      </c>
      <c r="I36" s="228">
        <v>2556</v>
      </c>
      <c r="J36" s="228">
        <v>148</v>
      </c>
      <c r="K36" s="228">
        <v>7</v>
      </c>
      <c r="L36" s="228">
        <f>SUM(M36:P36)</f>
        <v>87</v>
      </c>
      <c r="M36" s="228">
        <v>12</v>
      </c>
      <c r="N36" s="228">
        <v>13</v>
      </c>
      <c r="O36" s="228">
        <v>28</v>
      </c>
      <c r="P36" s="228">
        <v>34</v>
      </c>
      <c r="Q36" s="228">
        <v>56</v>
      </c>
      <c r="R36" s="228">
        <v>175</v>
      </c>
      <c r="S36" s="228">
        <v>1</v>
      </c>
      <c r="T36" s="228">
        <v>17</v>
      </c>
      <c r="U36" s="228">
        <f>SUM(V36:AB36)</f>
        <v>339618</v>
      </c>
      <c r="V36" s="228">
        <v>172335</v>
      </c>
      <c r="W36" s="228">
        <v>160543</v>
      </c>
      <c r="X36" s="228">
        <v>60</v>
      </c>
      <c r="Y36" s="228">
        <v>5322</v>
      </c>
      <c r="Z36" s="228"/>
      <c r="AA36" s="228"/>
      <c r="AB36" s="229">
        <v>1358</v>
      </c>
    </row>
    <row r="37" spans="1:28" ht="27" hidden="1" customHeight="1">
      <c r="A37" s="393"/>
      <c r="B37" s="228">
        <f>IF(B36=0,IF(B33=0,"",B36-B33),B36-B33)</f>
        <v>-45</v>
      </c>
      <c r="C37" s="228" t="e">
        <f>SUM(#REF!)</f>
        <v>#REF!</v>
      </c>
      <c r="D37" s="228">
        <f t="shared" ref="D37:K37" si="18">IF(D36=0,IF(D33=0,"",D36-D33),D36-D33)</f>
        <v>-1</v>
      </c>
      <c r="E37" s="228">
        <f t="shared" si="18"/>
        <v>6</v>
      </c>
      <c r="F37" s="228">
        <f t="shared" si="18"/>
        <v>-1</v>
      </c>
      <c r="G37" s="228" t="str">
        <f t="shared" si="18"/>
        <v/>
      </c>
      <c r="H37" s="228">
        <f t="shared" si="18"/>
        <v>-3</v>
      </c>
      <c r="I37" s="228">
        <f t="shared" si="18"/>
        <v>-20</v>
      </c>
      <c r="J37" s="228">
        <f t="shared" si="18"/>
        <v>86</v>
      </c>
      <c r="K37" s="228">
        <f t="shared" si="18"/>
        <v>-16</v>
      </c>
      <c r="L37" s="228">
        <f>SUM(M37:P37)</f>
        <v>28</v>
      </c>
      <c r="M37" s="228">
        <f t="shared" ref="M37:AB37" si="19">IF(M36=0,IF(M33=0,"",M36-M33),M36-M33)</f>
        <v>8</v>
      </c>
      <c r="N37" s="228">
        <f t="shared" si="19"/>
        <v>11</v>
      </c>
      <c r="O37" s="228">
        <f t="shared" si="19"/>
        <v>2</v>
      </c>
      <c r="P37" s="228">
        <f t="shared" si="19"/>
        <v>7</v>
      </c>
      <c r="Q37" s="228">
        <f t="shared" si="19"/>
        <v>8</v>
      </c>
      <c r="R37" s="228">
        <f t="shared" si="19"/>
        <v>34</v>
      </c>
      <c r="S37" s="228">
        <f t="shared" si="19"/>
        <v>1</v>
      </c>
      <c r="T37" s="228">
        <f t="shared" si="19"/>
        <v>1</v>
      </c>
      <c r="U37" s="228">
        <f t="shared" si="19"/>
        <v>108720</v>
      </c>
      <c r="V37" s="228">
        <f t="shared" si="19"/>
        <v>27969</v>
      </c>
      <c r="W37" s="228">
        <f t="shared" si="19"/>
        <v>82057</v>
      </c>
      <c r="X37" s="228">
        <f t="shared" si="19"/>
        <v>-440</v>
      </c>
      <c r="Y37" s="228">
        <f t="shared" si="19"/>
        <v>4587</v>
      </c>
      <c r="Z37" s="228">
        <f t="shared" si="19"/>
        <v>-240</v>
      </c>
      <c r="AA37" s="228" t="str">
        <f t="shared" si="19"/>
        <v/>
      </c>
      <c r="AB37" s="229">
        <f t="shared" si="19"/>
        <v>-5213</v>
      </c>
    </row>
    <row r="38" spans="1:28" s="232" customFormat="1" ht="9" hidden="1" customHeight="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31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7"/>
    </row>
    <row r="39" spans="1:28" ht="27" hidden="1" customHeight="1">
      <c r="A39" s="392" t="s">
        <v>87</v>
      </c>
      <c r="B39" s="228">
        <f>SUM(D39:H39)</f>
        <v>29</v>
      </c>
      <c r="C39" s="228" t="e">
        <f>SUM(#REF!)</f>
        <v>#REF!</v>
      </c>
      <c r="D39" s="228">
        <v>6</v>
      </c>
      <c r="E39" s="228">
        <v>13</v>
      </c>
      <c r="F39" s="228"/>
      <c r="G39" s="228"/>
      <c r="H39" s="228">
        <v>10</v>
      </c>
      <c r="I39" s="228">
        <v>2669</v>
      </c>
      <c r="J39" s="228">
        <v>185</v>
      </c>
      <c r="K39" s="228">
        <v>198</v>
      </c>
      <c r="L39" s="228">
        <f>SUM(M39:P39)</f>
        <v>100</v>
      </c>
      <c r="M39" s="228">
        <v>18</v>
      </c>
      <c r="N39" s="228">
        <v>10</v>
      </c>
      <c r="O39" s="228">
        <v>35</v>
      </c>
      <c r="P39" s="228">
        <v>37</v>
      </c>
      <c r="Q39" s="228">
        <v>79</v>
      </c>
      <c r="R39" s="228">
        <v>168</v>
      </c>
      <c r="S39" s="228">
        <v>1</v>
      </c>
      <c r="T39" s="228">
        <v>14</v>
      </c>
      <c r="U39" s="228">
        <f>SUM(V39:AB39)</f>
        <v>444752</v>
      </c>
      <c r="V39" s="228">
        <v>158922</v>
      </c>
      <c r="W39" s="228">
        <v>283213</v>
      </c>
      <c r="X39" s="228"/>
      <c r="Y39" s="228">
        <v>2029</v>
      </c>
      <c r="Z39" s="228"/>
      <c r="AA39" s="228"/>
      <c r="AB39" s="229">
        <v>588</v>
      </c>
    </row>
    <row r="40" spans="1:28" ht="27" hidden="1" customHeight="1">
      <c r="A40" s="393"/>
      <c r="B40" s="228">
        <f>IF(B39=0,IF(B36=0,"",B39-B36),B39-B36)</f>
        <v>-2</v>
      </c>
      <c r="C40" s="228" t="e">
        <f>SUM(#REF!)</f>
        <v>#REF!</v>
      </c>
      <c r="D40" s="228">
        <f t="shared" ref="D40:K40" si="20">IF(D39=0,IF(D36=0,"",D39-D36),D39-D36)</f>
        <v>0</v>
      </c>
      <c r="E40" s="228">
        <f t="shared" si="20"/>
        <v>1</v>
      </c>
      <c r="F40" s="228" t="str">
        <f t="shared" si="20"/>
        <v/>
      </c>
      <c r="G40" s="228" t="str">
        <f t="shared" si="20"/>
        <v/>
      </c>
      <c r="H40" s="228">
        <f t="shared" si="20"/>
        <v>-3</v>
      </c>
      <c r="I40" s="228">
        <f t="shared" si="20"/>
        <v>113</v>
      </c>
      <c r="J40" s="228">
        <f t="shared" si="20"/>
        <v>37</v>
      </c>
      <c r="K40" s="228">
        <f t="shared" si="20"/>
        <v>191</v>
      </c>
      <c r="L40" s="228">
        <f>SUM(M40:P40)</f>
        <v>13</v>
      </c>
      <c r="M40" s="228">
        <f t="shared" ref="M40:AB40" si="21">IF(M39=0,IF(M36=0,"",M39-M36),M39-M36)</f>
        <v>6</v>
      </c>
      <c r="N40" s="228">
        <f t="shared" si="21"/>
        <v>-3</v>
      </c>
      <c r="O40" s="228">
        <f t="shared" si="21"/>
        <v>7</v>
      </c>
      <c r="P40" s="228">
        <f t="shared" si="21"/>
        <v>3</v>
      </c>
      <c r="Q40" s="228">
        <f t="shared" si="21"/>
        <v>23</v>
      </c>
      <c r="R40" s="228">
        <f t="shared" si="21"/>
        <v>-7</v>
      </c>
      <c r="S40" s="228">
        <f t="shared" si="21"/>
        <v>0</v>
      </c>
      <c r="T40" s="228">
        <f t="shared" si="21"/>
        <v>-3</v>
      </c>
      <c r="U40" s="228">
        <f t="shared" si="21"/>
        <v>105134</v>
      </c>
      <c r="V40" s="228">
        <f t="shared" si="21"/>
        <v>-13413</v>
      </c>
      <c r="W40" s="228">
        <f t="shared" si="21"/>
        <v>122670</v>
      </c>
      <c r="X40" s="228">
        <f t="shared" si="21"/>
        <v>-60</v>
      </c>
      <c r="Y40" s="228">
        <f t="shared" si="21"/>
        <v>-3293</v>
      </c>
      <c r="Z40" s="228" t="str">
        <f t="shared" si="21"/>
        <v/>
      </c>
      <c r="AA40" s="228" t="str">
        <f t="shared" si="21"/>
        <v/>
      </c>
      <c r="AB40" s="229">
        <f t="shared" si="21"/>
        <v>-770</v>
      </c>
    </row>
    <row r="41" spans="1:28" s="232" customFormat="1" ht="9" hidden="1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31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7"/>
    </row>
    <row r="42" spans="1:28" ht="27" hidden="1" customHeight="1">
      <c r="A42" s="392" t="s">
        <v>86</v>
      </c>
      <c r="B42" s="228">
        <f>SUM(D42:H42)</f>
        <v>34</v>
      </c>
      <c r="C42" s="228" t="e">
        <f>SUM(#REF!)</f>
        <v>#REF!</v>
      </c>
      <c r="D42" s="228">
        <v>3</v>
      </c>
      <c r="E42" s="228">
        <v>13</v>
      </c>
      <c r="F42" s="228"/>
      <c r="G42" s="228"/>
      <c r="H42" s="228">
        <v>18</v>
      </c>
      <c r="I42" s="228">
        <v>3755</v>
      </c>
      <c r="J42" s="228">
        <v>188</v>
      </c>
      <c r="K42" s="228">
        <v>24</v>
      </c>
      <c r="L42" s="228">
        <f>SUM(M42:P42)</f>
        <v>68</v>
      </c>
      <c r="M42" s="228">
        <v>8</v>
      </c>
      <c r="N42" s="228">
        <v>5</v>
      </c>
      <c r="O42" s="228">
        <v>29</v>
      </c>
      <c r="P42" s="228">
        <v>26</v>
      </c>
      <c r="Q42" s="228">
        <v>38</v>
      </c>
      <c r="R42" s="228">
        <v>114</v>
      </c>
      <c r="S42" s="228">
        <v>3</v>
      </c>
      <c r="T42" s="228">
        <v>11</v>
      </c>
      <c r="U42" s="228">
        <v>1116821</v>
      </c>
      <c r="V42" s="228">
        <v>306779</v>
      </c>
      <c r="W42" s="228">
        <v>804657</v>
      </c>
      <c r="X42" s="228"/>
      <c r="Y42" s="228">
        <v>4020</v>
      </c>
      <c r="Z42" s="228"/>
      <c r="AA42" s="228"/>
      <c r="AB42" s="229">
        <v>1365</v>
      </c>
    </row>
    <row r="43" spans="1:28" ht="27" hidden="1" customHeight="1">
      <c r="A43" s="393"/>
      <c r="B43" s="228">
        <f>IF(B42=0,IF(B39=0,"",B42-B39),B42-B39)</f>
        <v>5</v>
      </c>
      <c r="C43" s="228" t="e">
        <f>SUM(#REF!)</f>
        <v>#REF!</v>
      </c>
      <c r="D43" s="228">
        <f t="shared" ref="D43:K43" si="22">IF(D42=0,IF(D39=0,"",D42-D39),D42-D39)</f>
        <v>-3</v>
      </c>
      <c r="E43" s="228">
        <f t="shared" si="22"/>
        <v>0</v>
      </c>
      <c r="F43" s="228" t="str">
        <f t="shared" si="22"/>
        <v/>
      </c>
      <c r="G43" s="228" t="str">
        <f t="shared" si="22"/>
        <v/>
      </c>
      <c r="H43" s="228">
        <f t="shared" si="22"/>
        <v>8</v>
      </c>
      <c r="I43" s="228">
        <f t="shared" si="22"/>
        <v>1086</v>
      </c>
      <c r="J43" s="228">
        <f t="shared" si="22"/>
        <v>3</v>
      </c>
      <c r="K43" s="228">
        <f t="shared" si="22"/>
        <v>-174</v>
      </c>
      <c r="L43" s="228">
        <f>SUM(M43:P43)</f>
        <v>-32</v>
      </c>
      <c r="M43" s="228">
        <f t="shared" ref="M43:AB43" si="23">IF(M42=0,IF(M39=0,"",M42-M39),M42-M39)</f>
        <v>-10</v>
      </c>
      <c r="N43" s="228">
        <f t="shared" si="23"/>
        <v>-5</v>
      </c>
      <c r="O43" s="228">
        <f t="shared" si="23"/>
        <v>-6</v>
      </c>
      <c r="P43" s="228">
        <f t="shared" si="23"/>
        <v>-11</v>
      </c>
      <c r="Q43" s="228">
        <f t="shared" si="23"/>
        <v>-41</v>
      </c>
      <c r="R43" s="228">
        <f t="shared" si="23"/>
        <v>-54</v>
      </c>
      <c r="S43" s="228">
        <f t="shared" si="23"/>
        <v>2</v>
      </c>
      <c r="T43" s="228">
        <f t="shared" si="23"/>
        <v>-3</v>
      </c>
      <c r="U43" s="228">
        <f t="shared" si="23"/>
        <v>672069</v>
      </c>
      <c r="V43" s="228">
        <f t="shared" si="23"/>
        <v>147857</v>
      </c>
      <c r="W43" s="228">
        <f t="shared" si="23"/>
        <v>521444</v>
      </c>
      <c r="X43" s="228" t="str">
        <f t="shared" si="23"/>
        <v/>
      </c>
      <c r="Y43" s="228">
        <f t="shared" si="23"/>
        <v>1991</v>
      </c>
      <c r="Z43" s="228" t="str">
        <f t="shared" si="23"/>
        <v/>
      </c>
      <c r="AA43" s="228" t="str">
        <f t="shared" si="23"/>
        <v/>
      </c>
      <c r="AB43" s="229">
        <f t="shared" si="23"/>
        <v>777</v>
      </c>
    </row>
    <row r="44" spans="1:28" s="232" customFormat="1" ht="9.75" hidden="1" customHeight="1">
      <c r="A44" s="233"/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31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31"/>
    </row>
    <row r="45" spans="1:28" ht="28.5" hidden="1" customHeight="1">
      <c r="A45" s="234" t="s">
        <v>85</v>
      </c>
      <c r="B45" s="235">
        <f>+C45+D45+E45+F45+G45+H45</f>
        <v>91</v>
      </c>
      <c r="C45" s="236">
        <v>54</v>
      </c>
      <c r="D45" s="237">
        <v>6</v>
      </c>
      <c r="E45" s="237">
        <v>8</v>
      </c>
      <c r="F45" s="237"/>
      <c r="G45" s="237"/>
      <c r="H45" s="238">
        <v>23</v>
      </c>
      <c r="I45" s="239">
        <v>2140</v>
      </c>
      <c r="J45" s="237">
        <v>78</v>
      </c>
      <c r="K45" s="238">
        <v>16</v>
      </c>
      <c r="L45" s="235">
        <f>SUM(M45:P45)</f>
        <v>67</v>
      </c>
      <c r="M45" s="236">
        <v>13</v>
      </c>
      <c r="N45" s="237">
        <v>6</v>
      </c>
      <c r="O45" s="237">
        <v>26</v>
      </c>
      <c r="P45" s="238">
        <v>22</v>
      </c>
      <c r="Q45" s="236">
        <v>36</v>
      </c>
      <c r="R45" s="237">
        <v>107</v>
      </c>
      <c r="S45" s="237">
        <v>0</v>
      </c>
      <c r="T45" s="240">
        <v>19</v>
      </c>
      <c r="U45" s="235">
        <f>SUM(V45:AB45)</f>
        <v>147413</v>
      </c>
      <c r="V45" s="236">
        <v>60563</v>
      </c>
      <c r="W45" s="237">
        <v>82096</v>
      </c>
      <c r="X45" s="237">
        <v>0</v>
      </c>
      <c r="Y45" s="237">
        <v>3633</v>
      </c>
      <c r="Z45" s="237"/>
      <c r="AA45" s="237"/>
      <c r="AB45" s="238">
        <v>1121</v>
      </c>
    </row>
    <row r="46" spans="1:28" ht="28.5" hidden="1" customHeight="1">
      <c r="A46" s="241"/>
      <c r="B46" s="235">
        <f>IF(B45=0,IF(B42=0,"",B45-B42),B45-B42)</f>
        <v>57</v>
      </c>
      <c r="C46" s="236" t="e">
        <f>+C45-C42</f>
        <v>#REF!</v>
      </c>
      <c r="D46" s="237">
        <f t="shared" ref="D46:K46" si="24">IF(D45=0,IF(D42=0,"",D45-D42),D45-D42)</f>
        <v>3</v>
      </c>
      <c r="E46" s="237">
        <f t="shared" si="24"/>
        <v>-5</v>
      </c>
      <c r="F46" s="237" t="str">
        <f t="shared" si="24"/>
        <v/>
      </c>
      <c r="G46" s="237" t="str">
        <f t="shared" si="24"/>
        <v/>
      </c>
      <c r="H46" s="238">
        <f t="shared" si="24"/>
        <v>5</v>
      </c>
      <c r="I46" s="239">
        <f t="shared" si="24"/>
        <v>-1615</v>
      </c>
      <c r="J46" s="237">
        <f t="shared" si="24"/>
        <v>-110</v>
      </c>
      <c r="K46" s="238">
        <f t="shared" si="24"/>
        <v>-8</v>
      </c>
      <c r="L46" s="235">
        <v>0</v>
      </c>
      <c r="M46" s="236">
        <f t="shared" ref="M46:AB46" si="25">IF(M45=0,IF(M42=0,"",M45-M42),M45-M42)</f>
        <v>5</v>
      </c>
      <c r="N46" s="237">
        <f t="shared" si="25"/>
        <v>1</v>
      </c>
      <c r="O46" s="237">
        <f t="shared" si="25"/>
        <v>-3</v>
      </c>
      <c r="P46" s="238">
        <f t="shared" si="25"/>
        <v>-4</v>
      </c>
      <c r="Q46" s="236">
        <f t="shared" si="25"/>
        <v>-2</v>
      </c>
      <c r="R46" s="237">
        <f t="shared" si="25"/>
        <v>-7</v>
      </c>
      <c r="S46" s="237">
        <f t="shared" si="25"/>
        <v>-3</v>
      </c>
      <c r="T46" s="240">
        <f t="shared" si="25"/>
        <v>8</v>
      </c>
      <c r="U46" s="235">
        <f t="shared" si="25"/>
        <v>-969408</v>
      </c>
      <c r="V46" s="236">
        <f t="shared" si="25"/>
        <v>-246216</v>
      </c>
      <c r="W46" s="237">
        <f t="shared" si="25"/>
        <v>-722561</v>
      </c>
      <c r="X46" s="237" t="str">
        <f t="shared" si="25"/>
        <v/>
      </c>
      <c r="Y46" s="237">
        <f t="shared" si="25"/>
        <v>-387</v>
      </c>
      <c r="Z46" s="237" t="str">
        <f t="shared" si="25"/>
        <v/>
      </c>
      <c r="AA46" s="237" t="str">
        <f t="shared" si="25"/>
        <v/>
      </c>
      <c r="AB46" s="238">
        <f t="shared" si="25"/>
        <v>-244</v>
      </c>
    </row>
    <row r="47" spans="1:28" s="232" customFormat="1" ht="9.9499999999999993" customHeight="1">
      <c r="A47" s="233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3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3"/>
    </row>
    <row r="48" spans="1:28" ht="18.95" customHeight="1">
      <c r="A48" s="244" t="s">
        <v>84</v>
      </c>
      <c r="B48" s="245">
        <v>80</v>
      </c>
      <c r="C48" s="246">
        <v>46</v>
      </c>
      <c r="D48" s="247"/>
      <c r="E48" s="247">
        <v>13</v>
      </c>
      <c r="F48" s="247"/>
      <c r="G48" s="247"/>
      <c r="H48" s="248">
        <v>21</v>
      </c>
      <c r="I48" s="249">
        <v>518</v>
      </c>
      <c r="J48" s="247">
        <v>88</v>
      </c>
      <c r="K48" s="248"/>
      <c r="L48" s="245">
        <v>52</v>
      </c>
      <c r="M48" s="246">
        <v>2</v>
      </c>
      <c r="N48" s="247">
        <v>3</v>
      </c>
      <c r="O48" s="247">
        <v>23</v>
      </c>
      <c r="P48" s="248">
        <v>24</v>
      </c>
      <c r="Q48" s="246">
        <v>38</v>
      </c>
      <c r="R48" s="248">
        <v>104</v>
      </c>
      <c r="S48" s="246">
        <v>1</v>
      </c>
      <c r="T48" s="250">
        <v>12</v>
      </c>
      <c r="U48" s="245">
        <f>SUM(V48:AB48)</f>
        <v>42722</v>
      </c>
      <c r="V48" s="246">
        <v>19782</v>
      </c>
      <c r="W48" s="247">
        <v>17678</v>
      </c>
      <c r="X48" s="247"/>
      <c r="Y48" s="247">
        <v>3978</v>
      </c>
      <c r="Z48" s="247"/>
      <c r="AA48" s="247"/>
      <c r="AB48" s="248">
        <v>1284</v>
      </c>
    </row>
    <row r="49" spans="1:29" ht="18.95" customHeight="1">
      <c r="A49" s="241"/>
      <c r="B49" s="245">
        <v>-11</v>
      </c>
      <c r="C49" s="246">
        <v>-14</v>
      </c>
      <c r="D49" s="247">
        <v>-3</v>
      </c>
      <c r="E49" s="247">
        <v>6</v>
      </c>
      <c r="F49" s="247">
        <v>-1</v>
      </c>
      <c r="G49" s="247"/>
      <c r="H49" s="248">
        <v>1</v>
      </c>
      <c r="I49" s="249">
        <v>-2162</v>
      </c>
      <c r="J49" s="247">
        <v>-424</v>
      </c>
      <c r="K49" s="248">
        <v>-27</v>
      </c>
      <c r="L49" s="245">
        <v>-37</v>
      </c>
      <c r="M49" s="246">
        <v>-12</v>
      </c>
      <c r="N49" s="247">
        <v>-5</v>
      </c>
      <c r="O49" s="247">
        <v>-10</v>
      </c>
      <c r="P49" s="248">
        <v>-10</v>
      </c>
      <c r="Q49" s="246">
        <v>-22</v>
      </c>
      <c r="R49" s="248">
        <v>-51</v>
      </c>
      <c r="S49" s="246"/>
      <c r="T49" s="250">
        <v>-19</v>
      </c>
      <c r="U49" s="245">
        <v>-291509</v>
      </c>
      <c r="V49" s="246">
        <v>-164825</v>
      </c>
      <c r="W49" s="247">
        <v>-129396</v>
      </c>
      <c r="X49" s="247"/>
      <c r="Y49" s="247">
        <v>1986</v>
      </c>
      <c r="Z49" s="247">
        <v>-10</v>
      </c>
      <c r="AA49" s="247"/>
      <c r="AB49" s="248">
        <v>736</v>
      </c>
    </row>
    <row r="50" spans="1:29" s="232" customFormat="1" ht="9.9499999999999993" customHeight="1">
      <c r="A50" s="233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2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2"/>
    </row>
    <row r="51" spans="1:29" ht="18.95" customHeight="1">
      <c r="A51" s="253" t="s">
        <v>83</v>
      </c>
      <c r="B51" s="245">
        <v>64</v>
      </c>
      <c r="C51" s="246">
        <v>39</v>
      </c>
      <c r="D51" s="247">
        <v>4</v>
      </c>
      <c r="E51" s="247">
        <v>6</v>
      </c>
      <c r="F51" s="247"/>
      <c r="G51" s="247"/>
      <c r="H51" s="248">
        <v>15</v>
      </c>
      <c r="I51" s="249">
        <v>1984</v>
      </c>
      <c r="J51" s="247">
        <v>493</v>
      </c>
      <c r="K51" s="248">
        <v>31</v>
      </c>
      <c r="L51" s="245">
        <v>49</v>
      </c>
      <c r="M51" s="246">
        <v>5</v>
      </c>
      <c r="N51" s="247">
        <v>4</v>
      </c>
      <c r="O51" s="247">
        <v>17</v>
      </c>
      <c r="P51" s="248">
        <v>23</v>
      </c>
      <c r="Q51" s="246">
        <v>64</v>
      </c>
      <c r="R51" s="250">
        <v>146</v>
      </c>
      <c r="S51" s="249">
        <v>3</v>
      </c>
      <c r="T51" s="250">
        <v>20</v>
      </c>
      <c r="U51" s="245">
        <f>SUM(V51:AB51)</f>
        <v>183271</v>
      </c>
      <c r="V51" s="246">
        <v>140024</v>
      </c>
      <c r="W51" s="247">
        <v>36854</v>
      </c>
      <c r="X51" s="247"/>
      <c r="Y51" s="247">
        <v>1027</v>
      </c>
      <c r="Z51" s="247"/>
      <c r="AA51" s="247"/>
      <c r="AB51" s="248">
        <v>5366</v>
      </c>
    </row>
    <row r="52" spans="1:29" ht="18.95" customHeight="1">
      <c r="A52" s="254"/>
      <c r="B52" s="245">
        <f>IF(B51=0,IF(B48=0,"",B51-B48),B51-B48)</f>
        <v>-16</v>
      </c>
      <c r="C52" s="246">
        <f>C51-C48</f>
        <v>-7</v>
      </c>
      <c r="D52" s="247">
        <f t="shared" ref="D52:K52" si="26">IF(D51=0,IF(D48=0,"",D51-D48),D51-D48)</f>
        <v>4</v>
      </c>
      <c r="E52" s="247">
        <f t="shared" si="26"/>
        <v>-7</v>
      </c>
      <c r="F52" s="247" t="str">
        <f t="shared" si="26"/>
        <v/>
      </c>
      <c r="G52" s="247" t="str">
        <f t="shared" si="26"/>
        <v/>
      </c>
      <c r="H52" s="248">
        <f t="shared" si="26"/>
        <v>-6</v>
      </c>
      <c r="I52" s="249">
        <f t="shared" si="26"/>
        <v>1466</v>
      </c>
      <c r="J52" s="247">
        <f t="shared" si="26"/>
        <v>405</v>
      </c>
      <c r="K52" s="248">
        <f t="shared" si="26"/>
        <v>31</v>
      </c>
      <c r="L52" s="245">
        <f>L51-L48</f>
        <v>-3</v>
      </c>
      <c r="M52" s="246">
        <f t="shared" ref="M52:R52" si="27">IF(M51=0,IF(M48=0,"",M51-M48),M51-M48)</f>
        <v>3</v>
      </c>
      <c r="N52" s="247">
        <f t="shared" si="27"/>
        <v>1</v>
      </c>
      <c r="O52" s="247">
        <f t="shared" si="27"/>
        <v>-6</v>
      </c>
      <c r="P52" s="248">
        <f t="shared" si="27"/>
        <v>-1</v>
      </c>
      <c r="Q52" s="246">
        <f t="shared" si="27"/>
        <v>26</v>
      </c>
      <c r="R52" s="248">
        <f t="shared" si="27"/>
        <v>42</v>
      </c>
      <c r="S52" s="246"/>
      <c r="T52" s="250">
        <f t="shared" ref="T52:AB52" si="28">IF(T51=0,IF(T48=0,"",T51-T48),T51-T48)</f>
        <v>8</v>
      </c>
      <c r="U52" s="245">
        <f>SUM(V52:AB52)</f>
        <v>140549</v>
      </c>
      <c r="V52" s="246">
        <f t="shared" si="28"/>
        <v>120242</v>
      </c>
      <c r="W52" s="247">
        <f t="shared" si="28"/>
        <v>19176</v>
      </c>
      <c r="X52" s="247" t="str">
        <f t="shared" si="28"/>
        <v/>
      </c>
      <c r="Y52" s="247">
        <f t="shared" si="28"/>
        <v>-2951</v>
      </c>
      <c r="Z52" s="247" t="str">
        <f t="shared" si="28"/>
        <v/>
      </c>
      <c r="AA52" s="247" t="str">
        <f t="shared" si="28"/>
        <v/>
      </c>
      <c r="AB52" s="248">
        <f t="shared" si="28"/>
        <v>4082</v>
      </c>
    </row>
    <row r="53" spans="1:29" s="232" customFormat="1" ht="9.9499999999999993" customHeight="1">
      <c r="A53" s="233"/>
      <c r="B53" s="251"/>
      <c r="C53" s="251"/>
      <c r="D53" s="251"/>
      <c r="E53" s="251"/>
      <c r="F53" s="251"/>
      <c r="G53" s="251"/>
      <c r="H53" s="251"/>
      <c r="I53" s="251"/>
      <c r="J53" s="251"/>
      <c r="K53" s="251"/>
      <c r="L53" s="252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2"/>
    </row>
    <row r="54" spans="1:29" ht="18.95" customHeight="1">
      <c r="A54" s="253" t="s">
        <v>82</v>
      </c>
      <c r="B54" s="245">
        <f>SUM(C54:H54)</f>
        <v>83</v>
      </c>
      <c r="C54" s="246">
        <v>60</v>
      </c>
      <c r="D54" s="247">
        <v>1</v>
      </c>
      <c r="E54" s="247">
        <v>8</v>
      </c>
      <c r="F54" s="247"/>
      <c r="G54" s="247"/>
      <c r="H54" s="248">
        <v>14</v>
      </c>
      <c r="I54" s="249">
        <v>2379</v>
      </c>
      <c r="J54" s="247">
        <v>150</v>
      </c>
      <c r="K54" s="248">
        <v>10</v>
      </c>
      <c r="L54" s="245">
        <v>82</v>
      </c>
      <c r="M54" s="246">
        <v>15</v>
      </c>
      <c r="N54" s="247">
        <v>5</v>
      </c>
      <c r="O54" s="247">
        <v>18</v>
      </c>
      <c r="P54" s="248">
        <v>44</v>
      </c>
      <c r="Q54" s="246">
        <v>71</v>
      </c>
      <c r="R54" s="250">
        <v>183</v>
      </c>
      <c r="S54" s="249">
        <v>4</v>
      </c>
      <c r="T54" s="250">
        <v>13</v>
      </c>
      <c r="U54" s="245">
        <f>SUM(V54:AB54)</f>
        <v>159980</v>
      </c>
      <c r="V54" s="246">
        <v>126965</v>
      </c>
      <c r="W54" s="247">
        <v>29919</v>
      </c>
      <c r="X54" s="247">
        <v>193</v>
      </c>
      <c r="Y54" s="247">
        <v>1734</v>
      </c>
      <c r="Z54" s="247"/>
      <c r="AA54" s="247"/>
      <c r="AB54" s="248">
        <v>1169</v>
      </c>
    </row>
    <row r="55" spans="1:29" ht="18.95" customHeight="1">
      <c r="A55" s="255"/>
      <c r="B55" s="245">
        <f>IF(B54=0,IF(B51=0,"",B54-B51),B54-B51)</f>
        <v>19</v>
      </c>
      <c r="C55" s="246">
        <f>C54-C51</f>
        <v>21</v>
      </c>
      <c r="D55" s="247">
        <f t="shared" ref="D55:K55" si="29">IF(D54=0,IF(D51=0,"",D54-D51),D54-D51)</f>
        <v>-3</v>
      </c>
      <c r="E55" s="247">
        <f t="shared" si="29"/>
        <v>2</v>
      </c>
      <c r="F55" s="247" t="str">
        <f t="shared" si="29"/>
        <v/>
      </c>
      <c r="G55" s="247" t="str">
        <f t="shared" si="29"/>
        <v/>
      </c>
      <c r="H55" s="248">
        <f t="shared" si="29"/>
        <v>-1</v>
      </c>
      <c r="I55" s="249">
        <f t="shared" si="29"/>
        <v>395</v>
      </c>
      <c r="J55" s="247">
        <f t="shared" si="29"/>
        <v>-343</v>
      </c>
      <c r="K55" s="248">
        <f t="shared" si="29"/>
        <v>-21</v>
      </c>
      <c r="L55" s="245">
        <f>L54-L51</f>
        <v>33</v>
      </c>
      <c r="M55" s="246">
        <f t="shared" ref="M55:Y55" si="30">IF(M54=0,IF(M51=0,"",M54-M51),M54-M51)</f>
        <v>10</v>
      </c>
      <c r="N55" s="247">
        <f t="shared" si="30"/>
        <v>1</v>
      </c>
      <c r="O55" s="247">
        <f t="shared" si="30"/>
        <v>1</v>
      </c>
      <c r="P55" s="248">
        <f t="shared" si="30"/>
        <v>21</v>
      </c>
      <c r="Q55" s="246">
        <f t="shared" si="30"/>
        <v>7</v>
      </c>
      <c r="R55" s="250">
        <f t="shared" si="30"/>
        <v>37</v>
      </c>
      <c r="S55" s="249">
        <f t="shared" si="30"/>
        <v>1</v>
      </c>
      <c r="T55" s="250">
        <f t="shared" si="30"/>
        <v>-7</v>
      </c>
      <c r="U55" s="245">
        <f>SUM(V55:AB55)</f>
        <v>-23291</v>
      </c>
      <c r="V55" s="246">
        <f t="shared" si="30"/>
        <v>-13059</v>
      </c>
      <c r="W55" s="247">
        <f t="shared" si="30"/>
        <v>-6935</v>
      </c>
      <c r="X55" s="247">
        <f t="shared" si="30"/>
        <v>193</v>
      </c>
      <c r="Y55" s="247">
        <f t="shared" si="30"/>
        <v>707</v>
      </c>
      <c r="Z55" s="247"/>
      <c r="AA55" s="247"/>
      <c r="AB55" s="248">
        <f>IF(AB54=0,IF(AB51=0,"",AB54-AB51),AB54-AB51)</f>
        <v>-4197</v>
      </c>
    </row>
    <row r="56" spans="1:29" s="232" customFormat="1" ht="9.9499999999999993" customHeight="1">
      <c r="A56" s="233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52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2"/>
    </row>
    <row r="57" spans="1:29" ht="18.95" customHeight="1">
      <c r="A57" s="253" t="s">
        <v>81</v>
      </c>
      <c r="B57" s="245">
        <v>59</v>
      </c>
      <c r="C57" s="246">
        <v>31</v>
      </c>
      <c r="D57" s="247">
        <v>1</v>
      </c>
      <c r="E57" s="247">
        <v>8</v>
      </c>
      <c r="F57" s="247">
        <v>1</v>
      </c>
      <c r="G57" s="247"/>
      <c r="H57" s="248">
        <v>18</v>
      </c>
      <c r="I57" s="249">
        <v>1433</v>
      </c>
      <c r="J57" s="247">
        <v>206</v>
      </c>
      <c r="K57" s="248">
        <v>17</v>
      </c>
      <c r="L57" s="245">
        <v>40</v>
      </c>
      <c r="M57" s="246">
        <v>6</v>
      </c>
      <c r="N57" s="247">
        <v>4</v>
      </c>
      <c r="O57" s="247">
        <v>11</v>
      </c>
      <c r="P57" s="248">
        <v>19</v>
      </c>
      <c r="Q57" s="246">
        <v>17</v>
      </c>
      <c r="R57" s="250">
        <v>51</v>
      </c>
      <c r="S57" s="249">
        <v>2</v>
      </c>
      <c r="T57" s="250">
        <v>7</v>
      </c>
      <c r="U57" s="245">
        <f>SUM(V57:AB57)</f>
        <v>143038</v>
      </c>
      <c r="V57" s="246">
        <v>62601</v>
      </c>
      <c r="W57" s="247">
        <v>74991</v>
      </c>
      <c r="X57" s="247"/>
      <c r="Y57" s="247">
        <v>3256</v>
      </c>
      <c r="Z57" s="247">
        <v>180</v>
      </c>
      <c r="AA57" s="247"/>
      <c r="AB57" s="248">
        <v>2010</v>
      </c>
    </row>
    <row r="58" spans="1:29" ht="18.95" customHeight="1">
      <c r="A58" s="255"/>
      <c r="B58" s="245">
        <f t="shared" ref="B58:AB58" si="31">IF(B57=0,IF(B54=0,"",B57-B54),B57-B54)</f>
        <v>-24</v>
      </c>
      <c r="C58" s="246">
        <f t="shared" si="31"/>
        <v>-29</v>
      </c>
      <c r="D58" s="247">
        <f t="shared" si="31"/>
        <v>0</v>
      </c>
      <c r="E58" s="247">
        <f t="shared" si="31"/>
        <v>0</v>
      </c>
      <c r="F58" s="247">
        <f t="shared" si="31"/>
        <v>1</v>
      </c>
      <c r="G58" s="247" t="str">
        <f t="shared" si="31"/>
        <v/>
      </c>
      <c r="H58" s="248">
        <f t="shared" si="31"/>
        <v>4</v>
      </c>
      <c r="I58" s="249">
        <f t="shared" si="31"/>
        <v>-946</v>
      </c>
      <c r="J58" s="247">
        <f t="shared" si="31"/>
        <v>56</v>
      </c>
      <c r="K58" s="248">
        <f t="shared" si="31"/>
        <v>7</v>
      </c>
      <c r="L58" s="245">
        <f t="shared" si="31"/>
        <v>-42</v>
      </c>
      <c r="M58" s="246">
        <f t="shared" si="31"/>
        <v>-9</v>
      </c>
      <c r="N58" s="247">
        <f t="shared" si="31"/>
        <v>-1</v>
      </c>
      <c r="O58" s="247">
        <f t="shared" si="31"/>
        <v>-7</v>
      </c>
      <c r="P58" s="248">
        <f t="shared" si="31"/>
        <v>-25</v>
      </c>
      <c r="Q58" s="246">
        <f t="shared" si="31"/>
        <v>-54</v>
      </c>
      <c r="R58" s="250">
        <f t="shared" si="31"/>
        <v>-132</v>
      </c>
      <c r="S58" s="249">
        <f t="shared" si="31"/>
        <v>-2</v>
      </c>
      <c r="T58" s="250">
        <f t="shared" si="31"/>
        <v>-6</v>
      </c>
      <c r="U58" s="245">
        <f>SUM(V58:AB58)</f>
        <v>-16942</v>
      </c>
      <c r="V58" s="246">
        <f t="shared" si="31"/>
        <v>-64364</v>
      </c>
      <c r="W58" s="247">
        <f t="shared" si="31"/>
        <v>45072</v>
      </c>
      <c r="X58" s="247">
        <f t="shared" si="31"/>
        <v>-193</v>
      </c>
      <c r="Y58" s="247">
        <f t="shared" si="31"/>
        <v>1522</v>
      </c>
      <c r="Z58" s="247">
        <f t="shared" si="31"/>
        <v>180</v>
      </c>
      <c r="AA58" s="247" t="str">
        <f t="shared" si="31"/>
        <v/>
      </c>
      <c r="AB58" s="248">
        <f t="shared" si="31"/>
        <v>841</v>
      </c>
    </row>
    <row r="59" spans="1:29" s="232" customFormat="1" ht="9.75" customHeight="1">
      <c r="A59" s="256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8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</row>
    <row r="60" spans="1:29" ht="18.95" customHeight="1">
      <c r="A60" s="259" t="s">
        <v>80</v>
      </c>
      <c r="B60" s="260">
        <v>60</v>
      </c>
      <c r="C60" s="261">
        <v>40</v>
      </c>
      <c r="D60" s="262"/>
      <c r="E60" s="262">
        <v>4</v>
      </c>
      <c r="F60" s="262">
        <v>1</v>
      </c>
      <c r="G60" s="262"/>
      <c r="H60" s="263">
        <v>15</v>
      </c>
      <c r="I60" s="264">
        <v>1253</v>
      </c>
      <c r="J60" s="262">
        <v>197</v>
      </c>
      <c r="K60" s="263"/>
      <c r="L60" s="265">
        <v>40</v>
      </c>
      <c r="M60" s="261">
        <v>3</v>
      </c>
      <c r="N60" s="262">
        <v>7</v>
      </c>
      <c r="O60" s="262">
        <v>9</v>
      </c>
      <c r="P60" s="263">
        <v>21</v>
      </c>
      <c r="Q60" s="261">
        <v>42</v>
      </c>
      <c r="R60" s="266">
        <v>96</v>
      </c>
      <c r="S60" s="264">
        <v>1</v>
      </c>
      <c r="T60" s="266">
        <v>15</v>
      </c>
      <c r="U60" s="265">
        <f>SUM(V60:AB60)</f>
        <v>125368</v>
      </c>
      <c r="V60" s="261">
        <v>81311</v>
      </c>
      <c r="W60" s="262">
        <v>39042</v>
      </c>
      <c r="X60" s="262"/>
      <c r="Y60" s="262">
        <v>4246</v>
      </c>
      <c r="Z60" s="262">
        <v>490</v>
      </c>
      <c r="AA60" s="262"/>
      <c r="AB60" s="263">
        <v>279</v>
      </c>
    </row>
    <row r="61" spans="1:29" ht="18.95" customHeight="1">
      <c r="A61" s="255"/>
      <c r="B61" s="245">
        <f t="shared" ref="B61:AB61" si="32">IF(B60=0,IF(B57=0,"",B60-B57),B60-B57)</f>
        <v>1</v>
      </c>
      <c r="C61" s="246">
        <f t="shared" si="32"/>
        <v>9</v>
      </c>
      <c r="D61" s="247"/>
      <c r="E61" s="247">
        <f t="shared" si="32"/>
        <v>-4</v>
      </c>
      <c r="F61" s="247">
        <f t="shared" si="32"/>
        <v>0</v>
      </c>
      <c r="G61" s="247" t="str">
        <f t="shared" si="32"/>
        <v/>
      </c>
      <c r="H61" s="248">
        <f t="shared" si="32"/>
        <v>-3</v>
      </c>
      <c r="I61" s="249">
        <f t="shared" si="32"/>
        <v>-180</v>
      </c>
      <c r="J61" s="247">
        <f t="shared" si="32"/>
        <v>-9</v>
      </c>
      <c r="K61" s="248">
        <f t="shared" si="32"/>
        <v>-17</v>
      </c>
      <c r="L61" s="245">
        <f t="shared" si="32"/>
        <v>0</v>
      </c>
      <c r="M61" s="246">
        <f t="shared" si="32"/>
        <v>-3</v>
      </c>
      <c r="N61" s="247">
        <f t="shared" si="32"/>
        <v>3</v>
      </c>
      <c r="O61" s="247">
        <f t="shared" si="32"/>
        <v>-2</v>
      </c>
      <c r="P61" s="248">
        <f t="shared" si="32"/>
        <v>2</v>
      </c>
      <c r="Q61" s="246">
        <f t="shared" si="32"/>
        <v>25</v>
      </c>
      <c r="R61" s="250">
        <f t="shared" si="32"/>
        <v>45</v>
      </c>
      <c r="S61" s="249">
        <f t="shared" si="32"/>
        <v>-1</v>
      </c>
      <c r="T61" s="250">
        <f t="shared" si="32"/>
        <v>8</v>
      </c>
      <c r="U61" s="245">
        <f>SUM(V61:AB61)</f>
        <v>-17670</v>
      </c>
      <c r="V61" s="246">
        <f t="shared" si="32"/>
        <v>18710</v>
      </c>
      <c r="W61" s="247">
        <f t="shared" si="32"/>
        <v>-35949</v>
      </c>
      <c r="X61" s="247" t="str">
        <f t="shared" si="32"/>
        <v/>
      </c>
      <c r="Y61" s="247">
        <f t="shared" si="32"/>
        <v>990</v>
      </c>
      <c r="Z61" s="247">
        <f t="shared" si="32"/>
        <v>310</v>
      </c>
      <c r="AA61" s="247" t="str">
        <f t="shared" si="32"/>
        <v/>
      </c>
      <c r="AB61" s="248">
        <f t="shared" si="32"/>
        <v>-1731</v>
      </c>
    </row>
    <row r="62" spans="1:29" s="232" customFormat="1" ht="9.75" customHeight="1">
      <c r="A62" s="256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8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</row>
    <row r="63" spans="1:29" ht="18.95" customHeight="1">
      <c r="A63" s="259" t="s">
        <v>79</v>
      </c>
      <c r="B63" s="245">
        <v>79</v>
      </c>
      <c r="C63" s="246">
        <v>47</v>
      </c>
      <c r="D63" s="247">
        <v>2</v>
      </c>
      <c r="E63" s="247">
        <v>6</v>
      </c>
      <c r="F63" s="247"/>
      <c r="G63" s="247"/>
      <c r="H63" s="248">
        <v>24</v>
      </c>
      <c r="I63" s="249">
        <v>852</v>
      </c>
      <c r="J63" s="247">
        <v>51</v>
      </c>
      <c r="K63" s="248">
        <v>97</v>
      </c>
      <c r="L63" s="245">
        <v>56</v>
      </c>
      <c r="M63" s="246">
        <v>4</v>
      </c>
      <c r="N63" s="247">
        <v>4</v>
      </c>
      <c r="O63" s="247">
        <v>16</v>
      </c>
      <c r="P63" s="248">
        <v>32</v>
      </c>
      <c r="Q63" s="246">
        <v>41</v>
      </c>
      <c r="R63" s="250">
        <v>75</v>
      </c>
      <c r="S63" s="249">
        <v>2</v>
      </c>
      <c r="T63" s="250">
        <v>8</v>
      </c>
      <c r="U63" s="245">
        <f>SUM(V63:AB63)</f>
        <v>47863</v>
      </c>
      <c r="V63" s="246">
        <v>29007</v>
      </c>
      <c r="W63" s="247">
        <v>17993</v>
      </c>
      <c r="X63" s="247"/>
      <c r="Y63" s="247">
        <v>264</v>
      </c>
      <c r="Z63" s="247"/>
      <c r="AA63" s="247"/>
      <c r="AB63" s="248">
        <v>599</v>
      </c>
    </row>
    <row r="64" spans="1:29" ht="18.95" customHeight="1">
      <c r="A64" s="267"/>
      <c r="B64" s="268">
        <f t="shared" ref="B64:AB64" si="33">IF(B63=0,IF(B60=0,"",B63-B60),B63-B60)</f>
        <v>19</v>
      </c>
      <c r="C64" s="246">
        <f t="shared" si="33"/>
        <v>7</v>
      </c>
      <c r="D64" s="247">
        <f t="shared" si="33"/>
        <v>2</v>
      </c>
      <c r="E64" s="247">
        <f t="shared" si="33"/>
        <v>2</v>
      </c>
      <c r="F64" s="247"/>
      <c r="G64" s="247" t="str">
        <f t="shared" si="33"/>
        <v/>
      </c>
      <c r="H64" s="248">
        <f t="shared" si="33"/>
        <v>9</v>
      </c>
      <c r="I64" s="249">
        <f t="shared" si="33"/>
        <v>-401</v>
      </c>
      <c r="J64" s="247">
        <f t="shared" si="33"/>
        <v>-146</v>
      </c>
      <c r="K64" s="248">
        <f t="shared" si="33"/>
        <v>97</v>
      </c>
      <c r="L64" s="245"/>
      <c r="M64" s="246">
        <f t="shared" si="33"/>
        <v>1</v>
      </c>
      <c r="N64" s="247">
        <f t="shared" si="33"/>
        <v>-3</v>
      </c>
      <c r="O64" s="247">
        <f t="shared" si="33"/>
        <v>7</v>
      </c>
      <c r="P64" s="248">
        <f t="shared" si="33"/>
        <v>11</v>
      </c>
      <c r="Q64" s="246">
        <f t="shared" si="33"/>
        <v>-1</v>
      </c>
      <c r="R64" s="250">
        <f t="shared" si="33"/>
        <v>-21</v>
      </c>
      <c r="S64" s="249">
        <f t="shared" si="33"/>
        <v>1</v>
      </c>
      <c r="T64" s="250">
        <f t="shared" si="33"/>
        <v>-7</v>
      </c>
      <c r="U64" s="245">
        <f>SUM(V64:AB64)</f>
        <v>-77505</v>
      </c>
      <c r="V64" s="246">
        <f t="shared" si="33"/>
        <v>-52304</v>
      </c>
      <c r="W64" s="247">
        <f t="shared" si="33"/>
        <v>-21049</v>
      </c>
      <c r="X64" s="247" t="str">
        <f t="shared" si="33"/>
        <v/>
      </c>
      <c r="Y64" s="247">
        <f t="shared" si="33"/>
        <v>-3982</v>
      </c>
      <c r="Z64" s="247">
        <f t="shared" si="33"/>
        <v>-490</v>
      </c>
      <c r="AA64" s="247" t="str">
        <f t="shared" si="33"/>
        <v/>
      </c>
      <c r="AB64" s="248">
        <f t="shared" si="33"/>
        <v>320</v>
      </c>
      <c r="AC64" s="232"/>
    </row>
    <row r="65" spans="1:28" s="232" customFormat="1">
      <c r="A65" s="256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8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</row>
    <row r="66" spans="1:28" ht="18.95" customHeight="1">
      <c r="A66" s="259" t="s">
        <v>114</v>
      </c>
      <c r="B66" s="245">
        <v>49</v>
      </c>
      <c r="C66" s="246">
        <v>37</v>
      </c>
      <c r="D66" s="247">
        <v>1</v>
      </c>
      <c r="E66" s="247">
        <v>4</v>
      </c>
      <c r="F66" s="247"/>
      <c r="G66" s="247"/>
      <c r="H66" s="248">
        <v>7</v>
      </c>
      <c r="I66" s="249">
        <v>2231</v>
      </c>
      <c r="J66" s="247">
        <v>64</v>
      </c>
      <c r="K66" s="248">
        <v>12</v>
      </c>
      <c r="L66" s="245">
        <v>45</v>
      </c>
      <c r="M66" s="246">
        <v>9</v>
      </c>
      <c r="N66" s="247">
        <v>4</v>
      </c>
      <c r="O66" s="247">
        <v>11</v>
      </c>
      <c r="P66" s="248">
        <v>21</v>
      </c>
      <c r="Q66" s="246">
        <v>32</v>
      </c>
      <c r="R66" s="250">
        <v>83</v>
      </c>
      <c r="S66" s="249"/>
      <c r="T66" s="250">
        <v>14</v>
      </c>
      <c r="U66" s="245">
        <f>SUM(V66:AB66)</f>
        <v>174899</v>
      </c>
      <c r="V66" s="246">
        <v>109201</v>
      </c>
      <c r="W66" s="247">
        <v>63920</v>
      </c>
      <c r="X66" s="247"/>
      <c r="Y66" s="247">
        <v>1634</v>
      </c>
      <c r="Z66" s="247"/>
      <c r="AA66" s="247"/>
      <c r="AB66" s="248">
        <v>144</v>
      </c>
    </row>
    <row r="67" spans="1:28" ht="18.95" customHeight="1">
      <c r="A67" s="267"/>
      <c r="B67" s="245">
        <f t="shared" ref="B67:AB67" si="34">IF(B66=0,IF(B63=0,"",B66-B63),B66-B63)</f>
        <v>-30</v>
      </c>
      <c r="C67" s="246">
        <f t="shared" si="34"/>
        <v>-10</v>
      </c>
      <c r="D67" s="247">
        <f t="shared" si="34"/>
        <v>-1</v>
      </c>
      <c r="E67" s="247">
        <f t="shared" si="34"/>
        <v>-2</v>
      </c>
      <c r="F67" s="247" t="str">
        <f t="shared" si="34"/>
        <v/>
      </c>
      <c r="G67" s="247" t="str">
        <f t="shared" si="34"/>
        <v/>
      </c>
      <c r="H67" s="248">
        <f t="shared" si="34"/>
        <v>-17</v>
      </c>
      <c r="I67" s="249">
        <f t="shared" si="34"/>
        <v>1379</v>
      </c>
      <c r="J67" s="247">
        <f t="shared" si="34"/>
        <v>13</v>
      </c>
      <c r="K67" s="248">
        <f t="shared" si="34"/>
        <v>-85</v>
      </c>
      <c r="L67" s="245">
        <f t="shared" si="34"/>
        <v>-11</v>
      </c>
      <c r="M67" s="246">
        <f t="shared" si="34"/>
        <v>5</v>
      </c>
      <c r="N67" s="247">
        <f t="shared" si="34"/>
        <v>0</v>
      </c>
      <c r="O67" s="247">
        <f t="shared" si="34"/>
        <v>-5</v>
      </c>
      <c r="P67" s="248">
        <f t="shared" si="34"/>
        <v>-11</v>
      </c>
      <c r="Q67" s="246">
        <f t="shared" si="34"/>
        <v>-9</v>
      </c>
      <c r="R67" s="250">
        <f t="shared" si="34"/>
        <v>8</v>
      </c>
      <c r="S67" s="249">
        <f t="shared" si="34"/>
        <v>-2</v>
      </c>
      <c r="T67" s="250">
        <f t="shared" si="34"/>
        <v>6</v>
      </c>
      <c r="U67" s="245">
        <f>SUM(V67:AB67)</f>
        <v>127036</v>
      </c>
      <c r="V67" s="246">
        <f t="shared" si="34"/>
        <v>80194</v>
      </c>
      <c r="W67" s="247">
        <f t="shared" si="34"/>
        <v>45927</v>
      </c>
      <c r="X67" s="247" t="str">
        <f t="shared" si="34"/>
        <v/>
      </c>
      <c r="Y67" s="247">
        <f t="shared" si="34"/>
        <v>1370</v>
      </c>
      <c r="Z67" s="247" t="str">
        <f t="shared" si="34"/>
        <v/>
      </c>
      <c r="AA67" s="247" t="str">
        <f t="shared" si="34"/>
        <v/>
      </c>
      <c r="AB67" s="248">
        <f t="shared" si="34"/>
        <v>-455</v>
      </c>
    </row>
    <row r="68" spans="1:28" s="232" customFormat="1">
      <c r="A68" s="256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8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</row>
    <row r="69" spans="1:28" ht="18.95" customHeight="1">
      <c r="A69" s="234" t="s">
        <v>115</v>
      </c>
      <c r="B69" s="269">
        <v>50</v>
      </c>
      <c r="C69" s="270">
        <v>38</v>
      </c>
      <c r="D69" s="247">
        <v>1</v>
      </c>
      <c r="E69" s="247">
        <v>4</v>
      </c>
      <c r="F69" s="247"/>
      <c r="G69" s="247"/>
      <c r="H69" s="248">
        <v>7</v>
      </c>
      <c r="I69" s="246">
        <v>5079</v>
      </c>
      <c r="J69" s="247">
        <v>293</v>
      </c>
      <c r="K69" s="248">
        <v>32</v>
      </c>
      <c r="L69" s="245">
        <v>58</v>
      </c>
      <c r="M69" s="246">
        <v>6</v>
      </c>
      <c r="N69" s="247">
        <v>7</v>
      </c>
      <c r="O69" s="247">
        <v>11</v>
      </c>
      <c r="P69" s="248">
        <v>34</v>
      </c>
      <c r="Q69" s="246">
        <v>31</v>
      </c>
      <c r="R69" s="250">
        <v>69</v>
      </c>
      <c r="S69" s="249">
        <v>2</v>
      </c>
      <c r="T69" s="250">
        <v>11</v>
      </c>
      <c r="U69" s="245">
        <v>417011</v>
      </c>
      <c r="V69" s="246">
        <v>194473</v>
      </c>
      <c r="W69" s="247">
        <v>212342</v>
      </c>
      <c r="X69" s="247"/>
      <c r="Y69" s="247">
        <v>1098</v>
      </c>
      <c r="Z69" s="247"/>
      <c r="AA69" s="247"/>
      <c r="AB69" s="248">
        <v>9098</v>
      </c>
    </row>
    <row r="70" spans="1:28" ht="18.95" customHeight="1">
      <c r="A70" s="267"/>
      <c r="B70" s="245">
        <f t="shared" ref="B70:AB70" si="35">IF(B69=0,IF(B66=0,"",B69-B66),B69-B66)</f>
        <v>1</v>
      </c>
      <c r="C70" s="246">
        <f>IF(C69=0,IF(C66=0,"",C69-C66),C69-C66)</f>
        <v>1</v>
      </c>
      <c r="D70" s="247">
        <f t="shared" si="35"/>
        <v>0</v>
      </c>
      <c r="E70" s="247">
        <f t="shared" si="35"/>
        <v>0</v>
      </c>
      <c r="F70" s="247" t="str">
        <f t="shared" si="35"/>
        <v/>
      </c>
      <c r="G70" s="247" t="str">
        <f t="shared" si="35"/>
        <v/>
      </c>
      <c r="H70" s="248">
        <f t="shared" si="35"/>
        <v>0</v>
      </c>
      <c r="I70" s="249">
        <f t="shared" si="35"/>
        <v>2848</v>
      </c>
      <c r="J70" s="247">
        <f t="shared" si="35"/>
        <v>229</v>
      </c>
      <c r="K70" s="248">
        <f t="shared" si="35"/>
        <v>20</v>
      </c>
      <c r="L70" s="245">
        <f t="shared" si="35"/>
        <v>13</v>
      </c>
      <c r="M70" s="246">
        <f t="shared" si="35"/>
        <v>-3</v>
      </c>
      <c r="N70" s="247">
        <f t="shared" si="35"/>
        <v>3</v>
      </c>
      <c r="O70" s="247">
        <f t="shared" si="35"/>
        <v>0</v>
      </c>
      <c r="P70" s="248">
        <f t="shared" si="35"/>
        <v>13</v>
      </c>
      <c r="Q70" s="246">
        <f t="shared" si="35"/>
        <v>-1</v>
      </c>
      <c r="R70" s="250">
        <f t="shared" si="35"/>
        <v>-14</v>
      </c>
      <c r="S70" s="249">
        <f t="shared" si="35"/>
        <v>2</v>
      </c>
      <c r="T70" s="250">
        <f t="shared" si="35"/>
        <v>-3</v>
      </c>
      <c r="U70" s="245">
        <f>SUM(V70:AB70)</f>
        <v>242112</v>
      </c>
      <c r="V70" s="246">
        <f t="shared" si="35"/>
        <v>85272</v>
      </c>
      <c r="W70" s="247">
        <f t="shared" si="35"/>
        <v>148422</v>
      </c>
      <c r="X70" s="247" t="str">
        <f t="shared" si="35"/>
        <v/>
      </c>
      <c r="Y70" s="247">
        <f t="shared" si="35"/>
        <v>-536</v>
      </c>
      <c r="Z70" s="247" t="str">
        <f t="shared" si="35"/>
        <v/>
      </c>
      <c r="AA70" s="247" t="str">
        <f t="shared" si="35"/>
        <v/>
      </c>
      <c r="AB70" s="248">
        <f t="shared" si="35"/>
        <v>8954</v>
      </c>
    </row>
    <row r="71" spans="1:28" s="232" customFormat="1" ht="9.9499999999999993" customHeight="1">
      <c r="A71" s="271"/>
      <c r="B71" s="251"/>
      <c r="C71" s="251"/>
      <c r="D71" s="251"/>
      <c r="E71" s="251"/>
      <c r="F71" s="251"/>
      <c r="G71" s="251"/>
      <c r="H71" s="251"/>
      <c r="I71" s="251"/>
      <c r="J71" s="251"/>
      <c r="K71" s="251"/>
      <c r="L71" s="272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72"/>
    </row>
    <row r="72" spans="1:28" ht="18.95" customHeight="1">
      <c r="A72" s="234" t="s">
        <v>171</v>
      </c>
      <c r="B72" s="269">
        <f>SUM(C72:H72)</f>
        <v>49</v>
      </c>
      <c r="C72" s="198">
        <v>30</v>
      </c>
      <c r="D72" s="199">
        <v>1</v>
      </c>
      <c r="E72" s="199">
        <v>5</v>
      </c>
      <c r="F72" s="199"/>
      <c r="G72" s="199"/>
      <c r="H72" s="200">
        <v>13</v>
      </c>
      <c r="I72" s="201">
        <v>1048</v>
      </c>
      <c r="J72" s="199">
        <v>113</v>
      </c>
      <c r="K72" s="200">
        <v>18</v>
      </c>
      <c r="L72" s="245">
        <f>SUM(M72:P72)</f>
        <v>41</v>
      </c>
      <c r="M72" s="201">
        <v>4</v>
      </c>
      <c r="N72" s="199">
        <v>3</v>
      </c>
      <c r="O72" s="199">
        <v>13</v>
      </c>
      <c r="P72" s="200">
        <v>21</v>
      </c>
      <c r="Q72" s="201">
        <v>28</v>
      </c>
      <c r="R72" s="202">
        <v>84</v>
      </c>
      <c r="S72" s="203"/>
      <c r="T72" s="202">
        <v>14</v>
      </c>
      <c r="U72" s="245">
        <f>SUM(V72:AB72)</f>
        <v>93024</v>
      </c>
      <c r="V72" s="201">
        <v>60319</v>
      </c>
      <c r="W72" s="199">
        <v>32062</v>
      </c>
      <c r="X72" s="199"/>
      <c r="Y72" s="199">
        <v>491</v>
      </c>
      <c r="Z72" s="199"/>
      <c r="AA72" s="199"/>
      <c r="AB72" s="200">
        <v>152</v>
      </c>
    </row>
    <row r="73" spans="1:28" ht="18.95" customHeight="1" thickBot="1">
      <c r="A73" s="273"/>
      <c r="B73" s="274">
        <f t="shared" ref="B73:AB73" si="36">IF(B72=0,IF(B69=0,"",B72-B69),B72-B69)</f>
        <v>-1</v>
      </c>
      <c r="C73" s="275">
        <f>IF(C72=0,IF(C69=0,"",C72-C69),C72-C69)</f>
        <v>-8</v>
      </c>
      <c r="D73" s="276">
        <f t="shared" si="36"/>
        <v>0</v>
      </c>
      <c r="E73" s="276">
        <f>IF(E72=0,IF(E69=0,"",E72-E69),E72-E69)</f>
        <v>1</v>
      </c>
      <c r="F73" s="276" t="str">
        <f t="shared" si="36"/>
        <v/>
      </c>
      <c r="G73" s="276" t="str">
        <f t="shared" si="36"/>
        <v/>
      </c>
      <c r="H73" s="277">
        <f t="shared" si="36"/>
        <v>6</v>
      </c>
      <c r="I73" s="278">
        <f t="shared" si="36"/>
        <v>-4031</v>
      </c>
      <c r="J73" s="276">
        <f t="shared" si="36"/>
        <v>-180</v>
      </c>
      <c r="K73" s="277">
        <f t="shared" si="36"/>
        <v>-14</v>
      </c>
      <c r="L73" s="274">
        <f t="shared" si="36"/>
        <v>-17</v>
      </c>
      <c r="M73" s="275">
        <f t="shared" si="36"/>
        <v>-2</v>
      </c>
      <c r="N73" s="276">
        <f t="shared" si="36"/>
        <v>-4</v>
      </c>
      <c r="O73" s="276">
        <f t="shared" si="36"/>
        <v>2</v>
      </c>
      <c r="P73" s="277">
        <f t="shared" si="36"/>
        <v>-13</v>
      </c>
      <c r="Q73" s="275">
        <f t="shared" si="36"/>
        <v>-3</v>
      </c>
      <c r="R73" s="279">
        <f t="shared" si="36"/>
        <v>15</v>
      </c>
      <c r="S73" s="278">
        <f t="shared" si="36"/>
        <v>-2</v>
      </c>
      <c r="T73" s="279">
        <f t="shared" si="36"/>
        <v>3</v>
      </c>
      <c r="U73" s="274">
        <f>SUM(V73:AB73)</f>
        <v>-323987</v>
      </c>
      <c r="V73" s="275">
        <f t="shared" si="36"/>
        <v>-134154</v>
      </c>
      <c r="W73" s="276">
        <f t="shared" si="36"/>
        <v>-180280</v>
      </c>
      <c r="X73" s="276" t="str">
        <f t="shared" si="36"/>
        <v/>
      </c>
      <c r="Y73" s="276">
        <f t="shared" si="36"/>
        <v>-607</v>
      </c>
      <c r="Z73" s="276" t="str">
        <f t="shared" si="36"/>
        <v/>
      </c>
      <c r="AA73" s="276" t="str">
        <f t="shared" si="36"/>
        <v/>
      </c>
      <c r="AB73" s="277">
        <f t="shared" si="36"/>
        <v>-8946</v>
      </c>
    </row>
  </sheetData>
  <sheetProtection selectLockedCells="1"/>
  <mergeCells count="46">
    <mergeCell ref="V3:W3"/>
    <mergeCell ref="M3:M4"/>
    <mergeCell ref="O3:O4"/>
    <mergeCell ref="U1:AB1"/>
    <mergeCell ref="S3:S4"/>
    <mergeCell ref="Q2:R2"/>
    <mergeCell ref="S2:T2"/>
    <mergeCell ref="Z3:Z4"/>
    <mergeCell ref="U2:AB2"/>
    <mergeCell ref="T3:T4"/>
    <mergeCell ref="U3:U4"/>
    <mergeCell ref="I2:K2"/>
    <mergeCell ref="L2:P2"/>
    <mergeCell ref="H3:H4"/>
    <mergeCell ref="I3:J3"/>
    <mergeCell ref="E3:E4"/>
    <mergeCell ref="L3:L4"/>
    <mergeCell ref="N3:N4"/>
    <mergeCell ref="K3:K4"/>
    <mergeCell ref="B3:B4"/>
    <mergeCell ref="C3:C4"/>
    <mergeCell ref="D3:D4"/>
    <mergeCell ref="A2:A4"/>
    <mergeCell ref="B2:H2"/>
    <mergeCell ref="A18:A19"/>
    <mergeCell ref="A21:A22"/>
    <mergeCell ref="A24:A25"/>
    <mergeCell ref="AB3:AB4"/>
    <mergeCell ref="A6:A7"/>
    <mergeCell ref="A9:A10"/>
    <mergeCell ref="A12:A13"/>
    <mergeCell ref="X3:X4"/>
    <mergeCell ref="Y3:Y4"/>
    <mergeCell ref="AA3:AA4"/>
    <mergeCell ref="A15:A16"/>
    <mergeCell ref="P3:P4"/>
    <mergeCell ref="Q3:Q4"/>
    <mergeCell ref="R3:R4"/>
    <mergeCell ref="F3:F4"/>
    <mergeCell ref="G3:G4"/>
    <mergeCell ref="A39:A40"/>
    <mergeCell ref="A42:A43"/>
    <mergeCell ref="A27:A28"/>
    <mergeCell ref="A30:A31"/>
    <mergeCell ref="A33:A34"/>
    <mergeCell ref="A36:A37"/>
  </mergeCells>
  <phoneticPr fontId="5"/>
  <dataValidations count="1">
    <dataValidation imeMode="off" allowBlank="1" showInputMessage="1" showErrorMessage="1" sqref="B72:AB72 B69:AB69"/>
  </dataValidations>
  <pageMargins left="0.27559055118110237" right="0.19685039370078741" top="0.78740157480314965" bottom="0.19685039370078741" header="0.51181102362204722" footer="0.31496062992125984"/>
  <pageSetup paperSize="9" firstPageNumber="73" orientation="landscape" useFirstPageNumber="1" r:id="rId1"/>
  <headerFooter alignWithMargins="0">
    <oddFooter>&amp;C‐ &amp;P ‐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C17"/>
  <sheetViews>
    <sheetView workbookViewId="0">
      <selection activeCell="X14" sqref="X14"/>
    </sheetView>
  </sheetViews>
  <sheetFormatPr defaultRowHeight="13.5"/>
  <sheetData>
    <row r="17" spans="3:3">
      <c r="C17" t="s">
        <v>177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zoomScaleNormal="100" zoomScaleSheetLayoutView="85" workbookViewId="0">
      <selection activeCell="J72" sqref="J72"/>
    </sheetView>
  </sheetViews>
  <sheetFormatPr defaultRowHeight="13.5"/>
  <cols>
    <col min="3" max="3" width="4.375" customWidth="1"/>
    <col min="4" max="4" width="38.75" customWidth="1"/>
    <col min="259" max="259" width="4.375" customWidth="1"/>
    <col min="260" max="260" width="38.75" customWidth="1"/>
    <col min="515" max="515" width="4.375" customWidth="1"/>
    <col min="516" max="516" width="38.75" customWidth="1"/>
    <col min="771" max="771" width="4.375" customWidth="1"/>
    <col min="772" max="772" width="38.75" customWidth="1"/>
    <col min="1027" max="1027" width="4.375" customWidth="1"/>
    <col min="1028" max="1028" width="38.75" customWidth="1"/>
    <col min="1283" max="1283" width="4.375" customWidth="1"/>
    <col min="1284" max="1284" width="38.75" customWidth="1"/>
    <col min="1539" max="1539" width="4.375" customWidth="1"/>
    <col min="1540" max="1540" width="38.75" customWidth="1"/>
    <col min="1795" max="1795" width="4.375" customWidth="1"/>
    <col min="1796" max="1796" width="38.75" customWidth="1"/>
    <col min="2051" max="2051" width="4.375" customWidth="1"/>
    <col min="2052" max="2052" width="38.75" customWidth="1"/>
    <col min="2307" max="2307" width="4.375" customWidth="1"/>
    <col min="2308" max="2308" width="38.75" customWidth="1"/>
    <col min="2563" max="2563" width="4.375" customWidth="1"/>
    <col min="2564" max="2564" width="38.75" customWidth="1"/>
    <col min="2819" max="2819" width="4.375" customWidth="1"/>
    <col min="2820" max="2820" width="38.75" customWidth="1"/>
    <col min="3075" max="3075" width="4.375" customWidth="1"/>
    <col min="3076" max="3076" width="38.75" customWidth="1"/>
    <col min="3331" max="3331" width="4.375" customWidth="1"/>
    <col min="3332" max="3332" width="38.75" customWidth="1"/>
    <col min="3587" max="3587" width="4.375" customWidth="1"/>
    <col min="3588" max="3588" width="38.75" customWidth="1"/>
    <col min="3843" max="3843" width="4.375" customWidth="1"/>
    <col min="3844" max="3844" width="38.75" customWidth="1"/>
    <col min="4099" max="4099" width="4.375" customWidth="1"/>
    <col min="4100" max="4100" width="38.75" customWidth="1"/>
    <col min="4355" max="4355" width="4.375" customWidth="1"/>
    <col min="4356" max="4356" width="38.75" customWidth="1"/>
    <col min="4611" max="4611" width="4.375" customWidth="1"/>
    <col min="4612" max="4612" width="38.75" customWidth="1"/>
    <col min="4867" max="4867" width="4.375" customWidth="1"/>
    <col min="4868" max="4868" width="38.75" customWidth="1"/>
    <col min="5123" max="5123" width="4.375" customWidth="1"/>
    <col min="5124" max="5124" width="38.75" customWidth="1"/>
    <col min="5379" max="5379" width="4.375" customWidth="1"/>
    <col min="5380" max="5380" width="38.75" customWidth="1"/>
    <col min="5635" max="5635" width="4.375" customWidth="1"/>
    <col min="5636" max="5636" width="38.75" customWidth="1"/>
    <col min="5891" max="5891" width="4.375" customWidth="1"/>
    <col min="5892" max="5892" width="38.75" customWidth="1"/>
    <col min="6147" max="6147" width="4.375" customWidth="1"/>
    <col min="6148" max="6148" width="38.75" customWidth="1"/>
    <col min="6403" max="6403" width="4.375" customWidth="1"/>
    <col min="6404" max="6404" width="38.75" customWidth="1"/>
    <col min="6659" max="6659" width="4.375" customWidth="1"/>
    <col min="6660" max="6660" width="38.75" customWidth="1"/>
    <col min="6915" max="6915" width="4.375" customWidth="1"/>
    <col min="6916" max="6916" width="38.75" customWidth="1"/>
    <col min="7171" max="7171" width="4.375" customWidth="1"/>
    <col min="7172" max="7172" width="38.75" customWidth="1"/>
    <col min="7427" max="7427" width="4.375" customWidth="1"/>
    <col min="7428" max="7428" width="38.75" customWidth="1"/>
    <col min="7683" max="7683" width="4.375" customWidth="1"/>
    <col min="7684" max="7684" width="38.75" customWidth="1"/>
    <col min="7939" max="7939" width="4.375" customWidth="1"/>
    <col min="7940" max="7940" width="38.75" customWidth="1"/>
    <col min="8195" max="8195" width="4.375" customWidth="1"/>
    <col min="8196" max="8196" width="38.75" customWidth="1"/>
    <col min="8451" max="8451" width="4.375" customWidth="1"/>
    <col min="8452" max="8452" width="38.75" customWidth="1"/>
    <col min="8707" max="8707" width="4.375" customWidth="1"/>
    <col min="8708" max="8708" width="38.75" customWidth="1"/>
    <col min="8963" max="8963" width="4.375" customWidth="1"/>
    <col min="8964" max="8964" width="38.75" customWidth="1"/>
    <col min="9219" max="9219" width="4.375" customWidth="1"/>
    <col min="9220" max="9220" width="38.75" customWidth="1"/>
    <col min="9475" max="9475" width="4.375" customWidth="1"/>
    <col min="9476" max="9476" width="38.75" customWidth="1"/>
    <col min="9731" max="9731" width="4.375" customWidth="1"/>
    <col min="9732" max="9732" width="38.75" customWidth="1"/>
    <col min="9987" max="9987" width="4.375" customWidth="1"/>
    <col min="9988" max="9988" width="38.75" customWidth="1"/>
    <col min="10243" max="10243" width="4.375" customWidth="1"/>
    <col min="10244" max="10244" width="38.75" customWidth="1"/>
    <col min="10499" max="10499" width="4.375" customWidth="1"/>
    <col min="10500" max="10500" width="38.75" customWidth="1"/>
    <col min="10755" max="10755" width="4.375" customWidth="1"/>
    <col min="10756" max="10756" width="38.75" customWidth="1"/>
    <col min="11011" max="11011" width="4.375" customWidth="1"/>
    <col min="11012" max="11012" width="38.75" customWidth="1"/>
    <col min="11267" max="11267" width="4.375" customWidth="1"/>
    <col min="11268" max="11268" width="38.75" customWidth="1"/>
    <col min="11523" max="11523" width="4.375" customWidth="1"/>
    <col min="11524" max="11524" width="38.75" customWidth="1"/>
    <col min="11779" max="11779" width="4.375" customWidth="1"/>
    <col min="11780" max="11780" width="38.75" customWidth="1"/>
    <col min="12035" max="12035" width="4.375" customWidth="1"/>
    <col min="12036" max="12036" width="38.75" customWidth="1"/>
    <col min="12291" max="12291" width="4.375" customWidth="1"/>
    <col min="12292" max="12292" width="38.75" customWidth="1"/>
    <col min="12547" max="12547" width="4.375" customWidth="1"/>
    <col min="12548" max="12548" width="38.75" customWidth="1"/>
    <col min="12803" max="12803" width="4.375" customWidth="1"/>
    <col min="12804" max="12804" width="38.75" customWidth="1"/>
    <col min="13059" max="13059" width="4.375" customWidth="1"/>
    <col min="13060" max="13060" width="38.75" customWidth="1"/>
    <col min="13315" max="13315" width="4.375" customWidth="1"/>
    <col min="13316" max="13316" width="38.75" customWidth="1"/>
    <col min="13571" max="13571" width="4.375" customWidth="1"/>
    <col min="13572" max="13572" width="38.75" customWidth="1"/>
    <col min="13827" max="13827" width="4.375" customWidth="1"/>
    <col min="13828" max="13828" width="38.75" customWidth="1"/>
    <col min="14083" max="14083" width="4.375" customWidth="1"/>
    <col min="14084" max="14084" width="38.75" customWidth="1"/>
    <col min="14339" max="14339" width="4.375" customWidth="1"/>
    <col min="14340" max="14340" width="38.75" customWidth="1"/>
    <col min="14595" max="14595" width="4.375" customWidth="1"/>
    <col min="14596" max="14596" width="38.75" customWidth="1"/>
    <col min="14851" max="14851" width="4.375" customWidth="1"/>
    <col min="14852" max="14852" width="38.75" customWidth="1"/>
    <col min="15107" max="15107" width="4.375" customWidth="1"/>
    <col min="15108" max="15108" width="38.75" customWidth="1"/>
    <col min="15363" max="15363" width="4.375" customWidth="1"/>
    <col min="15364" max="15364" width="38.75" customWidth="1"/>
    <col min="15619" max="15619" width="4.375" customWidth="1"/>
    <col min="15620" max="15620" width="38.75" customWidth="1"/>
    <col min="15875" max="15875" width="4.375" customWidth="1"/>
    <col min="15876" max="15876" width="38.75" customWidth="1"/>
    <col min="16131" max="16131" width="4.375" customWidth="1"/>
    <col min="16132" max="16132" width="38.75" customWidth="1"/>
  </cols>
  <sheetData>
    <row r="1" spans="1:6" ht="21">
      <c r="A1" s="118"/>
      <c r="B1" s="118"/>
      <c r="C1" s="118"/>
      <c r="D1" s="210"/>
      <c r="E1" s="118"/>
      <c r="F1" s="118"/>
    </row>
    <row r="2" spans="1:6" ht="21">
      <c r="A2" s="118"/>
      <c r="B2" s="118"/>
      <c r="C2" s="118"/>
      <c r="D2" s="210"/>
      <c r="E2" s="118"/>
      <c r="F2" s="118"/>
    </row>
    <row r="3" spans="1:6" ht="21">
      <c r="A3" s="118"/>
      <c r="B3" s="118"/>
      <c r="C3" s="118"/>
      <c r="D3" s="210"/>
      <c r="E3" s="118"/>
      <c r="F3" s="118"/>
    </row>
    <row r="4" spans="1:6" ht="21">
      <c r="A4" s="118"/>
      <c r="B4" s="118"/>
      <c r="C4" s="118"/>
      <c r="D4" s="210"/>
      <c r="E4" s="118"/>
      <c r="F4" s="118"/>
    </row>
    <row r="5" spans="1:6" ht="21">
      <c r="A5" s="118"/>
      <c r="B5" s="118"/>
      <c r="C5" s="118"/>
      <c r="D5" s="210"/>
      <c r="E5" s="118"/>
      <c r="F5" s="118"/>
    </row>
    <row r="6" spans="1:6" ht="21">
      <c r="A6" s="118"/>
      <c r="B6" s="118"/>
      <c r="C6" s="118"/>
      <c r="D6" s="210"/>
      <c r="E6" s="118"/>
      <c r="F6" s="118"/>
    </row>
    <row r="7" spans="1:6" ht="21.75" thickBot="1">
      <c r="A7" s="118"/>
      <c r="B7" s="118"/>
      <c r="C7" s="118"/>
      <c r="D7" s="210"/>
      <c r="E7" s="118"/>
      <c r="F7" s="118"/>
    </row>
    <row r="8" spans="1:6" ht="15" thickTop="1" thickBot="1">
      <c r="A8" s="118"/>
      <c r="B8" s="118"/>
      <c r="C8" s="118"/>
      <c r="D8" s="209"/>
      <c r="E8" s="118"/>
      <c r="F8" s="118"/>
    </row>
    <row r="9" spans="1:6" ht="77.25" customHeight="1" thickBot="1">
      <c r="A9" s="118"/>
      <c r="B9" s="118"/>
      <c r="C9" s="118"/>
      <c r="D9" s="208" t="s">
        <v>164</v>
      </c>
      <c r="E9" s="118"/>
      <c r="F9" s="118"/>
    </row>
    <row r="10" spans="1:6" ht="14.25" thickBot="1">
      <c r="A10" s="118"/>
      <c r="B10" s="118"/>
      <c r="C10" s="118"/>
      <c r="D10" s="207"/>
      <c r="E10" s="118"/>
      <c r="F10" s="118"/>
    </row>
    <row r="11" spans="1:6" ht="18" thickTop="1">
      <c r="A11" s="118"/>
      <c r="B11" s="118"/>
      <c r="C11" s="118"/>
      <c r="D11" s="206"/>
      <c r="E11" s="118"/>
      <c r="F11" s="118"/>
    </row>
    <row r="12" spans="1:6" ht="17.25">
      <c r="A12" s="118"/>
      <c r="B12" s="118"/>
      <c r="C12" s="118"/>
      <c r="D12" s="206"/>
      <c r="E12" s="118"/>
      <c r="F12" s="118"/>
    </row>
    <row r="13" spans="1:6" ht="17.25">
      <c r="A13" s="118"/>
      <c r="B13" s="118"/>
      <c r="C13" s="118"/>
      <c r="D13" s="206"/>
      <c r="E13" s="118"/>
      <c r="F13" s="118"/>
    </row>
    <row r="14" spans="1:6" ht="17.25">
      <c r="A14" s="118"/>
      <c r="B14" s="118"/>
      <c r="C14" s="118"/>
      <c r="D14" s="206"/>
      <c r="E14" s="118"/>
      <c r="F14" s="118"/>
    </row>
    <row r="15" spans="1:6" ht="17.25">
      <c r="A15" s="118"/>
      <c r="B15" s="118"/>
      <c r="C15" s="118"/>
      <c r="D15" s="206"/>
      <c r="E15" s="118"/>
      <c r="F15" s="118"/>
    </row>
    <row r="16" spans="1:6" ht="17.25">
      <c r="A16" s="118"/>
      <c r="B16" s="118"/>
      <c r="C16" s="118"/>
      <c r="D16" s="206"/>
      <c r="E16" s="118"/>
      <c r="F16" s="118"/>
    </row>
    <row r="17" spans="1:6" ht="17.25">
      <c r="A17" s="118"/>
      <c r="B17" s="118"/>
      <c r="C17" s="118"/>
      <c r="D17" s="206"/>
      <c r="E17" s="118"/>
      <c r="F17" s="118"/>
    </row>
    <row r="18" spans="1:6" ht="17.25">
      <c r="A18" s="118"/>
      <c r="B18" s="118"/>
      <c r="C18" s="118"/>
      <c r="D18" s="206"/>
      <c r="E18" s="118"/>
      <c r="F18" s="118"/>
    </row>
    <row r="19" spans="1:6" ht="17.25">
      <c r="A19" s="118"/>
      <c r="B19" s="118"/>
      <c r="C19" s="118"/>
      <c r="D19" s="206"/>
      <c r="E19" s="118"/>
      <c r="F19" s="118"/>
    </row>
    <row r="20" spans="1:6" ht="17.25">
      <c r="A20" s="118"/>
      <c r="B20" s="118"/>
      <c r="C20" s="118"/>
      <c r="D20" s="206"/>
      <c r="E20" s="118"/>
      <c r="F20" s="118"/>
    </row>
    <row r="21" spans="1:6" ht="17.25">
      <c r="A21" s="118"/>
      <c r="B21" s="118"/>
      <c r="C21" s="118"/>
      <c r="D21" s="206"/>
      <c r="E21" s="118"/>
      <c r="F21" s="118"/>
    </row>
    <row r="22" spans="1:6" ht="17.25">
      <c r="A22" s="118"/>
      <c r="B22" s="118"/>
      <c r="C22" s="118"/>
      <c r="D22" s="206"/>
      <c r="E22" s="118"/>
      <c r="F22" s="118"/>
    </row>
    <row r="23" spans="1:6" ht="17.25">
      <c r="A23" s="118"/>
      <c r="B23" s="118"/>
      <c r="C23" s="118"/>
      <c r="D23" s="206"/>
      <c r="E23" s="118"/>
      <c r="F23" s="118"/>
    </row>
    <row r="24" spans="1:6" ht="17.25">
      <c r="A24" s="118"/>
      <c r="B24" s="118"/>
      <c r="C24" s="118"/>
      <c r="D24" s="206"/>
      <c r="E24" s="118"/>
      <c r="F24" s="118"/>
    </row>
    <row r="25" spans="1:6" ht="17.25">
      <c r="A25" s="118"/>
      <c r="B25" s="118"/>
      <c r="C25" s="118"/>
      <c r="D25" s="206"/>
      <c r="E25" s="118"/>
      <c r="F25" s="118"/>
    </row>
    <row r="26" spans="1:6" ht="17.25">
      <c r="A26" s="118"/>
      <c r="B26" s="118"/>
      <c r="C26" s="118"/>
      <c r="D26" s="206"/>
      <c r="E26" s="118"/>
      <c r="F26" s="118"/>
    </row>
    <row r="27" spans="1:6" ht="17.25">
      <c r="A27" s="118"/>
      <c r="B27" s="118"/>
      <c r="C27" s="118"/>
      <c r="D27" s="206"/>
      <c r="E27" s="118"/>
      <c r="F27" s="118"/>
    </row>
    <row r="28" spans="1:6" ht="17.25">
      <c r="A28" s="118"/>
      <c r="B28" s="118"/>
      <c r="C28" s="118"/>
      <c r="D28" s="206"/>
      <c r="E28" s="118"/>
      <c r="F28" s="118"/>
    </row>
    <row r="29" spans="1:6" ht="17.25">
      <c r="A29" s="118"/>
      <c r="B29" s="118"/>
      <c r="C29" s="118"/>
      <c r="D29" s="206"/>
      <c r="E29" s="118"/>
      <c r="F29" s="118"/>
    </row>
    <row r="30" spans="1:6" ht="17.25">
      <c r="A30" s="118"/>
      <c r="B30" s="118"/>
      <c r="C30" s="118"/>
      <c r="D30" s="206"/>
      <c r="E30" s="118"/>
      <c r="F30" s="118"/>
    </row>
    <row r="31" spans="1:6">
      <c r="A31" s="118"/>
      <c r="B31" s="118"/>
      <c r="C31" s="118"/>
      <c r="D31" s="205"/>
      <c r="E31" s="118"/>
      <c r="F31" s="118"/>
    </row>
    <row r="32" spans="1:6">
      <c r="A32" s="118"/>
      <c r="B32" s="118"/>
      <c r="C32" s="118"/>
      <c r="D32" s="118"/>
      <c r="E32" s="118"/>
      <c r="F32" s="118"/>
    </row>
    <row r="33" spans="1:6">
      <c r="A33" s="118"/>
      <c r="B33" s="118"/>
      <c r="C33" s="118"/>
      <c r="D33" s="118"/>
      <c r="E33" s="118"/>
      <c r="F33" s="118"/>
    </row>
    <row r="34" spans="1:6">
      <c r="A34" s="118"/>
      <c r="B34" s="118"/>
      <c r="C34" s="118"/>
      <c r="D34" s="118"/>
      <c r="E34" s="118"/>
      <c r="F34" s="118"/>
    </row>
    <row r="35" spans="1:6">
      <c r="A35" s="118"/>
      <c r="B35" s="118"/>
      <c r="C35" s="118"/>
      <c r="D35" s="118"/>
      <c r="E35" s="118"/>
      <c r="F35" s="118"/>
    </row>
  </sheetData>
  <sheetProtection selectLockedCells="1"/>
  <phoneticPr fontId="5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X18"/>
  <sheetViews>
    <sheetView showZeros="0" view="pageLayout" zoomScale="85" zoomScaleNormal="100" zoomScalePageLayoutView="85" workbookViewId="0">
      <selection activeCell="O10" sqref="O10"/>
    </sheetView>
  </sheetViews>
  <sheetFormatPr defaultRowHeight="13.5"/>
  <cols>
    <col min="1" max="1" width="9.125" style="2" customWidth="1"/>
    <col min="2" max="20" width="5" style="2" customWidth="1"/>
    <col min="21" max="24" width="9.125" style="2" customWidth="1"/>
    <col min="25" max="16384" width="9" style="2"/>
  </cols>
  <sheetData>
    <row r="1" spans="1:24">
      <c r="A1" s="285" t="s">
        <v>19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</row>
    <row r="2" spans="1:24" ht="23.25" customHeight="1" thickBot="1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</row>
    <row r="3" spans="1:24" ht="27" customHeight="1">
      <c r="A3" s="310" t="s">
        <v>120</v>
      </c>
      <c r="B3" s="286" t="s">
        <v>4</v>
      </c>
      <c r="C3" s="287"/>
      <c r="D3" s="287"/>
      <c r="E3" s="287"/>
      <c r="F3" s="287"/>
      <c r="G3" s="287"/>
      <c r="H3" s="288"/>
      <c r="I3" s="294" t="s">
        <v>6</v>
      </c>
      <c r="J3" s="287"/>
      <c r="K3" s="287"/>
      <c r="L3" s="287"/>
      <c r="M3" s="295"/>
      <c r="N3" s="286" t="s">
        <v>7</v>
      </c>
      <c r="O3" s="287"/>
      <c r="P3" s="287"/>
      <c r="Q3" s="288"/>
      <c r="R3" s="289" t="s">
        <v>8</v>
      </c>
      <c r="S3" s="286" t="s">
        <v>9</v>
      </c>
      <c r="T3" s="288"/>
      <c r="U3" s="307" t="s">
        <v>170</v>
      </c>
      <c r="V3" s="307" t="s">
        <v>169</v>
      </c>
      <c r="W3" s="307" t="s">
        <v>168</v>
      </c>
      <c r="X3" s="307" t="s">
        <v>167</v>
      </c>
    </row>
    <row r="4" spans="1:24" ht="23.25" customHeight="1">
      <c r="A4" s="311"/>
      <c r="B4" s="315" t="s">
        <v>31</v>
      </c>
      <c r="C4" s="317" t="s">
        <v>3</v>
      </c>
      <c r="D4" s="318"/>
      <c r="E4" s="318"/>
      <c r="F4" s="318"/>
      <c r="G4" s="318"/>
      <c r="H4" s="319"/>
      <c r="I4" s="303" t="s">
        <v>31</v>
      </c>
      <c r="J4" s="298" t="s">
        <v>49</v>
      </c>
      <c r="K4" s="300" t="s">
        <v>50</v>
      </c>
      <c r="L4" s="300" t="s">
        <v>5</v>
      </c>
      <c r="M4" s="292" t="s">
        <v>51</v>
      </c>
      <c r="N4" s="296" t="s">
        <v>31</v>
      </c>
      <c r="O4" s="298" t="s">
        <v>52</v>
      </c>
      <c r="P4" s="300" t="s">
        <v>53</v>
      </c>
      <c r="Q4" s="292" t="s">
        <v>54</v>
      </c>
      <c r="R4" s="290"/>
      <c r="S4" s="320" t="s">
        <v>34</v>
      </c>
      <c r="T4" s="322" t="s">
        <v>55</v>
      </c>
      <c r="U4" s="313"/>
      <c r="V4" s="308"/>
      <c r="W4" s="308"/>
      <c r="X4" s="308"/>
    </row>
    <row r="5" spans="1:24" ht="54" customHeight="1" thickBot="1">
      <c r="A5" s="312"/>
      <c r="B5" s="316"/>
      <c r="C5" s="183" t="s">
        <v>45</v>
      </c>
      <c r="D5" s="184" t="s">
        <v>46</v>
      </c>
      <c r="E5" s="184" t="s">
        <v>47</v>
      </c>
      <c r="F5" s="184" t="s">
        <v>48</v>
      </c>
      <c r="G5" s="184" t="s">
        <v>1</v>
      </c>
      <c r="H5" s="185" t="s">
        <v>2</v>
      </c>
      <c r="I5" s="304"/>
      <c r="J5" s="305"/>
      <c r="K5" s="306"/>
      <c r="L5" s="306"/>
      <c r="M5" s="293"/>
      <c r="N5" s="297"/>
      <c r="O5" s="299"/>
      <c r="P5" s="301"/>
      <c r="Q5" s="302"/>
      <c r="R5" s="291"/>
      <c r="S5" s="321"/>
      <c r="T5" s="323"/>
      <c r="U5" s="314"/>
      <c r="V5" s="309"/>
      <c r="W5" s="309"/>
      <c r="X5" s="309"/>
    </row>
    <row r="6" spans="1:24" ht="30" customHeight="1" thickBot="1">
      <c r="A6" s="186" t="s">
        <v>31</v>
      </c>
      <c r="B6" s="172">
        <f>SUM(B7:B18)</f>
        <v>49</v>
      </c>
      <c r="C6" s="173">
        <f t="shared" ref="C6:X6" si="0">SUM(C7:C18)</f>
        <v>30</v>
      </c>
      <c r="D6" s="174">
        <f t="shared" si="0"/>
        <v>1</v>
      </c>
      <c r="E6" s="174">
        <f t="shared" si="0"/>
        <v>5</v>
      </c>
      <c r="F6" s="174">
        <f t="shared" si="0"/>
        <v>0</v>
      </c>
      <c r="G6" s="174">
        <f t="shared" si="0"/>
        <v>0</v>
      </c>
      <c r="H6" s="175">
        <f t="shared" si="0"/>
        <v>13</v>
      </c>
      <c r="I6" s="176">
        <f t="shared" si="0"/>
        <v>41</v>
      </c>
      <c r="J6" s="177">
        <f t="shared" si="0"/>
        <v>4</v>
      </c>
      <c r="K6" s="174">
        <f t="shared" si="0"/>
        <v>3</v>
      </c>
      <c r="L6" s="174">
        <f t="shared" si="0"/>
        <v>13</v>
      </c>
      <c r="M6" s="175">
        <f t="shared" si="0"/>
        <v>21</v>
      </c>
      <c r="N6" s="178">
        <f t="shared" si="0"/>
        <v>28</v>
      </c>
      <c r="O6" s="177">
        <f t="shared" si="0"/>
        <v>4</v>
      </c>
      <c r="P6" s="174">
        <f t="shared" si="0"/>
        <v>1</v>
      </c>
      <c r="Q6" s="175">
        <f t="shared" si="0"/>
        <v>23</v>
      </c>
      <c r="R6" s="179">
        <f t="shared" si="0"/>
        <v>84</v>
      </c>
      <c r="S6" s="180">
        <f t="shared" si="0"/>
        <v>0</v>
      </c>
      <c r="T6" s="181">
        <f t="shared" si="0"/>
        <v>14</v>
      </c>
      <c r="U6" s="179">
        <f t="shared" si="0"/>
        <v>1048</v>
      </c>
      <c r="V6" s="182">
        <f t="shared" si="0"/>
        <v>113</v>
      </c>
      <c r="W6" s="179">
        <f t="shared" si="0"/>
        <v>18</v>
      </c>
      <c r="X6" s="182">
        <f t="shared" si="0"/>
        <v>93024</v>
      </c>
    </row>
    <row r="7" spans="1:24" ht="30" customHeight="1" thickTop="1">
      <c r="A7" s="87" t="s">
        <v>10</v>
      </c>
      <c r="B7" s="90">
        <f>SUM(C7:H7)</f>
        <v>5</v>
      </c>
      <c r="C7" s="91">
        <v>3</v>
      </c>
      <c r="D7" s="92"/>
      <c r="E7" s="92">
        <v>1</v>
      </c>
      <c r="F7" s="92"/>
      <c r="G7" s="92"/>
      <c r="H7" s="93">
        <v>1</v>
      </c>
      <c r="I7" s="94">
        <f>SUM(J7:M7)</f>
        <v>3</v>
      </c>
      <c r="J7" s="95"/>
      <c r="K7" s="92">
        <v>1</v>
      </c>
      <c r="L7" s="92">
        <v>1</v>
      </c>
      <c r="M7" s="93">
        <v>1</v>
      </c>
      <c r="N7" s="96">
        <f>SUM(O7:Q7)</f>
        <v>3</v>
      </c>
      <c r="O7" s="95"/>
      <c r="P7" s="92"/>
      <c r="Q7" s="93">
        <v>3</v>
      </c>
      <c r="R7" s="97">
        <v>11</v>
      </c>
      <c r="S7" s="98"/>
      <c r="T7" s="99"/>
      <c r="U7" s="97">
        <v>251</v>
      </c>
      <c r="V7" s="100"/>
      <c r="W7" s="97"/>
      <c r="X7" s="100">
        <v>12363</v>
      </c>
    </row>
    <row r="8" spans="1:24" ht="30" customHeight="1">
      <c r="A8" s="88" t="s">
        <v>11</v>
      </c>
      <c r="B8" s="90">
        <f>SUM(C8:H8)</f>
        <v>1</v>
      </c>
      <c r="C8" s="101"/>
      <c r="D8" s="102"/>
      <c r="E8" s="102"/>
      <c r="F8" s="102"/>
      <c r="G8" s="102"/>
      <c r="H8" s="103">
        <v>1</v>
      </c>
      <c r="I8" s="94">
        <f t="shared" ref="I8:I18" si="1">SUM(J8:M8)</f>
        <v>0</v>
      </c>
      <c r="J8" s="104"/>
      <c r="K8" s="102"/>
      <c r="L8" s="102"/>
      <c r="M8" s="103"/>
      <c r="N8" s="96">
        <f t="shared" ref="N8:N18" si="2">SUM(O8:Q8)</f>
        <v>0</v>
      </c>
      <c r="O8" s="104"/>
      <c r="P8" s="102"/>
      <c r="Q8" s="103"/>
      <c r="R8" s="105"/>
      <c r="S8" s="106"/>
      <c r="T8" s="107">
        <v>1</v>
      </c>
      <c r="U8" s="105"/>
      <c r="V8" s="108"/>
      <c r="W8" s="105"/>
      <c r="X8" s="108"/>
    </row>
    <row r="9" spans="1:24" ht="30" customHeight="1">
      <c r="A9" s="88" t="s">
        <v>12</v>
      </c>
      <c r="B9" s="90">
        <f t="shared" ref="B9:B17" si="3">SUM(C9:H9)</f>
        <v>3</v>
      </c>
      <c r="C9" s="101">
        <v>2</v>
      </c>
      <c r="D9" s="102">
        <v>1</v>
      </c>
      <c r="E9" s="102"/>
      <c r="F9" s="102"/>
      <c r="G9" s="102"/>
      <c r="H9" s="103"/>
      <c r="I9" s="94">
        <f t="shared" si="1"/>
        <v>2</v>
      </c>
      <c r="J9" s="104"/>
      <c r="K9" s="102"/>
      <c r="L9" s="102">
        <v>1</v>
      </c>
      <c r="M9" s="103">
        <v>1</v>
      </c>
      <c r="N9" s="96">
        <f t="shared" si="2"/>
        <v>0</v>
      </c>
      <c r="O9" s="104"/>
      <c r="P9" s="102"/>
      <c r="Q9" s="103"/>
      <c r="R9" s="105"/>
      <c r="S9" s="106"/>
      <c r="T9" s="107"/>
      <c r="U9" s="105">
        <v>5</v>
      </c>
      <c r="V9" s="108"/>
      <c r="W9" s="105">
        <v>18</v>
      </c>
      <c r="X9" s="108">
        <v>419</v>
      </c>
    </row>
    <row r="10" spans="1:24" ht="30" customHeight="1">
      <c r="A10" s="88" t="s">
        <v>13</v>
      </c>
      <c r="B10" s="90">
        <f t="shared" si="3"/>
        <v>4</v>
      </c>
      <c r="C10" s="101">
        <v>1</v>
      </c>
      <c r="D10" s="102"/>
      <c r="E10" s="102"/>
      <c r="F10" s="102"/>
      <c r="G10" s="102"/>
      <c r="H10" s="103">
        <v>3</v>
      </c>
      <c r="I10" s="94">
        <f t="shared" si="1"/>
        <v>1</v>
      </c>
      <c r="J10" s="104"/>
      <c r="K10" s="102"/>
      <c r="L10" s="102">
        <v>1</v>
      </c>
      <c r="M10" s="103"/>
      <c r="N10" s="96">
        <f t="shared" si="2"/>
        <v>0</v>
      </c>
      <c r="O10" s="104"/>
      <c r="P10" s="102"/>
      <c r="Q10" s="103"/>
      <c r="R10" s="105"/>
      <c r="S10" s="106"/>
      <c r="T10" s="107">
        <v>5</v>
      </c>
      <c r="U10" s="105"/>
      <c r="V10" s="108">
        <v>4</v>
      </c>
      <c r="W10" s="105"/>
      <c r="X10" s="108">
        <v>802</v>
      </c>
    </row>
    <row r="11" spans="1:24" ht="30" customHeight="1">
      <c r="A11" s="88" t="s">
        <v>14</v>
      </c>
      <c r="B11" s="90">
        <f>SUM(C11:H11)</f>
        <v>2</v>
      </c>
      <c r="C11" s="101">
        <v>2</v>
      </c>
      <c r="D11" s="102"/>
      <c r="E11" s="102"/>
      <c r="F11" s="102"/>
      <c r="G11" s="102"/>
      <c r="H11" s="103"/>
      <c r="I11" s="94">
        <f t="shared" si="1"/>
        <v>2</v>
      </c>
      <c r="J11" s="104"/>
      <c r="K11" s="102"/>
      <c r="L11" s="102">
        <v>1</v>
      </c>
      <c r="M11" s="103">
        <v>1</v>
      </c>
      <c r="N11" s="96">
        <f t="shared" si="2"/>
        <v>1</v>
      </c>
      <c r="O11" s="104"/>
      <c r="P11" s="102"/>
      <c r="Q11" s="103">
        <v>1</v>
      </c>
      <c r="R11" s="105">
        <v>5</v>
      </c>
      <c r="S11" s="106"/>
      <c r="T11" s="107"/>
      <c r="U11" s="105">
        <v>2</v>
      </c>
      <c r="V11" s="108"/>
      <c r="W11" s="105"/>
      <c r="X11" s="108">
        <v>77</v>
      </c>
    </row>
    <row r="12" spans="1:24" ht="30" customHeight="1">
      <c r="A12" s="88" t="s">
        <v>15</v>
      </c>
      <c r="B12" s="90">
        <f t="shared" si="3"/>
        <v>4</v>
      </c>
      <c r="C12" s="101">
        <v>2</v>
      </c>
      <c r="D12" s="102"/>
      <c r="E12" s="102">
        <v>1</v>
      </c>
      <c r="F12" s="102"/>
      <c r="G12" s="102"/>
      <c r="H12" s="103">
        <v>1</v>
      </c>
      <c r="I12" s="94">
        <f t="shared" si="1"/>
        <v>4</v>
      </c>
      <c r="J12" s="104">
        <v>1</v>
      </c>
      <c r="K12" s="102"/>
      <c r="L12" s="102">
        <v>1</v>
      </c>
      <c r="M12" s="103">
        <v>2</v>
      </c>
      <c r="N12" s="96">
        <f t="shared" si="2"/>
        <v>1</v>
      </c>
      <c r="O12" s="104"/>
      <c r="P12" s="102"/>
      <c r="Q12" s="103">
        <v>1</v>
      </c>
      <c r="R12" s="105">
        <v>6</v>
      </c>
      <c r="S12" s="106"/>
      <c r="T12" s="107">
        <v>1</v>
      </c>
      <c r="U12" s="105">
        <v>9</v>
      </c>
      <c r="V12" s="108">
        <v>1</v>
      </c>
      <c r="W12" s="105"/>
      <c r="X12" s="108">
        <v>853</v>
      </c>
    </row>
    <row r="13" spans="1:24" ht="30" customHeight="1">
      <c r="A13" s="88" t="s">
        <v>16</v>
      </c>
      <c r="B13" s="90">
        <f>SUM(C13:H13)</f>
        <v>5</v>
      </c>
      <c r="C13" s="101">
        <v>4</v>
      </c>
      <c r="D13" s="102"/>
      <c r="E13" s="102">
        <v>1</v>
      </c>
      <c r="F13" s="102"/>
      <c r="G13" s="102"/>
      <c r="H13" s="103"/>
      <c r="I13" s="94">
        <f t="shared" si="1"/>
        <v>8</v>
      </c>
      <c r="J13" s="104"/>
      <c r="K13" s="102">
        <v>1</v>
      </c>
      <c r="L13" s="102">
        <v>4</v>
      </c>
      <c r="M13" s="103">
        <v>3</v>
      </c>
      <c r="N13" s="96">
        <f t="shared" si="2"/>
        <v>11</v>
      </c>
      <c r="O13" s="104">
        <v>2</v>
      </c>
      <c r="P13" s="102"/>
      <c r="Q13" s="103">
        <v>9</v>
      </c>
      <c r="R13" s="105">
        <v>23</v>
      </c>
      <c r="S13" s="106"/>
      <c r="T13" s="107">
        <v>5</v>
      </c>
      <c r="U13" s="105">
        <v>75</v>
      </c>
      <c r="V13" s="108">
        <v>38</v>
      </c>
      <c r="W13" s="105"/>
      <c r="X13" s="108">
        <v>20678</v>
      </c>
    </row>
    <row r="14" spans="1:24" ht="30" customHeight="1">
      <c r="A14" s="88" t="s">
        <v>17</v>
      </c>
      <c r="B14" s="90">
        <f t="shared" si="3"/>
        <v>8</v>
      </c>
      <c r="C14" s="101">
        <v>5</v>
      </c>
      <c r="D14" s="102"/>
      <c r="E14" s="102"/>
      <c r="F14" s="102"/>
      <c r="G14" s="102"/>
      <c r="H14" s="103">
        <v>3</v>
      </c>
      <c r="I14" s="94">
        <f t="shared" si="1"/>
        <v>6</v>
      </c>
      <c r="J14" s="104">
        <v>1</v>
      </c>
      <c r="K14" s="102"/>
      <c r="L14" s="102">
        <v>1</v>
      </c>
      <c r="M14" s="103">
        <v>4</v>
      </c>
      <c r="N14" s="96">
        <f t="shared" si="2"/>
        <v>2</v>
      </c>
      <c r="O14" s="104"/>
      <c r="P14" s="102"/>
      <c r="Q14" s="103">
        <v>2</v>
      </c>
      <c r="R14" s="105">
        <v>6</v>
      </c>
      <c r="S14" s="106"/>
      <c r="T14" s="107">
        <v>1</v>
      </c>
      <c r="U14" s="105">
        <v>179</v>
      </c>
      <c r="V14" s="108">
        <v>5</v>
      </c>
      <c r="W14" s="105"/>
      <c r="X14" s="108">
        <v>26655</v>
      </c>
    </row>
    <row r="15" spans="1:24" ht="30" customHeight="1">
      <c r="A15" s="88" t="s">
        <v>18</v>
      </c>
      <c r="B15" s="90">
        <f t="shared" si="3"/>
        <v>7</v>
      </c>
      <c r="C15" s="101">
        <v>4</v>
      </c>
      <c r="D15" s="102"/>
      <c r="E15" s="102">
        <v>1</v>
      </c>
      <c r="F15" s="102"/>
      <c r="G15" s="102"/>
      <c r="H15" s="103">
        <v>2</v>
      </c>
      <c r="I15" s="94">
        <f t="shared" si="1"/>
        <v>6</v>
      </c>
      <c r="J15" s="104">
        <v>1</v>
      </c>
      <c r="K15" s="102"/>
      <c r="L15" s="102">
        <v>2</v>
      </c>
      <c r="M15" s="103">
        <v>3</v>
      </c>
      <c r="N15" s="96">
        <f t="shared" si="2"/>
        <v>3</v>
      </c>
      <c r="O15" s="104"/>
      <c r="P15" s="102"/>
      <c r="Q15" s="103">
        <v>3</v>
      </c>
      <c r="R15" s="105">
        <v>10</v>
      </c>
      <c r="S15" s="106"/>
      <c r="T15" s="107">
        <v>1</v>
      </c>
      <c r="U15" s="105">
        <v>324</v>
      </c>
      <c r="V15" s="108">
        <v>22</v>
      </c>
      <c r="W15" s="105"/>
      <c r="X15" s="108">
        <v>15956</v>
      </c>
    </row>
    <row r="16" spans="1:24" ht="30" customHeight="1">
      <c r="A16" s="88" t="s">
        <v>71</v>
      </c>
      <c r="B16" s="90">
        <f>SUM(C16:H16)</f>
        <v>2</v>
      </c>
      <c r="C16" s="101">
        <v>2</v>
      </c>
      <c r="D16" s="102"/>
      <c r="E16" s="102"/>
      <c r="F16" s="102"/>
      <c r="G16" s="102"/>
      <c r="H16" s="103"/>
      <c r="I16" s="94">
        <f t="shared" si="1"/>
        <v>2</v>
      </c>
      <c r="J16" s="104"/>
      <c r="K16" s="102"/>
      <c r="L16" s="102"/>
      <c r="M16" s="103">
        <v>2</v>
      </c>
      <c r="N16" s="96">
        <f t="shared" si="2"/>
        <v>2</v>
      </c>
      <c r="O16" s="104"/>
      <c r="P16" s="102"/>
      <c r="Q16" s="103">
        <v>2</v>
      </c>
      <c r="R16" s="105">
        <v>7</v>
      </c>
      <c r="S16" s="106"/>
      <c r="T16" s="107"/>
      <c r="U16" s="105"/>
      <c r="V16" s="108"/>
      <c r="W16" s="105"/>
      <c r="X16" s="108">
        <v>28</v>
      </c>
    </row>
    <row r="17" spans="1:24" ht="30" customHeight="1">
      <c r="A17" s="88" t="s">
        <v>72</v>
      </c>
      <c r="B17" s="90">
        <f t="shared" si="3"/>
        <v>3</v>
      </c>
      <c r="C17" s="101">
        <v>2</v>
      </c>
      <c r="D17" s="102"/>
      <c r="E17" s="102"/>
      <c r="F17" s="102"/>
      <c r="G17" s="102"/>
      <c r="H17" s="103">
        <v>1</v>
      </c>
      <c r="I17" s="94">
        <f t="shared" si="1"/>
        <v>2</v>
      </c>
      <c r="J17" s="104"/>
      <c r="K17" s="102"/>
      <c r="L17" s="102"/>
      <c r="M17" s="103">
        <v>2</v>
      </c>
      <c r="N17" s="96">
        <f t="shared" si="2"/>
        <v>1</v>
      </c>
      <c r="O17" s="104"/>
      <c r="P17" s="102"/>
      <c r="Q17" s="103">
        <v>1</v>
      </c>
      <c r="R17" s="105">
        <v>8</v>
      </c>
      <c r="S17" s="106"/>
      <c r="T17" s="107"/>
      <c r="U17" s="105"/>
      <c r="V17" s="108"/>
      <c r="W17" s="105"/>
      <c r="X17" s="108">
        <v>148</v>
      </c>
    </row>
    <row r="18" spans="1:24" ht="30" customHeight="1" thickBot="1">
      <c r="A18" s="89" t="s">
        <v>73</v>
      </c>
      <c r="B18" s="109">
        <f>SUM(C18:H18)</f>
        <v>5</v>
      </c>
      <c r="C18" s="110">
        <v>3</v>
      </c>
      <c r="D18" s="111"/>
      <c r="E18" s="111">
        <v>1</v>
      </c>
      <c r="F18" s="111"/>
      <c r="G18" s="111"/>
      <c r="H18" s="112">
        <v>1</v>
      </c>
      <c r="I18" s="215">
        <f t="shared" si="1"/>
        <v>5</v>
      </c>
      <c r="J18" s="113">
        <v>1</v>
      </c>
      <c r="K18" s="111">
        <v>1</v>
      </c>
      <c r="L18" s="111">
        <v>1</v>
      </c>
      <c r="M18" s="112">
        <v>2</v>
      </c>
      <c r="N18" s="215">
        <f t="shared" si="2"/>
        <v>4</v>
      </c>
      <c r="O18" s="113">
        <v>2</v>
      </c>
      <c r="P18" s="111">
        <v>1</v>
      </c>
      <c r="Q18" s="112">
        <v>1</v>
      </c>
      <c r="R18" s="114">
        <v>8</v>
      </c>
      <c r="S18" s="115"/>
      <c r="T18" s="116"/>
      <c r="U18" s="114">
        <v>203</v>
      </c>
      <c r="V18" s="117">
        <v>43</v>
      </c>
      <c r="W18" s="114"/>
      <c r="X18" s="117">
        <v>15045</v>
      </c>
    </row>
  </sheetData>
  <sheetProtection selectLockedCells="1"/>
  <mergeCells count="24">
    <mergeCell ref="U3:U5"/>
    <mergeCell ref="S3:T3"/>
    <mergeCell ref="L4:L5"/>
    <mergeCell ref="B4:B5"/>
    <mergeCell ref="C4:H4"/>
    <mergeCell ref="B3:H3"/>
    <mergeCell ref="S4:S5"/>
    <mergeCell ref="T4:T5"/>
    <mergeCell ref="A1:X2"/>
    <mergeCell ref="N3:Q3"/>
    <mergeCell ref="R3:R5"/>
    <mergeCell ref="M4:M5"/>
    <mergeCell ref="I3:M3"/>
    <mergeCell ref="N4:N5"/>
    <mergeCell ref="O4:O5"/>
    <mergeCell ref="P4:P5"/>
    <mergeCell ref="Q4:Q5"/>
    <mergeCell ref="I4:I5"/>
    <mergeCell ref="J4:J5"/>
    <mergeCell ref="K4:K5"/>
    <mergeCell ref="V3:V5"/>
    <mergeCell ref="A3:A5"/>
    <mergeCell ref="W3:W5"/>
    <mergeCell ref="X3:X5"/>
  </mergeCells>
  <phoneticPr fontId="5"/>
  <dataValidations count="1">
    <dataValidation imeMode="off" allowBlank="1" showInputMessage="1" showErrorMessage="1" sqref="B6:X18"/>
  </dataValidations>
  <pageMargins left="0.47244094488188981" right="0.19685039370078741" top="0.78740157480314965" bottom="0.19685039370078741" header="0.51181102362204722" footer="0.31496062992125984"/>
  <pageSetup paperSize="9" firstPageNumber="67" orientation="landscape" useFirstPageNumber="1" r:id="rId1"/>
  <headerFooter alignWithMargins="0">
    <oddFooter>&amp;C‐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117"/>
  <sheetViews>
    <sheetView showZeros="0" view="pageLayout" zoomScale="85" zoomScaleNormal="100" zoomScalePageLayoutView="85" workbookViewId="0">
      <selection activeCell="B13" sqref="B13"/>
    </sheetView>
  </sheetViews>
  <sheetFormatPr defaultRowHeight="13.5"/>
  <cols>
    <col min="1" max="1" width="27.625" style="1" customWidth="1"/>
    <col min="2" max="8" width="15.625" style="1" customWidth="1"/>
    <col min="9" max="16384" width="9" style="1"/>
  </cols>
  <sheetData>
    <row r="1" spans="1:8">
      <c r="A1" s="324" t="s">
        <v>21</v>
      </c>
      <c r="B1" s="324"/>
      <c r="C1" s="324"/>
      <c r="D1" s="324"/>
      <c r="E1" s="324"/>
      <c r="F1" s="324"/>
      <c r="G1" s="324"/>
      <c r="H1" s="324"/>
    </row>
    <row r="2" spans="1:8" ht="14.25" thickBot="1">
      <c r="A2" s="325"/>
      <c r="B2" s="325"/>
      <c r="C2" s="325"/>
      <c r="D2" s="325"/>
      <c r="E2" s="325"/>
      <c r="F2" s="325"/>
      <c r="G2" s="325"/>
      <c r="H2" s="325"/>
    </row>
    <row r="3" spans="1:8" ht="27" customHeight="1">
      <c r="A3" s="334" t="s">
        <v>175</v>
      </c>
      <c r="B3" s="330" t="s">
        <v>119</v>
      </c>
      <c r="C3" s="332" t="s">
        <v>41</v>
      </c>
      <c r="D3" s="328" t="s">
        <v>43</v>
      </c>
      <c r="E3" s="328" t="s">
        <v>42</v>
      </c>
      <c r="F3" s="328" t="s">
        <v>44</v>
      </c>
      <c r="G3" s="328" t="s">
        <v>20</v>
      </c>
      <c r="H3" s="326" t="s">
        <v>22</v>
      </c>
    </row>
    <row r="4" spans="1:8" ht="27" customHeight="1" thickBot="1">
      <c r="A4" s="335"/>
      <c r="B4" s="331"/>
      <c r="C4" s="333"/>
      <c r="D4" s="329"/>
      <c r="E4" s="329"/>
      <c r="F4" s="329"/>
      <c r="G4" s="329"/>
      <c r="H4" s="327"/>
    </row>
    <row r="5" spans="1:8" ht="27.95" customHeight="1" thickBot="1">
      <c r="A5" s="165" t="s">
        <v>0</v>
      </c>
      <c r="B5" s="144">
        <f>SUM(B6:B92)</f>
        <v>49</v>
      </c>
      <c r="C5" s="169">
        <f t="shared" ref="C5:H5" si="0">SUM(C6:C92)</f>
        <v>30</v>
      </c>
      <c r="D5" s="170">
        <f t="shared" si="0"/>
        <v>1</v>
      </c>
      <c r="E5" s="170">
        <f t="shared" si="0"/>
        <v>5</v>
      </c>
      <c r="F5" s="170">
        <f t="shared" si="0"/>
        <v>0</v>
      </c>
      <c r="G5" s="170">
        <f t="shared" si="0"/>
        <v>0</v>
      </c>
      <c r="H5" s="171">
        <f t="shared" si="0"/>
        <v>13</v>
      </c>
    </row>
    <row r="6" spans="1:8" ht="27.95" customHeight="1" thickTop="1">
      <c r="A6" s="166" t="s">
        <v>142</v>
      </c>
      <c r="B6" s="148">
        <f>SUM(C6:H6)</f>
        <v>6</v>
      </c>
      <c r="C6" s="149">
        <v>3</v>
      </c>
      <c r="D6" s="150"/>
      <c r="E6" s="150"/>
      <c r="F6" s="150"/>
      <c r="G6" s="150"/>
      <c r="H6" s="151">
        <v>3</v>
      </c>
    </row>
    <row r="7" spans="1:8" ht="27.95" customHeight="1">
      <c r="A7" s="167" t="s">
        <v>143</v>
      </c>
      <c r="B7" s="152">
        <f>SUM(C7:H7)</f>
        <v>5</v>
      </c>
      <c r="C7" s="153">
        <v>5</v>
      </c>
      <c r="D7" s="154"/>
      <c r="E7" s="154"/>
      <c r="F7" s="154"/>
      <c r="G7" s="154"/>
      <c r="H7" s="155"/>
    </row>
    <row r="8" spans="1:8" ht="27.95" customHeight="1">
      <c r="A8" s="167" t="s">
        <v>144</v>
      </c>
      <c r="B8" s="152">
        <f t="shared" ref="B8:B20" si="1">SUM(C8:H8)</f>
        <v>9</v>
      </c>
      <c r="C8" s="153">
        <v>6</v>
      </c>
      <c r="D8" s="154"/>
      <c r="E8" s="154">
        <v>1</v>
      </c>
      <c r="F8" s="154"/>
      <c r="G8" s="154"/>
      <c r="H8" s="155">
        <v>2</v>
      </c>
    </row>
    <row r="9" spans="1:8" ht="27.95" customHeight="1">
      <c r="A9" s="167" t="s">
        <v>145</v>
      </c>
      <c r="B9" s="152">
        <f t="shared" si="1"/>
        <v>2</v>
      </c>
      <c r="C9" s="153">
        <v>2</v>
      </c>
      <c r="D9" s="154"/>
      <c r="E9" s="154"/>
      <c r="F9" s="154"/>
      <c r="G9" s="154"/>
      <c r="H9" s="155"/>
    </row>
    <row r="10" spans="1:8" ht="27.95" customHeight="1">
      <c r="A10" s="167" t="s">
        <v>146</v>
      </c>
      <c r="B10" s="152">
        <f t="shared" si="1"/>
        <v>5</v>
      </c>
      <c r="C10" s="153">
        <v>4</v>
      </c>
      <c r="D10" s="154"/>
      <c r="E10" s="154">
        <v>1</v>
      </c>
      <c r="F10" s="154"/>
      <c r="G10" s="154"/>
      <c r="H10" s="155"/>
    </row>
    <row r="11" spans="1:8" ht="27.95" customHeight="1">
      <c r="A11" s="167" t="s">
        <v>147</v>
      </c>
      <c r="B11" s="152">
        <f t="shared" si="1"/>
        <v>1</v>
      </c>
      <c r="C11" s="153">
        <v>1</v>
      </c>
      <c r="D11" s="154"/>
      <c r="E11" s="154"/>
      <c r="F11" s="154"/>
      <c r="G11" s="154"/>
      <c r="H11" s="155"/>
    </row>
    <row r="12" spans="1:8" ht="27.95" customHeight="1">
      <c r="A12" s="167" t="s">
        <v>148</v>
      </c>
      <c r="B12" s="152">
        <f t="shared" si="1"/>
        <v>1</v>
      </c>
      <c r="C12" s="153">
        <v>1</v>
      </c>
      <c r="D12" s="154"/>
      <c r="E12" s="154"/>
      <c r="F12" s="154"/>
      <c r="G12" s="154"/>
      <c r="H12" s="155"/>
    </row>
    <row r="13" spans="1:8" ht="27.95" customHeight="1">
      <c r="A13" s="167" t="s">
        <v>149</v>
      </c>
      <c r="B13" s="152">
        <f t="shared" si="1"/>
        <v>1</v>
      </c>
      <c r="C13" s="153">
        <v>1</v>
      </c>
      <c r="D13" s="154"/>
      <c r="E13" s="154"/>
      <c r="F13" s="154"/>
      <c r="G13" s="154"/>
      <c r="H13" s="155"/>
    </row>
    <row r="14" spans="1:8" ht="27.95" customHeight="1">
      <c r="A14" s="167" t="s">
        <v>150</v>
      </c>
      <c r="B14" s="152">
        <f t="shared" si="1"/>
        <v>2</v>
      </c>
      <c r="C14" s="153">
        <v>2</v>
      </c>
      <c r="D14" s="154"/>
      <c r="E14" s="154"/>
      <c r="F14" s="154"/>
      <c r="G14" s="154"/>
      <c r="H14" s="155"/>
    </row>
    <row r="15" spans="1:8" ht="27.95" customHeight="1">
      <c r="A15" s="167" t="s">
        <v>151</v>
      </c>
      <c r="B15" s="152">
        <f t="shared" si="1"/>
        <v>2</v>
      </c>
      <c r="C15" s="153">
        <v>1</v>
      </c>
      <c r="D15" s="154"/>
      <c r="E15" s="154"/>
      <c r="F15" s="154"/>
      <c r="G15" s="154"/>
      <c r="H15" s="155">
        <v>1</v>
      </c>
    </row>
    <row r="16" spans="1:8" ht="27.95" customHeight="1">
      <c r="A16" s="167" t="s">
        <v>154</v>
      </c>
      <c r="B16" s="152">
        <f t="shared" si="1"/>
        <v>8</v>
      </c>
      <c r="C16" s="153">
        <v>1</v>
      </c>
      <c r="D16" s="154">
        <v>1</v>
      </c>
      <c r="E16" s="154"/>
      <c r="F16" s="154"/>
      <c r="G16" s="154"/>
      <c r="H16" s="155">
        <v>6</v>
      </c>
    </row>
    <row r="17" spans="1:8" ht="27.95" customHeight="1">
      <c r="A17" s="167" t="s">
        <v>172</v>
      </c>
      <c r="B17" s="152">
        <v>2</v>
      </c>
      <c r="C17" s="153">
        <v>1</v>
      </c>
      <c r="D17" s="154"/>
      <c r="E17" s="154"/>
      <c r="F17" s="154"/>
      <c r="G17" s="154"/>
      <c r="H17" s="155">
        <v>1</v>
      </c>
    </row>
    <row r="18" spans="1:8" ht="27.95" customHeight="1">
      <c r="A18" s="167" t="s">
        <v>173</v>
      </c>
      <c r="B18" s="152">
        <v>2</v>
      </c>
      <c r="C18" s="153"/>
      <c r="D18" s="154"/>
      <c r="E18" s="154">
        <v>2</v>
      </c>
      <c r="F18" s="154"/>
      <c r="G18" s="154"/>
      <c r="H18" s="155"/>
    </row>
    <row r="19" spans="1:8" ht="27.95" customHeight="1">
      <c r="A19" s="167" t="s">
        <v>152</v>
      </c>
      <c r="B19" s="152">
        <f t="shared" si="1"/>
        <v>2</v>
      </c>
      <c r="C19" s="153">
        <v>1</v>
      </c>
      <c r="D19" s="154"/>
      <c r="E19" s="154">
        <v>1</v>
      </c>
      <c r="F19" s="154"/>
      <c r="G19" s="154"/>
      <c r="H19" s="155"/>
    </row>
    <row r="20" spans="1:8" ht="27.95" customHeight="1">
      <c r="A20" s="167" t="s">
        <v>153</v>
      </c>
      <c r="B20" s="152">
        <f t="shared" si="1"/>
        <v>1</v>
      </c>
      <c r="C20" s="153">
        <v>1</v>
      </c>
      <c r="D20" s="154"/>
      <c r="E20" s="154"/>
      <c r="F20" s="154"/>
      <c r="G20" s="154"/>
      <c r="H20" s="155"/>
    </row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</sheetData>
  <sheetProtection selectLockedCells="1"/>
  <sortState ref="A1:H122">
    <sortCondition descending="1" ref="B6"/>
  </sortState>
  <mergeCells count="9">
    <mergeCell ref="A1:H2"/>
    <mergeCell ref="H3:H4"/>
    <mergeCell ref="F3:F4"/>
    <mergeCell ref="G3:G4"/>
    <mergeCell ref="B3:B4"/>
    <mergeCell ref="C3:C4"/>
    <mergeCell ref="D3:D4"/>
    <mergeCell ref="E3:E4"/>
    <mergeCell ref="A3:A4"/>
  </mergeCells>
  <phoneticPr fontId="5"/>
  <dataValidations count="1">
    <dataValidation imeMode="off" allowBlank="1" showInputMessage="1" showErrorMessage="1" sqref="B5:H20"/>
  </dataValidations>
  <pageMargins left="0.59055118110236227" right="0.19685039370078741" top="0.78740157480314965" bottom="0.19685039370078741" header="0.51181102362204722" footer="0.31496062992125984"/>
  <pageSetup paperSize="9" firstPageNumber="68" orientation="landscape" useFirstPageNumber="1" r:id="rId1"/>
  <headerFooter alignWithMargins="0"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O113"/>
  <sheetViews>
    <sheetView view="pageLayout" zoomScale="85" zoomScaleNormal="100" zoomScalePageLayoutView="85" workbookViewId="0">
      <selection activeCell="O10" sqref="O10"/>
    </sheetView>
  </sheetViews>
  <sheetFormatPr defaultRowHeight="13.5"/>
  <cols>
    <col min="1" max="1" width="23.625" style="1" customWidth="1"/>
    <col min="2" max="2" width="5.25" style="1" customWidth="1"/>
    <col min="3" max="3" width="11.125" style="1" customWidth="1"/>
    <col min="4" max="4" width="5.25" style="1" customWidth="1"/>
    <col min="5" max="5" width="11.625" style="1" customWidth="1"/>
    <col min="6" max="6" width="5.25" style="1" customWidth="1"/>
    <col min="7" max="7" width="11.625" style="1" customWidth="1"/>
    <col min="8" max="8" width="5.25" style="1" customWidth="1"/>
    <col min="9" max="9" width="11.625" style="1" customWidth="1"/>
    <col min="10" max="10" width="5.25" style="1" customWidth="1"/>
    <col min="11" max="11" width="11.625" style="1" customWidth="1"/>
    <col min="12" max="12" width="5.25" style="1" customWidth="1"/>
    <col min="13" max="13" width="11.625" style="1" customWidth="1"/>
    <col min="14" max="14" width="5.25" style="1" customWidth="1"/>
    <col min="15" max="15" width="11.625" style="1" customWidth="1"/>
    <col min="16" max="16384" width="9" style="1"/>
  </cols>
  <sheetData>
    <row r="1" spans="1:15">
      <c r="A1" s="324" t="s">
        <v>25</v>
      </c>
      <c r="B1" s="324"/>
      <c r="C1" s="324"/>
      <c r="D1" s="324"/>
      <c r="E1" s="324"/>
      <c r="F1" s="324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4.25" thickBot="1">
      <c r="A2" s="337"/>
      <c r="B2" s="337"/>
      <c r="C2" s="337"/>
      <c r="D2" s="337"/>
      <c r="E2" s="337"/>
      <c r="F2" s="337"/>
      <c r="G2" s="168"/>
      <c r="H2" s="168"/>
      <c r="I2" s="168"/>
      <c r="J2" s="168"/>
      <c r="K2" s="168"/>
      <c r="L2" s="168"/>
      <c r="M2" s="168"/>
      <c r="N2" s="338" t="s">
        <v>57</v>
      </c>
      <c r="O2" s="338"/>
    </row>
    <row r="3" spans="1:15" ht="27" customHeight="1" thickBot="1">
      <c r="A3" s="334" t="s">
        <v>155</v>
      </c>
      <c r="B3" s="341" t="s">
        <v>70</v>
      </c>
      <c r="C3" s="342"/>
      <c r="D3" s="341" t="s">
        <v>69</v>
      </c>
      <c r="E3" s="339"/>
      <c r="F3" s="339" t="s">
        <v>68</v>
      </c>
      <c r="G3" s="339"/>
      <c r="H3" s="339" t="s">
        <v>67</v>
      </c>
      <c r="I3" s="339"/>
      <c r="J3" s="339" t="s">
        <v>66</v>
      </c>
      <c r="K3" s="339"/>
      <c r="L3" s="339" t="s">
        <v>65</v>
      </c>
      <c r="M3" s="339"/>
      <c r="N3" s="339" t="s">
        <v>64</v>
      </c>
      <c r="O3" s="340"/>
    </row>
    <row r="4" spans="1:15" ht="27" customHeight="1" thickBot="1">
      <c r="A4" s="336"/>
      <c r="B4" s="157" t="s">
        <v>23</v>
      </c>
      <c r="C4" s="156" t="s">
        <v>24</v>
      </c>
      <c r="D4" s="157" t="s">
        <v>23</v>
      </c>
      <c r="E4" s="158" t="s">
        <v>24</v>
      </c>
      <c r="F4" s="159" t="s">
        <v>23</v>
      </c>
      <c r="G4" s="160" t="s">
        <v>24</v>
      </c>
      <c r="H4" s="161" t="s">
        <v>23</v>
      </c>
      <c r="I4" s="158" t="s">
        <v>24</v>
      </c>
      <c r="J4" s="159" t="s">
        <v>23</v>
      </c>
      <c r="K4" s="160" t="s">
        <v>24</v>
      </c>
      <c r="L4" s="161" t="s">
        <v>23</v>
      </c>
      <c r="M4" s="158" t="s">
        <v>24</v>
      </c>
      <c r="N4" s="159" t="s">
        <v>23</v>
      </c>
      <c r="O4" s="162" t="s">
        <v>24</v>
      </c>
    </row>
    <row r="5" spans="1:15" ht="27.95" customHeight="1" thickBot="1">
      <c r="A5" s="165" t="s">
        <v>0</v>
      </c>
      <c r="B5" s="64">
        <f>SUM(B6:B20)</f>
        <v>49</v>
      </c>
      <c r="C5" s="83">
        <f>SUM(C6:C26)</f>
        <v>93024</v>
      </c>
      <c r="D5" s="64">
        <f t="shared" ref="D5:O5" si="0">SUM(D6:D26)</f>
        <v>9</v>
      </c>
      <c r="E5" s="68">
        <f t="shared" si="0"/>
        <v>2156</v>
      </c>
      <c r="F5" s="69">
        <f t="shared" si="0"/>
        <v>9</v>
      </c>
      <c r="G5" s="63">
        <f t="shared" si="0"/>
        <v>15467</v>
      </c>
      <c r="H5" s="76">
        <f t="shared" si="0"/>
        <v>8</v>
      </c>
      <c r="I5" s="68">
        <f t="shared" si="0"/>
        <v>53461</v>
      </c>
      <c r="J5" s="69">
        <f t="shared" si="0"/>
        <v>5</v>
      </c>
      <c r="K5" s="63">
        <f t="shared" si="0"/>
        <v>17563</v>
      </c>
      <c r="L5" s="76">
        <f t="shared" si="0"/>
        <v>15</v>
      </c>
      <c r="M5" s="68">
        <f t="shared" si="0"/>
        <v>4377</v>
      </c>
      <c r="N5" s="69">
        <f t="shared" si="0"/>
        <v>3</v>
      </c>
      <c r="O5" s="79">
        <f t="shared" si="0"/>
        <v>0</v>
      </c>
    </row>
    <row r="6" spans="1:15" ht="27.95" customHeight="1" thickTop="1">
      <c r="A6" s="166" t="str">
        <f>原因・種別!A6</f>
        <v>放火</v>
      </c>
      <c r="B6" s="163">
        <f>+D6+F6+H6+J6+L6+N6</f>
        <v>6</v>
      </c>
      <c r="C6" s="84">
        <f>+E6+G6+I6+K6+M6+O6</f>
        <v>791</v>
      </c>
      <c r="D6" s="65">
        <v>1</v>
      </c>
      <c r="E6" s="70">
        <v>100</v>
      </c>
      <c r="F6" s="71">
        <v>1</v>
      </c>
      <c r="G6" s="61">
        <v>2</v>
      </c>
      <c r="H6" s="77">
        <v>1</v>
      </c>
      <c r="I6" s="70">
        <v>8</v>
      </c>
      <c r="J6" s="71"/>
      <c r="K6" s="61"/>
      <c r="L6" s="77">
        <v>3</v>
      </c>
      <c r="M6" s="70">
        <v>681</v>
      </c>
      <c r="N6" s="71"/>
      <c r="O6" s="80"/>
    </row>
    <row r="7" spans="1:15" ht="27.95" customHeight="1">
      <c r="A7" s="166" t="str">
        <f>原因・種別!A7</f>
        <v>こんろ（天ぷら油）</v>
      </c>
      <c r="B7" s="5">
        <f t="shared" ref="B7:B20" si="1">+D7+F7+H7+J7+L7+N7</f>
        <v>5</v>
      </c>
      <c r="C7" s="85">
        <f t="shared" ref="C7:C20" si="2">+E7+G7+I7+K7+M7+O7</f>
        <v>964</v>
      </c>
      <c r="D7" s="66">
        <v>2</v>
      </c>
      <c r="E7" s="72">
        <v>72</v>
      </c>
      <c r="F7" s="73">
        <v>2</v>
      </c>
      <c r="G7" s="6">
        <v>418</v>
      </c>
      <c r="H7" s="9"/>
      <c r="I7" s="72"/>
      <c r="J7" s="73">
        <v>1</v>
      </c>
      <c r="K7" s="6">
        <v>474</v>
      </c>
      <c r="L7" s="9"/>
      <c r="M7" s="72"/>
      <c r="N7" s="73"/>
      <c r="O7" s="81"/>
    </row>
    <row r="8" spans="1:15" ht="27.95" customHeight="1">
      <c r="A8" s="166" t="str">
        <f>原因・種別!A8</f>
        <v>その他</v>
      </c>
      <c r="B8" s="5">
        <f t="shared" si="1"/>
        <v>9</v>
      </c>
      <c r="C8" s="85">
        <f t="shared" si="2"/>
        <v>14368</v>
      </c>
      <c r="D8" s="66">
        <v>4</v>
      </c>
      <c r="E8" s="72">
        <v>1950</v>
      </c>
      <c r="F8" s="73"/>
      <c r="G8" s="6"/>
      <c r="H8" s="9">
        <v>3</v>
      </c>
      <c r="I8" s="72">
        <v>12412</v>
      </c>
      <c r="J8" s="73"/>
      <c r="K8" s="6"/>
      <c r="L8" s="9">
        <v>2</v>
      </c>
      <c r="M8" s="72">
        <v>6</v>
      </c>
      <c r="N8" s="73"/>
      <c r="O8" s="81"/>
    </row>
    <row r="9" spans="1:15" ht="27.95" customHeight="1">
      <c r="A9" s="166" t="str">
        <f>原因・種別!A9</f>
        <v>たばこ</v>
      </c>
      <c r="B9" s="5">
        <f t="shared" si="1"/>
        <v>2</v>
      </c>
      <c r="C9" s="85">
        <f t="shared" si="2"/>
        <v>2486</v>
      </c>
      <c r="D9" s="66"/>
      <c r="E9" s="72"/>
      <c r="F9" s="73">
        <v>1</v>
      </c>
      <c r="G9" s="6"/>
      <c r="H9" s="9"/>
      <c r="I9" s="72"/>
      <c r="J9" s="73"/>
      <c r="K9" s="6"/>
      <c r="L9" s="9">
        <v>1</v>
      </c>
      <c r="M9" s="72">
        <v>2486</v>
      </c>
      <c r="N9" s="73"/>
      <c r="O9" s="81"/>
    </row>
    <row r="10" spans="1:15" ht="27.95" customHeight="1">
      <c r="A10" s="166" t="str">
        <f>原因・種別!A10</f>
        <v>不明・調査中</v>
      </c>
      <c r="B10" s="5">
        <f t="shared" si="1"/>
        <v>5</v>
      </c>
      <c r="C10" s="85">
        <f t="shared" si="2"/>
        <v>57727</v>
      </c>
      <c r="D10" s="66"/>
      <c r="E10" s="72"/>
      <c r="F10" s="73">
        <v>1</v>
      </c>
      <c r="G10" s="6">
        <v>14808</v>
      </c>
      <c r="H10" s="9">
        <v>1</v>
      </c>
      <c r="I10" s="72">
        <v>25800</v>
      </c>
      <c r="J10" s="73">
        <v>2</v>
      </c>
      <c r="K10" s="6">
        <v>17069</v>
      </c>
      <c r="L10" s="9">
        <v>1</v>
      </c>
      <c r="M10" s="72">
        <v>50</v>
      </c>
      <c r="N10" s="73"/>
      <c r="O10" s="81"/>
    </row>
    <row r="11" spans="1:15" ht="27.95" customHeight="1">
      <c r="A11" s="166" t="str">
        <f>原因・種別!A11</f>
        <v>電気機器</v>
      </c>
      <c r="B11" s="5">
        <f t="shared" si="1"/>
        <v>1</v>
      </c>
      <c r="C11" s="85">
        <f t="shared" si="2"/>
        <v>18</v>
      </c>
      <c r="D11" s="66"/>
      <c r="E11" s="72"/>
      <c r="F11" s="73">
        <v>1</v>
      </c>
      <c r="G11" s="6">
        <v>18</v>
      </c>
      <c r="H11" s="9"/>
      <c r="I11" s="72"/>
      <c r="J11" s="73"/>
      <c r="K11" s="6"/>
      <c r="L11" s="9"/>
      <c r="M11" s="72"/>
      <c r="N11" s="73"/>
      <c r="O11" s="81"/>
    </row>
    <row r="12" spans="1:15" ht="27.95" customHeight="1">
      <c r="A12" s="166" t="str">
        <f>原因・種別!A12</f>
        <v>配線器具</v>
      </c>
      <c r="B12" s="5">
        <f t="shared" si="1"/>
        <v>1</v>
      </c>
      <c r="C12" s="85">
        <f t="shared" si="2"/>
        <v>0</v>
      </c>
      <c r="D12" s="66"/>
      <c r="E12" s="72"/>
      <c r="F12" s="73">
        <v>1</v>
      </c>
      <c r="G12" s="6"/>
      <c r="H12" s="9"/>
      <c r="I12" s="72"/>
      <c r="J12" s="73"/>
      <c r="K12" s="6"/>
      <c r="L12" s="9"/>
      <c r="M12" s="72"/>
      <c r="N12" s="73"/>
      <c r="O12" s="81"/>
    </row>
    <row r="13" spans="1:15" ht="27.95" customHeight="1">
      <c r="A13" s="166" t="str">
        <f>原因・種別!A13</f>
        <v>電灯電話等の配線</v>
      </c>
      <c r="B13" s="5">
        <f t="shared" si="1"/>
        <v>1</v>
      </c>
      <c r="C13" s="85">
        <f t="shared" si="2"/>
        <v>15091</v>
      </c>
      <c r="D13" s="66"/>
      <c r="E13" s="72"/>
      <c r="F13" s="73"/>
      <c r="G13" s="6"/>
      <c r="H13" s="9">
        <v>1</v>
      </c>
      <c r="I13" s="72">
        <v>15091</v>
      </c>
      <c r="J13" s="73"/>
      <c r="K13" s="6"/>
      <c r="L13" s="9"/>
      <c r="M13" s="72"/>
      <c r="N13" s="73"/>
      <c r="O13" s="81"/>
    </row>
    <row r="14" spans="1:15" ht="27.95" customHeight="1">
      <c r="A14" s="166" t="str">
        <f>原因・種別!A14</f>
        <v>こんろ(天ぷら油以外)</v>
      </c>
      <c r="B14" s="5">
        <f t="shared" si="1"/>
        <v>2</v>
      </c>
      <c r="C14" s="85">
        <f t="shared" si="2"/>
        <v>16</v>
      </c>
      <c r="D14" s="66">
        <v>1</v>
      </c>
      <c r="E14" s="72">
        <v>10</v>
      </c>
      <c r="F14" s="73">
        <v>1</v>
      </c>
      <c r="G14" s="6">
        <v>6</v>
      </c>
      <c r="H14" s="9"/>
      <c r="I14" s="72"/>
      <c r="J14" s="73"/>
      <c r="K14" s="6"/>
      <c r="L14" s="9"/>
      <c r="M14" s="72"/>
      <c r="N14" s="73"/>
      <c r="O14" s="81"/>
    </row>
    <row r="15" spans="1:15" ht="27.95" customHeight="1">
      <c r="A15" s="166" t="str">
        <f>原因・種別!A15</f>
        <v>ストーブ</v>
      </c>
      <c r="B15" s="5">
        <f t="shared" si="1"/>
        <v>2</v>
      </c>
      <c r="C15" s="85">
        <f t="shared" si="2"/>
        <v>20</v>
      </c>
      <c r="D15" s="66"/>
      <c r="E15" s="72"/>
      <c r="F15" s="73"/>
      <c r="G15" s="6"/>
      <c r="H15" s="9"/>
      <c r="I15" s="72"/>
      <c r="J15" s="73">
        <v>2</v>
      </c>
      <c r="K15" s="6">
        <v>20</v>
      </c>
      <c r="L15" s="9"/>
      <c r="M15" s="72"/>
      <c r="N15" s="73"/>
      <c r="O15" s="81"/>
    </row>
    <row r="16" spans="1:15" ht="27.95" customHeight="1">
      <c r="A16" s="166" t="str">
        <f>原因・種別!A16</f>
        <v>たき火（焼却火等を含む）</v>
      </c>
      <c r="B16" s="5">
        <f t="shared" si="1"/>
        <v>8</v>
      </c>
      <c r="C16" s="85">
        <f t="shared" si="2"/>
        <v>261</v>
      </c>
      <c r="D16" s="66"/>
      <c r="E16" s="72"/>
      <c r="F16" s="73"/>
      <c r="G16" s="6"/>
      <c r="H16" s="9"/>
      <c r="I16" s="72"/>
      <c r="J16" s="73"/>
      <c r="K16" s="6"/>
      <c r="L16" s="9">
        <v>5</v>
      </c>
      <c r="M16" s="72">
        <v>261</v>
      </c>
      <c r="N16" s="73">
        <v>3</v>
      </c>
      <c r="O16" s="81"/>
    </row>
    <row r="17" spans="1:15" ht="27.95" customHeight="1">
      <c r="A17" s="166" t="str">
        <f>原因・種別!A17</f>
        <v>火遊び</v>
      </c>
      <c r="B17" s="5">
        <f t="shared" si="1"/>
        <v>2</v>
      </c>
      <c r="C17" s="85">
        <f t="shared" si="2"/>
        <v>873</v>
      </c>
      <c r="D17" s="66"/>
      <c r="E17" s="72"/>
      <c r="F17" s="73"/>
      <c r="G17" s="6"/>
      <c r="H17" s="9"/>
      <c r="I17" s="72"/>
      <c r="J17" s="73"/>
      <c r="K17" s="6"/>
      <c r="L17" s="9">
        <v>2</v>
      </c>
      <c r="M17" s="72">
        <v>873</v>
      </c>
      <c r="N17" s="73"/>
      <c r="O17" s="81"/>
    </row>
    <row r="18" spans="1:15" ht="27.95" customHeight="1">
      <c r="A18" s="166" t="str">
        <f>原因・種別!A18</f>
        <v>排気管</v>
      </c>
      <c r="B18" s="5">
        <f t="shared" ref="B18" si="3">+D18+F18+H18+J18+L18+N18</f>
        <v>2</v>
      </c>
      <c r="C18" s="85">
        <f t="shared" ref="C18" si="4">+E18+G18+I18+K18+M18+O18</f>
        <v>235</v>
      </c>
      <c r="D18" s="66"/>
      <c r="E18" s="72"/>
      <c r="F18" s="73">
        <v>1</v>
      </c>
      <c r="G18" s="6">
        <v>215</v>
      </c>
      <c r="H18" s="9"/>
      <c r="I18" s="72"/>
      <c r="J18" s="73"/>
      <c r="K18" s="6"/>
      <c r="L18" s="9">
        <v>1</v>
      </c>
      <c r="M18" s="72">
        <v>20</v>
      </c>
      <c r="N18" s="73"/>
      <c r="O18" s="81"/>
    </row>
    <row r="19" spans="1:15" ht="27.95" customHeight="1">
      <c r="A19" s="166" t="str">
        <f>原因・種別!A19</f>
        <v>電気装置</v>
      </c>
      <c r="B19" s="5">
        <f t="shared" si="1"/>
        <v>2</v>
      </c>
      <c r="C19" s="85">
        <f t="shared" si="2"/>
        <v>164</v>
      </c>
      <c r="D19" s="66">
        <v>1</v>
      </c>
      <c r="E19" s="72">
        <v>24</v>
      </c>
      <c r="F19" s="73"/>
      <c r="G19" s="6"/>
      <c r="H19" s="9">
        <v>1</v>
      </c>
      <c r="I19" s="72">
        <v>140</v>
      </c>
      <c r="J19" s="73"/>
      <c r="K19" s="6"/>
      <c r="L19" s="9"/>
      <c r="M19" s="72"/>
      <c r="N19" s="73"/>
      <c r="O19" s="81"/>
    </row>
    <row r="20" spans="1:15" ht="27.95" customHeight="1" thickBot="1">
      <c r="A20" s="281" t="str">
        <f>原因・種別!A20</f>
        <v>溶接機・切断機</v>
      </c>
      <c r="B20" s="164">
        <f t="shared" si="1"/>
        <v>1</v>
      </c>
      <c r="C20" s="86">
        <f t="shared" si="2"/>
        <v>10</v>
      </c>
      <c r="D20" s="67"/>
      <c r="E20" s="74"/>
      <c r="F20" s="75"/>
      <c r="G20" s="60"/>
      <c r="H20" s="78">
        <v>1</v>
      </c>
      <c r="I20" s="74">
        <v>10</v>
      </c>
      <c r="J20" s="75"/>
      <c r="K20" s="60"/>
      <c r="L20" s="78"/>
      <c r="M20" s="74"/>
      <c r="N20" s="75"/>
      <c r="O20" s="82"/>
    </row>
    <row r="21" spans="1:15" ht="27" customHeight="1"/>
    <row r="22" spans="1:15" ht="27" customHeight="1"/>
    <row r="23" spans="1:15" ht="27" customHeight="1"/>
    <row r="24" spans="1:15" ht="27" customHeight="1"/>
    <row r="25" spans="1:15" ht="27" customHeight="1"/>
    <row r="26" spans="1:15" ht="27" customHeight="1"/>
    <row r="27" spans="1:15" ht="27" customHeight="1"/>
    <row r="28" spans="1:15" ht="27" customHeight="1"/>
    <row r="29" spans="1:15" ht="27" customHeight="1"/>
    <row r="30" spans="1:15" ht="27" customHeight="1"/>
    <row r="31" spans="1:15" ht="27" customHeight="1"/>
    <row r="32" spans="1:15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</sheetData>
  <sheetProtection selectLockedCells="1"/>
  <mergeCells count="10">
    <mergeCell ref="A3:A4"/>
    <mergeCell ref="A1:F2"/>
    <mergeCell ref="N2:O2"/>
    <mergeCell ref="J3:K3"/>
    <mergeCell ref="L3:M3"/>
    <mergeCell ref="N3:O3"/>
    <mergeCell ref="B3:C3"/>
    <mergeCell ref="D3:E3"/>
    <mergeCell ref="F3:G3"/>
    <mergeCell ref="H3:I3"/>
  </mergeCells>
  <phoneticPr fontId="5"/>
  <dataValidations count="1">
    <dataValidation imeMode="off" allowBlank="1" showInputMessage="1" showErrorMessage="1" sqref="B5:O20"/>
  </dataValidations>
  <pageMargins left="0.39370078740157483" right="0.19685039370078741" top="0.78740157480314965" bottom="0.19685039370078741" header="0.51181102362204722" footer="0.31496062992125984"/>
  <pageSetup paperSize="9" firstPageNumber="69" orientation="landscape" useFirstPageNumber="1" copies="15" r:id="rId1"/>
  <headerFooter alignWithMargins="0"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B2"/>
  <sheetViews>
    <sheetView workbookViewId="0">
      <selection activeCell="X14" sqref="X14"/>
    </sheetView>
  </sheetViews>
  <sheetFormatPr defaultRowHeight="13.5"/>
  <sheetData>
    <row r="2" spans="2:2">
      <c r="B2" t="s">
        <v>166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F205"/>
  <sheetViews>
    <sheetView showZeros="0" view="pageLayout" zoomScale="85" zoomScaleNormal="100" zoomScalePageLayoutView="85" workbookViewId="0">
      <selection activeCell="C20" sqref="C20"/>
    </sheetView>
  </sheetViews>
  <sheetFormatPr defaultRowHeight="13.5"/>
  <cols>
    <col min="1" max="1" width="28.625" customWidth="1"/>
    <col min="2" max="6" width="21.5" customWidth="1"/>
  </cols>
  <sheetData>
    <row r="1" spans="1:6" ht="27" customHeight="1" thickBot="1">
      <c r="A1" s="343" t="s">
        <v>29</v>
      </c>
      <c r="B1" s="343"/>
      <c r="C1" s="118"/>
      <c r="D1" s="118"/>
      <c r="E1" s="118"/>
      <c r="F1" s="118"/>
    </row>
    <row r="2" spans="1:6" ht="14.25" customHeight="1">
      <c r="A2" s="353" t="s">
        <v>176</v>
      </c>
      <c r="B2" s="350" t="s">
        <v>163</v>
      </c>
      <c r="C2" s="346" t="s">
        <v>76</v>
      </c>
      <c r="D2" s="348" t="s">
        <v>162</v>
      </c>
      <c r="E2" s="348" t="s">
        <v>77</v>
      </c>
      <c r="F2" s="344" t="s">
        <v>78</v>
      </c>
    </row>
    <row r="3" spans="1:6" ht="6" customHeight="1">
      <c r="A3" s="354"/>
      <c r="B3" s="351"/>
      <c r="C3" s="347"/>
      <c r="D3" s="349"/>
      <c r="E3" s="349"/>
      <c r="F3" s="345"/>
    </row>
    <row r="4" spans="1:6" ht="27" customHeight="1" thickBot="1">
      <c r="A4" s="355"/>
      <c r="B4" s="352"/>
      <c r="C4" s="141" t="s">
        <v>27</v>
      </c>
      <c r="D4" s="142" t="s">
        <v>26</v>
      </c>
      <c r="E4" s="142" t="s">
        <v>74</v>
      </c>
      <c r="F4" s="143" t="s">
        <v>75</v>
      </c>
    </row>
    <row r="5" spans="1:6" ht="27.95" customHeight="1" thickBot="1">
      <c r="A5" s="140" t="s">
        <v>28</v>
      </c>
      <c r="B5" s="144">
        <f>SUM(B6:B26)</f>
        <v>49</v>
      </c>
      <c r="C5" s="145">
        <f>SUM(C6:C20)</f>
        <v>9</v>
      </c>
      <c r="D5" s="146">
        <f>SUM(D6:D20)</f>
        <v>17</v>
      </c>
      <c r="E5" s="146">
        <f>SUM(E6:E20)</f>
        <v>12</v>
      </c>
      <c r="F5" s="147">
        <f>SUM(F6:F20)</f>
        <v>11</v>
      </c>
    </row>
    <row r="6" spans="1:6" ht="27.95" customHeight="1" thickTop="1">
      <c r="A6" s="139" t="str">
        <f>原因・種別!A6</f>
        <v>放火</v>
      </c>
      <c r="B6" s="148">
        <f>SUM(C6:F6)</f>
        <v>6</v>
      </c>
      <c r="C6" s="149">
        <v>1</v>
      </c>
      <c r="D6" s="150">
        <v>1</v>
      </c>
      <c r="E6" s="150">
        <v>3</v>
      </c>
      <c r="F6" s="151">
        <v>1</v>
      </c>
    </row>
    <row r="7" spans="1:6" ht="27.95" customHeight="1">
      <c r="A7" s="139" t="str">
        <f>原因・種別!A7</f>
        <v>こんろ（天ぷら油）</v>
      </c>
      <c r="B7" s="152">
        <f t="shared" ref="B7:B20" si="0">SUM(C7:F7)</f>
        <v>5</v>
      </c>
      <c r="C7" s="153">
        <v>1</v>
      </c>
      <c r="D7" s="154">
        <v>2</v>
      </c>
      <c r="E7" s="154">
        <v>1</v>
      </c>
      <c r="F7" s="155">
        <v>1</v>
      </c>
    </row>
    <row r="8" spans="1:6" ht="27.95" customHeight="1">
      <c r="A8" s="139" t="str">
        <f>原因・種別!A8</f>
        <v>その他</v>
      </c>
      <c r="B8" s="152">
        <f t="shared" si="0"/>
        <v>9</v>
      </c>
      <c r="C8" s="153">
        <v>1</v>
      </c>
      <c r="D8" s="154">
        <v>6</v>
      </c>
      <c r="E8" s="154"/>
      <c r="F8" s="155">
        <v>2</v>
      </c>
    </row>
    <row r="9" spans="1:6" ht="27.95" customHeight="1">
      <c r="A9" s="139" t="str">
        <f>原因・種別!A9</f>
        <v>たばこ</v>
      </c>
      <c r="B9" s="152">
        <f t="shared" si="0"/>
        <v>2</v>
      </c>
      <c r="C9" s="153"/>
      <c r="D9" s="154">
        <v>2</v>
      </c>
      <c r="E9" s="154"/>
      <c r="F9" s="155"/>
    </row>
    <row r="10" spans="1:6" ht="27.95" customHeight="1">
      <c r="A10" s="139" t="str">
        <f>原因・種別!A10</f>
        <v>不明・調査中</v>
      </c>
      <c r="B10" s="152">
        <f t="shared" si="0"/>
        <v>5</v>
      </c>
      <c r="C10" s="153">
        <v>1</v>
      </c>
      <c r="D10" s="154">
        <v>2</v>
      </c>
      <c r="E10" s="154"/>
      <c r="F10" s="155">
        <v>2</v>
      </c>
    </row>
    <row r="11" spans="1:6" ht="27.95" customHeight="1">
      <c r="A11" s="139" t="str">
        <f>原因・種別!A11</f>
        <v>電気機器</v>
      </c>
      <c r="B11" s="152">
        <f t="shared" si="0"/>
        <v>1</v>
      </c>
      <c r="C11" s="153"/>
      <c r="D11" s="154"/>
      <c r="E11" s="154">
        <v>1</v>
      </c>
      <c r="F11" s="155"/>
    </row>
    <row r="12" spans="1:6" ht="27.95" customHeight="1">
      <c r="A12" s="139" t="str">
        <f>原因・種別!A12</f>
        <v>配線器具</v>
      </c>
      <c r="B12" s="152">
        <f>SUM(C12:F12)</f>
        <v>1</v>
      </c>
      <c r="C12" s="153"/>
      <c r="D12" s="154">
        <v>1</v>
      </c>
      <c r="E12" s="154"/>
      <c r="F12" s="155"/>
    </row>
    <row r="13" spans="1:6" ht="27.95" customHeight="1">
      <c r="A13" s="139" t="str">
        <f>原因・種別!A13</f>
        <v>電灯電話等の配線</v>
      </c>
      <c r="B13" s="152">
        <f t="shared" si="0"/>
        <v>1</v>
      </c>
      <c r="C13" s="153"/>
      <c r="D13" s="154"/>
      <c r="E13" s="154">
        <v>1</v>
      </c>
      <c r="F13" s="155"/>
    </row>
    <row r="14" spans="1:6" ht="27.95" customHeight="1">
      <c r="A14" s="139" t="str">
        <f>原因・種別!A14</f>
        <v>こんろ(天ぷら油以外)</v>
      </c>
      <c r="B14" s="152">
        <f t="shared" si="0"/>
        <v>2</v>
      </c>
      <c r="C14" s="153"/>
      <c r="D14" s="154"/>
      <c r="E14" s="154">
        <v>2</v>
      </c>
      <c r="F14" s="155"/>
    </row>
    <row r="15" spans="1:6" ht="27.95" customHeight="1">
      <c r="A15" s="139" t="str">
        <f>原因・種別!A15</f>
        <v>ストーブ</v>
      </c>
      <c r="B15" s="152">
        <f t="shared" si="0"/>
        <v>2</v>
      </c>
      <c r="C15" s="153">
        <v>1</v>
      </c>
      <c r="D15" s="154"/>
      <c r="E15" s="154"/>
      <c r="F15" s="155">
        <v>1</v>
      </c>
    </row>
    <row r="16" spans="1:6" ht="27.95" customHeight="1">
      <c r="A16" s="139" t="str">
        <f>原因・種別!A16</f>
        <v>たき火（焼却火等を含む）</v>
      </c>
      <c r="B16" s="152">
        <f t="shared" si="0"/>
        <v>8</v>
      </c>
      <c r="C16" s="153">
        <v>3</v>
      </c>
      <c r="D16" s="154">
        <v>2</v>
      </c>
      <c r="E16" s="154">
        <v>2</v>
      </c>
      <c r="F16" s="155">
        <v>1</v>
      </c>
    </row>
    <row r="17" spans="1:6" ht="27.95" customHeight="1">
      <c r="A17" s="139" t="str">
        <f>原因・種別!A17</f>
        <v>火遊び</v>
      </c>
      <c r="B17" s="152">
        <f t="shared" si="0"/>
        <v>2</v>
      </c>
      <c r="C17" s="153">
        <v>1</v>
      </c>
      <c r="D17" s="154"/>
      <c r="E17" s="154"/>
      <c r="F17" s="155">
        <v>1</v>
      </c>
    </row>
    <row r="18" spans="1:6" ht="27.95" customHeight="1">
      <c r="A18" s="139" t="str">
        <f>原因・種別!A18</f>
        <v>排気管</v>
      </c>
      <c r="B18" s="152">
        <f t="shared" ref="B18" si="1">SUM(C18:F18)</f>
        <v>2</v>
      </c>
      <c r="C18" s="153"/>
      <c r="D18" s="154"/>
      <c r="E18" s="154">
        <v>1</v>
      </c>
      <c r="F18" s="155">
        <v>1</v>
      </c>
    </row>
    <row r="19" spans="1:6" ht="27.95" customHeight="1">
      <c r="A19" s="139" t="str">
        <f>原因・種別!A19</f>
        <v>電気装置</v>
      </c>
      <c r="B19" s="152">
        <f t="shared" si="0"/>
        <v>2</v>
      </c>
      <c r="C19" s="153"/>
      <c r="D19" s="154">
        <v>1</v>
      </c>
      <c r="E19" s="154">
        <v>1</v>
      </c>
      <c r="F19" s="155"/>
    </row>
    <row r="20" spans="1:6" ht="27.95" customHeight="1" thickBot="1">
      <c r="A20" s="282" t="str">
        <f>原因・種別!A20</f>
        <v>溶接機・切断機</v>
      </c>
      <c r="B20" s="211">
        <f t="shared" si="0"/>
        <v>1</v>
      </c>
      <c r="C20" s="212"/>
      <c r="D20" s="213"/>
      <c r="E20" s="213"/>
      <c r="F20" s="214">
        <v>1</v>
      </c>
    </row>
    <row r="21" spans="1:6" ht="27" customHeight="1"/>
    <row r="22" spans="1:6" ht="27" customHeight="1"/>
    <row r="23" spans="1:6" ht="27" customHeight="1"/>
    <row r="24" spans="1:6" ht="27" customHeight="1"/>
    <row r="25" spans="1:6" ht="27" customHeight="1"/>
    <row r="26" spans="1:6" ht="27" customHeight="1"/>
    <row r="27" spans="1:6" ht="27" customHeight="1"/>
    <row r="28" spans="1:6" ht="27" customHeight="1"/>
    <row r="29" spans="1:6" ht="27" customHeight="1"/>
    <row r="30" spans="1:6" ht="27" customHeight="1"/>
    <row r="31" spans="1:6" ht="27" customHeight="1"/>
    <row r="32" spans="1:6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</sheetData>
  <sheetProtection sheet="1" objects="1" scenarios="1" selectLockedCells="1"/>
  <sortState ref="A6:F22">
    <sortCondition descending="1" ref="B6"/>
  </sortState>
  <mergeCells count="7">
    <mergeCell ref="A1:B1"/>
    <mergeCell ref="F2:F3"/>
    <mergeCell ref="C2:C3"/>
    <mergeCell ref="D2:D3"/>
    <mergeCell ref="E2:E3"/>
    <mergeCell ref="B2:B4"/>
    <mergeCell ref="A2:A4"/>
  </mergeCells>
  <phoneticPr fontId="5"/>
  <dataValidations count="1">
    <dataValidation imeMode="off" allowBlank="1" showInputMessage="1" showErrorMessage="1" sqref="B5:F20"/>
  </dataValidations>
  <pageMargins left="0.59055118110236227" right="0.19685039370078741" top="0.78740157480314965" bottom="0.19685039370078741" header="0.51181102362204722" footer="0.31496062992125984"/>
  <pageSetup paperSize="9" firstPageNumber="70" orientation="landscape" useFirstPageNumber="1" copies="15" r:id="rId1"/>
  <headerFooter alignWithMargins="0"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平成27年中の主な出来事</vt:lpstr>
      <vt:lpstr>火災統計</vt:lpstr>
      <vt:lpstr>月別</vt:lpstr>
      <vt:lpstr> </vt:lpstr>
      <vt:lpstr>原因・種別</vt:lpstr>
      <vt:lpstr>  </vt:lpstr>
      <vt:lpstr>署所別・原因</vt:lpstr>
      <vt:lpstr>   </vt:lpstr>
      <vt:lpstr>四季別</vt:lpstr>
      <vt:lpstr>    </vt:lpstr>
      <vt:lpstr>時間帯別・火災原因別</vt:lpstr>
      <vt:lpstr>     </vt:lpstr>
      <vt:lpstr>死傷者の状況</vt:lpstr>
      <vt:lpstr>      </vt:lpstr>
      <vt:lpstr>各年の火災の状況・被害状況</vt:lpstr>
      <vt:lpstr>Sheet1</vt:lpstr>
      <vt:lpstr>火災統計!Print_Area</vt:lpstr>
      <vt:lpstr>各年の火災の状況・被害状況!Print_Area</vt:lpstr>
      <vt:lpstr>月別!Print_Area</vt:lpstr>
      <vt:lpstr>原因・種別!Print_Area</vt:lpstr>
      <vt:lpstr>四季別!Print_Area</vt:lpstr>
      <vt:lpstr>死傷者の状況!Print_Area</vt:lpstr>
      <vt:lpstr>時間帯別・火災原因別!Print_Area</vt:lpstr>
      <vt:lpstr>署所別・原因!Print_Area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岸和田市消防本部総務課</dc:creator>
  <cp:lastModifiedBy>岸和田市</cp:lastModifiedBy>
  <cp:lastPrinted>2017-06-16T05:23:30Z</cp:lastPrinted>
  <dcterms:created xsi:type="dcterms:W3CDTF">2003-12-25T07:31:45Z</dcterms:created>
  <dcterms:modified xsi:type="dcterms:W3CDTF">2017-06-16T05:23:32Z</dcterms:modified>
</cp:coreProperties>
</file>