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2021年度\21°-02　総合サービス班\23　照会・回答\【2022.3.4〆】オープンデータの更新予定について\回答\"/>
    </mc:Choice>
  </mc:AlternateContent>
  <xr:revisionPtr revIDLastSave="0" documentId="13_ncr:1_{457D18D9-00D4-40DA-BF59-D11A519DF38F}" xr6:coauthVersionLast="45" xr6:coauthVersionMax="45" xr10:uidLastSave="{00000000-0000-0000-0000-000000000000}"/>
  <bookViews>
    <workbookView xWindow="390" yWindow="390" windowWidth="27600" windowHeight="14670" xr2:uid="{00000000-000D-0000-FFFF-FFFF00000000}"/>
  </bookViews>
  <sheets>
    <sheet name="館別分類別貸出冊数（Ａ３）" sheetId="10" r:id="rId1"/>
    <sheet name="館別分類別貸出冊数 (2枚印刷用Ａ４)" sheetId="12" state="hidden" r:id="rId2"/>
  </sheets>
  <definedNames>
    <definedName name="_xlnm.Print_Area" localSheetId="1">'館別分類別貸出冊数 (2枚印刷用Ａ４)'!$A$1:$R$91</definedName>
    <definedName name="_xlnm.Print_Area" localSheetId="0">'館別分類別貸出冊数（Ａ３）'!$A$1:$R$91</definedName>
    <definedName name="_xlnm.Print_Titles" localSheetId="1">'館別分類別貸出冊数 (2枚印刷用Ａ４)'!$3:$3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8" i="10" l="1"/>
  <c r="Q30" i="10"/>
  <c r="Q29" i="10"/>
  <c r="Q26" i="10"/>
  <c r="Q19" i="10"/>
  <c r="Q18" i="10"/>
  <c r="Q12" i="10"/>
  <c r="Q11" i="10"/>
  <c r="F5" i="10"/>
  <c r="E5" i="10"/>
  <c r="D5" i="10"/>
  <c r="C5" i="10"/>
  <c r="D85" i="10" l="1"/>
  <c r="E85" i="10"/>
  <c r="F85" i="10"/>
  <c r="G85" i="10"/>
  <c r="H85" i="10"/>
  <c r="I85" i="10"/>
  <c r="J85" i="10"/>
  <c r="K85" i="10"/>
  <c r="L85" i="10"/>
  <c r="M85" i="10"/>
  <c r="N85" i="10"/>
  <c r="O85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C86" i="10"/>
  <c r="P87" i="10" l="1"/>
  <c r="Q87" i="10"/>
  <c r="C85" i="10" l="1"/>
  <c r="Q86" i="10" l="1"/>
  <c r="Q85" i="10"/>
  <c r="P85" i="10"/>
  <c r="R9" i="10" l="1"/>
  <c r="R45" i="12" l="1"/>
  <c r="R46" i="12"/>
  <c r="R48" i="12"/>
  <c r="R49" i="12"/>
  <c r="R51" i="12"/>
  <c r="R52" i="12"/>
  <c r="R53" i="12"/>
  <c r="R54" i="12"/>
  <c r="R55" i="12"/>
  <c r="R57" i="12"/>
  <c r="R58" i="12"/>
  <c r="R60" i="12"/>
  <c r="R61" i="12"/>
  <c r="R63" i="12"/>
  <c r="R64" i="12"/>
  <c r="R66" i="12"/>
  <c r="R67" i="12"/>
  <c r="R68" i="12"/>
  <c r="R69" i="12"/>
  <c r="R70" i="12"/>
  <c r="R72" i="12"/>
  <c r="R73" i="12"/>
  <c r="R75" i="12"/>
  <c r="R76" i="12"/>
  <c r="R78" i="12"/>
  <c r="R79" i="12"/>
  <c r="R80" i="12"/>
  <c r="R82" i="12"/>
  <c r="R83" i="12"/>
  <c r="C85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C86" i="12"/>
  <c r="D86" i="12"/>
  <c r="E86" i="12"/>
  <c r="F86" i="12"/>
  <c r="F88" i="12" s="1"/>
  <c r="G86" i="12"/>
  <c r="H86" i="12"/>
  <c r="I86" i="12"/>
  <c r="J86" i="12"/>
  <c r="K86" i="12"/>
  <c r="L86" i="12"/>
  <c r="M86" i="12"/>
  <c r="N86" i="12"/>
  <c r="N88" i="12" s="1"/>
  <c r="O86" i="12"/>
  <c r="P86" i="12"/>
  <c r="C87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Q87" i="12"/>
  <c r="R43" i="12"/>
  <c r="R40" i="12"/>
  <c r="R37" i="12"/>
  <c r="R34" i="12"/>
  <c r="R33" i="12"/>
  <c r="R31" i="12"/>
  <c r="R30" i="12"/>
  <c r="S34" i="12" s="1"/>
  <c r="R27" i="12"/>
  <c r="R26" i="12"/>
  <c r="S29" i="12" s="1"/>
  <c r="R25" i="12"/>
  <c r="R23" i="12"/>
  <c r="R22" i="12"/>
  <c r="R20" i="12"/>
  <c r="R19" i="12"/>
  <c r="R16" i="12"/>
  <c r="R13" i="12"/>
  <c r="R12" i="12"/>
  <c r="R9" i="12"/>
  <c r="R8" i="12"/>
  <c r="R6" i="12"/>
  <c r="R5" i="12"/>
  <c r="R4" i="12"/>
  <c r="K88" i="12" l="1"/>
  <c r="J88" i="12"/>
  <c r="P88" i="12"/>
  <c r="H88" i="12"/>
  <c r="D88" i="12"/>
  <c r="O88" i="12"/>
  <c r="G88" i="12"/>
  <c r="C88" i="12"/>
  <c r="R81" i="12"/>
  <c r="R42" i="12"/>
  <c r="R87" i="12"/>
  <c r="L88" i="12"/>
  <c r="R84" i="12"/>
  <c r="R71" i="12"/>
  <c r="R65" i="12"/>
  <c r="R47" i="12"/>
  <c r="Q85" i="12"/>
  <c r="M88" i="12"/>
  <c r="I88" i="12"/>
  <c r="E88" i="12"/>
  <c r="R62" i="12"/>
  <c r="R56" i="12"/>
  <c r="R50" i="12"/>
  <c r="S85" i="12"/>
  <c r="R59" i="12"/>
  <c r="R86" i="12"/>
  <c r="R38" i="12"/>
  <c r="R41" i="12"/>
  <c r="R15" i="12"/>
  <c r="R24" i="12"/>
  <c r="R74" i="12"/>
  <c r="Q86" i="12"/>
  <c r="R77" i="12"/>
  <c r="R10" i="12"/>
  <c r="R44" i="12"/>
  <c r="S19" i="12"/>
  <c r="R17" i="12"/>
  <c r="S24" i="12"/>
  <c r="R29" i="12"/>
  <c r="R7" i="12"/>
  <c r="R18" i="12"/>
  <c r="S12" i="12"/>
  <c r="R32" i="12"/>
  <c r="S32" i="12" s="1"/>
  <c r="R21" i="12"/>
  <c r="R36" i="12"/>
  <c r="R11" i="12"/>
  <c r="R35" i="12"/>
  <c r="R28" i="12"/>
  <c r="S27" i="12" s="1"/>
  <c r="R14" i="12"/>
  <c r="R39" i="12"/>
  <c r="S22" i="12" l="1"/>
  <c r="S10" i="12"/>
  <c r="Q88" i="12"/>
  <c r="R85" i="12"/>
  <c r="R88" i="12" s="1"/>
  <c r="Q89" i="12" s="1"/>
  <c r="S83" i="12"/>
  <c r="S90" i="12"/>
  <c r="S17" i="12"/>
  <c r="P89" i="12" l="1"/>
  <c r="N89" i="12"/>
  <c r="M89" i="12"/>
  <c r="I89" i="12"/>
  <c r="F89" i="12"/>
  <c r="S88" i="12"/>
  <c r="L89" i="12"/>
  <c r="O89" i="12"/>
  <c r="K89" i="12"/>
  <c r="H89" i="12"/>
  <c r="G89" i="12"/>
  <c r="C89" i="12"/>
  <c r="D89" i="12"/>
  <c r="E89" i="12"/>
  <c r="J89" i="12"/>
  <c r="C10" i="10"/>
  <c r="C14" i="10"/>
  <c r="C17" i="10"/>
  <c r="R89" i="12" l="1"/>
  <c r="R6" i="10"/>
  <c r="R5" i="10"/>
  <c r="R4" i="10"/>
  <c r="C7" i="10"/>
  <c r="R20" i="10" l="1"/>
  <c r="C87" i="10" l="1"/>
  <c r="O87" i="10" l="1"/>
  <c r="N87" i="10"/>
  <c r="M87" i="10"/>
  <c r="L87" i="10"/>
  <c r="K87" i="10"/>
  <c r="J87" i="10"/>
  <c r="I87" i="10"/>
  <c r="H87" i="10"/>
  <c r="G87" i="10"/>
  <c r="F87" i="10"/>
  <c r="E87" i="10"/>
  <c r="D87" i="10"/>
  <c r="N84" i="10"/>
  <c r="O88" i="10" l="1"/>
  <c r="G88" i="10"/>
  <c r="Q88" i="10"/>
  <c r="J88" i="10"/>
  <c r="F88" i="10"/>
  <c r="I88" i="10"/>
  <c r="E88" i="10"/>
  <c r="N88" i="10"/>
  <c r="K88" i="10"/>
  <c r="C88" i="10"/>
  <c r="D88" i="10"/>
  <c r="H88" i="10"/>
  <c r="L88" i="10"/>
  <c r="P88" i="10"/>
  <c r="M88" i="10"/>
  <c r="Q62" i="10"/>
  <c r="Q56" i="10" l="1"/>
  <c r="Q53" i="10" l="1"/>
  <c r="Q84" i="10" l="1"/>
  <c r="P84" i="10"/>
  <c r="O84" i="10"/>
  <c r="M84" i="10"/>
  <c r="L84" i="10"/>
  <c r="K84" i="10"/>
  <c r="J84" i="10"/>
  <c r="I84" i="10"/>
  <c r="H84" i="10"/>
  <c r="G84" i="10"/>
  <c r="F84" i="10"/>
  <c r="E84" i="10"/>
  <c r="D84" i="10"/>
  <c r="C84" i="10"/>
  <c r="R83" i="10"/>
  <c r="R82" i="10"/>
  <c r="R84" i="10" l="1"/>
  <c r="C24" i="10" l="1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3" i="10"/>
  <c r="R22" i="10"/>
  <c r="R79" i="10"/>
  <c r="R24" i="10" l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R80" i="10" l="1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78" i="10"/>
  <c r="Q38" i="10"/>
  <c r="R16" i="10"/>
  <c r="R15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Q14" i="10"/>
  <c r="R81" i="10" l="1"/>
  <c r="R17" i="10"/>
  <c r="Q32" i="10" l="1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R31" i="10"/>
  <c r="R30" i="10"/>
  <c r="R29" i="10"/>
  <c r="R19" i="10"/>
  <c r="R18" i="10"/>
  <c r="R32" i="10" l="1"/>
  <c r="R21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D14" i="10"/>
  <c r="C44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Q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R8" i="10"/>
  <c r="R33" i="10"/>
  <c r="R36" i="10"/>
  <c r="R39" i="10"/>
  <c r="R42" i="10"/>
  <c r="R45" i="10"/>
  <c r="R48" i="10"/>
  <c r="R51" i="10"/>
  <c r="R54" i="10"/>
  <c r="R57" i="10"/>
  <c r="R60" i="10"/>
  <c r="R63" i="10"/>
  <c r="R69" i="10"/>
  <c r="R66" i="10"/>
  <c r="R72" i="10"/>
  <c r="R75" i="10"/>
  <c r="R25" i="10"/>
  <c r="R11" i="10"/>
  <c r="R34" i="10"/>
  <c r="R37" i="10"/>
  <c r="R40" i="10"/>
  <c r="R43" i="10"/>
  <c r="R46" i="10"/>
  <c r="R49" i="10"/>
  <c r="R52" i="10"/>
  <c r="R55" i="10"/>
  <c r="R58" i="10"/>
  <c r="R61" i="10"/>
  <c r="R64" i="10"/>
  <c r="R70" i="10"/>
  <c r="R67" i="10"/>
  <c r="R73" i="10"/>
  <c r="R76" i="10"/>
  <c r="R26" i="10"/>
  <c r="R12" i="10"/>
  <c r="R13" i="10"/>
  <c r="R2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C28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P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C71" i="10"/>
  <c r="Q7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41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47" i="10"/>
  <c r="P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Q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86" i="10" l="1"/>
  <c r="R85" i="10"/>
  <c r="R14" i="10"/>
  <c r="R7" i="10"/>
  <c r="R87" i="10"/>
  <c r="R28" i="10"/>
  <c r="R56" i="10"/>
  <c r="R41" i="10"/>
  <c r="R77" i="10"/>
  <c r="R74" i="10"/>
  <c r="R71" i="10"/>
  <c r="R68" i="10"/>
  <c r="R65" i="10"/>
  <c r="R62" i="10"/>
  <c r="R59" i="10"/>
  <c r="R53" i="10"/>
  <c r="R50" i="10"/>
  <c r="R47" i="10"/>
  <c r="R44" i="10"/>
  <c r="R38" i="10"/>
  <c r="R35" i="10"/>
  <c r="R10" i="10"/>
  <c r="R88" i="10" l="1"/>
  <c r="Q89" i="10" l="1"/>
  <c r="C89" i="10"/>
  <c r="F89" i="10"/>
  <c r="H89" i="10"/>
  <c r="E89" i="10"/>
  <c r="I89" i="10"/>
  <c r="L89" i="10"/>
  <c r="K89" i="10"/>
  <c r="D89" i="10"/>
  <c r="O89" i="10"/>
  <c r="N89" i="10"/>
  <c r="G89" i="10"/>
  <c r="P89" i="10"/>
  <c r="M89" i="10"/>
  <c r="J89" i="10"/>
  <c r="R89" i="10" l="1"/>
</calcChain>
</file>

<file path=xl/sharedStrings.xml><?xml version="1.0" encoding="utf-8"?>
<sst xmlns="http://schemas.openxmlformats.org/spreadsheetml/2006/main" count="263" uniqueCount="53">
  <si>
    <t>計</t>
    <rPh sb="0" eb="1">
      <t>ケイ</t>
    </rPh>
    <phoneticPr fontId="1"/>
  </si>
  <si>
    <t>東部</t>
    <rPh sb="0" eb="1">
      <t>ヒガシ</t>
    </rPh>
    <rPh sb="1" eb="2">
      <t>ブ</t>
    </rPh>
    <phoneticPr fontId="1"/>
  </si>
  <si>
    <t>龍田</t>
    <rPh sb="0" eb="1">
      <t>リュウ</t>
    </rPh>
    <rPh sb="1" eb="2">
      <t>タ</t>
    </rPh>
    <phoneticPr fontId="1"/>
  </si>
  <si>
    <t>託麻</t>
    <rPh sb="0" eb="1">
      <t>コトヅケ</t>
    </rPh>
    <rPh sb="1" eb="2">
      <t>アサ</t>
    </rPh>
    <phoneticPr fontId="1"/>
  </si>
  <si>
    <t>幸田</t>
    <rPh sb="0" eb="1">
      <t>サイワイ</t>
    </rPh>
    <rPh sb="1" eb="2">
      <t>タ</t>
    </rPh>
    <phoneticPr fontId="1"/>
  </si>
  <si>
    <t>中央</t>
    <rPh sb="0" eb="1">
      <t>ナカ</t>
    </rPh>
    <rPh sb="1" eb="2">
      <t>ヒサシ</t>
    </rPh>
    <phoneticPr fontId="1"/>
  </si>
  <si>
    <t>清水</t>
    <rPh sb="0" eb="1">
      <t>キヨシ</t>
    </rPh>
    <rPh sb="1" eb="2">
      <t>ミズ</t>
    </rPh>
    <phoneticPr fontId="1"/>
  </si>
  <si>
    <t>秋津</t>
    <rPh sb="0" eb="1">
      <t>アキ</t>
    </rPh>
    <rPh sb="1" eb="2">
      <t>ツ</t>
    </rPh>
    <phoneticPr fontId="1"/>
  </si>
  <si>
    <t>南部</t>
    <rPh sb="0" eb="1">
      <t>ミナミ</t>
    </rPh>
    <rPh sb="1" eb="2">
      <t>ブ</t>
    </rPh>
    <phoneticPr fontId="1"/>
  </si>
  <si>
    <t>花園</t>
    <rPh sb="0" eb="1">
      <t>ハナ</t>
    </rPh>
    <rPh sb="1" eb="2">
      <t>エン</t>
    </rPh>
    <phoneticPr fontId="1"/>
  </si>
  <si>
    <t>北部</t>
    <rPh sb="0" eb="1">
      <t>キタ</t>
    </rPh>
    <rPh sb="1" eb="2">
      <t>ブ</t>
    </rPh>
    <phoneticPr fontId="1"/>
  </si>
  <si>
    <t>河内</t>
    <rPh sb="0" eb="1">
      <t>カワ</t>
    </rPh>
    <rPh sb="1" eb="2">
      <t>ナイ</t>
    </rPh>
    <phoneticPr fontId="1"/>
  </si>
  <si>
    <t>飽田</t>
    <rPh sb="0" eb="1">
      <t>ア</t>
    </rPh>
    <rPh sb="1" eb="2">
      <t>タ</t>
    </rPh>
    <phoneticPr fontId="1"/>
  </si>
  <si>
    <t>天明</t>
    <rPh sb="0" eb="1">
      <t>テン</t>
    </rPh>
    <rPh sb="1" eb="2">
      <t>メイ</t>
    </rPh>
    <phoneticPr fontId="1"/>
  </si>
  <si>
    <t>西部</t>
    <rPh sb="0" eb="1">
      <t>ニシ</t>
    </rPh>
    <rPh sb="1" eb="2">
      <t>ブ</t>
    </rPh>
    <phoneticPr fontId="1"/>
  </si>
  <si>
    <t>五福</t>
    <rPh sb="0" eb="1">
      <t>ゴ</t>
    </rPh>
    <rPh sb="1" eb="2">
      <t>フク</t>
    </rPh>
    <phoneticPr fontId="1"/>
  </si>
  <si>
    <t>合計</t>
    <rPh sb="0" eb="1">
      <t>ゴウ</t>
    </rPh>
    <rPh sb="1" eb="2">
      <t>ケイ</t>
    </rPh>
    <phoneticPr fontId="1"/>
  </si>
  <si>
    <t>一般</t>
    <rPh sb="0" eb="1">
      <t>イチ</t>
    </rPh>
    <rPh sb="1" eb="2">
      <t>パン</t>
    </rPh>
    <phoneticPr fontId="1"/>
  </si>
  <si>
    <t>児童</t>
    <rPh sb="0" eb="1">
      <t>ジ</t>
    </rPh>
    <rPh sb="1" eb="2">
      <t>ワラベ</t>
    </rPh>
    <phoneticPr fontId="1"/>
  </si>
  <si>
    <t>０：総記</t>
    <rPh sb="2" eb="4">
      <t>ソウキ</t>
    </rPh>
    <phoneticPr fontId="1"/>
  </si>
  <si>
    <t>１：哲学</t>
    <rPh sb="2" eb="4">
      <t>テツガク</t>
    </rPh>
    <phoneticPr fontId="1"/>
  </si>
  <si>
    <t>２：歴史</t>
    <rPh sb="2" eb="4">
      <t>レキシ</t>
    </rPh>
    <phoneticPr fontId="1"/>
  </si>
  <si>
    <t>３：社会</t>
    <rPh sb="2" eb="4">
      <t>シャカイ</t>
    </rPh>
    <phoneticPr fontId="1"/>
  </si>
  <si>
    <t>４：自然</t>
    <rPh sb="2" eb="4">
      <t>シゼン</t>
    </rPh>
    <phoneticPr fontId="1"/>
  </si>
  <si>
    <t>５：技術</t>
    <rPh sb="2" eb="4">
      <t>ギジュツ</t>
    </rPh>
    <phoneticPr fontId="1"/>
  </si>
  <si>
    <t>６：産業</t>
    <rPh sb="2" eb="4">
      <t>サンギョウ</t>
    </rPh>
    <phoneticPr fontId="1"/>
  </si>
  <si>
    <t>７：芸術</t>
    <rPh sb="2" eb="4">
      <t>ゲイジュツ</t>
    </rPh>
    <phoneticPr fontId="1"/>
  </si>
  <si>
    <t>８：語学</t>
    <rPh sb="2" eb="4">
      <t>ゴガク</t>
    </rPh>
    <phoneticPr fontId="1"/>
  </si>
  <si>
    <t>９：文学</t>
    <rPh sb="2" eb="4">
      <t>ブンガク</t>
    </rPh>
    <phoneticPr fontId="1"/>
  </si>
  <si>
    <t>Ｆ：小説</t>
    <rPh sb="2" eb="4">
      <t>ショウセツ</t>
    </rPh>
    <phoneticPr fontId="1"/>
  </si>
  <si>
    <t>Ｅ：絵本</t>
    <rPh sb="2" eb="4">
      <t>エホン</t>
    </rPh>
    <phoneticPr fontId="1"/>
  </si>
  <si>
    <t>紙芝居</t>
    <rPh sb="0" eb="3">
      <t>カミシバイ</t>
    </rPh>
    <phoneticPr fontId="1"/>
  </si>
  <si>
    <t>郷・参</t>
    <rPh sb="0" eb="1">
      <t>ゴウ</t>
    </rPh>
    <rPh sb="2" eb="3">
      <t>サン</t>
    </rPh>
    <phoneticPr fontId="1"/>
  </si>
  <si>
    <t>（単位：冊）　</t>
  </si>
  <si>
    <t>館名</t>
    <rPh sb="0" eb="1">
      <t>カン</t>
    </rPh>
    <rPh sb="1" eb="2">
      <t>メイ</t>
    </rPh>
    <phoneticPr fontId="1"/>
  </si>
  <si>
    <t>分類</t>
    <rPh sb="0" eb="2">
      <t>ブンルイ</t>
    </rPh>
    <phoneticPr fontId="1"/>
  </si>
  <si>
    <t>コミック</t>
    <phoneticPr fontId="1"/>
  </si>
  <si>
    <t>郷土</t>
    <rPh sb="0" eb="2">
      <t>キョウド</t>
    </rPh>
    <phoneticPr fontId="1"/>
  </si>
  <si>
    <t>その他
(雑誌他)</t>
    <rPh sb="2" eb="3">
      <t>タ</t>
    </rPh>
    <rPh sb="5" eb="7">
      <t>ザッシ</t>
    </rPh>
    <rPh sb="7" eb="8">
      <t>ホカ</t>
    </rPh>
    <phoneticPr fontId="1"/>
  </si>
  <si>
    <t>郷・参</t>
  </si>
  <si>
    <t>５　館別分類別貸出冊数</t>
    <rPh sb="2" eb="3">
      <t>カン</t>
    </rPh>
    <rPh sb="3" eb="4">
      <t>ベツ</t>
    </rPh>
    <rPh sb="4" eb="6">
      <t>ブンルイ</t>
    </rPh>
    <rPh sb="6" eb="7">
      <t>ベツ</t>
    </rPh>
    <rPh sb="7" eb="9">
      <t>カシダシ</t>
    </rPh>
    <rPh sb="9" eb="11">
      <t>サッスウ</t>
    </rPh>
    <phoneticPr fontId="1"/>
  </si>
  <si>
    <t>議会</t>
    <rPh sb="0" eb="2">
      <t>ギカイ</t>
    </rPh>
    <phoneticPr fontId="1"/>
  </si>
  <si>
    <t>※団体貸出、視聴覚資料、雑誌貸出含む。　</t>
    <rPh sb="1" eb="3">
      <t>ダンタイ</t>
    </rPh>
    <rPh sb="3" eb="5">
      <t>カシダシ</t>
    </rPh>
    <rPh sb="6" eb="9">
      <t>シチョウカク</t>
    </rPh>
    <rPh sb="9" eb="11">
      <t>シリョウ</t>
    </rPh>
    <rPh sb="12" eb="14">
      <t>ザッシ</t>
    </rPh>
    <rPh sb="14" eb="16">
      <t>カシダシ</t>
    </rPh>
    <rPh sb="16" eb="17">
      <t>フク</t>
    </rPh>
    <phoneticPr fontId="1"/>
  </si>
  <si>
    <t>とみあい</t>
    <phoneticPr fontId="1"/>
  </si>
  <si>
    <t>本館</t>
    <rPh sb="0" eb="1">
      <t>ホン</t>
    </rPh>
    <rPh sb="1" eb="2">
      <t>カン</t>
    </rPh>
    <phoneticPr fontId="1"/>
  </si>
  <si>
    <t>植木</t>
    <rPh sb="0" eb="2">
      <t>ウエキ</t>
    </rPh>
    <phoneticPr fontId="1"/>
  </si>
  <si>
    <t>城南</t>
    <rPh sb="0" eb="2">
      <t>ジョウナン</t>
    </rPh>
    <phoneticPr fontId="1"/>
  </si>
  <si>
    <t>プラザ</t>
    <phoneticPr fontId="1"/>
  </si>
  <si>
    <t>公民館等</t>
    <rPh sb="0" eb="2">
      <t>コウミン</t>
    </rPh>
    <rPh sb="2" eb="3">
      <t>カン</t>
    </rPh>
    <rPh sb="3" eb="4">
      <t>トウ</t>
    </rPh>
    <phoneticPr fontId="1"/>
  </si>
  <si>
    <t>合計</t>
    <rPh sb="0" eb="2">
      <t>ゴウケイ</t>
    </rPh>
    <phoneticPr fontId="1"/>
  </si>
  <si>
    <t>うち児童書</t>
    <rPh sb="2" eb="4">
      <t>ジドウ</t>
    </rPh>
    <rPh sb="4" eb="5">
      <t>ショ</t>
    </rPh>
    <phoneticPr fontId="1"/>
  </si>
  <si>
    <t>※電子書籍 82,865コンテンツは含まない。　</t>
    <rPh sb="1" eb="5">
      <t>デンシショセキ</t>
    </rPh>
    <rPh sb="18" eb="19">
      <t>フク</t>
    </rPh>
    <phoneticPr fontId="1"/>
  </si>
  <si>
    <t>令和２年度　館別分類別貸出冊数</t>
    <rPh sb="0" eb="2">
      <t>レイワ</t>
    </rPh>
    <rPh sb="3" eb="5">
      <t>ネンド</t>
    </rPh>
    <rPh sb="6" eb="7">
      <t>カン</t>
    </rPh>
    <rPh sb="7" eb="8">
      <t>ベツ</t>
    </rPh>
    <rPh sb="8" eb="10">
      <t>ブンルイ</t>
    </rPh>
    <rPh sb="10" eb="11">
      <t>ベツ</t>
    </rPh>
    <rPh sb="11" eb="13">
      <t>カシダシ</t>
    </rPh>
    <rPh sb="13" eb="15">
      <t>サッスウ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</si>
</sst>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7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5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6" fillId="0" borderId="0"/>
    <xf numFmtId="38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 applyFill="1"/>
    <xf numFmtId="178" fontId="2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4" fillId="0" borderId="0" xfId="0" applyFont="1" applyFill="1" applyAlignment="1">
      <alignment horizontal="left" vertical="center"/>
    </xf>
  </cellXfs>
  <cellStyles count="3">
    <cellStyle name="桁区切り 2" xfId="2" xr:uid="{00000000-0005-0000-0000-00002F000000}"/>
    <cellStyle name="標準" xfId="0" builtinId="0"/>
    <cellStyle name="標準 2" xfId="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112180</xdr:colOff>
      <xdr:row>88</xdr:row>
      <xdr:rowOff>34925</xdr:rowOff>
    </xdr:from>
    <xdr:to>
      <xdr:col>1</xdr:col>
      <xdr:colOff>391580</xdr:colOff>
      <xdr:row>88</xdr:row>
      <xdr:rowOff>169333</xdr:rowOff>
    </xdr:to>
    <xdr:sp macro="" textlink="">
      <xdr:nvSpPr>
        <xdr:cNvPr id="9220" name="WordArt 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180" y="17677342"/>
          <a:ext cx="586317" cy="1344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構成比率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(</a:t>
          </a:r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％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)</a:t>
          </a:r>
          <a:endParaRPr lang="ja-JP" altLang="en-US" sz="800" kern="10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/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95251</xdr:colOff>
      <xdr:row>3</xdr:row>
      <xdr:rowOff>55564</xdr:rowOff>
    </xdr:from>
    <xdr:to>
      <xdr:col>0</xdr:col>
      <xdr:colOff>214314</xdr:colOff>
      <xdr:row>6</xdr:row>
      <xdr:rowOff>144864</xdr:rowOff>
    </xdr:to>
    <xdr:sp macro="" textlink="">
      <xdr:nvSpPr>
        <xdr:cNvPr id="3" name="WordArt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5617" y="1009991"/>
          <a:ext cx="660800" cy="11906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市立図書館</a:t>
          </a:r>
        </a:p>
      </xdr:txBody>
    </xdr:sp>
    <xdr:clientData/>
  </xdr:twoCellAnchor>
  <xdr:twoCellAnchor>
    <xdr:from>
      <xdr:col>0</xdr:col>
      <xdr:colOff>104777</xdr:colOff>
      <xdr:row>7</xdr:row>
      <xdr:rowOff>57155</xdr:rowOff>
    </xdr:from>
    <xdr:to>
      <xdr:col>0</xdr:col>
      <xdr:colOff>214313</xdr:colOff>
      <xdr:row>9</xdr:row>
      <xdr:rowOff>150817</xdr:rowOff>
    </xdr:to>
    <xdr:sp macro="" textlink="">
      <xdr:nvSpPr>
        <xdr:cNvPr id="4" name="WordArt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7786" y="1684343"/>
          <a:ext cx="474662" cy="10953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市立ＢＭ</a:t>
          </a:r>
        </a:p>
      </xdr:txBody>
    </xdr:sp>
    <xdr:clientData/>
  </xdr:twoCellAnchor>
  <xdr:twoCellAnchor>
    <xdr:from>
      <xdr:col>0</xdr:col>
      <xdr:colOff>100014</xdr:colOff>
      <xdr:row>14</xdr:row>
      <xdr:rowOff>44455</xdr:rowOff>
    </xdr:from>
    <xdr:to>
      <xdr:col>0</xdr:col>
      <xdr:colOff>209550</xdr:colOff>
      <xdr:row>16</xdr:row>
      <xdr:rowOff>138117</xdr:rowOff>
    </xdr:to>
    <xdr:sp macro="" textlink="">
      <xdr:nvSpPr>
        <xdr:cNvPr id="6" name="WordArt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82549" y="3006077"/>
          <a:ext cx="474662" cy="10953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植木ＢＭ</a:t>
          </a:r>
        </a:p>
      </xdr:txBody>
    </xdr:sp>
    <xdr:clientData/>
  </xdr:twoCellAnchor>
  <xdr:twoCellAnchor>
    <xdr:from>
      <xdr:col>0</xdr:col>
      <xdr:colOff>93664</xdr:colOff>
      <xdr:row>17</xdr:row>
      <xdr:rowOff>61916</xdr:rowOff>
    </xdr:from>
    <xdr:to>
      <xdr:col>0</xdr:col>
      <xdr:colOff>214311</xdr:colOff>
      <xdr:row>20</xdr:row>
      <xdr:rowOff>150815</xdr:rowOff>
    </xdr:to>
    <xdr:sp macro="" textlink="">
      <xdr:nvSpPr>
        <xdr:cNvPr id="7" name="WordArt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6212" y="3682351"/>
          <a:ext cx="660399" cy="12064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城南図書館</a:t>
          </a:r>
        </a:p>
      </xdr:txBody>
    </xdr:sp>
    <xdr:clientData/>
  </xdr:twoCellAnchor>
  <xdr:twoCellAnchor>
    <xdr:from>
      <xdr:col>0</xdr:col>
      <xdr:colOff>96838</xdr:colOff>
      <xdr:row>10</xdr:row>
      <xdr:rowOff>41278</xdr:rowOff>
    </xdr:from>
    <xdr:to>
      <xdr:col>0</xdr:col>
      <xdr:colOff>215901</xdr:colOff>
      <xdr:row>13</xdr:row>
      <xdr:rowOff>130578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4030" y="2321055"/>
          <a:ext cx="660800" cy="11906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植木図書館</a:t>
          </a:r>
        </a:p>
      </xdr:txBody>
    </xdr:sp>
    <xdr:clientData/>
  </xdr:twoCellAnchor>
  <xdr:twoCellAnchor>
    <xdr:from>
      <xdr:col>0</xdr:col>
      <xdr:colOff>102575</xdr:colOff>
      <xdr:row>21</xdr:row>
      <xdr:rowOff>47631</xdr:rowOff>
    </xdr:from>
    <xdr:to>
      <xdr:col>0</xdr:col>
      <xdr:colOff>212480</xdr:colOff>
      <xdr:row>23</xdr:row>
      <xdr:rowOff>134941</xdr:rowOff>
    </xdr:to>
    <xdr:sp macro="" textlink="">
      <xdr:nvSpPr>
        <xdr:cNvPr id="10" name="WordArt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6627" y="4339392"/>
          <a:ext cx="468310" cy="10990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城南ＢＭ</a:t>
          </a:r>
        </a:p>
      </xdr:txBody>
    </xdr:sp>
    <xdr:clientData/>
  </xdr:twoCellAnchor>
  <xdr:twoCellAnchor>
    <xdr:from>
      <xdr:col>0</xdr:col>
      <xdr:colOff>95507</xdr:colOff>
      <xdr:row>28</xdr:row>
      <xdr:rowOff>51658</xdr:rowOff>
    </xdr:from>
    <xdr:to>
      <xdr:col>0</xdr:col>
      <xdr:colOff>216154</xdr:colOff>
      <xdr:row>31</xdr:row>
      <xdr:rowOff>140557</xdr:rowOff>
    </xdr:to>
    <xdr:sp macro="" textlink="">
      <xdr:nvSpPr>
        <xdr:cNvPr id="11" name="WordArt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4369" y="5759443"/>
          <a:ext cx="660399" cy="12064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プラザ図書館</a:t>
          </a:r>
        </a:p>
      </xdr:txBody>
    </xdr:sp>
    <xdr:clientData/>
  </xdr:twoCellAnchor>
  <xdr:twoCellAnchor>
    <xdr:from>
      <xdr:col>0</xdr:col>
      <xdr:colOff>108563</xdr:colOff>
      <xdr:row>77</xdr:row>
      <xdr:rowOff>95251</xdr:rowOff>
    </xdr:from>
    <xdr:to>
      <xdr:col>0</xdr:col>
      <xdr:colOff>212481</xdr:colOff>
      <xdr:row>80</xdr:row>
      <xdr:rowOff>122974</xdr:rowOff>
    </xdr:to>
    <xdr:sp macro="" textlink="">
      <xdr:nvSpPr>
        <xdr:cNvPr id="13" name="WordArt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39090" y="16462135"/>
          <a:ext cx="599223" cy="1039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はあもにい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112180</xdr:colOff>
      <xdr:row>88</xdr:row>
      <xdr:rowOff>34925</xdr:rowOff>
    </xdr:from>
    <xdr:to>
      <xdr:col>1</xdr:col>
      <xdr:colOff>391580</xdr:colOff>
      <xdr:row>88</xdr:row>
      <xdr:rowOff>169333</xdr:rowOff>
    </xdr:to>
    <xdr:sp macro="" textlink="">
      <xdr:nvSpPr>
        <xdr:cNvPr id="2" name="WordArt 4">
          <a:extLst>
            <a:ext uri="{FF2B5EF4-FFF2-40B4-BE49-F238E27FC236}">
              <a16:creationId xmlns:a16="http://schemas.microsoft.com/office/drawing/2014/main" id="{B80B0930-D1A4-4FDB-9EA5-6588A0975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180" y="16903700"/>
          <a:ext cx="584200" cy="1344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構成比率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(</a:t>
          </a:r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％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)</a:t>
          </a:r>
          <a:endParaRPr lang="ja-JP" altLang="en-US" sz="800" kern="10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/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95251</xdr:colOff>
      <xdr:row>3</xdr:row>
      <xdr:rowOff>55564</xdr:rowOff>
    </xdr:from>
    <xdr:to>
      <xdr:col>0</xdr:col>
      <xdr:colOff>214314</xdr:colOff>
      <xdr:row>6</xdr:row>
      <xdr:rowOff>144864</xdr:rowOff>
    </xdr:to>
    <xdr:sp macro="" textlink="">
      <xdr:nvSpPr>
        <xdr:cNvPr id="3" name="WordArt 17">
          <a:extLst>
            <a:ext uri="{FF2B5EF4-FFF2-40B4-BE49-F238E27FC236}">
              <a16:creationId xmlns:a16="http://schemas.microsoft.com/office/drawing/2014/main" id="{07FBF8C3-1C69-4EF5-911B-CECFEF73E401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5617" y="1002707"/>
          <a:ext cx="660800" cy="11906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市立図書館</a:t>
          </a:r>
        </a:p>
      </xdr:txBody>
    </xdr:sp>
    <xdr:clientData/>
  </xdr:twoCellAnchor>
  <xdr:twoCellAnchor>
    <xdr:from>
      <xdr:col>0</xdr:col>
      <xdr:colOff>104777</xdr:colOff>
      <xdr:row>7</xdr:row>
      <xdr:rowOff>57155</xdr:rowOff>
    </xdr:from>
    <xdr:to>
      <xdr:col>0</xdr:col>
      <xdr:colOff>214313</xdr:colOff>
      <xdr:row>9</xdr:row>
      <xdr:rowOff>150817</xdr:rowOff>
    </xdr:to>
    <xdr:sp macro="" textlink="">
      <xdr:nvSpPr>
        <xdr:cNvPr id="4" name="WordArt 17">
          <a:extLst>
            <a:ext uri="{FF2B5EF4-FFF2-40B4-BE49-F238E27FC236}">
              <a16:creationId xmlns:a16="http://schemas.microsoft.com/office/drawing/2014/main" id="{F731E5C0-0181-4856-A151-1412CB5A55E6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7786" y="1677993"/>
          <a:ext cx="474662" cy="10953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市立ＢＭ</a:t>
          </a:r>
        </a:p>
      </xdr:txBody>
    </xdr:sp>
    <xdr:clientData/>
  </xdr:twoCellAnchor>
  <xdr:twoCellAnchor>
    <xdr:from>
      <xdr:col>0</xdr:col>
      <xdr:colOff>100014</xdr:colOff>
      <xdr:row>14</xdr:row>
      <xdr:rowOff>44455</xdr:rowOff>
    </xdr:from>
    <xdr:to>
      <xdr:col>0</xdr:col>
      <xdr:colOff>209550</xdr:colOff>
      <xdr:row>16</xdr:row>
      <xdr:rowOff>138117</xdr:rowOff>
    </xdr:to>
    <xdr:sp macro="" textlink="">
      <xdr:nvSpPr>
        <xdr:cNvPr id="5" name="WordArt 17">
          <a:extLst>
            <a:ext uri="{FF2B5EF4-FFF2-40B4-BE49-F238E27FC236}">
              <a16:creationId xmlns:a16="http://schemas.microsoft.com/office/drawing/2014/main" id="{FD77B0BD-2D82-41B0-9298-0AD356DA01E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82549" y="2998793"/>
          <a:ext cx="474662" cy="10953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植木ＢＭ</a:t>
          </a:r>
        </a:p>
      </xdr:txBody>
    </xdr:sp>
    <xdr:clientData/>
  </xdr:twoCellAnchor>
  <xdr:twoCellAnchor>
    <xdr:from>
      <xdr:col>0</xdr:col>
      <xdr:colOff>93664</xdr:colOff>
      <xdr:row>17</xdr:row>
      <xdr:rowOff>61916</xdr:rowOff>
    </xdr:from>
    <xdr:to>
      <xdr:col>0</xdr:col>
      <xdr:colOff>214311</xdr:colOff>
      <xdr:row>20</xdr:row>
      <xdr:rowOff>150815</xdr:rowOff>
    </xdr:to>
    <xdr:sp macro="" textlink="">
      <xdr:nvSpPr>
        <xdr:cNvPr id="6" name="WordArt 17">
          <a:extLst>
            <a:ext uri="{FF2B5EF4-FFF2-40B4-BE49-F238E27FC236}">
              <a16:creationId xmlns:a16="http://schemas.microsoft.com/office/drawing/2014/main" id="{8AD804B7-74B6-482A-BF82-9BD6AD8E690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6212" y="3675067"/>
          <a:ext cx="660399" cy="12064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城南図書館</a:t>
          </a:r>
        </a:p>
      </xdr:txBody>
    </xdr:sp>
    <xdr:clientData/>
  </xdr:twoCellAnchor>
  <xdr:twoCellAnchor>
    <xdr:from>
      <xdr:col>0</xdr:col>
      <xdr:colOff>96838</xdr:colOff>
      <xdr:row>10</xdr:row>
      <xdr:rowOff>41278</xdr:rowOff>
    </xdr:from>
    <xdr:to>
      <xdr:col>0</xdr:col>
      <xdr:colOff>215901</xdr:colOff>
      <xdr:row>13</xdr:row>
      <xdr:rowOff>130578</xdr:rowOff>
    </xdr:to>
    <xdr:sp macro="" textlink="">
      <xdr:nvSpPr>
        <xdr:cNvPr id="7" name="WordArt 17">
          <a:extLst>
            <a:ext uri="{FF2B5EF4-FFF2-40B4-BE49-F238E27FC236}">
              <a16:creationId xmlns:a16="http://schemas.microsoft.com/office/drawing/2014/main" id="{24CCA5DF-9FC3-44CE-A7C3-8CE616502181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74030" y="2321921"/>
          <a:ext cx="660800" cy="11906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植木図書館</a:t>
          </a:r>
        </a:p>
      </xdr:txBody>
    </xdr:sp>
    <xdr:clientData/>
  </xdr:twoCellAnchor>
  <xdr:twoCellAnchor>
    <xdr:from>
      <xdr:col>0</xdr:col>
      <xdr:colOff>102575</xdr:colOff>
      <xdr:row>21</xdr:row>
      <xdr:rowOff>47631</xdr:rowOff>
    </xdr:from>
    <xdr:to>
      <xdr:col>0</xdr:col>
      <xdr:colOff>212480</xdr:colOff>
      <xdr:row>23</xdr:row>
      <xdr:rowOff>134941</xdr:rowOff>
    </xdr:to>
    <xdr:sp macro="" textlink="">
      <xdr:nvSpPr>
        <xdr:cNvPr id="8" name="WordArt 17">
          <a:extLst>
            <a:ext uri="{FF2B5EF4-FFF2-40B4-BE49-F238E27FC236}">
              <a16:creationId xmlns:a16="http://schemas.microsoft.com/office/drawing/2014/main" id="{99A45894-BCF8-438B-8D29-040902DAB7D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76627" y="4332108"/>
          <a:ext cx="468310" cy="10990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城南ＢＭ</a:t>
          </a:r>
        </a:p>
      </xdr:txBody>
    </xdr:sp>
    <xdr:clientData/>
  </xdr:twoCellAnchor>
  <xdr:twoCellAnchor>
    <xdr:from>
      <xdr:col>0</xdr:col>
      <xdr:colOff>104166</xdr:colOff>
      <xdr:row>28</xdr:row>
      <xdr:rowOff>51658</xdr:rowOff>
    </xdr:from>
    <xdr:to>
      <xdr:col>0</xdr:col>
      <xdr:colOff>224813</xdr:colOff>
      <xdr:row>31</xdr:row>
      <xdr:rowOff>140557</xdr:rowOff>
    </xdr:to>
    <xdr:sp macro="" textlink="">
      <xdr:nvSpPr>
        <xdr:cNvPr id="9" name="WordArt 17">
          <a:extLst>
            <a:ext uri="{FF2B5EF4-FFF2-40B4-BE49-F238E27FC236}">
              <a16:creationId xmlns:a16="http://schemas.microsoft.com/office/drawing/2014/main" id="{2596EF45-F0D3-4556-8720-F4BB6DFBCDCE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65710" y="5760309"/>
          <a:ext cx="660399" cy="12064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プラザ図書館</a:t>
          </a:r>
        </a:p>
      </xdr:txBody>
    </xdr:sp>
    <xdr:clientData/>
  </xdr:twoCellAnchor>
  <xdr:twoCellAnchor>
    <xdr:from>
      <xdr:col>0</xdr:col>
      <xdr:colOff>108563</xdr:colOff>
      <xdr:row>77</xdr:row>
      <xdr:rowOff>95251</xdr:rowOff>
    </xdr:from>
    <xdr:to>
      <xdr:col>0</xdr:col>
      <xdr:colOff>212481</xdr:colOff>
      <xdr:row>80</xdr:row>
      <xdr:rowOff>122974</xdr:rowOff>
    </xdr:to>
    <xdr:sp macro="" textlink="">
      <xdr:nvSpPr>
        <xdr:cNvPr id="10" name="WordArt 17">
          <a:extLst>
            <a:ext uri="{FF2B5EF4-FFF2-40B4-BE49-F238E27FC236}">
              <a16:creationId xmlns:a16="http://schemas.microsoft.com/office/drawing/2014/main" id="{434968B7-5BF9-4301-8E53-33A82459250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139090" y="15116179"/>
          <a:ext cx="599223" cy="1039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ysClr val="windowText" lastClr="00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はあもにい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"/>
  <sheetViews>
    <sheetView tabSelected="1" zoomScale="115" zoomScaleNormal="115" zoomScaleSheetLayoutView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RowHeight="12"/>
  <cols>
    <col min="1" max="1" width="3.5546875" style="10" customWidth="1"/>
    <col min="2" max="2" width="5.44140625" style="10" customWidth="1"/>
    <col min="3" max="17" width="8.33203125" style="10" customWidth="1"/>
    <col min="18" max="18" width="10.21875" style="10" customWidth="1"/>
    <col min="19" max="19" width="10.33203125" style="10" customWidth="1"/>
    <col min="20" max="20" width="6.6640625" style="10" customWidth="1"/>
    <col min="21" max="21" width="10.88671875" style="10" customWidth="1"/>
    <col min="22" max="29" width="6.6640625" style="10" customWidth="1"/>
    <col min="30" max="16384" width="8.88671875" style="10"/>
  </cols>
  <sheetData>
    <row r="1" spans="1:20" ht="21" customHeight="1">
      <c r="A1" s="54" t="s">
        <v>52</v>
      </c>
      <c r="B1" s="54"/>
      <c r="C1" s="54"/>
      <c r="D1" s="54"/>
      <c r="E1" s="54"/>
      <c r="F1" s="54"/>
      <c r="G1" s="54"/>
      <c r="N1" s="52" t="s">
        <v>33</v>
      </c>
      <c r="O1" s="52"/>
      <c r="P1" s="52"/>
      <c r="Q1" s="52"/>
      <c r="R1" s="52"/>
    </row>
    <row r="2" spans="1:20" ht="6.75" customHeight="1">
      <c r="N2" s="53"/>
      <c r="O2" s="53"/>
      <c r="P2" s="53"/>
      <c r="Q2" s="53"/>
      <c r="R2" s="53"/>
    </row>
    <row r="3" spans="1:20" ht="25.5" customHeight="1" thickBot="1">
      <c r="A3" s="1" t="s">
        <v>34</v>
      </c>
      <c r="B3" s="2" t="s">
        <v>35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3" t="s">
        <v>30</v>
      </c>
      <c r="O3" s="3" t="s">
        <v>31</v>
      </c>
      <c r="P3" s="4" t="s">
        <v>36</v>
      </c>
      <c r="Q3" s="4" t="s">
        <v>38</v>
      </c>
      <c r="R3" s="5" t="s">
        <v>0</v>
      </c>
    </row>
    <row r="4" spans="1:20" ht="15" customHeight="1" thickTop="1">
      <c r="A4" s="42"/>
      <c r="B4" s="14" t="s">
        <v>17</v>
      </c>
      <c r="C4" s="26">
        <v>8012</v>
      </c>
      <c r="D4" s="26">
        <v>24954</v>
      </c>
      <c r="E4" s="26">
        <v>22178</v>
      </c>
      <c r="F4" s="26">
        <v>51829</v>
      </c>
      <c r="G4" s="26">
        <v>33200</v>
      </c>
      <c r="H4" s="26">
        <v>73750</v>
      </c>
      <c r="I4" s="26">
        <v>13679</v>
      </c>
      <c r="J4" s="26">
        <v>32438</v>
      </c>
      <c r="K4" s="26">
        <v>7201</v>
      </c>
      <c r="L4" s="26">
        <v>40476</v>
      </c>
      <c r="M4" s="26">
        <v>108749</v>
      </c>
      <c r="N4" s="26">
        <v>0</v>
      </c>
      <c r="O4" s="26">
        <v>0</v>
      </c>
      <c r="P4" s="26">
        <v>1064</v>
      </c>
      <c r="Q4" s="26">
        <v>4961</v>
      </c>
      <c r="R4" s="6">
        <f>SUM(C4:Q4)</f>
        <v>422491</v>
      </c>
      <c r="T4" s="27"/>
    </row>
    <row r="5" spans="1:20" ht="15" customHeight="1">
      <c r="A5" s="43"/>
      <c r="B5" s="14" t="s">
        <v>18</v>
      </c>
      <c r="C5" s="26">
        <f>2116-65</f>
        <v>2051</v>
      </c>
      <c r="D5" s="26">
        <f>4183-82</f>
        <v>4101</v>
      </c>
      <c r="E5" s="26">
        <f>11664-11</f>
        <v>11653</v>
      </c>
      <c r="F5" s="26">
        <f>7990-41</f>
        <v>7949</v>
      </c>
      <c r="G5" s="26">
        <v>23724</v>
      </c>
      <c r="H5" s="26">
        <v>7708</v>
      </c>
      <c r="I5" s="26">
        <v>2732</v>
      </c>
      <c r="J5" s="26">
        <v>27337</v>
      </c>
      <c r="K5" s="26">
        <v>3042</v>
      </c>
      <c r="L5" s="26">
        <v>17263</v>
      </c>
      <c r="M5" s="26">
        <v>61500</v>
      </c>
      <c r="N5" s="26">
        <v>105890</v>
      </c>
      <c r="O5" s="26">
        <v>4728</v>
      </c>
      <c r="P5" s="26">
        <v>8314</v>
      </c>
      <c r="Q5" s="26">
        <v>441</v>
      </c>
      <c r="R5" s="6">
        <f>SUM(C5:Q5)</f>
        <v>288433</v>
      </c>
    </row>
    <row r="6" spans="1:20" ht="15" customHeight="1">
      <c r="A6" s="43"/>
      <c r="B6" s="14" t="s">
        <v>32</v>
      </c>
      <c r="C6" s="26">
        <v>64</v>
      </c>
      <c r="D6" s="26">
        <v>108</v>
      </c>
      <c r="E6" s="26">
        <v>854</v>
      </c>
      <c r="F6" s="26">
        <v>355</v>
      </c>
      <c r="G6" s="26">
        <v>223</v>
      </c>
      <c r="H6" s="26">
        <v>258</v>
      </c>
      <c r="I6" s="26">
        <v>98</v>
      </c>
      <c r="J6" s="26">
        <v>328</v>
      </c>
      <c r="K6" s="26">
        <v>33</v>
      </c>
      <c r="L6" s="26">
        <v>410</v>
      </c>
      <c r="M6" s="26">
        <v>582</v>
      </c>
      <c r="N6" s="26">
        <v>0</v>
      </c>
      <c r="O6" s="26">
        <v>0</v>
      </c>
      <c r="P6" s="26">
        <v>0</v>
      </c>
      <c r="Q6" s="26">
        <v>0</v>
      </c>
      <c r="R6" s="6">
        <f>SUM(C6:Q6)</f>
        <v>3313</v>
      </c>
    </row>
    <row r="7" spans="1:20" ht="15" customHeight="1">
      <c r="A7" s="44"/>
      <c r="B7" s="20" t="s">
        <v>0</v>
      </c>
      <c r="C7" s="21">
        <f t="shared" ref="C7:Q7" si="0">SUM(C4:C6)</f>
        <v>10127</v>
      </c>
      <c r="D7" s="21">
        <f t="shared" si="0"/>
        <v>29163</v>
      </c>
      <c r="E7" s="21">
        <f t="shared" si="0"/>
        <v>34685</v>
      </c>
      <c r="F7" s="21">
        <f t="shared" si="0"/>
        <v>60133</v>
      </c>
      <c r="G7" s="21">
        <f t="shared" si="0"/>
        <v>57147</v>
      </c>
      <c r="H7" s="21">
        <f t="shared" si="0"/>
        <v>81716</v>
      </c>
      <c r="I7" s="21">
        <f t="shared" si="0"/>
        <v>16509</v>
      </c>
      <c r="J7" s="21">
        <f t="shared" si="0"/>
        <v>60103</v>
      </c>
      <c r="K7" s="21">
        <f t="shared" si="0"/>
        <v>10276</v>
      </c>
      <c r="L7" s="21">
        <f t="shared" si="0"/>
        <v>58149</v>
      </c>
      <c r="M7" s="21">
        <f t="shared" si="0"/>
        <v>170831</v>
      </c>
      <c r="N7" s="21">
        <f t="shared" si="0"/>
        <v>105890</v>
      </c>
      <c r="O7" s="21">
        <f t="shared" si="0"/>
        <v>4728</v>
      </c>
      <c r="P7" s="21">
        <f t="shared" si="0"/>
        <v>9378</v>
      </c>
      <c r="Q7" s="21">
        <f t="shared" si="0"/>
        <v>5402</v>
      </c>
      <c r="R7" s="12">
        <f>SUM(C7:Q7)</f>
        <v>714237</v>
      </c>
      <c r="S7" s="28"/>
    </row>
    <row r="8" spans="1:20" ht="15" customHeight="1">
      <c r="A8" s="45"/>
      <c r="B8" s="15" t="s">
        <v>17</v>
      </c>
      <c r="C8" s="11">
        <v>27</v>
      </c>
      <c r="D8" s="11">
        <v>172</v>
      </c>
      <c r="E8" s="11">
        <v>157</v>
      </c>
      <c r="F8" s="11">
        <v>181</v>
      </c>
      <c r="G8" s="11">
        <v>237</v>
      </c>
      <c r="H8" s="11">
        <v>753</v>
      </c>
      <c r="I8" s="11">
        <v>192</v>
      </c>
      <c r="J8" s="11">
        <v>181</v>
      </c>
      <c r="K8" s="11">
        <v>7</v>
      </c>
      <c r="L8" s="11">
        <v>1112</v>
      </c>
      <c r="M8" s="11">
        <v>6859</v>
      </c>
      <c r="N8" s="11">
        <v>0</v>
      </c>
      <c r="O8" s="11">
        <v>0</v>
      </c>
      <c r="P8" s="11">
        <v>7</v>
      </c>
      <c r="Q8" s="11">
        <v>19</v>
      </c>
      <c r="R8" s="6">
        <f t="shared" ref="R8:R10" si="1">SUM(C8:Q8)</f>
        <v>9904</v>
      </c>
    </row>
    <row r="9" spans="1:20" ht="15" customHeight="1">
      <c r="A9" s="43"/>
      <c r="B9" s="16" t="s">
        <v>18</v>
      </c>
      <c r="C9" s="17">
        <v>0</v>
      </c>
      <c r="D9" s="17">
        <v>2</v>
      </c>
      <c r="E9" s="17">
        <v>20</v>
      </c>
      <c r="F9" s="17">
        <v>3</v>
      </c>
      <c r="G9" s="17">
        <v>12</v>
      </c>
      <c r="H9" s="17">
        <v>1</v>
      </c>
      <c r="I9" s="17">
        <v>0</v>
      </c>
      <c r="J9" s="17">
        <v>23</v>
      </c>
      <c r="K9" s="17">
        <v>4</v>
      </c>
      <c r="L9" s="17">
        <v>3</v>
      </c>
      <c r="M9" s="17">
        <v>48</v>
      </c>
      <c r="N9" s="17">
        <v>487</v>
      </c>
      <c r="O9" s="17">
        <v>5</v>
      </c>
      <c r="P9" s="17">
        <v>2</v>
      </c>
      <c r="Q9" s="17">
        <v>1</v>
      </c>
      <c r="R9" s="17">
        <f t="shared" si="1"/>
        <v>611</v>
      </c>
    </row>
    <row r="10" spans="1:20" ht="15" customHeight="1">
      <c r="A10" s="44"/>
      <c r="B10" s="18" t="s">
        <v>0</v>
      </c>
      <c r="C10" s="19">
        <f t="shared" ref="C10:Q10" si="2">SUM(C8:C9)</f>
        <v>27</v>
      </c>
      <c r="D10" s="19">
        <f t="shared" si="2"/>
        <v>174</v>
      </c>
      <c r="E10" s="19">
        <f t="shared" si="2"/>
        <v>177</v>
      </c>
      <c r="F10" s="19">
        <f t="shared" si="2"/>
        <v>184</v>
      </c>
      <c r="G10" s="19">
        <f t="shared" si="2"/>
        <v>249</v>
      </c>
      <c r="H10" s="19">
        <f t="shared" si="2"/>
        <v>754</v>
      </c>
      <c r="I10" s="19">
        <f t="shared" si="2"/>
        <v>192</v>
      </c>
      <c r="J10" s="19">
        <f t="shared" si="2"/>
        <v>204</v>
      </c>
      <c r="K10" s="19">
        <f t="shared" si="2"/>
        <v>11</v>
      </c>
      <c r="L10" s="19">
        <f t="shared" si="2"/>
        <v>1115</v>
      </c>
      <c r="M10" s="19">
        <f t="shared" si="2"/>
        <v>6907</v>
      </c>
      <c r="N10" s="19">
        <f t="shared" si="2"/>
        <v>487</v>
      </c>
      <c r="O10" s="19">
        <f t="shared" si="2"/>
        <v>5</v>
      </c>
      <c r="P10" s="19">
        <f t="shared" si="2"/>
        <v>9</v>
      </c>
      <c r="Q10" s="19">
        <f t="shared" si="2"/>
        <v>20</v>
      </c>
      <c r="R10" s="19">
        <f t="shared" si="1"/>
        <v>10515</v>
      </c>
      <c r="S10" s="28"/>
    </row>
    <row r="11" spans="1:20" ht="15" customHeight="1">
      <c r="A11" s="45"/>
      <c r="B11" s="15" t="s">
        <v>17</v>
      </c>
      <c r="C11" s="11">
        <v>867</v>
      </c>
      <c r="D11" s="11">
        <v>3513</v>
      </c>
      <c r="E11" s="11">
        <v>3204</v>
      </c>
      <c r="F11" s="11">
        <v>6159</v>
      </c>
      <c r="G11" s="11">
        <v>4781</v>
      </c>
      <c r="H11" s="11">
        <v>11576</v>
      </c>
      <c r="I11" s="11">
        <v>2518</v>
      </c>
      <c r="J11" s="11">
        <v>3930</v>
      </c>
      <c r="K11" s="11">
        <v>616</v>
      </c>
      <c r="L11" s="11">
        <v>5227</v>
      </c>
      <c r="M11" s="11">
        <v>23293</v>
      </c>
      <c r="N11" s="11">
        <v>0</v>
      </c>
      <c r="O11" s="11">
        <v>0</v>
      </c>
      <c r="P11" s="11">
        <v>8199</v>
      </c>
      <c r="Q11" s="26">
        <f>6175+5636+50</f>
        <v>11861</v>
      </c>
      <c r="R11" s="11">
        <f t="shared" ref="R11:R13" si="3">SUM(C11:Q11)</f>
        <v>85744</v>
      </c>
    </row>
    <row r="12" spans="1:20" ht="15" customHeight="1">
      <c r="A12" s="43"/>
      <c r="B12" s="14" t="s">
        <v>18</v>
      </c>
      <c r="C12" s="6">
        <v>363</v>
      </c>
      <c r="D12" s="6">
        <v>894</v>
      </c>
      <c r="E12" s="6">
        <v>1826</v>
      </c>
      <c r="F12" s="6">
        <v>1027</v>
      </c>
      <c r="G12" s="6">
        <v>4855</v>
      </c>
      <c r="H12" s="6">
        <v>1724</v>
      </c>
      <c r="I12" s="6">
        <v>428</v>
      </c>
      <c r="J12" s="6">
        <v>4507</v>
      </c>
      <c r="K12" s="6">
        <v>421</v>
      </c>
      <c r="L12" s="6">
        <v>1771</v>
      </c>
      <c r="M12" s="6">
        <v>10466</v>
      </c>
      <c r="N12" s="6">
        <v>30189</v>
      </c>
      <c r="O12" s="6">
        <v>1350</v>
      </c>
      <c r="P12" s="6">
        <v>135</v>
      </c>
      <c r="Q12" s="6">
        <f>453+11+1</f>
        <v>465</v>
      </c>
      <c r="R12" s="6">
        <f t="shared" si="3"/>
        <v>60421</v>
      </c>
      <c r="S12" s="28"/>
    </row>
    <row r="13" spans="1:20" ht="15" customHeight="1">
      <c r="A13" s="43"/>
      <c r="B13" s="14" t="s">
        <v>39</v>
      </c>
      <c r="C13" s="6">
        <v>4</v>
      </c>
      <c r="D13" s="6">
        <v>7</v>
      </c>
      <c r="E13" s="6">
        <v>123</v>
      </c>
      <c r="F13" s="6">
        <v>13</v>
      </c>
      <c r="G13" s="6">
        <v>24</v>
      </c>
      <c r="H13" s="6">
        <v>27</v>
      </c>
      <c r="I13" s="6">
        <v>6</v>
      </c>
      <c r="J13" s="6">
        <v>20</v>
      </c>
      <c r="K13" s="6">
        <v>3</v>
      </c>
      <c r="L13" s="6">
        <v>30</v>
      </c>
      <c r="M13" s="6">
        <v>8</v>
      </c>
      <c r="N13" s="6">
        <v>0</v>
      </c>
      <c r="O13" s="6">
        <v>0</v>
      </c>
      <c r="P13" s="6">
        <v>0</v>
      </c>
      <c r="Q13" s="6">
        <v>0</v>
      </c>
      <c r="R13" s="6">
        <f t="shared" si="3"/>
        <v>265</v>
      </c>
    </row>
    <row r="14" spans="1:20" ht="15" customHeight="1">
      <c r="A14" s="44"/>
      <c r="B14" s="20" t="s">
        <v>0</v>
      </c>
      <c r="C14" s="12">
        <f t="shared" ref="C14:Q14" si="4">SUM(C11:C13)</f>
        <v>1234</v>
      </c>
      <c r="D14" s="12">
        <f t="shared" si="4"/>
        <v>4414</v>
      </c>
      <c r="E14" s="12">
        <f t="shared" si="4"/>
        <v>5153</v>
      </c>
      <c r="F14" s="12">
        <f t="shared" si="4"/>
        <v>7199</v>
      </c>
      <c r="G14" s="12">
        <f t="shared" si="4"/>
        <v>9660</v>
      </c>
      <c r="H14" s="12">
        <f t="shared" si="4"/>
        <v>13327</v>
      </c>
      <c r="I14" s="12">
        <f t="shared" si="4"/>
        <v>2952</v>
      </c>
      <c r="J14" s="12">
        <f t="shared" si="4"/>
        <v>8457</v>
      </c>
      <c r="K14" s="12">
        <f t="shared" si="4"/>
        <v>1040</v>
      </c>
      <c r="L14" s="12">
        <f t="shared" si="4"/>
        <v>7028</v>
      </c>
      <c r="M14" s="12">
        <f t="shared" si="4"/>
        <v>33767</v>
      </c>
      <c r="N14" s="21">
        <f t="shared" si="4"/>
        <v>30189</v>
      </c>
      <c r="O14" s="21">
        <f t="shared" si="4"/>
        <v>1350</v>
      </c>
      <c r="P14" s="21">
        <f t="shared" si="4"/>
        <v>8334</v>
      </c>
      <c r="Q14" s="21">
        <f t="shared" si="4"/>
        <v>12326</v>
      </c>
      <c r="R14" s="12">
        <f>SUM(C14:Q14)</f>
        <v>146430</v>
      </c>
    </row>
    <row r="15" spans="1:20" ht="15" customHeight="1">
      <c r="A15" s="45"/>
      <c r="B15" s="15" t="s">
        <v>17</v>
      </c>
      <c r="C15" s="6">
        <v>14</v>
      </c>
      <c r="D15" s="6">
        <v>37</v>
      </c>
      <c r="E15" s="6">
        <v>134</v>
      </c>
      <c r="F15" s="6">
        <v>55</v>
      </c>
      <c r="G15" s="6">
        <v>132</v>
      </c>
      <c r="H15" s="6">
        <v>243</v>
      </c>
      <c r="I15" s="6">
        <v>110</v>
      </c>
      <c r="J15" s="6">
        <v>71</v>
      </c>
      <c r="K15" s="6">
        <v>8</v>
      </c>
      <c r="L15" s="6">
        <v>164</v>
      </c>
      <c r="M15" s="6">
        <v>348</v>
      </c>
      <c r="N15" s="6">
        <v>0</v>
      </c>
      <c r="O15" s="6">
        <v>0</v>
      </c>
      <c r="P15" s="6">
        <v>5</v>
      </c>
      <c r="Q15" s="6">
        <v>283</v>
      </c>
      <c r="R15" s="6">
        <f t="shared" ref="R15" si="5">SUM(C15:Q15)</f>
        <v>1604</v>
      </c>
    </row>
    <row r="16" spans="1:20" ht="15" customHeight="1">
      <c r="A16" s="43"/>
      <c r="B16" s="8" t="s">
        <v>18</v>
      </c>
      <c r="C16" s="6">
        <v>0</v>
      </c>
      <c r="D16" s="6">
        <v>26</v>
      </c>
      <c r="E16" s="6">
        <v>6</v>
      </c>
      <c r="F16" s="6">
        <v>6</v>
      </c>
      <c r="G16" s="6">
        <v>434</v>
      </c>
      <c r="H16" s="6">
        <v>63</v>
      </c>
      <c r="I16" s="6">
        <v>46</v>
      </c>
      <c r="J16" s="6">
        <v>96</v>
      </c>
      <c r="K16" s="6">
        <v>5</v>
      </c>
      <c r="L16" s="6">
        <v>2</v>
      </c>
      <c r="M16" s="6">
        <v>14</v>
      </c>
      <c r="N16" s="6">
        <v>14131</v>
      </c>
      <c r="O16" s="6">
        <v>1369</v>
      </c>
      <c r="P16" s="6">
        <v>0</v>
      </c>
      <c r="Q16" s="6">
        <v>0</v>
      </c>
      <c r="R16" s="6">
        <f>SUM(C16:Q16)</f>
        <v>16198</v>
      </c>
    </row>
    <row r="17" spans="1:19" ht="15" customHeight="1">
      <c r="A17" s="44"/>
      <c r="B17" s="20" t="s">
        <v>0</v>
      </c>
      <c r="C17" s="12">
        <f t="shared" ref="C17:Q17" si="6">SUM(C15:C16)</f>
        <v>14</v>
      </c>
      <c r="D17" s="12">
        <f t="shared" si="6"/>
        <v>63</v>
      </c>
      <c r="E17" s="12">
        <f t="shared" si="6"/>
        <v>140</v>
      </c>
      <c r="F17" s="12">
        <f t="shared" si="6"/>
        <v>61</v>
      </c>
      <c r="G17" s="12">
        <f t="shared" si="6"/>
        <v>566</v>
      </c>
      <c r="H17" s="12">
        <f t="shared" si="6"/>
        <v>306</v>
      </c>
      <c r="I17" s="12">
        <f t="shared" si="6"/>
        <v>156</v>
      </c>
      <c r="J17" s="12">
        <f t="shared" si="6"/>
        <v>167</v>
      </c>
      <c r="K17" s="12">
        <f t="shared" si="6"/>
        <v>13</v>
      </c>
      <c r="L17" s="12">
        <f t="shared" si="6"/>
        <v>166</v>
      </c>
      <c r="M17" s="12">
        <f t="shared" si="6"/>
        <v>362</v>
      </c>
      <c r="N17" s="12">
        <f t="shared" si="6"/>
        <v>14131</v>
      </c>
      <c r="O17" s="12">
        <f t="shared" si="6"/>
        <v>1369</v>
      </c>
      <c r="P17" s="12">
        <f t="shared" si="6"/>
        <v>5</v>
      </c>
      <c r="Q17" s="12">
        <f t="shared" si="6"/>
        <v>283</v>
      </c>
      <c r="R17" s="12">
        <f t="shared" ref="R17" si="7">SUM(C17:Q17)</f>
        <v>17802</v>
      </c>
      <c r="S17" s="28"/>
    </row>
    <row r="18" spans="1:19" ht="15" customHeight="1">
      <c r="A18" s="45"/>
      <c r="B18" s="15" t="s">
        <v>17</v>
      </c>
      <c r="C18" s="11">
        <v>1074</v>
      </c>
      <c r="D18" s="11">
        <v>3952</v>
      </c>
      <c r="E18" s="11">
        <v>3179</v>
      </c>
      <c r="F18" s="11">
        <v>6469</v>
      </c>
      <c r="G18" s="11">
        <v>6051</v>
      </c>
      <c r="H18" s="11">
        <v>13960</v>
      </c>
      <c r="I18" s="11">
        <v>2923</v>
      </c>
      <c r="J18" s="11">
        <v>5310</v>
      </c>
      <c r="K18" s="11">
        <v>1043</v>
      </c>
      <c r="L18" s="11">
        <v>5502</v>
      </c>
      <c r="M18" s="11">
        <v>25849</v>
      </c>
      <c r="N18" s="11">
        <v>0</v>
      </c>
      <c r="O18" s="11">
        <v>0</v>
      </c>
      <c r="P18" s="11">
        <v>227</v>
      </c>
      <c r="Q18" s="26">
        <f>2974+63</f>
        <v>3037</v>
      </c>
      <c r="R18" s="11">
        <f t="shared" ref="R18:R19" si="8">SUM(C18:Q18)</f>
        <v>78576</v>
      </c>
    </row>
    <row r="19" spans="1:19" ht="15" customHeight="1">
      <c r="A19" s="43"/>
      <c r="B19" s="14" t="s">
        <v>18</v>
      </c>
      <c r="C19" s="6">
        <v>530</v>
      </c>
      <c r="D19" s="6">
        <v>1116</v>
      </c>
      <c r="E19" s="6">
        <v>2842</v>
      </c>
      <c r="F19" s="6">
        <v>1547</v>
      </c>
      <c r="G19" s="6">
        <v>6562</v>
      </c>
      <c r="H19" s="6">
        <v>2586</v>
      </c>
      <c r="I19" s="6">
        <v>738</v>
      </c>
      <c r="J19" s="6">
        <v>5355</v>
      </c>
      <c r="K19" s="6">
        <v>897</v>
      </c>
      <c r="L19" s="6">
        <v>3453</v>
      </c>
      <c r="M19" s="6">
        <v>14609</v>
      </c>
      <c r="N19" s="6">
        <v>41343</v>
      </c>
      <c r="O19" s="6">
        <v>867</v>
      </c>
      <c r="P19" s="6">
        <v>102</v>
      </c>
      <c r="Q19" s="6">
        <f>241+9</f>
        <v>250</v>
      </c>
      <c r="R19" s="6">
        <f t="shared" si="8"/>
        <v>82797</v>
      </c>
      <c r="S19" s="28"/>
    </row>
    <row r="20" spans="1:19" ht="15" customHeight="1">
      <c r="A20" s="43"/>
      <c r="B20" s="14" t="s">
        <v>37</v>
      </c>
      <c r="C20" s="6">
        <v>3</v>
      </c>
      <c r="D20" s="6">
        <v>18</v>
      </c>
      <c r="E20" s="6">
        <v>173</v>
      </c>
      <c r="F20" s="6">
        <v>59</v>
      </c>
      <c r="G20" s="6">
        <v>65</v>
      </c>
      <c r="H20" s="6">
        <v>62</v>
      </c>
      <c r="I20" s="6">
        <v>65</v>
      </c>
      <c r="J20" s="6">
        <v>53</v>
      </c>
      <c r="K20" s="6">
        <v>24</v>
      </c>
      <c r="L20" s="6">
        <v>91</v>
      </c>
      <c r="M20" s="6">
        <v>53</v>
      </c>
      <c r="N20" s="6">
        <v>0</v>
      </c>
      <c r="O20" s="6">
        <v>0</v>
      </c>
      <c r="P20" s="6">
        <v>0</v>
      </c>
      <c r="Q20" s="6">
        <v>0</v>
      </c>
      <c r="R20" s="6">
        <f>SUM(C20:Q20)</f>
        <v>666</v>
      </c>
    </row>
    <row r="21" spans="1:19" ht="15" customHeight="1">
      <c r="A21" s="44"/>
      <c r="B21" s="20" t="s">
        <v>0</v>
      </c>
      <c r="C21" s="12">
        <f t="shared" ref="C21:Q21" si="9">SUM(C18:C20)</f>
        <v>1607</v>
      </c>
      <c r="D21" s="12">
        <f t="shared" si="9"/>
        <v>5086</v>
      </c>
      <c r="E21" s="12">
        <f t="shared" si="9"/>
        <v>6194</v>
      </c>
      <c r="F21" s="12">
        <f t="shared" si="9"/>
        <v>8075</v>
      </c>
      <c r="G21" s="12">
        <f t="shared" si="9"/>
        <v>12678</v>
      </c>
      <c r="H21" s="12">
        <f t="shared" si="9"/>
        <v>16608</v>
      </c>
      <c r="I21" s="12">
        <f t="shared" si="9"/>
        <v>3726</v>
      </c>
      <c r="J21" s="12">
        <f t="shared" si="9"/>
        <v>10718</v>
      </c>
      <c r="K21" s="12">
        <f t="shared" si="9"/>
        <v>1964</v>
      </c>
      <c r="L21" s="12">
        <f t="shared" si="9"/>
        <v>9046</v>
      </c>
      <c r="M21" s="12">
        <f t="shared" si="9"/>
        <v>40511</v>
      </c>
      <c r="N21" s="21">
        <f t="shared" si="9"/>
        <v>41343</v>
      </c>
      <c r="O21" s="21">
        <f t="shared" si="9"/>
        <v>867</v>
      </c>
      <c r="P21" s="21">
        <f t="shared" si="9"/>
        <v>329</v>
      </c>
      <c r="Q21" s="21">
        <f t="shared" si="9"/>
        <v>3287</v>
      </c>
      <c r="R21" s="12">
        <f>SUM(C21:Q21)</f>
        <v>162039</v>
      </c>
    </row>
    <row r="22" spans="1:19" ht="15" customHeight="1">
      <c r="A22" s="45"/>
      <c r="B22" s="15" t="s">
        <v>17</v>
      </c>
      <c r="C22" s="6">
        <v>29</v>
      </c>
      <c r="D22" s="6">
        <v>89</v>
      </c>
      <c r="E22" s="6">
        <v>139</v>
      </c>
      <c r="F22" s="6">
        <v>42</v>
      </c>
      <c r="G22" s="6">
        <v>90</v>
      </c>
      <c r="H22" s="6">
        <v>244</v>
      </c>
      <c r="I22" s="6">
        <v>179</v>
      </c>
      <c r="J22" s="6">
        <v>116</v>
      </c>
      <c r="K22" s="6">
        <v>20</v>
      </c>
      <c r="L22" s="6">
        <v>227</v>
      </c>
      <c r="M22" s="6">
        <v>858</v>
      </c>
      <c r="N22" s="6">
        <v>0</v>
      </c>
      <c r="O22" s="6">
        <v>0</v>
      </c>
      <c r="P22" s="6">
        <v>0</v>
      </c>
      <c r="Q22" s="6">
        <v>21</v>
      </c>
      <c r="R22" s="6">
        <f t="shared" ref="R22" si="10">SUM(C22:Q22)</f>
        <v>2054</v>
      </c>
      <c r="S22" s="28"/>
    </row>
    <row r="23" spans="1:19" ht="15" customHeight="1">
      <c r="A23" s="43"/>
      <c r="B23" s="22" t="s">
        <v>18</v>
      </c>
      <c r="C23" s="17">
        <v>1</v>
      </c>
      <c r="D23" s="17">
        <v>28</v>
      </c>
      <c r="E23" s="17">
        <v>18</v>
      </c>
      <c r="F23" s="17">
        <v>36</v>
      </c>
      <c r="G23" s="17">
        <v>95</v>
      </c>
      <c r="H23" s="17">
        <v>18</v>
      </c>
      <c r="I23" s="17">
        <v>7</v>
      </c>
      <c r="J23" s="17">
        <v>71</v>
      </c>
      <c r="K23" s="17">
        <v>2</v>
      </c>
      <c r="L23" s="17">
        <v>37</v>
      </c>
      <c r="M23" s="17">
        <v>116</v>
      </c>
      <c r="N23" s="17">
        <v>221</v>
      </c>
      <c r="O23" s="17">
        <v>132</v>
      </c>
      <c r="P23" s="17">
        <v>0</v>
      </c>
      <c r="Q23" s="17">
        <v>0</v>
      </c>
      <c r="R23" s="17">
        <f t="shared" ref="R23:R29" si="11">SUM(C23:Q23)</f>
        <v>782</v>
      </c>
    </row>
    <row r="24" spans="1:19" ht="15" customHeight="1">
      <c r="A24" s="43"/>
      <c r="B24" s="18" t="s">
        <v>0</v>
      </c>
      <c r="C24" s="6">
        <f t="shared" ref="C24:Q24" si="12">SUM(C22:C23)</f>
        <v>30</v>
      </c>
      <c r="D24" s="6">
        <f t="shared" si="12"/>
        <v>117</v>
      </c>
      <c r="E24" s="6">
        <f t="shared" si="12"/>
        <v>157</v>
      </c>
      <c r="F24" s="6">
        <f t="shared" si="12"/>
        <v>78</v>
      </c>
      <c r="G24" s="6">
        <f t="shared" si="12"/>
        <v>185</v>
      </c>
      <c r="H24" s="6">
        <f t="shared" si="12"/>
        <v>262</v>
      </c>
      <c r="I24" s="6">
        <f t="shared" si="12"/>
        <v>186</v>
      </c>
      <c r="J24" s="6">
        <f t="shared" si="12"/>
        <v>187</v>
      </c>
      <c r="K24" s="6">
        <f t="shared" si="12"/>
        <v>22</v>
      </c>
      <c r="L24" s="12">
        <f t="shared" si="12"/>
        <v>264</v>
      </c>
      <c r="M24" s="6">
        <f t="shared" si="12"/>
        <v>974</v>
      </c>
      <c r="N24" s="26">
        <f t="shared" si="12"/>
        <v>221</v>
      </c>
      <c r="O24" s="26">
        <f t="shared" si="12"/>
        <v>132</v>
      </c>
      <c r="P24" s="26">
        <f t="shared" si="12"/>
        <v>0</v>
      </c>
      <c r="Q24" s="12">
        <f t="shared" si="12"/>
        <v>21</v>
      </c>
      <c r="R24" s="6">
        <f t="shared" si="11"/>
        <v>2836</v>
      </c>
      <c r="S24" s="28"/>
    </row>
    <row r="25" spans="1:19" ht="15" customHeight="1">
      <c r="A25" s="49" t="s">
        <v>43</v>
      </c>
      <c r="B25" s="15" t="s">
        <v>17</v>
      </c>
      <c r="C25" s="11">
        <v>453</v>
      </c>
      <c r="D25" s="11">
        <v>1911</v>
      </c>
      <c r="E25" s="11">
        <v>2002</v>
      </c>
      <c r="F25" s="11">
        <v>3530</v>
      </c>
      <c r="G25" s="11">
        <v>3089</v>
      </c>
      <c r="H25" s="11">
        <v>6840</v>
      </c>
      <c r="I25" s="11">
        <v>1428</v>
      </c>
      <c r="J25" s="11">
        <v>2799</v>
      </c>
      <c r="K25" s="11">
        <v>450</v>
      </c>
      <c r="L25" s="11">
        <v>13537</v>
      </c>
      <c r="M25" s="11">
        <v>2380</v>
      </c>
      <c r="N25" s="11">
        <v>0</v>
      </c>
      <c r="O25" s="11">
        <v>0</v>
      </c>
      <c r="P25" s="11">
        <v>2490</v>
      </c>
      <c r="Q25" s="6">
        <v>8610</v>
      </c>
      <c r="R25" s="11">
        <f t="shared" si="11"/>
        <v>49519</v>
      </c>
    </row>
    <row r="26" spans="1:19" ht="15" customHeight="1">
      <c r="A26" s="50"/>
      <c r="B26" s="14" t="s">
        <v>18</v>
      </c>
      <c r="C26" s="6">
        <v>355</v>
      </c>
      <c r="D26" s="6">
        <v>505</v>
      </c>
      <c r="E26" s="6">
        <v>1635</v>
      </c>
      <c r="F26" s="6">
        <v>833</v>
      </c>
      <c r="G26" s="6">
        <v>3289</v>
      </c>
      <c r="H26" s="6">
        <v>1304</v>
      </c>
      <c r="I26" s="6">
        <v>310</v>
      </c>
      <c r="J26" s="6">
        <v>2877</v>
      </c>
      <c r="K26" s="6">
        <v>500</v>
      </c>
      <c r="L26" s="6">
        <v>7658</v>
      </c>
      <c r="M26" s="6">
        <v>589</v>
      </c>
      <c r="N26" s="6">
        <v>21361</v>
      </c>
      <c r="O26" s="6">
        <v>283</v>
      </c>
      <c r="P26" s="6">
        <v>506</v>
      </c>
      <c r="Q26" s="6">
        <f>128+13+24</f>
        <v>165</v>
      </c>
      <c r="R26" s="6">
        <f t="shared" si="11"/>
        <v>42170</v>
      </c>
    </row>
    <row r="27" spans="1:19" ht="15" customHeight="1">
      <c r="A27" s="50"/>
      <c r="B27" s="16" t="s">
        <v>32</v>
      </c>
      <c r="C27" s="17">
        <v>1</v>
      </c>
      <c r="D27" s="17">
        <v>7</v>
      </c>
      <c r="E27" s="17">
        <v>85</v>
      </c>
      <c r="F27" s="17">
        <v>20</v>
      </c>
      <c r="G27" s="17">
        <v>29</v>
      </c>
      <c r="H27" s="17">
        <v>19</v>
      </c>
      <c r="I27" s="17">
        <v>8</v>
      </c>
      <c r="J27" s="17">
        <v>16</v>
      </c>
      <c r="K27" s="17">
        <v>16</v>
      </c>
      <c r="L27" s="17">
        <v>18</v>
      </c>
      <c r="M27" s="17">
        <v>4</v>
      </c>
      <c r="N27" s="17">
        <v>0</v>
      </c>
      <c r="O27" s="17">
        <v>0</v>
      </c>
      <c r="P27" s="17">
        <v>0</v>
      </c>
      <c r="Q27" s="17">
        <v>0</v>
      </c>
      <c r="R27" s="17">
        <f t="shared" si="11"/>
        <v>223</v>
      </c>
      <c r="S27" s="28"/>
    </row>
    <row r="28" spans="1:19" ht="15" customHeight="1">
      <c r="A28" s="51"/>
      <c r="B28" s="18" t="s">
        <v>0</v>
      </c>
      <c r="C28" s="19">
        <f t="shared" ref="C28:Q28" si="13">SUM(C25:C27)</f>
        <v>809</v>
      </c>
      <c r="D28" s="19">
        <f t="shared" si="13"/>
        <v>2423</v>
      </c>
      <c r="E28" s="19">
        <f t="shared" si="13"/>
        <v>3722</v>
      </c>
      <c r="F28" s="19">
        <f t="shared" si="13"/>
        <v>4383</v>
      </c>
      <c r="G28" s="19">
        <f t="shared" si="13"/>
        <v>6407</v>
      </c>
      <c r="H28" s="19">
        <f t="shared" si="13"/>
        <v>8163</v>
      </c>
      <c r="I28" s="19">
        <f t="shared" si="13"/>
        <v>1746</v>
      </c>
      <c r="J28" s="19">
        <f t="shared" si="13"/>
        <v>5692</v>
      </c>
      <c r="K28" s="19">
        <f t="shared" si="13"/>
        <v>966</v>
      </c>
      <c r="L28" s="19">
        <f t="shared" si="13"/>
        <v>21213</v>
      </c>
      <c r="M28" s="19">
        <f t="shared" si="13"/>
        <v>2973</v>
      </c>
      <c r="N28" s="19">
        <f t="shared" si="13"/>
        <v>21361</v>
      </c>
      <c r="O28" s="19">
        <f t="shared" si="13"/>
        <v>283</v>
      </c>
      <c r="P28" s="19">
        <f t="shared" si="13"/>
        <v>2996</v>
      </c>
      <c r="Q28" s="19">
        <f t="shared" si="13"/>
        <v>8775</v>
      </c>
      <c r="R28" s="19">
        <f t="shared" si="11"/>
        <v>91912</v>
      </c>
    </row>
    <row r="29" spans="1:19" ht="15" customHeight="1">
      <c r="A29" s="45"/>
      <c r="B29" s="15" t="s">
        <v>17</v>
      </c>
      <c r="C29" s="11">
        <v>4582</v>
      </c>
      <c r="D29" s="11">
        <v>13575</v>
      </c>
      <c r="E29" s="11">
        <v>10464</v>
      </c>
      <c r="F29" s="11">
        <v>26892</v>
      </c>
      <c r="G29" s="11">
        <v>15115</v>
      </c>
      <c r="H29" s="11">
        <v>31483</v>
      </c>
      <c r="I29" s="11">
        <v>7888</v>
      </c>
      <c r="J29" s="11">
        <v>17172</v>
      </c>
      <c r="K29" s="11">
        <v>3605</v>
      </c>
      <c r="L29" s="11">
        <v>18749</v>
      </c>
      <c r="M29" s="11">
        <v>53078</v>
      </c>
      <c r="N29" s="11">
        <v>0</v>
      </c>
      <c r="O29" s="11">
        <v>0</v>
      </c>
      <c r="P29" s="11">
        <v>352</v>
      </c>
      <c r="Q29" s="6">
        <f>1246+161</f>
        <v>1407</v>
      </c>
      <c r="R29" s="11">
        <f t="shared" si="11"/>
        <v>204362</v>
      </c>
      <c r="S29" s="28"/>
    </row>
    <row r="30" spans="1:19" ht="15" customHeight="1">
      <c r="A30" s="43"/>
      <c r="B30" s="14" t="s">
        <v>18</v>
      </c>
      <c r="C30" s="6">
        <v>563</v>
      </c>
      <c r="D30" s="6">
        <v>1585</v>
      </c>
      <c r="E30" s="6">
        <v>4616</v>
      </c>
      <c r="F30" s="6">
        <v>2373</v>
      </c>
      <c r="G30" s="6">
        <v>7810</v>
      </c>
      <c r="H30" s="6">
        <v>2866</v>
      </c>
      <c r="I30" s="6">
        <v>1063</v>
      </c>
      <c r="J30" s="6">
        <v>4990</v>
      </c>
      <c r="K30" s="6">
        <v>1019</v>
      </c>
      <c r="L30" s="6">
        <v>5802</v>
      </c>
      <c r="M30" s="6">
        <v>29309</v>
      </c>
      <c r="N30" s="6">
        <v>39178</v>
      </c>
      <c r="O30" s="6">
        <v>7</v>
      </c>
      <c r="P30" s="6">
        <v>156</v>
      </c>
      <c r="Q30" s="6">
        <f>8+31</f>
        <v>39</v>
      </c>
      <c r="R30" s="6">
        <f t="shared" ref="R30:R31" si="14">SUM(C30:Q30)</f>
        <v>101376</v>
      </c>
    </row>
    <row r="31" spans="1:19" ht="15" customHeight="1">
      <c r="A31" s="43"/>
      <c r="B31" s="16" t="s">
        <v>32</v>
      </c>
      <c r="C31" s="17">
        <v>24</v>
      </c>
      <c r="D31" s="17">
        <v>9</v>
      </c>
      <c r="E31" s="17">
        <v>451</v>
      </c>
      <c r="F31" s="17">
        <v>97</v>
      </c>
      <c r="G31" s="17">
        <v>63</v>
      </c>
      <c r="H31" s="17">
        <v>111</v>
      </c>
      <c r="I31" s="17">
        <v>50</v>
      </c>
      <c r="J31" s="17">
        <v>63</v>
      </c>
      <c r="K31" s="17">
        <v>21</v>
      </c>
      <c r="L31" s="17">
        <v>86</v>
      </c>
      <c r="M31" s="17">
        <v>37</v>
      </c>
      <c r="N31" s="17">
        <v>0</v>
      </c>
      <c r="O31" s="17">
        <v>0</v>
      </c>
      <c r="P31" s="17">
        <v>0</v>
      </c>
      <c r="Q31" s="17">
        <v>0</v>
      </c>
      <c r="R31" s="17">
        <f t="shared" si="14"/>
        <v>1012</v>
      </c>
    </row>
    <row r="32" spans="1:19" ht="15" customHeight="1">
      <c r="A32" s="44"/>
      <c r="B32" s="18" t="s">
        <v>0</v>
      </c>
      <c r="C32" s="19">
        <f>SUM(C29:C31)</f>
        <v>5169</v>
      </c>
      <c r="D32" s="19">
        <f t="shared" ref="D32:Q32" si="15">SUM(D29:D31)</f>
        <v>15169</v>
      </c>
      <c r="E32" s="19">
        <f t="shared" si="15"/>
        <v>15531</v>
      </c>
      <c r="F32" s="19">
        <f t="shared" si="15"/>
        <v>29362</v>
      </c>
      <c r="G32" s="19">
        <f t="shared" si="15"/>
        <v>22988</v>
      </c>
      <c r="H32" s="19">
        <f t="shared" si="15"/>
        <v>34460</v>
      </c>
      <c r="I32" s="19">
        <f t="shared" si="15"/>
        <v>9001</v>
      </c>
      <c r="J32" s="19">
        <f t="shared" si="15"/>
        <v>22225</v>
      </c>
      <c r="K32" s="19">
        <f t="shared" si="15"/>
        <v>4645</v>
      </c>
      <c r="L32" s="19">
        <f t="shared" si="15"/>
        <v>24637</v>
      </c>
      <c r="M32" s="19">
        <f t="shared" si="15"/>
        <v>82424</v>
      </c>
      <c r="N32" s="29">
        <f t="shared" si="15"/>
        <v>39178</v>
      </c>
      <c r="O32" s="29">
        <f t="shared" si="15"/>
        <v>7</v>
      </c>
      <c r="P32" s="29">
        <f t="shared" si="15"/>
        <v>508</v>
      </c>
      <c r="Q32" s="29">
        <f t="shared" si="15"/>
        <v>1446</v>
      </c>
      <c r="R32" s="19">
        <f>SUM(C32:Q32)</f>
        <v>306750</v>
      </c>
      <c r="S32" s="28"/>
    </row>
    <row r="33" spans="1:21" ht="15" customHeight="1">
      <c r="A33" s="50" t="s">
        <v>1</v>
      </c>
      <c r="B33" s="14" t="s">
        <v>17</v>
      </c>
      <c r="C33" s="6">
        <v>1340</v>
      </c>
      <c r="D33" s="6">
        <v>3959</v>
      </c>
      <c r="E33" s="6">
        <v>3155</v>
      </c>
      <c r="F33" s="6">
        <v>7079</v>
      </c>
      <c r="G33" s="6">
        <v>5597</v>
      </c>
      <c r="H33" s="6">
        <v>14466</v>
      </c>
      <c r="I33" s="6">
        <v>1881</v>
      </c>
      <c r="J33" s="6">
        <v>4606</v>
      </c>
      <c r="K33" s="6">
        <v>1227</v>
      </c>
      <c r="L33" s="6">
        <v>5970</v>
      </c>
      <c r="M33" s="6">
        <v>23999</v>
      </c>
      <c r="N33" s="6">
        <v>0</v>
      </c>
      <c r="O33" s="6">
        <v>0</v>
      </c>
      <c r="P33" s="6">
        <v>571</v>
      </c>
      <c r="Q33" s="6">
        <v>2928</v>
      </c>
      <c r="R33" s="6">
        <f t="shared" ref="R33:R35" si="16">SUM(C33:Q33)</f>
        <v>76778</v>
      </c>
    </row>
    <row r="34" spans="1:21" ht="15" customHeight="1">
      <c r="A34" s="50"/>
      <c r="B34" s="14" t="s">
        <v>18</v>
      </c>
      <c r="C34" s="6">
        <v>479</v>
      </c>
      <c r="D34" s="6">
        <v>899</v>
      </c>
      <c r="E34" s="6">
        <v>2794</v>
      </c>
      <c r="F34" s="6">
        <v>1250</v>
      </c>
      <c r="G34" s="6">
        <v>4781</v>
      </c>
      <c r="H34" s="6">
        <v>1577</v>
      </c>
      <c r="I34" s="6">
        <v>358</v>
      </c>
      <c r="J34" s="6">
        <v>3806</v>
      </c>
      <c r="K34" s="6">
        <v>632</v>
      </c>
      <c r="L34" s="6">
        <v>2836</v>
      </c>
      <c r="M34" s="6">
        <v>9867</v>
      </c>
      <c r="N34" s="6">
        <v>26068</v>
      </c>
      <c r="O34" s="6">
        <v>183</v>
      </c>
      <c r="P34" s="6">
        <v>433</v>
      </c>
      <c r="Q34" s="6">
        <v>85</v>
      </c>
      <c r="R34" s="6">
        <f t="shared" si="16"/>
        <v>56048</v>
      </c>
      <c r="S34" s="28"/>
      <c r="U34" s="28"/>
    </row>
    <row r="35" spans="1:21" ht="15" customHeight="1">
      <c r="A35" s="51"/>
      <c r="B35" s="20" t="s">
        <v>0</v>
      </c>
      <c r="C35" s="12">
        <f t="shared" ref="C35:Q35" si="17">SUM(C33:C34)</f>
        <v>1819</v>
      </c>
      <c r="D35" s="12">
        <f t="shared" si="17"/>
        <v>4858</v>
      </c>
      <c r="E35" s="12">
        <f t="shared" si="17"/>
        <v>5949</v>
      </c>
      <c r="F35" s="12">
        <f t="shared" si="17"/>
        <v>8329</v>
      </c>
      <c r="G35" s="12">
        <f t="shared" si="17"/>
        <v>10378</v>
      </c>
      <c r="H35" s="12">
        <f t="shared" si="17"/>
        <v>16043</v>
      </c>
      <c r="I35" s="12">
        <f t="shared" si="17"/>
        <v>2239</v>
      </c>
      <c r="J35" s="12">
        <f t="shared" si="17"/>
        <v>8412</v>
      </c>
      <c r="K35" s="12">
        <f t="shared" si="17"/>
        <v>1859</v>
      </c>
      <c r="L35" s="12">
        <f t="shared" si="17"/>
        <v>8806</v>
      </c>
      <c r="M35" s="12">
        <f t="shared" si="17"/>
        <v>33866</v>
      </c>
      <c r="N35" s="21">
        <f t="shared" si="17"/>
        <v>26068</v>
      </c>
      <c r="O35" s="21">
        <f t="shared" si="17"/>
        <v>183</v>
      </c>
      <c r="P35" s="21">
        <f t="shared" si="17"/>
        <v>1004</v>
      </c>
      <c r="Q35" s="12">
        <f t="shared" si="17"/>
        <v>3013</v>
      </c>
      <c r="R35" s="12">
        <f t="shared" si="16"/>
        <v>132826</v>
      </c>
    </row>
    <row r="36" spans="1:21" ht="15" customHeight="1">
      <c r="A36" s="49" t="s">
        <v>2</v>
      </c>
      <c r="B36" s="15" t="s">
        <v>17</v>
      </c>
      <c r="C36" s="6">
        <v>711</v>
      </c>
      <c r="D36" s="6">
        <v>2203</v>
      </c>
      <c r="E36" s="6">
        <v>1933</v>
      </c>
      <c r="F36" s="6">
        <v>3984</v>
      </c>
      <c r="G36" s="6">
        <v>3124</v>
      </c>
      <c r="H36" s="6">
        <v>7398</v>
      </c>
      <c r="I36" s="6">
        <v>1222</v>
      </c>
      <c r="J36" s="6">
        <v>3032</v>
      </c>
      <c r="K36" s="6">
        <v>531</v>
      </c>
      <c r="L36" s="6">
        <v>4037</v>
      </c>
      <c r="M36" s="6">
        <v>16689</v>
      </c>
      <c r="N36" s="6">
        <v>0</v>
      </c>
      <c r="O36" s="6">
        <v>0</v>
      </c>
      <c r="P36" s="6">
        <v>418</v>
      </c>
      <c r="Q36" s="6">
        <v>2584</v>
      </c>
      <c r="R36" s="6">
        <f t="shared" ref="R36:R44" si="18">SUM(C36:Q36)</f>
        <v>47866</v>
      </c>
    </row>
    <row r="37" spans="1:21" ht="15" customHeight="1">
      <c r="A37" s="50"/>
      <c r="B37" s="16" t="s">
        <v>18</v>
      </c>
      <c r="C37" s="17">
        <v>343</v>
      </c>
      <c r="D37" s="17">
        <v>609</v>
      </c>
      <c r="E37" s="17">
        <v>1740</v>
      </c>
      <c r="F37" s="17">
        <v>771</v>
      </c>
      <c r="G37" s="17">
        <v>2266</v>
      </c>
      <c r="H37" s="17">
        <v>830</v>
      </c>
      <c r="I37" s="17">
        <v>252</v>
      </c>
      <c r="J37" s="17">
        <v>2503</v>
      </c>
      <c r="K37" s="17">
        <v>319</v>
      </c>
      <c r="L37" s="17">
        <v>1811</v>
      </c>
      <c r="M37" s="17">
        <v>7337</v>
      </c>
      <c r="N37" s="17">
        <v>15401</v>
      </c>
      <c r="O37" s="17">
        <v>191</v>
      </c>
      <c r="P37" s="17">
        <v>230</v>
      </c>
      <c r="Q37" s="17">
        <v>88</v>
      </c>
      <c r="R37" s="17">
        <f t="shared" si="18"/>
        <v>34691</v>
      </c>
    </row>
    <row r="38" spans="1:21" ht="15" customHeight="1">
      <c r="A38" s="51"/>
      <c r="B38" s="18" t="s">
        <v>0</v>
      </c>
      <c r="C38" s="19">
        <f t="shared" ref="C38:Q38" si="19">SUM(C36:C37)</f>
        <v>1054</v>
      </c>
      <c r="D38" s="19">
        <f t="shared" si="19"/>
        <v>2812</v>
      </c>
      <c r="E38" s="19">
        <f t="shared" si="19"/>
        <v>3673</v>
      </c>
      <c r="F38" s="19">
        <f t="shared" si="19"/>
        <v>4755</v>
      </c>
      <c r="G38" s="19">
        <f t="shared" si="19"/>
        <v>5390</v>
      </c>
      <c r="H38" s="19">
        <f t="shared" si="19"/>
        <v>8228</v>
      </c>
      <c r="I38" s="19">
        <f t="shared" si="19"/>
        <v>1474</v>
      </c>
      <c r="J38" s="19">
        <f t="shared" si="19"/>
        <v>5535</v>
      </c>
      <c r="K38" s="19">
        <f t="shared" si="19"/>
        <v>850</v>
      </c>
      <c r="L38" s="19">
        <f t="shared" si="19"/>
        <v>5848</v>
      </c>
      <c r="M38" s="19">
        <f t="shared" si="19"/>
        <v>24026</v>
      </c>
      <c r="N38" s="29">
        <f t="shared" si="19"/>
        <v>15401</v>
      </c>
      <c r="O38" s="29">
        <f t="shared" si="19"/>
        <v>191</v>
      </c>
      <c r="P38" s="29">
        <f t="shared" si="19"/>
        <v>648</v>
      </c>
      <c r="Q38" s="29">
        <f t="shared" si="19"/>
        <v>2672</v>
      </c>
      <c r="R38" s="19">
        <f>SUM(C38:Q38)</f>
        <v>82557</v>
      </c>
    </row>
    <row r="39" spans="1:21" ht="15" customHeight="1">
      <c r="A39" s="49" t="s">
        <v>3</v>
      </c>
      <c r="B39" s="15" t="s">
        <v>17</v>
      </c>
      <c r="C39" s="6">
        <v>884</v>
      </c>
      <c r="D39" s="6">
        <v>2487</v>
      </c>
      <c r="E39" s="6">
        <v>1880</v>
      </c>
      <c r="F39" s="6">
        <v>4746</v>
      </c>
      <c r="G39" s="6">
        <v>3821</v>
      </c>
      <c r="H39" s="6">
        <v>8930</v>
      </c>
      <c r="I39" s="6">
        <v>1284</v>
      </c>
      <c r="J39" s="6">
        <v>2741</v>
      </c>
      <c r="K39" s="6">
        <v>671</v>
      </c>
      <c r="L39" s="6">
        <v>3508</v>
      </c>
      <c r="M39" s="6">
        <v>14689</v>
      </c>
      <c r="N39" s="6">
        <v>0</v>
      </c>
      <c r="O39" s="6">
        <v>0</v>
      </c>
      <c r="P39" s="6">
        <v>286</v>
      </c>
      <c r="Q39" s="6">
        <v>2139</v>
      </c>
      <c r="R39" s="6">
        <f t="shared" si="18"/>
        <v>48066</v>
      </c>
    </row>
    <row r="40" spans="1:21" ht="15" customHeight="1">
      <c r="A40" s="50"/>
      <c r="B40" s="14" t="s">
        <v>18</v>
      </c>
      <c r="C40" s="6">
        <v>569</v>
      </c>
      <c r="D40" s="6">
        <v>823</v>
      </c>
      <c r="E40" s="6">
        <v>2542</v>
      </c>
      <c r="F40" s="6">
        <v>1173</v>
      </c>
      <c r="G40" s="6">
        <v>3826</v>
      </c>
      <c r="H40" s="6">
        <v>1440</v>
      </c>
      <c r="I40" s="6">
        <v>341</v>
      </c>
      <c r="J40" s="6">
        <v>2689</v>
      </c>
      <c r="K40" s="6">
        <v>365</v>
      </c>
      <c r="L40" s="6">
        <v>1757</v>
      </c>
      <c r="M40" s="6">
        <v>8469</v>
      </c>
      <c r="N40" s="6">
        <v>23099</v>
      </c>
      <c r="O40" s="6">
        <v>32</v>
      </c>
      <c r="P40" s="6">
        <v>168</v>
      </c>
      <c r="Q40" s="17">
        <v>31</v>
      </c>
      <c r="R40" s="6">
        <f t="shared" si="18"/>
        <v>47324</v>
      </c>
    </row>
    <row r="41" spans="1:21" ht="15" customHeight="1">
      <c r="A41" s="51"/>
      <c r="B41" s="20" t="s">
        <v>0</v>
      </c>
      <c r="C41" s="12">
        <f t="shared" ref="C41:Q41" si="20">SUM(C39:C40)</f>
        <v>1453</v>
      </c>
      <c r="D41" s="12">
        <f t="shared" si="20"/>
        <v>3310</v>
      </c>
      <c r="E41" s="12">
        <f t="shared" si="20"/>
        <v>4422</v>
      </c>
      <c r="F41" s="12">
        <f t="shared" si="20"/>
        <v>5919</v>
      </c>
      <c r="G41" s="12">
        <f t="shared" si="20"/>
        <v>7647</v>
      </c>
      <c r="H41" s="12">
        <f t="shared" si="20"/>
        <v>10370</v>
      </c>
      <c r="I41" s="12">
        <f t="shared" si="20"/>
        <v>1625</v>
      </c>
      <c r="J41" s="12">
        <f t="shared" si="20"/>
        <v>5430</v>
      </c>
      <c r="K41" s="12">
        <f t="shared" si="20"/>
        <v>1036</v>
      </c>
      <c r="L41" s="12">
        <f t="shared" si="20"/>
        <v>5265</v>
      </c>
      <c r="M41" s="12">
        <f t="shared" si="20"/>
        <v>23158</v>
      </c>
      <c r="N41" s="21">
        <f t="shared" si="20"/>
        <v>23099</v>
      </c>
      <c r="O41" s="21">
        <f t="shared" si="20"/>
        <v>32</v>
      </c>
      <c r="P41" s="21">
        <f t="shared" si="20"/>
        <v>454</v>
      </c>
      <c r="Q41" s="21">
        <f t="shared" si="20"/>
        <v>2170</v>
      </c>
      <c r="R41" s="12">
        <f t="shared" si="18"/>
        <v>95390</v>
      </c>
    </row>
    <row r="42" spans="1:21" ht="15" customHeight="1">
      <c r="A42" s="49" t="s">
        <v>4</v>
      </c>
      <c r="B42" s="15" t="s">
        <v>17</v>
      </c>
      <c r="C42" s="6">
        <v>651</v>
      </c>
      <c r="D42" s="6">
        <v>2121</v>
      </c>
      <c r="E42" s="6">
        <v>1424</v>
      </c>
      <c r="F42" s="6">
        <v>3478</v>
      </c>
      <c r="G42" s="6">
        <v>3082</v>
      </c>
      <c r="H42" s="6">
        <v>7449</v>
      </c>
      <c r="I42" s="6">
        <v>1055</v>
      </c>
      <c r="J42" s="6">
        <v>2388</v>
      </c>
      <c r="K42" s="6">
        <v>367</v>
      </c>
      <c r="L42" s="6">
        <v>3124</v>
      </c>
      <c r="M42" s="6">
        <v>12667</v>
      </c>
      <c r="N42" s="6">
        <v>0</v>
      </c>
      <c r="O42" s="6">
        <v>0</v>
      </c>
      <c r="P42" s="6">
        <v>207</v>
      </c>
      <c r="Q42" s="6">
        <v>2055</v>
      </c>
      <c r="R42" s="6">
        <f t="shared" si="18"/>
        <v>40068</v>
      </c>
    </row>
    <row r="43" spans="1:21" ht="15" customHeight="1">
      <c r="A43" s="50"/>
      <c r="B43" s="22" t="s">
        <v>18</v>
      </c>
      <c r="C43" s="17">
        <v>220</v>
      </c>
      <c r="D43" s="17">
        <v>660</v>
      </c>
      <c r="E43" s="17">
        <v>1155</v>
      </c>
      <c r="F43" s="17">
        <v>695</v>
      </c>
      <c r="G43" s="17">
        <v>2746</v>
      </c>
      <c r="H43" s="17">
        <v>692</v>
      </c>
      <c r="I43" s="17">
        <v>263</v>
      </c>
      <c r="J43" s="17">
        <v>1960</v>
      </c>
      <c r="K43" s="17">
        <v>428</v>
      </c>
      <c r="L43" s="17">
        <v>1260</v>
      </c>
      <c r="M43" s="17">
        <v>5655</v>
      </c>
      <c r="N43" s="17">
        <v>19010</v>
      </c>
      <c r="O43" s="17">
        <v>217</v>
      </c>
      <c r="P43" s="17">
        <v>580</v>
      </c>
      <c r="Q43" s="17">
        <v>92</v>
      </c>
      <c r="R43" s="17">
        <f t="shared" si="18"/>
        <v>35633</v>
      </c>
    </row>
    <row r="44" spans="1:21" ht="15" customHeight="1">
      <c r="A44" s="51"/>
      <c r="B44" s="18" t="s">
        <v>0</v>
      </c>
      <c r="C44" s="19">
        <f t="shared" ref="C44:Q44" si="21">SUM(C42:C43)</f>
        <v>871</v>
      </c>
      <c r="D44" s="19">
        <f t="shared" si="21"/>
        <v>2781</v>
      </c>
      <c r="E44" s="19">
        <f t="shared" si="21"/>
        <v>2579</v>
      </c>
      <c r="F44" s="19">
        <f t="shared" si="21"/>
        <v>4173</v>
      </c>
      <c r="G44" s="19">
        <f t="shared" si="21"/>
        <v>5828</v>
      </c>
      <c r="H44" s="19">
        <f t="shared" si="21"/>
        <v>8141</v>
      </c>
      <c r="I44" s="19">
        <f t="shared" si="21"/>
        <v>1318</v>
      </c>
      <c r="J44" s="19">
        <f t="shared" si="21"/>
        <v>4348</v>
      </c>
      <c r="K44" s="19">
        <f t="shared" si="21"/>
        <v>795</v>
      </c>
      <c r="L44" s="19">
        <f t="shared" si="21"/>
        <v>4384</v>
      </c>
      <c r="M44" s="19">
        <f t="shared" si="21"/>
        <v>18322</v>
      </c>
      <c r="N44" s="29">
        <f t="shared" si="21"/>
        <v>19010</v>
      </c>
      <c r="O44" s="29">
        <f t="shared" si="21"/>
        <v>217</v>
      </c>
      <c r="P44" s="29">
        <f t="shared" si="21"/>
        <v>787</v>
      </c>
      <c r="Q44" s="29">
        <f t="shared" si="21"/>
        <v>2147</v>
      </c>
      <c r="R44" s="19">
        <f t="shared" si="18"/>
        <v>75701</v>
      </c>
    </row>
    <row r="45" spans="1:21" ht="15" customHeight="1">
      <c r="A45" s="49" t="s">
        <v>5</v>
      </c>
      <c r="B45" s="15" t="s">
        <v>17</v>
      </c>
      <c r="C45" s="6">
        <v>570</v>
      </c>
      <c r="D45" s="6">
        <v>1183</v>
      </c>
      <c r="E45" s="6">
        <v>1082</v>
      </c>
      <c r="F45" s="6">
        <v>1996</v>
      </c>
      <c r="G45" s="6">
        <v>1684</v>
      </c>
      <c r="H45" s="6">
        <v>3560</v>
      </c>
      <c r="I45" s="6">
        <v>870</v>
      </c>
      <c r="J45" s="6">
        <v>1673</v>
      </c>
      <c r="K45" s="6">
        <v>293</v>
      </c>
      <c r="L45" s="6">
        <v>2227</v>
      </c>
      <c r="M45" s="6">
        <v>6014</v>
      </c>
      <c r="N45" s="6">
        <v>0</v>
      </c>
      <c r="O45" s="6">
        <v>0</v>
      </c>
      <c r="P45" s="6">
        <v>45</v>
      </c>
      <c r="Q45" s="6">
        <v>1654</v>
      </c>
      <c r="R45" s="6">
        <f t="shared" ref="R45:R62" si="22">SUM(C45:Q45)</f>
        <v>22851</v>
      </c>
    </row>
    <row r="46" spans="1:21" ht="15" customHeight="1">
      <c r="A46" s="50"/>
      <c r="B46" s="14" t="s">
        <v>18</v>
      </c>
      <c r="C46" s="6">
        <v>69</v>
      </c>
      <c r="D46" s="6">
        <v>155</v>
      </c>
      <c r="E46" s="6">
        <v>327</v>
      </c>
      <c r="F46" s="6">
        <v>196</v>
      </c>
      <c r="G46" s="6">
        <v>635</v>
      </c>
      <c r="H46" s="6">
        <v>225</v>
      </c>
      <c r="I46" s="6">
        <v>49</v>
      </c>
      <c r="J46" s="6">
        <v>496</v>
      </c>
      <c r="K46" s="6">
        <v>63</v>
      </c>
      <c r="L46" s="6">
        <v>455</v>
      </c>
      <c r="M46" s="6">
        <v>1467</v>
      </c>
      <c r="N46" s="6">
        <v>4352</v>
      </c>
      <c r="O46" s="6">
        <v>4</v>
      </c>
      <c r="P46" s="6">
        <v>55</v>
      </c>
      <c r="Q46" s="17">
        <v>46</v>
      </c>
      <c r="R46" s="6">
        <f t="shared" si="22"/>
        <v>8594</v>
      </c>
    </row>
    <row r="47" spans="1:21" ht="15" customHeight="1">
      <c r="A47" s="51"/>
      <c r="B47" s="20" t="s">
        <v>0</v>
      </c>
      <c r="C47" s="12">
        <f t="shared" ref="C47:Q47" si="23">SUM(C45:C46)</f>
        <v>639</v>
      </c>
      <c r="D47" s="12">
        <f t="shared" si="23"/>
        <v>1338</v>
      </c>
      <c r="E47" s="12">
        <f t="shared" si="23"/>
        <v>1409</v>
      </c>
      <c r="F47" s="12">
        <f t="shared" si="23"/>
        <v>2192</v>
      </c>
      <c r="G47" s="12">
        <f t="shared" si="23"/>
        <v>2319</v>
      </c>
      <c r="H47" s="12">
        <f t="shared" si="23"/>
        <v>3785</v>
      </c>
      <c r="I47" s="12">
        <f t="shared" si="23"/>
        <v>919</v>
      </c>
      <c r="J47" s="12">
        <f t="shared" si="23"/>
        <v>2169</v>
      </c>
      <c r="K47" s="12">
        <f t="shared" si="23"/>
        <v>356</v>
      </c>
      <c r="L47" s="12">
        <f t="shared" si="23"/>
        <v>2682</v>
      </c>
      <c r="M47" s="12">
        <f t="shared" si="23"/>
        <v>7481</v>
      </c>
      <c r="N47" s="21">
        <f t="shared" si="23"/>
        <v>4352</v>
      </c>
      <c r="O47" s="21">
        <f t="shared" si="23"/>
        <v>4</v>
      </c>
      <c r="P47" s="21">
        <f t="shared" si="23"/>
        <v>100</v>
      </c>
      <c r="Q47" s="21">
        <f t="shared" si="23"/>
        <v>1700</v>
      </c>
      <c r="R47" s="12">
        <f t="shared" si="22"/>
        <v>31445</v>
      </c>
    </row>
    <row r="48" spans="1:21" ht="15" customHeight="1">
      <c r="A48" s="49" t="s">
        <v>6</v>
      </c>
      <c r="B48" s="15" t="s">
        <v>17</v>
      </c>
      <c r="C48" s="6">
        <v>561</v>
      </c>
      <c r="D48" s="6">
        <v>2528</v>
      </c>
      <c r="E48" s="6">
        <v>1795</v>
      </c>
      <c r="F48" s="6">
        <v>4272</v>
      </c>
      <c r="G48" s="6">
        <v>3779</v>
      </c>
      <c r="H48" s="6">
        <v>7797</v>
      </c>
      <c r="I48" s="6">
        <v>1202</v>
      </c>
      <c r="J48" s="6">
        <v>2850</v>
      </c>
      <c r="K48" s="6">
        <v>539</v>
      </c>
      <c r="L48" s="6">
        <v>3565</v>
      </c>
      <c r="M48" s="6">
        <v>13216</v>
      </c>
      <c r="N48" s="6">
        <v>0</v>
      </c>
      <c r="O48" s="6">
        <v>0</v>
      </c>
      <c r="P48" s="6">
        <v>136</v>
      </c>
      <c r="Q48" s="6">
        <v>3383</v>
      </c>
      <c r="R48" s="6">
        <f t="shared" si="22"/>
        <v>45623</v>
      </c>
    </row>
    <row r="49" spans="1:18" ht="15" customHeight="1">
      <c r="A49" s="50"/>
      <c r="B49" s="22" t="s">
        <v>18</v>
      </c>
      <c r="C49" s="17">
        <v>259</v>
      </c>
      <c r="D49" s="17">
        <v>569</v>
      </c>
      <c r="E49" s="17">
        <v>1526</v>
      </c>
      <c r="F49" s="17">
        <v>673</v>
      </c>
      <c r="G49" s="17">
        <v>2806</v>
      </c>
      <c r="H49" s="17">
        <v>756</v>
      </c>
      <c r="I49" s="17">
        <v>184</v>
      </c>
      <c r="J49" s="17">
        <v>2208</v>
      </c>
      <c r="K49" s="17">
        <v>328</v>
      </c>
      <c r="L49" s="17">
        <v>1426</v>
      </c>
      <c r="M49" s="17">
        <v>6462</v>
      </c>
      <c r="N49" s="17">
        <v>16565</v>
      </c>
      <c r="O49" s="17">
        <v>332</v>
      </c>
      <c r="P49" s="17">
        <v>71</v>
      </c>
      <c r="Q49" s="17">
        <v>55</v>
      </c>
      <c r="R49" s="17">
        <f t="shared" si="22"/>
        <v>34220</v>
      </c>
    </row>
    <row r="50" spans="1:18" ht="15" customHeight="1">
      <c r="A50" s="51"/>
      <c r="B50" s="18" t="s">
        <v>0</v>
      </c>
      <c r="C50" s="19">
        <f t="shared" ref="C50:Q50" si="24">SUM(C48:C49)</f>
        <v>820</v>
      </c>
      <c r="D50" s="19">
        <f t="shared" si="24"/>
        <v>3097</v>
      </c>
      <c r="E50" s="19">
        <f t="shared" si="24"/>
        <v>3321</v>
      </c>
      <c r="F50" s="19">
        <f t="shared" si="24"/>
        <v>4945</v>
      </c>
      <c r="G50" s="19">
        <f t="shared" si="24"/>
        <v>6585</v>
      </c>
      <c r="H50" s="19">
        <f t="shared" si="24"/>
        <v>8553</v>
      </c>
      <c r="I50" s="19">
        <f t="shared" si="24"/>
        <v>1386</v>
      </c>
      <c r="J50" s="19">
        <f t="shared" si="24"/>
        <v>5058</v>
      </c>
      <c r="K50" s="19">
        <f t="shared" si="24"/>
        <v>867</v>
      </c>
      <c r="L50" s="19">
        <f t="shared" si="24"/>
        <v>4991</v>
      </c>
      <c r="M50" s="19">
        <f t="shared" si="24"/>
        <v>19678</v>
      </c>
      <c r="N50" s="29">
        <f t="shared" si="24"/>
        <v>16565</v>
      </c>
      <c r="O50" s="29">
        <f t="shared" si="24"/>
        <v>332</v>
      </c>
      <c r="P50" s="29">
        <f t="shared" si="24"/>
        <v>207</v>
      </c>
      <c r="Q50" s="29">
        <f t="shared" si="24"/>
        <v>3438</v>
      </c>
      <c r="R50" s="19">
        <f t="shared" si="22"/>
        <v>79843</v>
      </c>
    </row>
    <row r="51" spans="1:18" ht="15" customHeight="1">
      <c r="A51" s="49" t="s">
        <v>7</v>
      </c>
      <c r="B51" s="15" t="s">
        <v>17</v>
      </c>
      <c r="C51" s="6">
        <v>369</v>
      </c>
      <c r="D51" s="6">
        <v>1912</v>
      </c>
      <c r="E51" s="6">
        <v>1420</v>
      </c>
      <c r="F51" s="6">
        <v>2790</v>
      </c>
      <c r="G51" s="6">
        <v>2615</v>
      </c>
      <c r="H51" s="6">
        <v>6432</v>
      </c>
      <c r="I51" s="6">
        <v>1334</v>
      </c>
      <c r="J51" s="6">
        <v>3540</v>
      </c>
      <c r="K51" s="6">
        <v>325</v>
      </c>
      <c r="L51" s="6">
        <v>2675</v>
      </c>
      <c r="M51" s="6">
        <v>11864</v>
      </c>
      <c r="N51" s="6">
        <v>0</v>
      </c>
      <c r="O51" s="6">
        <v>0</v>
      </c>
      <c r="P51" s="6">
        <v>127</v>
      </c>
      <c r="Q51" s="6">
        <v>2474</v>
      </c>
      <c r="R51" s="6">
        <f t="shared" si="22"/>
        <v>37877</v>
      </c>
    </row>
    <row r="52" spans="1:18" ht="15" customHeight="1">
      <c r="A52" s="50"/>
      <c r="B52" s="8" t="s">
        <v>18</v>
      </c>
      <c r="C52" s="6">
        <v>207</v>
      </c>
      <c r="D52" s="6">
        <v>487</v>
      </c>
      <c r="E52" s="6">
        <v>1093</v>
      </c>
      <c r="F52" s="6">
        <v>520</v>
      </c>
      <c r="G52" s="6">
        <v>1977</v>
      </c>
      <c r="H52" s="6">
        <v>840</v>
      </c>
      <c r="I52" s="6">
        <v>198</v>
      </c>
      <c r="J52" s="6">
        <v>1970</v>
      </c>
      <c r="K52" s="6">
        <v>244</v>
      </c>
      <c r="L52" s="6">
        <v>1105</v>
      </c>
      <c r="M52" s="6">
        <v>5051</v>
      </c>
      <c r="N52" s="6">
        <v>15095</v>
      </c>
      <c r="O52" s="6">
        <v>126</v>
      </c>
      <c r="P52" s="6">
        <v>108</v>
      </c>
      <c r="Q52" s="17">
        <v>62</v>
      </c>
      <c r="R52" s="6">
        <f t="shared" si="22"/>
        <v>29083</v>
      </c>
    </row>
    <row r="53" spans="1:18" ht="15" customHeight="1">
      <c r="A53" s="51"/>
      <c r="B53" s="23" t="s">
        <v>0</v>
      </c>
      <c r="C53" s="12">
        <f t="shared" ref="C53:P53" si="25">SUM(C51:C52)</f>
        <v>576</v>
      </c>
      <c r="D53" s="12">
        <f t="shared" si="25"/>
        <v>2399</v>
      </c>
      <c r="E53" s="12">
        <f t="shared" si="25"/>
        <v>2513</v>
      </c>
      <c r="F53" s="12">
        <f t="shared" si="25"/>
        <v>3310</v>
      </c>
      <c r="G53" s="12">
        <f t="shared" si="25"/>
        <v>4592</v>
      </c>
      <c r="H53" s="12">
        <f t="shared" si="25"/>
        <v>7272</v>
      </c>
      <c r="I53" s="12">
        <f t="shared" si="25"/>
        <v>1532</v>
      </c>
      <c r="J53" s="12">
        <f t="shared" si="25"/>
        <v>5510</v>
      </c>
      <c r="K53" s="12">
        <f t="shared" si="25"/>
        <v>569</v>
      </c>
      <c r="L53" s="12">
        <f t="shared" si="25"/>
        <v>3780</v>
      </c>
      <c r="M53" s="12">
        <f t="shared" si="25"/>
        <v>16915</v>
      </c>
      <c r="N53" s="21">
        <f t="shared" si="25"/>
        <v>15095</v>
      </c>
      <c r="O53" s="21">
        <f t="shared" si="25"/>
        <v>126</v>
      </c>
      <c r="P53" s="21">
        <f t="shared" si="25"/>
        <v>235</v>
      </c>
      <c r="Q53" s="21">
        <f>SUM(Q51:Q52)</f>
        <v>2536</v>
      </c>
      <c r="R53" s="12">
        <f t="shared" si="22"/>
        <v>66960</v>
      </c>
    </row>
    <row r="54" spans="1:18" ht="15" customHeight="1">
      <c r="A54" s="49" t="s">
        <v>8</v>
      </c>
      <c r="B54" s="7" t="s">
        <v>17</v>
      </c>
      <c r="C54" s="6">
        <v>267</v>
      </c>
      <c r="D54" s="6">
        <v>1266</v>
      </c>
      <c r="E54" s="6">
        <v>773</v>
      </c>
      <c r="F54" s="6">
        <v>2295</v>
      </c>
      <c r="G54" s="6">
        <v>2168</v>
      </c>
      <c r="H54" s="6">
        <v>3543</v>
      </c>
      <c r="I54" s="6">
        <v>828</v>
      </c>
      <c r="J54" s="6">
        <v>1593</v>
      </c>
      <c r="K54" s="6">
        <v>369</v>
      </c>
      <c r="L54" s="6">
        <v>2303</v>
      </c>
      <c r="M54" s="6">
        <v>12052</v>
      </c>
      <c r="N54" s="6">
        <v>0</v>
      </c>
      <c r="O54" s="6">
        <v>0</v>
      </c>
      <c r="P54" s="6">
        <v>243</v>
      </c>
      <c r="Q54" s="6">
        <v>2011</v>
      </c>
      <c r="R54" s="6">
        <f t="shared" si="22"/>
        <v>29711</v>
      </c>
    </row>
    <row r="55" spans="1:18" ht="15" customHeight="1">
      <c r="A55" s="50"/>
      <c r="B55" s="16" t="s">
        <v>18</v>
      </c>
      <c r="C55" s="17">
        <v>142</v>
      </c>
      <c r="D55" s="17">
        <v>298</v>
      </c>
      <c r="E55" s="17">
        <v>468</v>
      </c>
      <c r="F55" s="17">
        <v>235</v>
      </c>
      <c r="G55" s="17">
        <v>1142</v>
      </c>
      <c r="H55" s="17">
        <v>434</v>
      </c>
      <c r="I55" s="17">
        <v>89</v>
      </c>
      <c r="J55" s="17">
        <v>1222</v>
      </c>
      <c r="K55" s="17">
        <v>149</v>
      </c>
      <c r="L55" s="17">
        <v>445</v>
      </c>
      <c r="M55" s="17">
        <v>3950</v>
      </c>
      <c r="N55" s="17">
        <v>6343</v>
      </c>
      <c r="O55" s="17">
        <v>62</v>
      </c>
      <c r="P55" s="17">
        <v>141</v>
      </c>
      <c r="Q55" s="17">
        <v>58</v>
      </c>
      <c r="R55" s="17">
        <f t="shared" si="22"/>
        <v>15178</v>
      </c>
    </row>
    <row r="56" spans="1:18" ht="15" customHeight="1">
      <c r="A56" s="51"/>
      <c r="B56" s="18" t="s">
        <v>0</v>
      </c>
      <c r="C56" s="19">
        <f t="shared" ref="C56:P56" si="26">SUM(C54:C55)</f>
        <v>409</v>
      </c>
      <c r="D56" s="19">
        <f t="shared" si="26"/>
        <v>1564</v>
      </c>
      <c r="E56" s="19">
        <f t="shared" si="26"/>
        <v>1241</v>
      </c>
      <c r="F56" s="19">
        <f t="shared" si="26"/>
        <v>2530</v>
      </c>
      <c r="G56" s="19">
        <f t="shared" si="26"/>
        <v>3310</v>
      </c>
      <c r="H56" s="19">
        <f t="shared" si="26"/>
        <v>3977</v>
      </c>
      <c r="I56" s="19">
        <f t="shared" si="26"/>
        <v>917</v>
      </c>
      <c r="J56" s="19">
        <f t="shared" si="26"/>
        <v>2815</v>
      </c>
      <c r="K56" s="19">
        <f t="shared" si="26"/>
        <v>518</v>
      </c>
      <c r="L56" s="19">
        <f t="shared" si="26"/>
        <v>2748</v>
      </c>
      <c r="M56" s="19">
        <f t="shared" si="26"/>
        <v>16002</v>
      </c>
      <c r="N56" s="29">
        <f t="shared" si="26"/>
        <v>6343</v>
      </c>
      <c r="O56" s="29">
        <f t="shared" si="26"/>
        <v>62</v>
      </c>
      <c r="P56" s="29">
        <f t="shared" si="26"/>
        <v>384</v>
      </c>
      <c r="Q56" s="29">
        <f>SUM(Q54:Q55)</f>
        <v>2069</v>
      </c>
      <c r="R56" s="19">
        <f t="shared" si="22"/>
        <v>44889</v>
      </c>
    </row>
    <row r="57" spans="1:18" ht="15" customHeight="1">
      <c r="A57" s="49" t="s">
        <v>9</v>
      </c>
      <c r="B57" s="14" t="s">
        <v>17</v>
      </c>
      <c r="C57" s="6">
        <v>347</v>
      </c>
      <c r="D57" s="6">
        <v>1288</v>
      </c>
      <c r="E57" s="6">
        <v>1075</v>
      </c>
      <c r="F57" s="6">
        <v>2607</v>
      </c>
      <c r="G57" s="6">
        <v>2275</v>
      </c>
      <c r="H57" s="6">
        <v>4042</v>
      </c>
      <c r="I57" s="6">
        <v>638</v>
      </c>
      <c r="J57" s="6">
        <v>1864</v>
      </c>
      <c r="K57" s="6">
        <v>362</v>
      </c>
      <c r="L57" s="6">
        <v>2562</v>
      </c>
      <c r="M57" s="6">
        <v>13417</v>
      </c>
      <c r="N57" s="6">
        <v>0</v>
      </c>
      <c r="O57" s="6">
        <v>0</v>
      </c>
      <c r="P57" s="6">
        <v>271</v>
      </c>
      <c r="Q57" s="6">
        <v>2234</v>
      </c>
      <c r="R57" s="6">
        <f t="shared" si="22"/>
        <v>32982</v>
      </c>
    </row>
    <row r="58" spans="1:18" ht="15" customHeight="1">
      <c r="A58" s="50"/>
      <c r="B58" s="8" t="s">
        <v>18</v>
      </c>
      <c r="C58" s="6">
        <v>242</v>
      </c>
      <c r="D58" s="6">
        <v>342</v>
      </c>
      <c r="E58" s="6">
        <v>1045</v>
      </c>
      <c r="F58" s="6">
        <v>382</v>
      </c>
      <c r="G58" s="6">
        <v>1628</v>
      </c>
      <c r="H58" s="6">
        <v>480</v>
      </c>
      <c r="I58" s="6">
        <v>177</v>
      </c>
      <c r="J58" s="6">
        <v>1491</v>
      </c>
      <c r="K58" s="6">
        <v>236</v>
      </c>
      <c r="L58" s="6">
        <v>1246</v>
      </c>
      <c r="M58" s="6">
        <v>4827</v>
      </c>
      <c r="N58" s="6">
        <v>10608</v>
      </c>
      <c r="O58" s="6">
        <v>324</v>
      </c>
      <c r="P58" s="6">
        <v>82</v>
      </c>
      <c r="Q58" s="17">
        <v>26</v>
      </c>
      <c r="R58" s="6">
        <f t="shared" si="22"/>
        <v>23136</v>
      </c>
    </row>
    <row r="59" spans="1:18" ht="15" customHeight="1">
      <c r="A59" s="51"/>
      <c r="B59" s="23" t="s">
        <v>0</v>
      </c>
      <c r="C59" s="12">
        <f t="shared" ref="C59:Q59" si="27">SUM(C57:C58)</f>
        <v>589</v>
      </c>
      <c r="D59" s="12">
        <f t="shared" si="27"/>
        <v>1630</v>
      </c>
      <c r="E59" s="12">
        <f t="shared" si="27"/>
        <v>2120</v>
      </c>
      <c r="F59" s="12">
        <f t="shared" si="27"/>
        <v>2989</v>
      </c>
      <c r="G59" s="12">
        <f t="shared" si="27"/>
        <v>3903</v>
      </c>
      <c r="H59" s="12">
        <f t="shared" si="27"/>
        <v>4522</v>
      </c>
      <c r="I59" s="12">
        <f t="shared" si="27"/>
        <v>815</v>
      </c>
      <c r="J59" s="12">
        <f t="shared" si="27"/>
        <v>3355</v>
      </c>
      <c r="K59" s="12">
        <f t="shared" si="27"/>
        <v>598</v>
      </c>
      <c r="L59" s="12">
        <f t="shared" si="27"/>
        <v>3808</v>
      </c>
      <c r="M59" s="12">
        <f t="shared" si="27"/>
        <v>18244</v>
      </c>
      <c r="N59" s="21">
        <f t="shared" si="27"/>
        <v>10608</v>
      </c>
      <c r="O59" s="21">
        <f t="shared" si="27"/>
        <v>324</v>
      </c>
      <c r="P59" s="21">
        <f t="shared" si="27"/>
        <v>353</v>
      </c>
      <c r="Q59" s="21">
        <f t="shared" si="27"/>
        <v>2260</v>
      </c>
      <c r="R59" s="12">
        <f t="shared" si="22"/>
        <v>56118</v>
      </c>
    </row>
    <row r="60" spans="1:18" ht="15" customHeight="1">
      <c r="A60" s="49" t="s">
        <v>10</v>
      </c>
      <c r="B60" s="8" t="s">
        <v>17</v>
      </c>
      <c r="C60" s="6">
        <v>199</v>
      </c>
      <c r="D60" s="6">
        <v>898</v>
      </c>
      <c r="E60" s="6">
        <v>460</v>
      </c>
      <c r="F60" s="6">
        <v>1644</v>
      </c>
      <c r="G60" s="6">
        <v>1370</v>
      </c>
      <c r="H60" s="6">
        <v>3105</v>
      </c>
      <c r="I60" s="6">
        <v>589</v>
      </c>
      <c r="J60" s="6">
        <v>854</v>
      </c>
      <c r="K60" s="6">
        <v>168</v>
      </c>
      <c r="L60" s="6">
        <v>1400</v>
      </c>
      <c r="M60" s="6">
        <v>5381</v>
      </c>
      <c r="N60" s="6">
        <v>0</v>
      </c>
      <c r="O60" s="6">
        <v>0</v>
      </c>
      <c r="P60" s="6">
        <v>103</v>
      </c>
      <c r="Q60" s="6">
        <v>1697</v>
      </c>
      <c r="R60" s="6">
        <f t="shared" si="22"/>
        <v>17868</v>
      </c>
    </row>
    <row r="61" spans="1:18" ht="15" customHeight="1">
      <c r="A61" s="50"/>
      <c r="B61" s="16" t="s">
        <v>18</v>
      </c>
      <c r="C61" s="17">
        <v>82</v>
      </c>
      <c r="D61" s="17">
        <v>322</v>
      </c>
      <c r="E61" s="17">
        <v>448</v>
      </c>
      <c r="F61" s="17">
        <v>217</v>
      </c>
      <c r="G61" s="17">
        <v>1100</v>
      </c>
      <c r="H61" s="17">
        <v>316</v>
      </c>
      <c r="I61" s="17">
        <v>130</v>
      </c>
      <c r="J61" s="17">
        <v>935</v>
      </c>
      <c r="K61" s="17">
        <v>107</v>
      </c>
      <c r="L61" s="17">
        <v>595</v>
      </c>
      <c r="M61" s="17">
        <v>2428</v>
      </c>
      <c r="N61" s="17">
        <v>7597</v>
      </c>
      <c r="O61" s="17">
        <v>326</v>
      </c>
      <c r="P61" s="17">
        <v>78</v>
      </c>
      <c r="Q61" s="17">
        <v>25</v>
      </c>
      <c r="R61" s="17">
        <f t="shared" si="22"/>
        <v>14706</v>
      </c>
    </row>
    <row r="62" spans="1:18" ht="15" customHeight="1">
      <c r="A62" s="51"/>
      <c r="B62" s="18" t="s">
        <v>0</v>
      </c>
      <c r="C62" s="19">
        <f t="shared" ref="C62:P62" si="28">SUM(C60:C61)</f>
        <v>281</v>
      </c>
      <c r="D62" s="19">
        <f t="shared" si="28"/>
        <v>1220</v>
      </c>
      <c r="E62" s="19">
        <f t="shared" si="28"/>
        <v>908</v>
      </c>
      <c r="F62" s="19">
        <f t="shared" si="28"/>
        <v>1861</v>
      </c>
      <c r="G62" s="19">
        <f t="shared" si="28"/>
        <v>2470</v>
      </c>
      <c r="H62" s="19">
        <f t="shared" si="28"/>
        <v>3421</v>
      </c>
      <c r="I62" s="19">
        <f t="shared" si="28"/>
        <v>719</v>
      </c>
      <c r="J62" s="19">
        <f t="shared" si="28"/>
        <v>1789</v>
      </c>
      <c r="K62" s="19">
        <f t="shared" si="28"/>
        <v>275</v>
      </c>
      <c r="L62" s="19">
        <f t="shared" si="28"/>
        <v>1995</v>
      </c>
      <c r="M62" s="19">
        <f t="shared" si="28"/>
        <v>7809</v>
      </c>
      <c r="N62" s="29">
        <f t="shared" si="28"/>
        <v>7597</v>
      </c>
      <c r="O62" s="29">
        <f t="shared" si="28"/>
        <v>326</v>
      </c>
      <c r="P62" s="29">
        <f t="shared" si="28"/>
        <v>181</v>
      </c>
      <c r="Q62" s="29">
        <f>SUM(Q60:Q61)</f>
        <v>1722</v>
      </c>
      <c r="R62" s="19">
        <f t="shared" si="22"/>
        <v>32574</v>
      </c>
    </row>
    <row r="63" spans="1:18" ht="15" customHeight="1">
      <c r="A63" s="49" t="s">
        <v>11</v>
      </c>
      <c r="B63" s="14" t="s">
        <v>17</v>
      </c>
      <c r="C63" s="6">
        <v>66</v>
      </c>
      <c r="D63" s="6">
        <v>328</v>
      </c>
      <c r="E63" s="6">
        <v>111</v>
      </c>
      <c r="F63" s="6">
        <v>445</v>
      </c>
      <c r="G63" s="6">
        <v>547</v>
      </c>
      <c r="H63" s="6">
        <v>1201</v>
      </c>
      <c r="I63" s="6">
        <v>208</v>
      </c>
      <c r="J63" s="6">
        <v>479</v>
      </c>
      <c r="K63" s="6">
        <v>61</v>
      </c>
      <c r="L63" s="6">
        <v>367</v>
      </c>
      <c r="M63" s="6">
        <v>1733</v>
      </c>
      <c r="N63" s="6">
        <v>0</v>
      </c>
      <c r="O63" s="6">
        <v>0</v>
      </c>
      <c r="P63" s="6">
        <v>24</v>
      </c>
      <c r="Q63" s="6">
        <v>1032</v>
      </c>
      <c r="R63" s="6">
        <f t="shared" ref="R63:R65" si="29">SUM(C63:Q63)</f>
        <v>6602</v>
      </c>
    </row>
    <row r="64" spans="1:18" ht="15" customHeight="1">
      <c r="A64" s="50"/>
      <c r="B64" s="8" t="s">
        <v>18</v>
      </c>
      <c r="C64" s="6">
        <v>16</v>
      </c>
      <c r="D64" s="6">
        <v>29</v>
      </c>
      <c r="E64" s="6">
        <v>51</v>
      </c>
      <c r="F64" s="6">
        <v>33</v>
      </c>
      <c r="G64" s="6">
        <v>177</v>
      </c>
      <c r="H64" s="6">
        <v>41</v>
      </c>
      <c r="I64" s="6">
        <v>13</v>
      </c>
      <c r="J64" s="6">
        <v>178</v>
      </c>
      <c r="K64" s="6">
        <v>14</v>
      </c>
      <c r="L64" s="6">
        <v>65</v>
      </c>
      <c r="M64" s="6">
        <v>160</v>
      </c>
      <c r="N64" s="6">
        <v>1202</v>
      </c>
      <c r="O64" s="6">
        <v>0</v>
      </c>
      <c r="P64" s="6">
        <v>26</v>
      </c>
      <c r="Q64" s="6">
        <v>5</v>
      </c>
      <c r="R64" s="6">
        <f t="shared" si="29"/>
        <v>2010</v>
      </c>
    </row>
    <row r="65" spans="1:18" ht="15" customHeight="1">
      <c r="A65" s="51"/>
      <c r="B65" s="23" t="s">
        <v>0</v>
      </c>
      <c r="C65" s="12">
        <f t="shared" ref="C65:Q65" si="30">SUM(C63:C64)</f>
        <v>82</v>
      </c>
      <c r="D65" s="12">
        <f t="shared" si="30"/>
        <v>357</v>
      </c>
      <c r="E65" s="12">
        <f t="shared" si="30"/>
        <v>162</v>
      </c>
      <c r="F65" s="12">
        <f t="shared" si="30"/>
        <v>478</v>
      </c>
      <c r="G65" s="12">
        <f t="shared" si="30"/>
        <v>724</v>
      </c>
      <c r="H65" s="12">
        <f t="shared" si="30"/>
        <v>1242</v>
      </c>
      <c r="I65" s="12">
        <f t="shared" si="30"/>
        <v>221</v>
      </c>
      <c r="J65" s="12">
        <f t="shared" si="30"/>
        <v>657</v>
      </c>
      <c r="K65" s="12">
        <f t="shared" si="30"/>
        <v>75</v>
      </c>
      <c r="L65" s="12">
        <f t="shared" si="30"/>
        <v>432</v>
      </c>
      <c r="M65" s="12">
        <f t="shared" si="30"/>
        <v>1893</v>
      </c>
      <c r="N65" s="21">
        <f t="shared" si="30"/>
        <v>1202</v>
      </c>
      <c r="O65" s="21">
        <f t="shared" si="30"/>
        <v>0</v>
      </c>
      <c r="P65" s="21">
        <f t="shared" si="30"/>
        <v>50</v>
      </c>
      <c r="Q65" s="21">
        <f t="shared" si="30"/>
        <v>1037</v>
      </c>
      <c r="R65" s="12">
        <f t="shared" si="29"/>
        <v>8612</v>
      </c>
    </row>
    <row r="66" spans="1:18" ht="15" customHeight="1">
      <c r="A66" s="49" t="s">
        <v>13</v>
      </c>
      <c r="B66" s="8" t="s">
        <v>17</v>
      </c>
      <c r="C66" s="6">
        <v>114</v>
      </c>
      <c r="D66" s="6">
        <v>203</v>
      </c>
      <c r="E66" s="6">
        <v>190</v>
      </c>
      <c r="F66" s="6">
        <v>557</v>
      </c>
      <c r="G66" s="6">
        <v>353</v>
      </c>
      <c r="H66" s="6">
        <v>790</v>
      </c>
      <c r="I66" s="6">
        <v>175</v>
      </c>
      <c r="J66" s="6">
        <v>285</v>
      </c>
      <c r="K66" s="6">
        <v>94</v>
      </c>
      <c r="L66" s="6">
        <v>317</v>
      </c>
      <c r="M66" s="6">
        <v>1842</v>
      </c>
      <c r="N66" s="6">
        <v>0</v>
      </c>
      <c r="O66" s="6">
        <v>0</v>
      </c>
      <c r="P66" s="6">
        <v>13</v>
      </c>
      <c r="Q66" s="6">
        <v>987</v>
      </c>
      <c r="R66" s="6">
        <f t="shared" ref="R66:R74" si="31">SUM(C66:Q66)</f>
        <v>5920</v>
      </c>
    </row>
    <row r="67" spans="1:18" ht="15" customHeight="1">
      <c r="A67" s="50"/>
      <c r="B67" s="14" t="s">
        <v>18</v>
      </c>
      <c r="C67" s="6">
        <v>11</v>
      </c>
      <c r="D67" s="6">
        <v>68</v>
      </c>
      <c r="E67" s="6">
        <v>120</v>
      </c>
      <c r="F67" s="6">
        <v>45</v>
      </c>
      <c r="G67" s="6">
        <v>169</v>
      </c>
      <c r="H67" s="6">
        <v>56</v>
      </c>
      <c r="I67" s="6">
        <v>28</v>
      </c>
      <c r="J67" s="6">
        <v>252</v>
      </c>
      <c r="K67" s="6">
        <v>46</v>
      </c>
      <c r="L67" s="6">
        <v>49</v>
      </c>
      <c r="M67" s="6">
        <v>413</v>
      </c>
      <c r="N67" s="6">
        <v>1256</v>
      </c>
      <c r="O67" s="6">
        <v>34</v>
      </c>
      <c r="P67" s="6">
        <v>39</v>
      </c>
      <c r="Q67" s="6">
        <v>0</v>
      </c>
      <c r="R67" s="6">
        <f t="shared" si="31"/>
        <v>2586</v>
      </c>
    </row>
    <row r="68" spans="1:18" ht="15" customHeight="1">
      <c r="A68" s="51"/>
      <c r="B68" s="20" t="s">
        <v>0</v>
      </c>
      <c r="C68" s="12">
        <f t="shared" ref="C68:Q68" si="32">SUM(C66:C67)</f>
        <v>125</v>
      </c>
      <c r="D68" s="12">
        <f t="shared" si="32"/>
        <v>271</v>
      </c>
      <c r="E68" s="12">
        <f t="shared" si="32"/>
        <v>310</v>
      </c>
      <c r="F68" s="12">
        <f t="shared" si="32"/>
        <v>602</v>
      </c>
      <c r="G68" s="12">
        <f t="shared" si="32"/>
        <v>522</v>
      </c>
      <c r="H68" s="12">
        <f t="shared" si="32"/>
        <v>846</v>
      </c>
      <c r="I68" s="12">
        <f t="shared" si="32"/>
        <v>203</v>
      </c>
      <c r="J68" s="12">
        <f t="shared" si="32"/>
        <v>537</v>
      </c>
      <c r="K68" s="12">
        <f t="shared" si="32"/>
        <v>140</v>
      </c>
      <c r="L68" s="12">
        <f t="shared" si="32"/>
        <v>366</v>
      </c>
      <c r="M68" s="12">
        <f t="shared" si="32"/>
        <v>2255</v>
      </c>
      <c r="N68" s="21">
        <f t="shared" si="32"/>
        <v>1256</v>
      </c>
      <c r="O68" s="21">
        <f t="shared" si="32"/>
        <v>34</v>
      </c>
      <c r="P68" s="21">
        <f t="shared" si="32"/>
        <v>52</v>
      </c>
      <c r="Q68" s="21">
        <f t="shared" si="32"/>
        <v>987</v>
      </c>
      <c r="R68" s="12">
        <f t="shared" si="31"/>
        <v>8506</v>
      </c>
    </row>
    <row r="69" spans="1:18" ht="15" customHeight="1">
      <c r="A69" s="49" t="s">
        <v>12</v>
      </c>
      <c r="B69" s="15" t="s">
        <v>17</v>
      </c>
      <c r="C69" s="6">
        <v>158</v>
      </c>
      <c r="D69" s="6">
        <v>685</v>
      </c>
      <c r="E69" s="6">
        <v>571</v>
      </c>
      <c r="F69" s="6">
        <v>1024</v>
      </c>
      <c r="G69" s="6">
        <v>1214</v>
      </c>
      <c r="H69" s="6">
        <v>2527</v>
      </c>
      <c r="I69" s="6">
        <v>397</v>
      </c>
      <c r="J69" s="6">
        <v>1294</v>
      </c>
      <c r="K69" s="6">
        <v>136</v>
      </c>
      <c r="L69" s="6">
        <v>982</v>
      </c>
      <c r="M69" s="6">
        <v>5543</v>
      </c>
      <c r="N69" s="6">
        <v>0</v>
      </c>
      <c r="O69" s="6">
        <v>0</v>
      </c>
      <c r="P69" s="6">
        <v>400</v>
      </c>
      <c r="Q69" s="6">
        <v>1419</v>
      </c>
      <c r="R69" s="6">
        <f t="shared" si="31"/>
        <v>16350</v>
      </c>
    </row>
    <row r="70" spans="1:18" ht="15" customHeight="1">
      <c r="A70" s="50"/>
      <c r="B70" s="16" t="s">
        <v>18</v>
      </c>
      <c r="C70" s="17">
        <v>133</v>
      </c>
      <c r="D70" s="17">
        <v>282</v>
      </c>
      <c r="E70" s="17">
        <v>435</v>
      </c>
      <c r="F70" s="17">
        <v>202</v>
      </c>
      <c r="G70" s="17">
        <v>1791</v>
      </c>
      <c r="H70" s="17">
        <v>287</v>
      </c>
      <c r="I70" s="17">
        <v>81</v>
      </c>
      <c r="J70" s="17">
        <v>973</v>
      </c>
      <c r="K70" s="17">
        <v>115</v>
      </c>
      <c r="L70" s="17">
        <v>475</v>
      </c>
      <c r="M70" s="17">
        <v>1963</v>
      </c>
      <c r="N70" s="17">
        <v>6315</v>
      </c>
      <c r="O70" s="17">
        <v>57</v>
      </c>
      <c r="P70" s="17">
        <v>198</v>
      </c>
      <c r="Q70" s="17">
        <v>20</v>
      </c>
      <c r="R70" s="17">
        <f t="shared" si="31"/>
        <v>13327</v>
      </c>
    </row>
    <row r="71" spans="1:18" ht="15" customHeight="1">
      <c r="A71" s="51"/>
      <c r="B71" s="18" t="s">
        <v>0</v>
      </c>
      <c r="C71" s="19">
        <f t="shared" ref="C71:Q71" si="33">SUM(C69:C70)</f>
        <v>291</v>
      </c>
      <c r="D71" s="19">
        <f t="shared" si="33"/>
        <v>967</v>
      </c>
      <c r="E71" s="19">
        <f t="shared" si="33"/>
        <v>1006</v>
      </c>
      <c r="F71" s="19">
        <f t="shared" si="33"/>
        <v>1226</v>
      </c>
      <c r="G71" s="19">
        <f t="shared" si="33"/>
        <v>3005</v>
      </c>
      <c r="H71" s="19">
        <f t="shared" si="33"/>
        <v>2814</v>
      </c>
      <c r="I71" s="19">
        <f t="shared" si="33"/>
        <v>478</v>
      </c>
      <c r="J71" s="19">
        <f t="shared" si="33"/>
        <v>2267</v>
      </c>
      <c r="K71" s="19">
        <f t="shared" si="33"/>
        <v>251</v>
      </c>
      <c r="L71" s="19">
        <f t="shared" si="33"/>
        <v>1457</v>
      </c>
      <c r="M71" s="19">
        <f t="shared" si="33"/>
        <v>7506</v>
      </c>
      <c r="N71" s="19">
        <f t="shared" si="33"/>
        <v>6315</v>
      </c>
      <c r="O71" s="19">
        <f t="shared" si="33"/>
        <v>57</v>
      </c>
      <c r="P71" s="29">
        <f t="shared" si="33"/>
        <v>598</v>
      </c>
      <c r="Q71" s="29">
        <f t="shared" si="33"/>
        <v>1439</v>
      </c>
      <c r="R71" s="19">
        <f t="shared" si="31"/>
        <v>29677</v>
      </c>
    </row>
    <row r="72" spans="1:18" ht="15" customHeight="1">
      <c r="A72" s="49" t="s">
        <v>14</v>
      </c>
      <c r="B72" s="14" t="s">
        <v>17</v>
      </c>
      <c r="C72" s="6">
        <v>228</v>
      </c>
      <c r="D72" s="6">
        <v>1353</v>
      </c>
      <c r="E72" s="6">
        <v>1069</v>
      </c>
      <c r="F72" s="6">
        <v>2016</v>
      </c>
      <c r="G72" s="6">
        <v>1987</v>
      </c>
      <c r="H72" s="6">
        <v>5039</v>
      </c>
      <c r="I72" s="6">
        <v>995</v>
      </c>
      <c r="J72" s="6">
        <v>1929</v>
      </c>
      <c r="K72" s="6">
        <v>322</v>
      </c>
      <c r="L72" s="6">
        <v>2488</v>
      </c>
      <c r="M72" s="6">
        <v>13014</v>
      </c>
      <c r="N72" s="6">
        <v>0</v>
      </c>
      <c r="O72" s="6">
        <v>0</v>
      </c>
      <c r="P72" s="6">
        <v>150</v>
      </c>
      <c r="Q72" s="6">
        <v>3000</v>
      </c>
      <c r="R72" s="6">
        <f t="shared" si="31"/>
        <v>33590</v>
      </c>
    </row>
    <row r="73" spans="1:18" ht="15" customHeight="1">
      <c r="A73" s="50"/>
      <c r="B73" s="16" t="s">
        <v>18</v>
      </c>
      <c r="C73" s="17">
        <v>242</v>
      </c>
      <c r="D73" s="17">
        <v>469</v>
      </c>
      <c r="E73" s="17">
        <v>1193</v>
      </c>
      <c r="F73" s="17">
        <v>434</v>
      </c>
      <c r="G73" s="17">
        <v>2165</v>
      </c>
      <c r="H73" s="17">
        <v>650</v>
      </c>
      <c r="I73" s="17">
        <v>233</v>
      </c>
      <c r="J73" s="17">
        <v>1608</v>
      </c>
      <c r="K73" s="17">
        <v>267</v>
      </c>
      <c r="L73" s="17">
        <v>1321</v>
      </c>
      <c r="M73" s="17">
        <v>5049</v>
      </c>
      <c r="N73" s="17">
        <v>15157</v>
      </c>
      <c r="O73" s="17">
        <v>341</v>
      </c>
      <c r="P73" s="17">
        <v>73</v>
      </c>
      <c r="Q73" s="17">
        <v>22</v>
      </c>
      <c r="R73" s="17">
        <f t="shared" si="31"/>
        <v>29224</v>
      </c>
    </row>
    <row r="74" spans="1:18" ht="15" customHeight="1">
      <c r="A74" s="51"/>
      <c r="B74" s="18" t="s">
        <v>0</v>
      </c>
      <c r="C74" s="19">
        <f t="shared" ref="C74:Q74" si="34">SUM(C72:C73)</f>
        <v>470</v>
      </c>
      <c r="D74" s="19">
        <f t="shared" si="34"/>
        <v>1822</v>
      </c>
      <c r="E74" s="19">
        <f t="shared" si="34"/>
        <v>2262</v>
      </c>
      <c r="F74" s="19">
        <f t="shared" si="34"/>
        <v>2450</v>
      </c>
      <c r="G74" s="19">
        <f t="shared" si="34"/>
        <v>4152</v>
      </c>
      <c r="H74" s="19">
        <f t="shared" si="34"/>
        <v>5689</v>
      </c>
      <c r="I74" s="19">
        <f t="shared" si="34"/>
        <v>1228</v>
      </c>
      <c r="J74" s="19">
        <f t="shared" si="34"/>
        <v>3537</v>
      </c>
      <c r="K74" s="19">
        <f t="shared" si="34"/>
        <v>589</v>
      </c>
      <c r="L74" s="19">
        <f t="shared" si="34"/>
        <v>3809</v>
      </c>
      <c r="M74" s="19">
        <f t="shared" si="34"/>
        <v>18063</v>
      </c>
      <c r="N74" s="29">
        <f t="shared" si="34"/>
        <v>15157</v>
      </c>
      <c r="O74" s="29">
        <f t="shared" si="34"/>
        <v>341</v>
      </c>
      <c r="P74" s="29">
        <f t="shared" si="34"/>
        <v>223</v>
      </c>
      <c r="Q74" s="29">
        <f t="shared" si="34"/>
        <v>3022</v>
      </c>
      <c r="R74" s="19">
        <f t="shared" si="31"/>
        <v>62814</v>
      </c>
    </row>
    <row r="75" spans="1:18" ht="15" customHeight="1">
      <c r="A75" s="50" t="s">
        <v>15</v>
      </c>
      <c r="B75" s="8" t="s">
        <v>17</v>
      </c>
      <c r="C75" s="6">
        <v>128</v>
      </c>
      <c r="D75" s="6">
        <v>606</v>
      </c>
      <c r="E75" s="6">
        <v>465</v>
      </c>
      <c r="F75" s="6">
        <v>1069</v>
      </c>
      <c r="G75" s="6">
        <v>895</v>
      </c>
      <c r="H75" s="6">
        <v>1646</v>
      </c>
      <c r="I75" s="6">
        <v>179</v>
      </c>
      <c r="J75" s="6">
        <v>811</v>
      </c>
      <c r="K75" s="6">
        <v>143</v>
      </c>
      <c r="L75" s="6">
        <v>1108</v>
      </c>
      <c r="M75" s="6">
        <v>5406</v>
      </c>
      <c r="N75" s="6">
        <v>0</v>
      </c>
      <c r="O75" s="6">
        <v>0</v>
      </c>
      <c r="P75" s="6">
        <v>67</v>
      </c>
      <c r="Q75" s="6">
        <v>1122</v>
      </c>
      <c r="R75" s="6">
        <f t="shared" ref="R75" si="35">SUM(C75:Q75)</f>
        <v>13645</v>
      </c>
    </row>
    <row r="76" spans="1:18" ht="15" customHeight="1">
      <c r="A76" s="50"/>
      <c r="B76" s="8" t="s">
        <v>18</v>
      </c>
      <c r="C76" s="6">
        <v>51</v>
      </c>
      <c r="D76" s="6">
        <v>117</v>
      </c>
      <c r="E76" s="6">
        <v>147</v>
      </c>
      <c r="F76" s="6">
        <v>119</v>
      </c>
      <c r="G76" s="6">
        <v>448</v>
      </c>
      <c r="H76" s="6">
        <v>112</v>
      </c>
      <c r="I76" s="6">
        <v>34</v>
      </c>
      <c r="J76" s="6">
        <v>357</v>
      </c>
      <c r="K76" s="6">
        <v>63</v>
      </c>
      <c r="L76" s="6">
        <v>219</v>
      </c>
      <c r="M76" s="6">
        <v>964</v>
      </c>
      <c r="N76" s="6">
        <v>3554</v>
      </c>
      <c r="O76" s="6">
        <v>5</v>
      </c>
      <c r="P76" s="6">
        <v>38</v>
      </c>
      <c r="Q76" s="17">
        <v>24</v>
      </c>
      <c r="R76" s="6">
        <f t="shared" ref="R76:R77" si="36">SUM(C76:Q76)</f>
        <v>6252</v>
      </c>
    </row>
    <row r="77" spans="1:18" ht="15" customHeight="1">
      <c r="A77" s="51"/>
      <c r="B77" s="23" t="s">
        <v>0</v>
      </c>
      <c r="C77" s="12">
        <f t="shared" ref="C77:Q77" si="37">SUM(C75:C76)</f>
        <v>179</v>
      </c>
      <c r="D77" s="12">
        <f t="shared" si="37"/>
        <v>723</v>
      </c>
      <c r="E77" s="12">
        <f t="shared" si="37"/>
        <v>612</v>
      </c>
      <c r="F77" s="12">
        <f t="shared" si="37"/>
        <v>1188</v>
      </c>
      <c r="G77" s="12">
        <f t="shared" si="37"/>
        <v>1343</v>
      </c>
      <c r="H77" s="12">
        <f t="shared" si="37"/>
        <v>1758</v>
      </c>
      <c r="I77" s="12">
        <f t="shared" si="37"/>
        <v>213</v>
      </c>
      <c r="J77" s="12">
        <f t="shared" si="37"/>
        <v>1168</v>
      </c>
      <c r="K77" s="12">
        <f t="shared" si="37"/>
        <v>206</v>
      </c>
      <c r="L77" s="12">
        <f t="shared" si="37"/>
        <v>1327</v>
      </c>
      <c r="M77" s="12">
        <f t="shared" si="37"/>
        <v>6370</v>
      </c>
      <c r="N77" s="12">
        <f t="shared" si="37"/>
        <v>3554</v>
      </c>
      <c r="O77" s="12">
        <f t="shared" si="37"/>
        <v>5</v>
      </c>
      <c r="P77" s="12">
        <f t="shared" si="37"/>
        <v>105</v>
      </c>
      <c r="Q77" s="12">
        <f t="shared" si="37"/>
        <v>1146</v>
      </c>
      <c r="R77" s="12">
        <f t="shared" si="36"/>
        <v>19897</v>
      </c>
    </row>
    <row r="78" spans="1:18" ht="15" customHeight="1">
      <c r="A78" s="45"/>
      <c r="B78" s="8" t="s">
        <v>17</v>
      </c>
      <c r="C78" s="6">
        <v>123</v>
      </c>
      <c r="D78" s="6">
        <v>411</v>
      </c>
      <c r="E78" s="6">
        <v>233</v>
      </c>
      <c r="F78" s="6">
        <v>913</v>
      </c>
      <c r="G78" s="6">
        <v>442</v>
      </c>
      <c r="H78" s="6">
        <v>735</v>
      </c>
      <c r="I78" s="6">
        <v>181</v>
      </c>
      <c r="J78" s="6">
        <v>375</v>
      </c>
      <c r="K78" s="6">
        <v>96</v>
      </c>
      <c r="L78" s="6">
        <v>495</v>
      </c>
      <c r="M78" s="6">
        <v>1386</v>
      </c>
      <c r="N78" s="6">
        <v>0</v>
      </c>
      <c r="O78" s="6">
        <v>0</v>
      </c>
      <c r="P78" s="6">
        <v>191</v>
      </c>
      <c r="Q78" s="6">
        <f>283+2339+53</f>
        <v>2675</v>
      </c>
      <c r="R78" s="6">
        <f t="shared" ref="R78:R84" si="38">SUM(C78:Q78)</f>
        <v>8256</v>
      </c>
    </row>
    <row r="79" spans="1:18" ht="15" customHeight="1">
      <c r="A79" s="43"/>
      <c r="B79" s="8" t="s">
        <v>18</v>
      </c>
      <c r="C79" s="6">
        <v>33</v>
      </c>
      <c r="D79" s="6">
        <v>27</v>
      </c>
      <c r="E79" s="6">
        <v>53</v>
      </c>
      <c r="F79" s="6">
        <v>76</v>
      </c>
      <c r="G79" s="6">
        <v>163</v>
      </c>
      <c r="H79" s="6">
        <v>32</v>
      </c>
      <c r="I79" s="6">
        <v>2</v>
      </c>
      <c r="J79" s="6">
        <v>162</v>
      </c>
      <c r="K79" s="6">
        <v>26</v>
      </c>
      <c r="L79" s="6">
        <v>225</v>
      </c>
      <c r="M79" s="6">
        <v>384</v>
      </c>
      <c r="N79" s="6">
        <v>1511</v>
      </c>
      <c r="O79" s="6">
        <v>127</v>
      </c>
      <c r="P79" s="6">
        <v>71</v>
      </c>
      <c r="Q79" s="6">
        <v>1999</v>
      </c>
      <c r="R79" s="6">
        <f t="shared" si="38"/>
        <v>4891</v>
      </c>
    </row>
    <row r="80" spans="1:18" ht="15" customHeight="1">
      <c r="A80" s="43"/>
      <c r="B80" s="22" t="s">
        <v>37</v>
      </c>
      <c r="C80" s="17">
        <v>0</v>
      </c>
      <c r="D80" s="17">
        <v>0</v>
      </c>
      <c r="E80" s="17">
        <v>11</v>
      </c>
      <c r="F80" s="17">
        <v>6</v>
      </c>
      <c r="G80" s="17">
        <v>6</v>
      </c>
      <c r="H80" s="17">
        <v>9</v>
      </c>
      <c r="I80" s="17">
        <v>1</v>
      </c>
      <c r="J80" s="17">
        <v>1</v>
      </c>
      <c r="K80" s="17">
        <v>2</v>
      </c>
      <c r="L80" s="17">
        <v>18</v>
      </c>
      <c r="M80" s="17">
        <v>2</v>
      </c>
      <c r="N80" s="17">
        <v>0</v>
      </c>
      <c r="O80" s="17">
        <v>0</v>
      </c>
      <c r="P80" s="17">
        <v>0</v>
      </c>
      <c r="Q80" s="17">
        <v>0</v>
      </c>
      <c r="R80" s="17">
        <f t="shared" si="38"/>
        <v>56</v>
      </c>
    </row>
    <row r="81" spans="1:22" ht="15" customHeight="1">
      <c r="A81" s="44"/>
      <c r="B81" s="18" t="s">
        <v>0</v>
      </c>
      <c r="C81" s="12">
        <f t="shared" ref="C81:Q81" si="39">SUM(C78:C80)</f>
        <v>156</v>
      </c>
      <c r="D81" s="12">
        <f t="shared" si="39"/>
        <v>438</v>
      </c>
      <c r="E81" s="12">
        <f t="shared" si="39"/>
        <v>297</v>
      </c>
      <c r="F81" s="12">
        <f t="shared" si="39"/>
        <v>995</v>
      </c>
      <c r="G81" s="12">
        <f t="shared" si="39"/>
        <v>611</v>
      </c>
      <c r="H81" s="12">
        <f t="shared" si="39"/>
        <v>776</v>
      </c>
      <c r="I81" s="12">
        <f t="shared" si="39"/>
        <v>184</v>
      </c>
      <c r="J81" s="12">
        <f t="shared" si="39"/>
        <v>538</v>
      </c>
      <c r="K81" s="12">
        <f t="shared" si="39"/>
        <v>124</v>
      </c>
      <c r="L81" s="12">
        <f t="shared" si="39"/>
        <v>738</v>
      </c>
      <c r="M81" s="12">
        <f t="shared" si="39"/>
        <v>1772</v>
      </c>
      <c r="N81" s="12">
        <f t="shared" si="39"/>
        <v>1511</v>
      </c>
      <c r="O81" s="12">
        <f t="shared" si="39"/>
        <v>127</v>
      </c>
      <c r="P81" s="12">
        <f t="shared" si="39"/>
        <v>262</v>
      </c>
      <c r="Q81" s="12">
        <f t="shared" si="39"/>
        <v>4674</v>
      </c>
      <c r="R81" s="12">
        <f>SUM(R78:R80)</f>
        <v>13203</v>
      </c>
    </row>
    <row r="82" spans="1:22" ht="15" customHeight="1">
      <c r="A82" s="50" t="s">
        <v>41</v>
      </c>
      <c r="B82" s="8" t="s">
        <v>17</v>
      </c>
      <c r="C82" s="6">
        <v>74</v>
      </c>
      <c r="D82" s="6">
        <v>282</v>
      </c>
      <c r="E82" s="6">
        <v>103</v>
      </c>
      <c r="F82" s="6">
        <v>742</v>
      </c>
      <c r="G82" s="6">
        <v>278</v>
      </c>
      <c r="H82" s="6">
        <v>452</v>
      </c>
      <c r="I82" s="6">
        <v>125</v>
      </c>
      <c r="J82" s="6">
        <v>225</v>
      </c>
      <c r="K82" s="6">
        <v>81</v>
      </c>
      <c r="L82" s="6">
        <v>421</v>
      </c>
      <c r="M82" s="6">
        <v>1165</v>
      </c>
      <c r="N82" s="6">
        <v>0</v>
      </c>
      <c r="O82" s="6">
        <v>0</v>
      </c>
      <c r="P82" s="6">
        <v>117</v>
      </c>
      <c r="Q82" s="6">
        <v>35</v>
      </c>
      <c r="R82" s="6">
        <f t="shared" si="38"/>
        <v>4100</v>
      </c>
    </row>
    <row r="83" spans="1:22" ht="15" customHeight="1">
      <c r="A83" s="50"/>
      <c r="B83" s="8" t="s">
        <v>18</v>
      </c>
      <c r="C83" s="6">
        <v>3</v>
      </c>
      <c r="D83" s="6">
        <v>12</v>
      </c>
      <c r="E83" s="6">
        <v>25</v>
      </c>
      <c r="F83" s="6">
        <v>14</v>
      </c>
      <c r="G83" s="6">
        <v>48</v>
      </c>
      <c r="H83" s="6">
        <v>24</v>
      </c>
      <c r="I83" s="6">
        <v>5</v>
      </c>
      <c r="J83" s="6">
        <v>67</v>
      </c>
      <c r="K83" s="6">
        <v>10</v>
      </c>
      <c r="L83" s="6">
        <v>46</v>
      </c>
      <c r="M83" s="6">
        <v>106</v>
      </c>
      <c r="N83" s="6">
        <v>361</v>
      </c>
      <c r="O83" s="6">
        <v>1</v>
      </c>
      <c r="P83" s="6">
        <v>22</v>
      </c>
      <c r="Q83" s="17">
        <v>2</v>
      </c>
      <c r="R83" s="6">
        <f t="shared" si="38"/>
        <v>746</v>
      </c>
      <c r="S83" s="28"/>
    </row>
    <row r="84" spans="1:22" ht="15" customHeight="1">
      <c r="A84" s="51"/>
      <c r="B84" s="23" t="s">
        <v>0</v>
      </c>
      <c r="C84" s="12">
        <f t="shared" ref="C84:Q84" si="40">SUM(C82:C83)</f>
        <v>77</v>
      </c>
      <c r="D84" s="12">
        <f t="shared" si="40"/>
        <v>294</v>
      </c>
      <c r="E84" s="12">
        <f t="shared" si="40"/>
        <v>128</v>
      </c>
      <c r="F84" s="12">
        <f t="shared" si="40"/>
        <v>756</v>
      </c>
      <c r="G84" s="12">
        <f t="shared" si="40"/>
        <v>326</v>
      </c>
      <c r="H84" s="12">
        <f t="shared" si="40"/>
        <v>476</v>
      </c>
      <c r="I84" s="12">
        <f t="shared" si="40"/>
        <v>130</v>
      </c>
      <c r="J84" s="12">
        <f t="shared" si="40"/>
        <v>292</v>
      </c>
      <c r="K84" s="12">
        <f t="shared" si="40"/>
        <v>91</v>
      </c>
      <c r="L84" s="12">
        <f t="shared" si="40"/>
        <v>467</v>
      </c>
      <c r="M84" s="12">
        <f t="shared" si="40"/>
        <v>1271</v>
      </c>
      <c r="N84" s="12">
        <f t="shared" si="40"/>
        <v>361</v>
      </c>
      <c r="O84" s="12">
        <f t="shared" si="40"/>
        <v>1</v>
      </c>
      <c r="P84" s="12">
        <f t="shared" si="40"/>
        <v>139</v>
      </c>
      <c r="Q84" s="12">
        <f t="shared" si="40"/>
        <v>37</v>
      </c>
      <c r="R84" s="12">
        <f t="shared" si="38"/>
        <v>4846</v>
      </c>
    </row>
    <row r="85" spans="1:22" ht="15" customHeight="1">
      <c r="A85" s="48" t="s">
        <v>16</v>
      </c>
      <c r="B85" s="7" t="s">
        <v>17</v>
      </c>
      <c r="C85" s="11">
        <f>C4+C8+C11+C15+C18+C22+C29+C33+C36+C39+C42+C45+C48+C51+C54+C57+C60+C63+C66+C69+C72+C25+C75+C78+C82</f>
        <v>21848</v>
      </c>
      <c r="D85" s="11">
        <f t="shared" ref="D85:Q85" si="41">D4+D8+D11+D15+D18+D22+D29+D33+D36+D39+D42+D45+D48+D51+D54+D57+D60+D63+D66+D69+D72+D25+D75+D78+D82</f>
        <v>71916</v>
      </c>
      <c r="E85" s="11">
        <f t="shared" si="41"/>
        <v>59196</v>
      </c>
      <c r="F85" s="11">
        <f t="shared" si="41"/>
        <v>136814</v>
      </c>
      <c r="G85" s="11">
        <f t="shared" si="41"/>
        <v>97926</v>
      </c>
      <c r="H85" s="11">
        <f t="shared" si="41"/>
        <v>217961</v>
      </c>
      <c r="I85" s="11">
        <f t="shared" si="41"/>
        <v>42080</v>
      </c>
      <c r="J85" s="11">
        <f t="shared" si="41"/>
        <v>92556</v>
      </c>
      <c r="K85" s="11">
        <f t="shared" si="41"/>
        <v>18735</v>
      </c>
      <c r="L85" s="11">
        <f t="shared" si="41"/>
        <v>122543</v>
      </c>
      <c r="M85" s="11">
        <f t="shared" si="41"/>
        <v>381491</v>
      </c>
      <c r="N85" s="11">
        <f t="shared" si="41"/>
        <v>0</v>
      </c>
      <c r="O85" s="11">
        <f t="shared" si="41"/>
        <v>0</v>
      </c>
      <c r="P85" s="11">
        <f t="shared" si="41"/>
        <v>15713</v>
      </c>
      <c r="Q85" s="11">
        <f t="shared" si="41"/>
        <v>63628</v>
      </c>
      <c r="R85" s="11">
        <f>R4+R8+R11+R15+R18+R22+R29+R33+R36+R39+R42+R45+R48+R51+R54+R57+R60+R63+R66+R69+R72+R25+R75+R78+R82</f>
        <v>1342407</v>
      </c>
      <c r="S85" s="28"/>
    </row>
    <row r="86" spans="1:22" ht="15" customHeight="1">
      <c r="A86" s="48"/>
      <c r="B86" s="25" t="s">
        <v>18</v>
      </c>
      <c r="C86" s="24">
        <f>C5+C9+C12+C16+C19+C23+C30+C34+C40+C37+C43+C46+C49+C52+C55+C58+C61+C64+C67+C70+C73+C26+C76+C79+C83</f>
        <v>6964</v>
      </c>
      <c r="D86" s="24">
        <f t="shared" ref="D86:Q86" si="42">D5+D9+D12+D16+D19+D23+D30+D34+D40+D37+D43+D46+D49+D52+D55+D58+D61+D64+D67+D70+D73+D26+D76+D79+D83</f>
        <v>14425</v>
      </c>
      <c r="E86" s="24">
        <f t="shared" si="42"/>
        <v>37778</v>
      </c>
      <c r="F86" s="24">
        <f t="shared" si="42"/>
        <v>20809</v>
      </c>
      <c r="G86" s="24">
        <f t="shared" si="42"/>
        <v>74649</v>
      </c>
      <c r="H86" s="24">
        <f t="shared" si="42"/>
        <v>25062</v>
      </c>
      <c r="I86" s="24">
        <f t="shared" si="42"/>
        <v>7761</v>
      </c>
      <c r="J86" s="24">
        <f t="shared" si="42"/>
        <v>68133</v>
      </c>
      <c r="K86" s="24">
        <f t="shared" si="42"/>
        <v>9302</v>
      </c>
      <c r="L86" s="24">
        <f t="shared" si="42"/>
        <v>51325</v>
      </c>
      <c r="M86" s="24">
        <f t="shared" si="42"/>
        <v>181203</v>
      </c>
      <c r="N86" s="24">
        <f t="shared" si="42"/>
        <v>426294</v>
      </c>
      <c r="O86" s="24">
        <f t="shared" si="42"/>
        <v>11103</v>
      </c>
      <c r="P86" s="24">
        <f t="shared" si="42"/>
        <v>11628</v>
      </c>
      <c r="Q86" s="24">
        <f t="shared" si="42"/>
        <v>4001</v>
      </c>
      <c r="R86" s="24">
        <f>R5+R9+R12+R16+R19+R23+R30+R34+R40+R37+R43+R46+R49+R52+R55+R58+R61+R64+R67+R70+R73+R26+R76+R79+R83</f>
        <v>950437</v>
      </c>
    </row>
    <row r="87" spans="1:22" ht="15" customHeight="1">
      <c r="A87" s="48"/>
      <c r="B87" s="9" t="s">
        <v>32</v>
      </c>
      <c r="C87" s="19">
        <f t="shared" ref="C87:R87" si="43">C6+C13+C20+C31+C27+C80</f>
        <v>96</v>
      </c>
      <c r="D87" s="19">
        <f t="shared" si="43"/>
        <v>149</v>
      </c>
      <c r="E87" s="19">
        <f t="shared" si="43"/>
        <v>1697</v>
      </c>
      <c r="F87" s="19">
        <f t="shared" si="43"/>
        <v>550</v>
      </c>
      <c r="G87" s="19">
        <f t="shared" si="43"/>
        <v>410</v>
      </c>
      <c r="H87" s="19">
        <f t="shared" si="43"/>
        <v>486</v>
      </c>
      <c r="I87" s="19">
        <f t="shared" si="43"/>
        <v>228</v>
      </c>
      <c r="J87" s="19">
        <f t="shared" si="43"/>
        <v>481</v>
      </c>
      <c r="K87" s="19">
        <f t="shared" si="43"/>
        <v>99</v>
      </c>
      <c r="L87" s="19">
        <f t="shared" si="43"/>
        <v>653</v>
      </c>
      <c r="M87" s="19">
        <f t="shared" si="43"/>
        <v>686</v>
      </c>
      <c r="N87" s="19">
        <f t="shared" si="43"/>
        <v>0</v>
      </c>
      <c r="O87" s="19">
        <f t="shared" si="43"/>
        <v>0</v>
      </c>
      <c r="P87" s="19">
        <f t="shared" si="43"/>
        <v>0</v>
      </c>
      <c r="Q87" s="19">
        <f t="shared" si="43"/>
        <v>0</v>
      </c>
      <c r="R87" s="19">
        <f t="shared" si="43"/>
        <v>5535</v>
      </c>
      <c r="S87" s="28"/>
    </row>
    <row r="88" spans="1:22" ht="15" customHeight="1">
      <c r="A88" s="48"/>
      <c r="B88" s="9" t="s">
        <v>0</v>
      </c>
      <c r="C88" s="6">
        <f>SUM(C85:C87)</f>
        <v>28908</v>
      </c>
      <c r="D88" s="6">
        <f t="shared" ref="D88:R88" si="44">SUM(D85:D87)</f>
        <v>86490</v>
      </c>
      <c r="E88" s="6">
        <f t="shared" si="44"/>
        <v>98671</v>
      </c>
      <c r="F88" s="6">
        <f t="shared" si="44"/>
        <v>158173</v>
      </c>
      <c r="G88" s="6">
        <f t="shared" si="44"/>
        <v>172985</v>
      </c>
      <c r="H88" s="6">
        <f t="shared" si="44"/>
        <v>243509</v>
      </c>
      <c r="I88" s="6">
        <f t="shared" si="44"/>
        <v>50069</v>
      </c>
      <c r="J88" s="6">
        <f t="shared" si="44"/>
        <v>161170</v>
      </c>
      <c r="K88" s="6">
        <f t="shared" si="44"/>
        <v>28136</v>
      </c>
      <c r="L88" s="6">
        <f t="shared" si="44"/>
        <v>174521</v>
      </c>
      <c r="M88" s="6">
        <f t="shared" si="44"/>
        <v>563380</v>
      </c>
      <c r="N88" s="6">
        <f t="shared" si="44"/>
        <v>426294</v>
      </c>
      <c r="O88" s="6">
        <f t="shared" si="44"/>
        <v>11103</v>
      </c>
      <c r="P88" s="6">
        <f t="shared" si="44"/>
        <v>27341</v>
      </c>
      <c r="Q88" s="6">
        <f t="shared" si="44"/>
        <v>67629</v>
      </c>
      <c r="R88" s="6">
        <f t="shared" si="44"/>
        <v>2298379</v>
      </c>
      <c r="S88" s="28"/>
    </row>
    <row r="89" spans="1:22" ht="15" customHeight="1">
      <c r="A89" s="46"/>
      <c r="B89" s="47"/>
      <c r="C89" s="13">
        <f>C88/R88</f>
        <v>1.2577560097790661E-2</v>
      </c>
      <c r="D89" s="13">
        <f>D88/R88</f>
        <v>3.7630869408396092E-2</v>
      </c>
      <c r="E89" s="13">
        <f>E88/R88</f>
        <v>4.2930691587418787E-2</v>
      </c>
      <c r="F89" s="13">
        <f>F88/R88</f>
        <v>6.8819372261928954E-2</v>
      </c>
      <c r="G89" s="13">
        <f>G88/R88</f>
        <v>7.5263914263052345E-2</v>
      </c>
      <c r="H89" s="13">
        <f>H88/R88</f>
        <v>0.10594814867347814</v>
      </c>
      <c r="I89" s="13">
        <f>I88/R88</f>
        <v>2.1784483760076124E-2</v>
      </c>
      <c r="J89" s="13">
        <f>J88/R88</f>
        <v>7.0123334750273991E-2</v>
      </c>
      <c r="K89" s="13">
        <f>K88/R88</f>
        <v>1.2241671195220632E-2</v>
      </c>
      <c r="L89" s="13">
        <f>L88/R88</f>
        <v>7.5932211354176132E-2</v>
      </c>
      <c r="M89" s="13">
        <f>M88/R88</f>
        <v>0.24512058281075488</v>
      </c>
      <c r="N89" s="13">
        <f>N88/R88</f>
        <v>0.18547593760646089</v>
      </c>
      <c r="O89" s="13">
        <f>O88/R88</f>
        <v>4.8307959653303484E-3</v>
      </c>
      <c r="P89" s="13">
        <f>P88/R88</f>
        <v>1.1895775239853827E-2</v>
      </c>
      <c r="Q89" s="13">
        <f>Q88/R88</f>
        <v>2.9424651025788177E-2</v>
      </c>
      <c r="R89" s="13">
        <f>SUM(C89:Q89)</f>
        <v>0.99999999999999989</v>
      </c>
    </row>
    <row r="90" spans="1:22" ht="13.5" customHeight="1">
      <c r="B90" s="30" t="s">
        <v>42</v>
      </c>
      <c r="S90" s="28"/>
    </row>
    <row r="91" spans="1:22">
      <c r="B91" s="30" t="s">
        <v>51</v>
      </c>
      <c r="C91" s="27"/>
      <c r="D91" s="27"/>
      <c r="E91" s="27"/>
      <c r="F91" s="27"/>
      <c r="G91" s="27"/>
    </row>
    <row r="92" spans="1:22">
      <c r="B92" s="27"/>
      <c r="C92" s="27"/>
      <c r="D92" s="27"/>
      <c r="E92" s="27"/>
      <c r="F92" s="27"/>
      <c r="G92" s="27"/>
      <c r="U92" s="32"/>
    </row>
    <row r="93" spans="1:22" ht="13.5">
      <c r="B93" s="27"/>
      <c r="C93" s="33"/>
      <c r="D93" s="33"/>
      <c r="E93" s="34"/>
      <c r="F93" s="35"/>
      <c r="G93" s="35"/>
      <c r="H93" s="36"/>
      <c r="I93" s="36"/>
      <c r="J93" s="36"/>
      <c r="K93" s="37"/>
      <c r="T93" s="38"/>
      <c r="U93" s="39"/>
      <c r="V93" s="39"/>
    </row>
    <row r="94" spans="1:22" ht="13.5">
      <c r="C94" s="37"/>
      <c r="D94" s="37"/>
      <c r="E94" s="40"/>
      <c r="F94" s="40"/>
      <c r="G94" s="40"/>
      <c r="H94" s="40"/>
      <c r="I94" s="40"/>
      <c r="J94" s="40"/>
      <c r="K94" s="37"/>
      <c r="T94" s="38"/>
      <c r="U94" s="39"/>
      <c r="V94" s="39"/>
    </row>
    <row r="95" spans="1:22" ht="13.5">
      <c r="C95" s="37"/>
      <c r="D95" s="37"/>
      <c r="E95" s="40"/>
      <c r="F95" s="40"/>
      <c r="G95" s="40"/>
      <c r="H95" s="40"/>
      <c r="I95" s="40"/>
      <c r="J95" s="40"/>
      <c r="K95" s="37"/>
      <c r="T95" s="38"/>
      <c r="U95" s="39"/>
      <c r="V95" s="39"/>
    </row>
    <row r="96" spans="1:22" ht="13.5">
      <c r="C96" s="37"/>
      <c r="D96" s="37"/>
      <c r="E96" s="40"/>
      <c r="F96" s="40"/>
      <c r="G96" s="40"/>
      <c r="H96" s="40"/>
      <c r="I96" s="40"/>
      <c r="J96" s="40"/>
      <c r="K96" s="37"/>
      <c r="T96" s="38"/>
      <c r="U96" s="39"/>
      <c r="V96" s="39"/>
    </row>
    <row r="97" spans="3:22" ht="13.5">
      <c r="C97" s="37"/>
      <c r="D97" s="37"/>
      <c r="E97" s="40"/>
      <c r="F97" s="40"/>
      <c r="G97" s="40"/>
      <c r="H97" s="40"/>
      <c r="I97" s="40"/>
      <c r="J97" s="40"/>
      <c r="K97" s="37"/>
      <c r="T97" s="38"/>
      <c r="U97" s="39"/>
      <c r="V97" s="39"/>
    </row>
    <row r="98" spans="3:22" ht="13.5">
      <c r="C98" s="37"/>
      <c r="D98" s="37"/>
      <c r="E98" s="40"/>
      <c r="F98" s="40"/>
      <c r="G98" s="40"/>
      <c r="H98" s="40"/>
      <c r="I98" s="40"/>
      <c r="J98" s="40"/>
      <c r="K98" s="37"/>
      <c r="T98" s="38"/>
      <c r="U98" s="39"/>
      <c r="V98" s="39"/>
    </row>
    <row r="99" spans="3:22" ht="13.5">
      <c r="C99" s="37"/>
      <c r="D99" s="37"/>
      <c r="E99" s="40"/>
      <c r="F99" s="40"/>
      <c r="G99" s="40"/>
      <c r="H99" s="40"/>
      <c r="I99" s="40"/>
      <c r="J99" s="41"/>
      <c r="K99" s="37"/>
      <c r="T99" s="38"/>
      <c r="U99" s="39"/>
      <c r="V99" s="39"/>
    </row>
    <row r="100" spans="3:22" ht="13.5">
      <c r="T100" s="38"/>
      <c r="U100" s="39"/>
      <c r="V100" s="39"/>
    </row>
    <row r="101" spans="3:22" ht="13.5">
      <c r="T101" s="38"/>
      <c r="U101" s="39"/>
      <c r="V101" s="39"/>
    </row>
    <row r="102" spans="3:22" ht="13.5">
      <c r="T102" s="38"/>
      <c r="U102" s="39"/>
      <c r="V102" s="39"/>
    </row>
    <row r="103" spans="3:22" ht="13.5">
      <c r="T103" s="38"/>
      <c r="U103" s="39"/>
      <c r="V103" s="39"/>
    </row>
  </sheetData>
  <mergeCells count="29">
    <mergeCell ref="N1:R2"/>
    <mergeCell ref="A39:A41"/>
    <mergeCell ref="A42:A44"/>
    <mergeCell ref="A57:A59"/>
    <mergeCell ref="A60:A62"/>
    <mergeCell ref="A54:A56"/>
    <mergeCell ref="A45:A47"/>
    <mergeCell ref="A48:A50"/>
    <mergeCell ref="A51:A53"/>
    <mergeCell ref="A1:G1"/>
    <mergeCell ref="A18:A21"/>
    <mergeCell ref="A29:A32"/>
    <mergeCell ref="A15:A17"/>
    <mergeCell ref="A22:A24"/>
    <mergeCell ref="A36:A38"/>
    <mergeCell ref="A33:A35"/>
    <mergeCell ref="A4:A7"/>
    <mergeCell ref="A8:A10"/>
    <mergeCell ref="A11:A14"/>
    <mergeCell ref="A89:B89"/>
    <mergeCell ref="A85:A88"/>
    <mergeCell ref="A63:A65"/>
    <mergeCell ref="A69:A71"/>
    <mergeCell ref="A66:A68"/>
    <mergeCell ref="A72:A74"/>
    <mergeCell ref="A75:A77"/>
    <mergeCell ref="A25:A28"/>
    <mergeCell ref="A78:A81"/>
    <mergeCell ref="A82:A84"/>
  </mergeCells>
  <phoneticPr fontId="1"/>
  <printOptions horizontalCentered="1"/>
  <pageMargins left="0.59055118110236227" right="0.31496062992125984" top="0.9055118110236221" bottom="0.59055118110236227" header="0.31496062992125984" footer="0.31496062992125984"/>
  <pageSetup paperSize="8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5017-3D33-4BF9-8F13-ACECAA045563}">
  <dimension ref="A1:V103"/>
  <sheetViews>
    <sheetView view="pageBreakPreview" zoomScale="110" zoomScaleNormal="115" zoomScaleSheetLayoutView="110" workbookViewId="0">
      <pane xSplit="1" ySplit="3" topLeftCell="B3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RowHeight="12"/>
  <cols>
    <col min="1" max="1" width="3.5546875" style="10" customWidth="1"/>
    <col min="2" max="2" width="5.44140625" style="10" customWidth="1"/>
    <col min="3" max="17" width="8.33203125" style="10" customWidth="1"/>
    <col min="18" max="18" width="10.21875" style="10" customWidth="1"/>
    <col min="19" max="19" width="10.33203125" style="10" customWidth="1"/>
    <col min="20" max="29" width="6.6640625" style="10" customWidth="1"/>
    <col min="30" max="16384" width="8.88671875" style="10"/>
  </cols>
  <sheetData>
    <row r="1" spans="1:20" ht="21" customHeight="1">
      <c r="A1" s="54" t="s">
        <v>40</v>
      </c>
      <c r="B1" s="54"/>
      <c r="C1" s="54"/>
      <c r="D1" s="54"/>
      <c r="E1" s="54"/>
      <c r="F1" s="54"/>
      <c r="G1" s="54"/>
      <c r="N1" s="52" t="s">
        <v>33</v>
      </c>
      <c r="O1" s="52"/>
      <c r="P1" s="52"/>
      <c r="Q1" s="52"/>
      <c r="R1" s="52"/>
    </row>
    <row r="2" spans="1:20" ht="6.75" customHeight="1">
      <c r="N2" s="53"/>
      <c r="O2" s="53"/>
      <c r="P2" s="53"/>
      <c r="Q2" s="53"/>
      <c r="R2" s="53"/>
    </row>
    <row r="3" spans="1:20" ht="25.5" customHeight="1" thickBot="1">
      <c r="A3" s="1" t="s">
        <v>34</v>
      </c>
      <c r="B3" s="2" t="s">
        <v>35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3" t="s">
        <v>30</v>
      </c>
      <c r="O3" s="3" t="s">
        <v>31</v>
      </c>
      <c r="P3" s="4" t="s">
        <v>36</v>
      </c>
      <c r="Q3" s="4" t="s">
        <v>38</v>
      </c>
      <c r="R3" s="5" t="s">
        <v>0</v>
      </c>
    </row>
    <row r="4" spans="1:20" ht="15" customHeight="1" thickTop="1">
      <c r="A4" s="42"/>
      <c r="B4" s="14" t="s">
        <v>17</v>
      </c>
      <c r="C4" s="26">
        <v>8533</v>
      </c>
      <c r="D4" s="26">
        <v>28077</v>
      </c>
      <c r="E4" s="26">
        <v>29899</v>
      </c>
      <c r="F4" s="26">
        <v>57404</v>
      </c>
      <c r="G4" s="26">
        <v>39496</v>
      </c>
      <c r="H4" s="26">
        <v>78103</v>
      </c>
      <c r="I4" s="26">
        <v>16101</v>
      </c>
      <c r="J4" s="26">
        <v>36816</v>
      </c>
      <c r="K4" s="26">
        <v>7977</v>
      </c>
      <c r="L4" s="26">
        <v>43621</v>
      </c>
      <c r="M4" s="26">
        <v>118112</v>
      </c>
      <c r="N4" s="26">
        <v>0</v>
      </c>
      <c r="O4" s="26">
        <v>0</v>
      </c>
      <c r="P4" s="26">
        <v>656</v>
      </c>
      <c r="Q4" s="26">
        <v>5959</v>
      </c>
      <c r="R4" s="6">
        <f>SUM(C4:Q4)</f>
        <v>470754</v>
      </c>
      <c r="T4" s="27"/>
    </row>
    <row r="5" spans="1:20" ht="15" customHeight="1">
      <c r="A5" s="43"/>
      <c r="B5" s="14" t="s">
        <v>18</v>
      </c>
      <c r="C5" s="26">
        <v>1976</v>
      </c>
      <c r="D5" s="26">
        <v>4604</v>
      </c>
      <c r="E5" s="26">
        <v>12545</v>
      </c>
      <c r="F5" s="26">
        <v>8313</v>
      </c>
      <c r="G5" s="26">
        <v>24848</v>
      </c>
      <c r="H5" s="26">
        <v>8598</v>
      </c>
      <c r="I5" s="26">
        <v>3200</v>
      </c>
      <c r="J5" s="26">
        <v>30683</v>
      </c>
      <c r="K5" s="26">
        <v>3467</v>
      </c>
      <c r="L5" s="26">
        <v>17838</v>
      </c>
      <c r="M5" s="26">
        <v>65379</v>
      </c>
      <c r="N5" s="26">
        <v>117189</v>
      </c>
      <c r="O5" s="26">
        <v>7223</v>
      </c>
      <c r="P5" s="26">
        <v>9964</v>
      </c>
      <c r="Q5" s="26">
        <v>627</v>
      </c>
      <c r="R5" s="6">
        <f>SUM(C5:Q5)</f>
        <v>316454</v>
      </c>
    </row>
    <row r="6" spans="1:20" ht="15" customHeight="1">
      <c r="A6" s="43"/>
      <c r="B6" s="14" t="s">
        <v>32</v>
      </c>
      <c r="C6" s="26">
        <v>81</v>
      </c>
      <c r="D6" s="26">
        <v>134</v>
      </c>
      <c r="E6" s="26">
        <v>1162</v>
      </c>
      <c r="F6" s="26">
        <v>372</v>
      </c>
      <c r="G6" s="26">
        <v>220</v>
      </c>
      <c r="H6" s="26">
        <v>245</v>
      </c>
      <c r="I6" s="26">
        <v>158</v>
      </c>
      <c r="J6" s="26">
        <v>406</v>
      </c>
      <c r="K6" s="26">
        <v>37</v>
      </c>
      <c r="L6" s="26">
        <v>473</v>
      </c>
      <c r="M6" s="26">
        <v>624</v>
      </c>
      <c r="N6" s="26">
        <v>0</v>
      </c>
      <c r="O6" s="26">
        <v>0</v>
      </c>
      <c r="P6" s="26">
        <v>0</v>
      </c>
      <c r="Q6" s="26">
        <v>0</v>
      </c>
      <c r="R6" s="6">
        <f>SUM(C6:Q6)</f>
        <v>3912</v>
      </c>
    </row>
    <row r="7" spans="1:20" ht="15" customHeight="1">
      <c r="A7" s="44"/>
      <c r="B7" s="20" t="s">
        <v>0</v>
      </c>
      <c r="C7" s="21">
        <v>10590</v>
      </c>
      <c r="D7" s="21">
        <v>32815</v>
      </c>
      <c r="E7" s="21">
        <v>43606</v>
      </c>
      <c r="F7" s="21">
        <v>66089</v>
      </c>
      <c r="G7" s="21">
        <v>64564</v>
      </c>
      <c r="H7" s="21">
        <v>86946</v>
      </c>
      <c r="I7" s="21">
        <v>19459</v>
      </c>
      <c r="J7" s="21">
        <v>67905</v>
      </c>
      <c r="K7" s="21">
        <v>11481</v>
      </c>
      <c r="L7" s="21">
        <v>61932</v>
      </c>
      <c r="M7" s="21">
        <v>184115</v>
      </c>
      <c r="N7" s="21">
        <v>117189</v>
      </c>
      <c r="O7" s="21">
        <v>7223</v>
      </c>
      <c r="P7" s="21">
        <v>10620</v>
      </c>
      <c r="Q7" s="21">
        <v>6586</v>
      </c>
      <c r="R7" s="12">
        <f>SUM(C7:Q7)</f>
        <v>791120</v>
      </c>
      <c r="S7" s="28"/>
    </row>
    <row r="8" spans="1:20" ht="15" customHeight="1">
      <c r="A8" s="45"/>
      <c r="B8" s="15" t="s">
        <v>17</v>
      </c>
      <c r="C8" s="11">
        <v>19</v>
      </c>
      <c r="D8" s="11">
        <v>166</v>
      </c>
      <c r="E8" s="11">
        <v>129</v>
      </c>
      <c r="F8" s="11">
        <v>206</v>
      </c>
      <c r="G8" s="11">
        <v>294</v>
      </c>
      <c r="H8" s="11">
        <v>1009</v>
      </c>
      <c r="I8" s="11">
        <v>154</v>
      </c>
      <c r="J8" s="11">
        <v>198</v>
      </c>
      <c r="K8" s="11">
        <v>7</v>
      </c>
      <c r="L8" s="11">
        <v>1237</v>
      </c>
      <c r="M8" s="11">
        <v>7669</v>
      </c>
      <c r="N8" s="11">
        <v>0</v>
      </c>
      <c r="O8" s="11">
        <v>0</v>
      </c>
      <c r="P8" s="11">
        <v>1</v>
      </c>
      <c r="Q8" s="11">
        <v>26</v>
      </c>
      <c r="R8" s="6">
        <f t="shared" ref="R8:R13" si="0">SUM(C8:Q8)</f>
        <v>11115</v>
      </c>
    </row>
    <row r="9" spans="1:20" ht="15" customHeight="1">
      <c r="A9" s="43"/>
      <c r="B9" s="16" t="s">
        <v>18</v>
      </c>
      <c r="C9" s="17">
        <v>4</v>
      </c>
      <c r="D9" s="17">
        <v>11</v>
      </c>
      <c r="E9" s="17">
        <v>96</v>
      </c>
      <c r="F9" s="17">
        <v>6</v>
      </c>
      <c r="G9" s="17">
        <v>62</v>
      </c>
      <c r="H9" s="17">
        <v>19</v>
      </c>
      <c r="I9" s="17">
        <v>3</v>
      </c>
      <c r="J9" s="17">
        <v>41</v>
      </c>
      <c r="K9" s="17">
        <v>1</v>
      </c>
      <c r="L9" s="17">
        <v>11</v>
      </c>
      <c r="M9" s="17">
        <v>97</v>
      </c>
      <c r="N9" s="17">
        <v>633</v>
      </c>
      <c r="O9" s="17">
        <v>21</v>
      </c>
      <c r="P9" s="17">
        <v>2</v>
      </c>
      <c r="Q9" s="17">
        <v>0</v>
      </c>
      <c r="R9" s="17">
        <f t="shared" si="0"/>
        <v>1007</v>
      </c>
      <c r="S9" s="10" t="s">
        <v>44</v>
      </c>
    </row>
    <row r="10" spans="1:20" ht="15" customHeight="1">
      <c r="A10" s="44"/>
      <c r="B10" s="18" t="s">
        <v>0</v>
      </c>
      <c r="C10" s="19">
        <v>23</v>
      </c>
      <c r="D10" s="19">
        <v>177</v>
      </c>
      <c r="E10" s="19">
        <v>225</v>
      </c>
      <c r="F10" s="19">
        <v>212</v>
      </c>
      <c r="G10" s="19">
        <v>356</v>
      </c>
      <c r="H10" s="19">
        <v>1028</v>
      </c>
      <c r="I10" s="19">
        <v>157</v>
      </c>
      <c r="J10" s="19">
        <v>239</v>
      </c>
      <c r="K10" s="19">
        <v>8</v>
      </c>
      <c r="L10" s="19">
        <v>1248</v>
      </c>
      <c r="M10" s="19">
        <v>7766</v>
      </c>
      <c r="N10" s="19">
        <v>633</v>
      </c>
      <c r="O10" s="19">
        <v>21</v>
      </c>
      <c r="P10" s="19">
        <v>3</v>
      </c>
      <c r="Q10" s="19">
        <v>26</v>
      </c>
      <c r="R10" s="19">
        <f t="shared" si="0"/>
        <v>12122</v>
      </c>
      <c r="S10" s="28">
        <f>R7+R10</f>
        <v>803242</v>
      </c>
    </row>
    <row r="11" spans="1:20" ht="15" customHeight="1">
      <c r="A11" s="45"/>
      <c r="B11" s="15" t="s">
        <v>17</v>
      </c>
      <c r="C11" s="11">
        <v>1037</v>
      </c>
      <c r="D11" s="11">
        <v>3535</v>
      </c>
      <c r="E11" s="11">
        <v>4610</v>
      </c>
      <c r="F11" s="11">
        <v>6869</v>
      </c>
      <c r="G11" s="11">
        <v>5257</v>
      </c>
      <c r="H11" s="11">
        <v>14751</v>
      </c>
      <c r="I11" s="11">
        <v>2496</v>
      </c>
      <c r="J11" s="11">
        <v>4137</v>
      </c>
      <c r="K11" s="11">
        <v>903</v>
      </c>
      <c r="L11" s="11">
        <v>5577</v>
      </c>
      <c r="M11" s="11">
        <v>26368</v>
      </c>
      <c r="N11" s="11">
        <v>0</v>
      </c>
      <c r="O11" s="11">
        <v>0</v>
      </c>
      <c r="P11" s="11">
        <v>6409</v>
      </c>
      <c r="Q11" s="26">
        <v>14516</v>
      </c>
      <c r="R11" s="11">
        <f t="shared" si="0"/>
        <v>96465</v>
      </c>
      <c r="S11" s="10" t="s">
        <v>50</v>
      </c>
    </row>
    <row r="12" spans="1:20" ht="15" customHeight="1">
      <c r="A12" s="43"/>
      <c r="B12" s="14" t="s">
        <v>18</v>
      </c>
      <c r="C12" s="6">
        <v>473</v>
      </c>
      <c r="D12" s="6">
        <v>1214</v>
      </c>
      <c r="E12" s="6">
        <v>2435</v>
      </c>
      <c r="F12" s="6">
        <v>1113</v>
      </c>
      <c r="G12" s="6">
        <v>5729</v>
      </c>
      <c r="H12" s="6">
        <v>2280</v>
      </c>
      <c r="I12" s="6">
        <v>605</v>
      </c>
      <c r="J12" s="6">
        <v>5694</v>
      </c>
      <c r="K12" s="6">
        <v>573</v>
      </c>
      <c r="L12" s="6">
        <v>2177</v>
      </c>
      <c r="M12" s="6">
        <v>11090</v>
      </c>
      <c r="N12" s="6">
        <v>35477</v>
      </c>
      <c r="O12" s="6">
        <v>1549</v>
      </c>
      <c r="P12" s="6">
        <v>92</v>
      </c>
      <c r="Q12" s="6">
        <v>95</v>
      </c>
      <c r="R12" s="6">
        <f t="shared" si="0"/>
        <v>70596</v>
      </c>
      <c r="S12" s="28">
        <f>R5+R9</f>
        <v>317461</v>
      </c>
    </row>
    <row r="13" spans="1:20" ht="15" customHeight="1">
      <c r="A13" s="43"/>
      <c r="B13" s="14" t="s">
        <v>39</v>
      </c>
      <c r="C13" s="6">
        <v>6</v>
      </c>
      <c r="D13" s="6">
        <v>8</v>
      </c>
      <c r="E13" s="6">
        <v>129</v>
      </c>
      <c r="F13" s="6">
        <v>19</v>
      </c>
      <c r="G13" s="6">
        <v>11</v>
      </c>
      <c r="H13" s="6">
        <v>10</v>
      </c>
      <c r="I13" s="6">
        <v>6</v>
      </c>
      <c r="J13" s="6">
        <v>19</v>
      </c>
      <c r="K13" s="6">
        <v>0</v>
      </c>
      <c r="L13" s="6">
        <v>11</v>
      </c>
      <c r="M13" s="6">
        <v>16</v>
      </c>
      <c r="N13" s="6">
        <v>0</v>
      </c>
      <c r="O13" s="6">
        <v>0</v>
      </c>
      <c r="P13" s="6">
        <v>0</v>
      </c>
      <c r="Q13" s="6">
        <v>0</v>
      </c>
      <c r="R13" s="6">
        <f t="shared" si="0"/>
        <v>235</v>
      </c>
    </row>
    <row r="14" spans="1:20" ht="15" customHeight="1">
      <c r="A14" s="44"/>
      <c r="B14" s="20" t="s">
        <v>0</v>
      </c>
      <c r="C14" s="12">
        <v>1516</v>
      </c>
      <c r="D14" s="12">
        <v>4757</v>
      </c>
      <c r="E14" s="12">
        <v>7174</v>
      </c>
      <c r="F14" s="12">
        <v>8001</v>
      </c>
      <c r="G14" s="12">
        <v>10997</v>
      </c>
      <c r="H14" s="12">
        <v>17041</v>
      </c>
      <c r="I14" s="12">
        <v>3107</v>
      </c>
      <c r="J14" s="12">
        <v>9850</v>
      </c>
      <c r="K14" s="12">
        <v>1476</v>
      </c>
      <c r="L14" s="12">
        <v>7765</v>
      </c>
      <c r="M14" s="12">
        <v>37474</v>
      </c>
      <c r="N14" s="21">
        <v>35477</v>
      </c>
      <c r="O14" s="21">
        <v>1549</v>
      </c>
      <c r="P14" s="21">
        <v>6501</v>
      </c>
      <c r="Q14" s="21">
        <v>14611</v>
      </c>
      <c r="R14" s="12">
        <f>SUM(C14:Q14)</f>
        <v>167296</v>
      </c>
    </row>
    <row r="15" spans="1:20" ht="15" customHeight="1">
      <c r="A15" s="45"/>
      <c r="B15" s="15" t="s">
        <v>17</v>
      </c>
      <c r="C15" s="6">
        <v>12</v>
      </c>
      <c r="D15" s="6">
        <v>62</v>
      </c>
      <c r="E15" s="6">
        <v>145</v>
      </c>
      <c r="F15" s="6">
        <v>62</v>
      </c>
      <c r="G15" s="6">
        <v>115</v>
      </c>
      <c r="H15" s="6">
        <v>242</v>
      </c>
      <c r="I15" s="6">
        <v>76</v>
      </c>
      <c r="J15" s="6">
        <v>71</v>
      </c>
      <c r="K15" s="6">
        <v>5</v>
      </c>
      <c r="L15" s="6">
        <v>183</v>
      </c>
      <c r="M15" s="6">
        <v>546</v>
      </c>
      <c r="N15" s="6">
        <v>0</v>
      </c>
      <c r="O15" s="6">
        <v>0</v>
      </c>
      <c r="P15" s="6">
        <v>0</v>
      </c>
      <c r="Q15" s="6">
        <v>241</v>
      </c>
      <c r="R15" s="6">
        <f t="shared" ref="R15" si="1">SUM(C15:Q15)</f>
        <v>1760</v>
      </c>
    </row>
    <row r="16" spans="1:20" ht="15" customHeight="1">
      <c r="A16" s="43"/>
      <c r="B16" s="8" t="s">
        <v>18</v>
      </c>
      <c r="C16" s="6">
        <v>0</v>
      </c>
      <c r="D16" s="6">
        <v>23</v>
      </c>
      <c r="E16" s="6">
        <v>7</v>
      </c>
      <c r="F16" s="6">
        <v>2</v>
      </c>
      <c r="G16" s="6">
        <v>336</v>
      </c>
      <c r="H16" s="6">
        <v>37</v>
      </c>
      <c r="I16" s="6">
        <v>62</v>
      </c>
      <c r="J16" s="6">
        <v>21</v>
      </c>
      <c r="K16" s="6">
        <v>6</v>
      </c>
      <c r="L16" s="6">
        <v>8</v>
      </c>
      <c r="M16" s="6">
        <v>16</v>
      </c>
      <c r="N16" s="6">
        <v>15796</v>
      </c>
      <c r="O16" s="6">
        <v>1617</v>
      </c>
      <c r="P16" s="6">
        <v>0</v>
      </c>
      <c r="Q16" s="6">
        <v>0</v>
      </c>
      <c r="R16" s="6">
        <f>SUM(C16:Q16)</f>
        <v>17931</v>
      </c>
      <c r="S16" s="10" t="s">
        <v>45</v>
      </c>
    </row>
    <row r="17" spans="1:19" ht="15" customHeight="1">
      <c r="A17" s="44"/>
      <c r="B17" s="20" t="s">
        <v>0</v>
      </c>
      <c r="C17" s="12">
        <v>12</v>
      </c>
      <c r="D17" s="12">
        <v>85</v>
      </c>
      <c r="E17" s="12">
        <v>152</v>
      </c>
      <c r="F17" s="12">
        <v>64</v>
      </c>
      <c r="G17" s="12">
        <v>451</v>
      </c>
      <c r="H17" s="12">
        <v>279</v>
      </c>
      <c r="I17" s="12">
        <v>138</v>
      </c>
      <c r="J17" s="12">
        <v>92</v>
      </c>
      <c r="K17" s="12">
        <v>11</v>
      </c>
      <c r="L17" s="12">
        <v>191</v>
      </c>
      <c r="M17" s="12">
        <v>562</v>
      </c>
      <c r="N17" s="12">
        <v>15796</v>
      </c>
      <c r="O17" s="12">
        <v>1617</v>
      </c>
      <c r="P17" s="12">
        <v>0</v>
      </c>
      <c r="Q17" s="12">
        <v>241</v>
      </c>
      <c r="R17" s="12">
        <f t="shared" ref="R17:R19" si="2">SUM(C17:Q17)</f>
        <v>19691</v>
      </c>
      <c r="S17" s="28">
        <f>R14+R17</f>
        <v>186987</v>
      </c>
    </row>
    <row r="18" spans="1:19" ht="15" customHeight="1">
      <c r="A18" s="45"/>
      <c r="B18" s="15" t="s">
        <v>17</v>
      </c>
      <c r="C18" s="11">
        <v>1258</v>
      </c>
      <c r="D18" s="11">
        <v>4841</v>
      </c>
      <c r="E18" s="11">
        <v>4684</v>
      </c>
      <c r="F18" s="11">
        <v>9122</v>
      </c>
      <c r="G18" s="11">
        <v>6598</v>
      </c>
      <c r="H18" s="11">
        <v>18638</v>
      </c>
      <c r="I18" s="11">
        <v>3590</v>
      </c>
      <c r="J18" s="11">
        <v>6818</v>
      </c>
      <c r="K18" s="11">
        <v>1652</v>
      </c>
      <c r="L18" s="11">
        <v>7068</v>
      </c>
      <c r="M18" s="11">
        <v>28491</v>
      </c>
      <c r="N18" s="11">
        <v>0</v>
      </c>
      <c r="O18" s="11">
        <v>0</v>
      </c>
      <c r="P18" s="11">
        <v>186</v>
      </c>
      <c r="Q18" s="26">
        <v>2711</v>
      </c>
      <c r="R18" s="11">
        <f t="shared" si="2"/>
        <v>95657</v>
      </c>
      <c r="S18" s="10" t="s">
        <v>50</v>
      </c>
    </row>
    <row r="19" spans="1:19" ht="15" customHeight="1">
      <c r="A19" s="43"/>
      <c r="B19" s="14" t="s">
        <v>18</v>
      </c>
      <c r="C19" s="6">
        <v>547</v>
      </c>
      <c r="D19" s="6">
        <v>1439</v>
      </c>
      <c r="E19" s="6">
        <v>3439</v>
      </c>
      <c r="F19" s="6">
        <v>2225</v>
      </c>
      <c r="G19" s="6">
        <v>8243</v>
      </c>
      <c r="H19" s="6">
        <v>3404</v>
      </c>
      <c r="I19" s="6">
        <v>933</v>
      </c>
      <c r="J19" s="6">
        <v>6443</v>
      </c>
      <c r="K19" s="6">
        <v>1098</v>
      </c>
      <c r="L19" s="6">
        <v>4641</v>
      </c>
      <c r="M19" s="6">
        <v>16654</v>
      </c>
      <c r="N19" s="6">
        <v>53568</v>
      </c>
      <c r="O19" s="6">
        <v>1300</v>
      </c>
      <c r="P19" s="6">
        <v>123</v>
      </c>
      <c r="Q19" s="6">
        <v>96</v>
      </c>
      <c r="R19" s="6">
        <f t="shared" si="2"/>
        <v>104153</v>
      </c>
      <c r="S19" s="28">
        <f>R12+R16</f>
        <v>88527</v>
      </c>
    </row>
    <row r="20" spans="1:19" ht="15" customHeight="1">
      <c r="A20" s="43"/>
      <c r="B20" s="14" t="s">
        <v>37</v>
      </c>
      <c r="C20" s="6">
        <v>5</v>
      </c>
      <c r="D20" s="6">
        <v>10</v>
      </c>
      <c r="E20" s="6">
        <v>141</v>
      </c>
      <c r="F20" s="6">
        <v>79</v>
      </c>
      <c r="G20" s="6">
        <v>41</v>
      </c>
      <c r="H20" s="6">
        <v>70</v>
      </c>
      <c r="I20" s="6">
        <v>60</v>
      </c>
      <c r="J20" s="6">
        <v>51</v>
      </c>
      <c r="K20" s="6">
        <v>26</v>
      </c>
      <c r="L20" s="6">
        <v>74</v>
      </c>
      <c r="M20" s="6">
        <v>74</v>
      </c>
      <c r="N20" s="6">
        <v>0</v>
      </c>
      <c r="O20" s="6">
        <v>0</v>
      </c>
      <c r="P20" s="6">
        <v>0</v>
      </c>
      <c r="Q20" s="6">
        <v>0</v>
      </c>
      <c r="R20" s="6">
        <f>SUM(C20:Q20)</f>
        <v>631</v>
      </c>
    </row>
    <row r="21" spans="1:19" ht="15" customHeight="1">
      <c r="A21" s="44"/>
      <c r="B21" s="20" t="s">
        <v>0</v>
      </c>
      <c r="C21" s="12">
        <v>1810</v>
      </c>
      <c r="D21" s="12">
        <v>6290</v>
      </c>
      <c r="E21" s="12">
        <v>8264</v>
      </c>
      <c r="F21" s="12">
        <v>11426</v>
      </c>
      <c r="G21" s="12">
        <v>14882</v>
      </c>
      <c r="H21" s="12">
        <v>22112</v>
      </c>
      <c r="I21" s="12">
        <v>4583</v>
      </c>
      <c r="J21" s="12">
        <v>13312</v>
      </c>
      <c r="K21" s="12">
        <v>2776</v>
      </c>
      <c r="L21" s="12">
        <v>11783</v>
      </c>
      <c r="M21" s="12">
        <v>45219</v>
      </c>
      <c r="N21" s="21">
        <v>53568</v>
      </c>
      <c r="O21" s="21">
        <v>1300</v>
      </c>
      <c r="P21" s="21">
        <v>309</v>
      </c>
      <c r="Q21" s="21">
        <v>2807</v>
      </c>
      <c r="R21" s="12">
        <f>SUM(C21:Q21)</f>
        <v>200441</v>
      </c>
      <c r="S21" s="10" t="s">
        <v>46</v>
      </c>
    </row>
    <row r="22" spans="1:19" ht="15" customHeight="1">
      <c r="A22" s="45"/>
      <c r="B22" s="15" t="s">
        <v>17</v>
      </c>
      <c r="C22" s="6">
        <v>45</v>
      </c>
      <c r="D22" s="6">
        <v>70</v>
      </c>
      <c r="E22" s="6">
        <v>269</v>
      </c>
      <c r="F22" s="6">
        <v>84</v>
      </c>
      <c r="G22" s="6">
        <v>97</v>
      </c>
      <c r="H22" s="6">
        <v>404</v>
      </c>
      <c r="I22" s="6">
        <v>182</v>
      </c>
      <c r="J22" s="6">
        <v>151</v>
      </c>
      <c r="K22" s="6">
        <v>16</v>
      </c>
      <c r="L22" s="6">
        <v>257</v>
      </c>
      <c r="M22" s="6">
        <v>1049</v>
      </c>
      <c r="N22" s="6">
        <v>0</v>
      </c>
      <c r="O22" s="6">
        <v>0</v>
      </c>
      <c r="P22" s="6">
        <v>0</v>
      </c>
      <c r="Q22" s="6">
        <v>12</v>
      </c>
      <c r="R22" s="6">
        <f t="shared" ref="R22:R31" si="3">SUM(C22:Q22)</f>
        <v>2636</v>
      </c>
      <c r="S22" s="28">
        <f>R21+R24</f>
        <v>203928</v>
      </c>
    </row>
    <row r="23" spans="1:19" ht="15" customHeight="1">
      <c r="A23" s="43"/>
      <c r="B23" s="22" t="s">
        <v>18</v>
      </c>
      <c r="C23" s="17">
        <v>4</v>
      </c>
      <c r="D23" s="17">
        <v>24</v>
      </c>
      <c r="E23" s="17">
        <v>35</v>
      </c>
      <c r="F23" s="17">
        <v>66</v>
      </c>
      <c r="G23" s="17">
        <v>83</v>
      </c>
      <c r="H23" s="17">
        <v>18</v>
      </c>
      <c r="I23" s="17">
        <v>6</v>
      </c>
      <c r="J23" s="17">
        <v>64</v>
      </c>
      <c r="K23" s="17">
        <v>5</v>
      </c>
      <c r="L23" s="17">
        <v>49</v>
      </c>
      <c r="M23" s="17">
        <v>135</v>
      </c>
      <c r="N23" s="17">
        <v>232</v>
      </c>
      <c r="O23" s="17">
        <v>130</v>
      </c>
      <c r="P23" s="17">
        <v>0</v>
      </c>
      <c r="Q23" s="17">
        <v>0</v>
      </c>
      <c r="R23" s="17">
        <f t="shared" si="3"/>
        <v>851</v>
      </c>
      <c r="S23" s="10" t="s">
        <v>50</v>
      </c>
    </row>
    <row r="24" spans="1:19" ht="15" customHeight="1">
      <c r="A24" s="43"/>
      <c r="B24" s="18" t="s">
        <v>0</v>
      </c>
      <c r="C24" s="6">
        <v>49</v>
      </c>
      <c r="D24" s="6">
        <v>94</v>
      </c>
      <c r="E24" s="6">
        <v>304</v>
      </c>
      <c r="F24" s="6">
        <v>150</v>
      </c>
      <c r="G24" s="6">
        <v>180</v>
      </c>
      <c r="H24" s="6">
        <v>422</v>
      </c>
      <c r="I24" s="6">
        <v>188</v>
      </c>
      <c r="J24" s="6">
        <v>215</v>
      </c>
      <c r="K24" s="6">
        <v>21</v>
      </c>
      <c r="L24" s="12">
        <v>306</v>
      </c>
      <c r="M24" s="6">
        <v>1184</v>
      </c>
      <c r="N24" s="26">
        <v>232</v>
      </c>
      <c r="O24" s="26">
        <v>130</v>
      </c>
      <c r="P24" s="26">
        <v>0</v>
      </c>
      <c r="Q24" s="12">
        <v>12</v>
      </c>
      <c r="R24" s="6">
        <f t="shared" si="3"/>
        <v>3487</v>
      </c>
      <c r="S24" s="28">
        <f>R19+R23</f>
        <v>105004</v>
      </c>
    </row>
    <row r="25" spans="1:19" ht="15" customHeight="1">
      <c r="A25" s="49" t="s">
        <v>43</v>
      </c>
      <c r="B25" s="15" t="s">
        <v>17</v>
      </c>
      <c r="C25" s="11">
        <v>509</v>
      </c>
      <c r="D25" s="11">
        <v>1861</v>
      </c>
      <c r="E25" s="11">
        <v>2390</v>
      </c>
      <c r="F25" s="11">
        <v>3680</v>
      </c>
      <c r="G25" s="11">
        <v>3121</v>
      </c>
      <c r="H25" s="11">
        <v>8455</v>
      </c>
      <c r="I25" s="11">
        <v>1516</v>
      </c>
      <c r="J25" s="11">
        <v>3343</v>
      </c>
      <c r="K25" s="11">
        <v>471</v>
      </c>
      <c r="L25" s="11">
        <v>16735</v>
      </c>
      <c r="M25" s="11">
        <v>2716</v>
      </c>
      <c r="N25" s="11">
        <v>6</v>
      </c>
      <c r="O25" s="11">
        <v>0</v>
      </c>
      <c r="P25" s="11">
        <v>3210</v>
      </c>
      <c r="Q25" s="6">
        <v>13853</v>
      </c>
      <c r="R25" s="11">
        <f t="shared" si="3"/>
        <v>61866</v>
      </c>
    </row>
    <row r="26" spans="1:19" ht="15" customHeight="1">
      <c r="A26" s="50"/>
      <c r="B26" s="14" t="s">
        <v>18</v>
      </c>
      <c r="C26" s="6">
        <v>510</v>
      </c>
      <c r="D26" s="6">
        <v>638</v>
      </c>
      <c r="E26" s="6">
        <v>1870</v>
      </c>
      <c r="F26" s="6">
        <v>1040</v>
      </c>
      <c r="G26" s="6">
        <v>3951</v>
      </c>
      <c r="H26" s="6">
        <v>1694</v>
      </c>
      <c r="I26" s="6">
        <v>392</v>
      </c>
      <c r="J26" s="6">
        <v>3883</v>
      </c>
      <c r="K26" s="6">
        <v>528</v>
      </c>
      <c r="L26" s="6">
        <v>8738</v>
      </c>
      <c r="M26" s="6">
        <v>642</v>
      </c>
      <c r="N26" s="6">
        <v>29782</v>
      </c>
      <c r="O26" s="6">
        <v>457</v>
      </c>
      <c r="P26" s="6">
        <v>886</v>
      </c>
      <c r="Q26" s="6">
        <v>145</v>
      </c>
      <c r="R26" s="6">
        <f t="shared" si="3"/>
        <v>55156</v>
      </c>
      <c r="S26" s="10" t="s">
        <v>43</v>
      </c>
    </row>
    <row r="27" spans="1:19" ht="15" customHeight="1">
      <c r="A27" s="50"/>
      <c r="B27" s="16" t="s">
        <v>32</v>
      </c>
      <c r="C27" s="17">
        <v>0</v>
      </c>
      <c r="D27" s="17">
        <v>4</v>
      </c>
      <c r="E27" s="17">
        <v>54</v>
      </c>
      <c r="F27" s="17">
        <v>12</v>
      </c>
      <c r="G27" s="17">
        <v>15</v>
      </c>
      <c r="H27" s="17">
        <v>17</v>
      </c>
      <c r="I27" s="17">
        <v>10</v>
      </c>
      <c r="J27" s="17">
        <v>17</v>
      </c>
      <c r="K27" s="17">
        <v>19</v>
      </c>
      <c r="L27" s="17">
        <v>14</v>
      </c>
      <c r="M27" s="17">
        <v>1</v>
      </c>
      <c r="N27" s="17">
        <v>0</v>
      </c>
      <c r="O27" s="17">
        <v>0</v>
      </c>
      <c r="P27" s="17">
        <v>0</v>
      </c>
      <c r="Q27" s="17">
        <v>0</v>
      </c>
      <c r="R27" s="17">
        <f t="shared" si="3"/>
        <v>163</v>
      </c>
      <c r="S27" s="28">
        <f>R28</f>
        <v>117185</v>
      </c>
    </row>
    <row r="28" spans="1:19" ht="15" customHeight="1">
      <c r="A28" s="51"/>
      <c r="B28" s="18" t="s">
        <v>0</v>
      </c>
      <c r="C28" s="19">
        <v>1019</v>
      </c>
      <c r="D28" s="19">
        <v>2503</v>
      </c>
      <c r="E28" s="19">
        <v>4314</v>
      </c>
      <c r="F28" s="19">
        <v>4732</v>
      </c>
      <c r="G28" s="19">
        <v>7087</v>
      </c>
      <c r="H28" s="19">
        <v>10166</v>
      </c>
      <c r="I28" s="19">
        <v>1918</v>
      </c>
      <c r="J28" s="19">
        <v>7243</v>
      </c>
      <c r="K28" s="19">
        <v>1018</v>
      </c>
      <c r="L28" s="19">
        <v>25487</v>
      </c>
      <c r="M28" s="19">
        <v>3359</v>
      </c>
      <c r="N28" s="19">
        <v>29788</v>
      </c>
      <c r="O28" s="19">
        <v>457</v>
      </c>
      <c r="P28" s="19">
        <v>4096</v>
      </c>
      <c r="Q28" s="19">
        <v>13998</v>
      </c>
      <c r="R28" s="19">
        <f t="shared" si="3"/>
        <v>117185</v>
      </c>
      <c r="S28" s="10" t="s">
        <v>50</v>
      </c>
    </row>
    <row r="29" spans="1:19" ht="15" customHeight="1">
      <c r="A29" s="45"/>
      <c r="B29" s="15" t="s">
        <v>17</v>
      </c>
      <c r="C29" s="11">
        <v>5377</v>
      </c>
      <c r="D29" s="11">
        <v>17046</v>
      </c>
      <c r="E29" s="11">
        <v>15530</v>
      </c>
      <c r="F29" s="11">
        <v>30504</v>
      </c>
      <c r="G29" s="11">
        <v>18121</v>
      </c>
      <c r="H29" s="11">
        <v>36916</v>
      </c>
      <c r="I29" s="11">
        <v>9247</v>
      </c>
      <c r="J29" s="11">
        <v>20381</v>
      </c>
      <c r="K29" s="11">
        <v>4693</v>
      </c>
      <c r="L29" s="11">
        <v>21245</v>
      </c>
      <c r="M29" s="11">
        <v>59347</v>
      </c>
      <c r="N29" s="11">
        <v>0</v>
      </c>
      <c r="O29" s="11">
        <v>0</v>
      </c>
      <c r="P29" s="11">
        <v>269</v>
      </c>
      <c r="Q29" s="6">
        <v>2039</v>
      </c>
      <c r="R29" s="11">
        <f t="shared" si="3"/>
        <v>240715</v>
      </c>
      <c r="S29" s="28">
        <f>R26</f>
        <v>55156</v>
      </c>
    </row>
    <row r="30" spans="1:19" ht="15" customHeight="1">
      <c r="A30" s="43"/>
      <c r="B30" s="14" t="s">
        <v>18</v>
      </c>
      <c r="C30" s="6">
        <v>533</v>
      </c>
      <c r="D30" s="6">
        <v>1882</v>
      </c>
      <c r="E30" s="6">
        <v>5148</v>
      </c>
      <c r="F30" s="6">
        <v>2778</v>
      </c>
      <c r="G30" s="6">
        <v>10365</v>
      </c>
      <c r="H30" s="6">
        <v>3490</v>
      </c>
      <c r="I30" s="6">
        <v>1150</v>
      </c>
      <c r="J30" s="6">
        <v>6502</v>
      </c>
      <c r="K30" s="6">
        <v>1197</v>
      </c>
      <c r="L30" s="6">
        <v>6764</v>
      </c>
      <c r="M30" s="6">
        <v>35733</v>
      </c>
      <c r="N30" s="6">
        <v>43633</v>
      </c>
      <c r="O30" s="6">
        <v>14</v>
      </c>
      <c r="P30" s="6">
        <v>91</v>
      </c>
      <c r="Q30" s="6">
        <v>23</v>
      </c>
      <c r="R30" s="6">
        <f t="shared" si="3"/>
        <v>119303</v>
      </c>
    </row>
    <row r="31" spans="1:19" ht="15" customHeight="1">
      <c r="A31" s="43"/>
      <c r="B31" s="16" t="s">
        <v>32</v>
      </c>
      <c r="C31" s="17">
        <v>16</v>
      </c>
      <c r="D31" s="17">
        <v>42</v>
      </c>
      <c r="E31" s="17">
        <v>502</v>
      </c>
      <c r="F31" s="17">
        <v>137</v>
      </c>
      <c r="G31" s="17">
        <v>95</v>
      </c>
      <c r="H31" s="17">
        <v>108</v>
      </c>
      <c r="I31" s="17">
        <v>73</v>
      </c>
      <c r="J31" s="17">
        <v>121</v>
      </c>
      <c r="K31" s="17">
        <v>17</v>
      </c>
      <c r="L31" s="17">
        <v>132</v>
      </c>
      <c r="M31" s="17">
        <v>69</v>
      </c>
      <c r="N31" s="17">
        <v>0</v>
      </c>
      <c r="O31" s="17">
        <v>0</v>
      </c>
      <c r="P31" s="17">
        <v>0</v>
      </c>
      <c r="Q31" s="17">
        <v>0</v>
      </c>
      <c r="R31" s="17">
        <f t="shared" si="3"/>
        <v>1312</v>
      </c>
      <c r="S31" s="10" t="s">
        <v>47</v>
      </c>
    </row>
    <row r="32" spans="1:19" ht="15" customHeight="1">
      <c r="A32" s="44"/>
      <c r="B32" s="18" t="s">
        <v>0</v>
      </c>
      <c r="C32" s="19">
        <v>5926</v>
      </c>
      <c r="D32" s="19">
        <v>18970</v>
      </c>
      <c r="E32" s="19">
        <v>21180</v>
      </c>
      <c r="F32" s="19">
        <v>33419</v>
      </c>
      <c r="G32" s="19">
        <v>28581</v>
      </c>
      <c r="H32" s="19">
        <v>40514</v>
      </c>
      <c r="I32" s="19">
        <v>10470</v>
      </c>
      <c r="J32" s="19">
        <v>27004</v>
      </c>
      <c r="K32" s="19">
        <v>5907</v>
      </c>
      <c r="L32" s="19">
        <v>28141</v>
      </c>
      <c r="M32" s="19">
        <v>95149</v>
      </c>
      <c r="N32" s="29">
        <v>43633</v>
      </c>
      <c r="O32" s="29">
        <v>14</v>
      </c>
      <c r="P32" s="29">
        <v>360</v>
      </c>
      <c r="Q32" s="29">
        <v>2062</v>
      </c>
      <c r="R32" s="19">
        <f>SUM(C32:Q32)</f>
        <v>361330</v>
      </c>
      <c r="S32" s="28">
        <f>R32</f>
        <v>361330</v>
      </c>
    </row>
    <row r="33" spans="1:19" ht="15" customHeight="1">
      <c r="A33" s="50" t="s">
        <v>1</v>
      </c>
      <c r="B33" s="14" t="s">
        <v>17</v>
      </c>
      <c r="C33" s="6">
        <v>1456</v>
      </c>
      <c r="D33" s="6">
        <v>5321</v>
      </c>
      <c r="E33" s="6">
        <v>4893</v>
      </c>
      <c r="F33" s="6">
        <v>8536</v>
      </c>
      <c r="G33" s="6">
        <v>7702</v>
      </c>
      <c r="H33" s="6">
        <v>17947</v>
      </c>
      <c r="I33" s="6">
        <v>2344</v>
      </c>
      <c r="J33" s="6">
        <v>5479</v>
      </c>
      <c r="K33" s="6">
        <v>1620</v>
      </c>
      <c r="L33" s="6">
        <v>7164</v>
      </c>
      <c r="M33" s="6">
        <v>29804</v>
      </c>
      <c r="N33" s="6">
        <v>0</v>
      </c>
      <c r="O33" s="6">
        <v>0</v>
      </c>
      <c r="P33" s="6">
        <v>486</v>
      </c>
      <c r="Q33" s="6">
        <v>3255</v>
      </c>
      <c r="R33" s="6">
        <f t="shared" ref="R33:R89" si="4">SUM(C33:Q33)</f>
        <v>96007</v>
      </c>
      <c r="S33" s="10" t="s">
        <v>50</v>
      </c>
    </row>
    <row r="34" spans="1:19" ht="15" customHeight="1">
      <c r="A34" s="50"/>
      <c r="B34" s="14" t="s">
        <v>18</v>
      </c>
      <c r="C34" s="6">
        <v>545</v>
      </c>
      <c r="D34" s="6">
        <v>995</v>
      </c>
      <c r="E34" s="6">
        <v>3604</v>
      </c>
      <c r="F34" s="6">
        <v>1596</v>
      </c>
      <c r="G34" s="6">
        <v>5649</v>
      </c>
      <c r="H34" s="6">
        <v>1953</v>
      </c>
      <c r="I34" s="6">
        <v>594</v>
      </c>
      <c r="J34" s="6">
        <v>5010</v>
      </c>
      <c r="K34" s="6">
        <v>956</v>
      </c>
      <c r="L34" s="6">
        <v>3931</v>
      </c>
      <c r="M34" s="6">
        <v>13540</v>
      </c>
      <c r="N34" s="6">
        <v>36919</v>
      </c>
      <c r="O34" s="6">
        <v>256</v>
      </c>
      <c r="P34" s="6">
        <v>304</v>
      </c>
      <c r="Q34" s="6">
        <v>36</v>
      </c>
      <c r="R34" s="6">
        <f t="shared" si="4"/>
        <v>75888</v>
      </c>
      <c r="S34" s="28">
        <f>R30</f>
        <v>119303</v>
      </c>
    </row>
    <row r="35" spans="1:19" ht="15" customHeight="1">
      <c r="A35" s="51"/>
      <c r="B35" s="20" t="s">
        <v>0</v>
      </c>
      <c r="C35" s="12">
        <v>2001</v>
      </c>
      <c r="D35" s="12">
        <v>6316</v>
      </c>
      <c r="E35" s="12">
        <v>8497</v>
      </c>
      <c r="F35" s="12">
        <v>10132</v>
      </c>
      <c r="G35" s="12">
        <v>13351</v>
      </c>
      <c r="H35" s="12">
        <v>19900</v>
      </c>
      <c r="I35" s="12">
        <v>2938</v>
      </c>
      <c r="J35" s="12">
        <v>10489</v>
      </c>
      <c r="K35" s="12">
        <v>2576</v>
      </c>
      <c r="L35" s="12">
        <v>11095</v>
      </c>
      <c r="M35" s="12">
        <v>43344</v>
      </c>
      <c r="N35" s="21">
        <v>36919</v>
      </c>
      <c r="O35" s="21">
        <v>256</v>
      </c>
      <c r="P35" s="21">
        <v>790</v>
      </c>
      <c r="Q35" s="12">
        <v>3291</v>
      </c>
      <c r="R35" s="12">
        <f t="shared" si="4"/>
        <v>171895</v>
      </c>
    </row>
    <row r="36" spans="1:19" ht="15" customHeight="1">
      <c r="A36" s="49" t="s">
        <v>2</v>
      </c>
      <c r="B36" s="15" t="s">
        <v>17</v>
      </c>
      <c r="C36" s="6">
        <v>780</v>
      </c>
      <c r="D36" s="6">
        <v>2724</v>
      </c>
      <c r="E36" s="6">
        <v>2709</v>
      </c>
      <c r="F36" s="6">
        <v>4599</v>
      </c>
      <c r="G36" s="6">
        <v>3541</v>
      </c>
      <c r="H36" s="6">
        <v>9665</v>
      </c>
      <c r="I36" s="6">
        <v>1624</v>
      </c>
      <c r="J36" s="6">
        <v>3949</v>
      </c>
      <c r="K36" s="6">
        <v>612</v>
      </c>
      <c r="L36" s="6">
        <v>4737</v>
      </c>
      <c r="M36" s="6">
        <v>19211</v>
      </c>
      <c r="N36" s="6">
        <v>0</v>
      </c>
      <c r="O36" s="6">
        <v>0</v>
      </c>
      <c r="P36" s="6">
        <v>111</v>
      </c>
      <c r="Q36" s="6">
        <v>2721</v>
      </c>
      <c r="R36" s="6">
        <f t="shared" si="4"/>
        <v>56983</v>
      </c>
    </row>
    <row r="37" spans="1:19" ht="15" customHeight="1">
      <c r="A37" s="50"/>
      <c r="B37" s="16" t="s">
        <v>18</v>
      </c>
      <c r="C37" s="17">
        <v>364</v>
      </c>
      <c r="D37" s="17">
        <v>833</v>
      </c>
      <c r="E37" s="17">
        <v>2098</v>
      </c>
      <c r="F37" s="17">
        <v>987</v>
      </c>
      <c r="G37" s="17">
        <v>3181</v>
      </c>
      <c r="H37" s="17">
        <v>1261</v>
      </c>
      <c r="I37" s="17">
        <v>325</v>
      </c>
      <c r="J37" s="17">
        <v>3349</v>
      </c>
      <c r="K37" s="17">
        <v>514</v>
      </c>
      <c r="L37" s="17">
        <v>2423</v>
      </c>
      <c r="M37" s="17">
        <v>8830</v>
      </c>
      <c r="N37" s="17">
        <v>21105</v>
      </c>
      <c r="O37" s="17">
        <v>138</v>
      </c>
      <c r="P37" s="17">
        <v>223</v>
      </c>
      <c r="Q37" s="17">
        <v>52</v>
      </c>
      <c r="R37" s="17">
        <f t="shared" si="4"/>
        <v>45683</v>
      </c>
    </row>
    <row r="38" spans="1:19" ht="15" customHeight="1">
      <c r="A38" s="51"/>
      <c r="B38" s="18" t="s">
        <v>0</v>
      </c>
      <c r="C38" s="19">
        <v>1144</v>
      </c>
      <c r="D38" s="19">
        <v>3557</v>
      </c>
      <c r="E38" s="19">
        <v>4807</v>
      </c>
      <c r="F38" s="19">
        <v>5586</v>
      </c>
      <c r="G38" s="19">
        <v>6722</v>
      </c>
      <c r="H38" s="19">
        <v>10926</v>
      </c>
      <c r="I38" s="19">
        <v>1949</v>
      </c>
      <c r="J38" s="19">
        <v>7298</v>
      </c>
      <c r="K38" s="19">
        <v>1126</v>
      </c>
      <c r="L38" s="19">
        <v>7160</v>
      </c>
      <c r="M38" s="19">
        <v>28041</v>
      </c>
      <c r="N38" s="29">
        <v>21105</v>
      </c>
      <c r="O38" s="29">
        <v>138</v>
      </c>
      <c r="P38" s="29">
        <v>334</v>
      </c>
      <c r="Q38" s="29">
        <v>2773</v>
      </c>
      <c r="R38" s="19">
        <f>SUM(C38:Q38)</f>
        <v>102666</v>
      </c>
    </row>
    <row r="39" spans="1:19" ht="15" customHeight="1">
      <c r="A39" s="49" t="s">
        <v>3</v>
      </c>
      <c r="B39" s="15" t="s">
        <v>17</v>
      </c>
      <c r="C39" s="6">
        <v>878</v>
      </c>
      <c r="D39" s="6">
        <v>2996</v>
      </c>
      <c r="E39" s="6">
        <v>2700</v>
      </c>
      <c r="F39" s="6">
        <v>5179</v>
      </c>
      <c r="G39" s="6">
        <v>4613</v>
      </c>
      <c r="H39" s="6">
        <v>10775</v>
      </c>
      <c r="I39" s="6">
        <v>1710</v>
      </c>
      <c r="J39" s="6">
        <v>3753</v>
      </c>
      <c r="K39" s="6">
        <v>728</v>
      </c>
      <c r="L39" s="6">
        <v>4051</v>
      </c>
      <c r="M39" s="6">
        <v>18533</v>
      </c>
      <c r="N39" s="6">
        <v>0</v>
      </c>
      <c r="O39" s="6">
        <v>0</v>
      </c>
      <c r="P39" s="6">
        <v>133</v>
      </c>
      <c r="Q39" s="6">
        <v>2815</v>
      </c>
      <c r="R39" s="6">
        <f t="shared" si="4"/>
        <v>58864</v>
      </c>
    </row>
    <row r="40" spans="1:19" ht="15" customHeight="1">
      <c r="A40" s="50"/>
      <c r="B40" s="14" t="s">
        <v>18</v>
      </c>
      <c r="C40" s="6">
        <v>445</v>
      </c>
      <c r="D40" s="6">
        <v>850</v>
      </c>
      <c r="E40" s="6">
        <v>3200</v>
      </c>
      <c r="F40" s="6">
        <v>1137</v>
      </c>
      <c r="G40" s="6">
        <v>4666</v>
      </c>
      <c r="H40" s="6">
        <v>1572</v>
      </c>
      <c r="I40" s="6">
        <v>485</v>
      </c>
      <c r="J40" s="6">
        <v>3649</v>
      </c>
      <c r="K40" s="6">
        <v>553</v>
      </c>
      <c r="L40" s="6">
        <v>2331</v>
      </c>
      <c r="M40" s="6">
        <v>11497</v>
      </c>
      <c r="N40" s="6">
        <v>28899</v>
      </c>
      <c r="O40" s="6">
        <v>118</v>
      </c>
      <c r="P40" s="6">
        <v>113</v>
      </c>
      <c r="Q40" s="17">
        <v>30</v>
      </c>
      <c r="R40" s="6">
        <f t="shared" si="4"/>
        <v>59545</v>
      </c>
    </row>
    <row r="41" spans="1:19" ht="15" customHeight="1">
      <c r="A41" s="51"/>
      <c r="B41" s="20" t="s">
        <v>0</v>
      </c>
      <c r="C41" s="12">
        <v>1323</v>
      </c>
      <c r="D41" s="12">
        <v>3846</v>
      </c>
      <c r="E41" s="12">
        <v>5900</v>
      </c>
      <c r="F41" s="12">
        <v>6316</v>
      </c>
      <c r="G41" s="12">
        <v>9279</v>
      </c>
      <c r="H41" s="12">
        <v>12347</v>
      </c>
      <c r="I41" s="12">
        <v>2195</v>
      </c>
      <c r="J41" s="12">
        <v>7402</v>
      </c>
      <c r="K41" s="12">
        <v>1281</v>
      </c>
      <c r="L41" s="12">
        <v>6382</v>
      </c>
      <c r="M41" s="12">
        <v>30030</v>
      </c>
      <c r="N41" s="21">
        <v>28899</v>
      </c>
      <c r="O41" s="21">
        <v>118</v>
      </c>
      <c r="P41" s="21">
        <v>246</v>
      </c>
      <c r="Q41" s="21">
        <v>2845</v>
      </c>
      <c r="R41" s="12">
        <f t="shared" si="4"/>
        <v>118409</v>
      </c>
    </row>
    <row r="42" spans="1:19" ht="15" customHeight="1">
      <c r="A42" s="49" t="s">
        <v>4</v>
      </c>
      <c r="B42" s="15" t="s">
        <v>17</v>
      </c>
      <c r="C42" s="11">
        <v>767</v>
      </c>
      <c r="D42" s="11">
        <v>2700</v>
      </c>
      <c r="E42" s="11">
        <v>2140</v>
      </c>
      <c r="F42" s="11">
        <v>4177</v>
      </c>
      <c r="G42" s="11">
        <v>3706</v>
      </c>
      <c r="H42" s="11">
        <v>10309</v>
      </c>
      <c r="I42" s="11">
        <v>1375</v>
      </c>
      <c r="J42" s="11">
        <v>3333</v>
      </c>
      <c r="K42" s="11">
        <v>520</v>
      </c>
      <c r="L42" s="11">
        <v>4103</v>
      </c>
      <c r="M42" s="11">
        <v>18253</v>
      </c>
      <c r="N42" s="11">
        <v>1</v>
      </c>
      <c r="O42" s="11">
        <v>0</v>
      </c>
      <c r="P42" s="11">
        <v>216</v>
      </c>
      <c r="Q42" s="11">
        <v>2292</v>
      </c>
      <c r="R42" s="11">
        <f t="shared" si="4"/>
        <v>53892</v>
      </c>
    </row>
    <row r="43" spans="1:19" ht="15" customHeight="1">
      <c r="A43" s="50"/>
      <c r="B43" s="22" t="s">
        <v>18</v>
      </c>
      <c r="C43" s="17">
        <v>235</v>
      </c>
      <c r="D43" s="17">
        <v>957</v>
      </c>
      <c r="E43" s="17">
        <v>1501</v>
      </c>
      <c r="F43" s="17">
        <v>1003</v>
      </c>
      <c r="G43" s="17">
        <v>3487</v>
      </c>
      <c r="H43" s="17">
        <v>1088</v>
      </c>
      <c r="I43" s="17">
        <v>330</v>
      </c>
      <c r="J43" s="17">
        <v>2714</v>
      </c>
      <c r="K43" s="17">
        <v>638</v>
      </c>
      <c r="L43" s="17">
        <v>1545</v>
      </c>
      <c r="M43" s="17">
        <v>6965</v>
      </c>
      <c r="N43" s="17">
        <v>22558</v>
      </c>
      <c r="O43" s="17">
        <v>308</v>
      </c>
      <c r="P43" s="17">
        <v>641</v>
      </c>
      <c r="Q43" s="17">
        <v>71</v>
      </c>
      <c r="R43" s="17">
        <f t="shared" si="4"/>
        <v>44041</v>
      </c>
    </row>
    <row r="44" spans="1:19" ht="15" customHeight="1">
      <c r="A44" s="51"/>
      <c r="B44" s="18" t="s">
        <v>0</v>
      </c>
      <c r="C44" s="19">
        <v>1002</v>
      </c>
      <c r="D44" s="19">
        <v>3657</v>
      </c>
      <c r="E44" s="19">
        <v>3641</v>
      </c>
      <c r="F44" s="19">
        <v>5180</v>
      </c>
      <c r="G44" s="19">
        <v>7193</v>
      </c>
      <c r="H44" s="19">
        <v>11397</v>
      </c>
      <c r="I44" s="19">
        <v>1705</v>
      </c>
      <c r="J44" s="19">
        <v>6047</v>
      </c>
      <c r="K44" s="19">
        <v>1158</v>
      </c>
      <c r="L44" s="19">
        <v>5648</v>
      </c>
      <c r="M44" s="19">
        <v>25218</v>
      </c>
      <c r="N44" s="29">
        <v>22559</v>
      </c>
      <c r="O44" s="29">
        <v>308</v>
      </c>
      <c r="P44" s="29">
        <v>857</v>
      </c>
      <c r="Q44" s="29">
        <v>2363</v>
      </c>
      <c r="R44" s="19">
        <f t="shared" si="4"/>
        <v>97933</v>
      </c>
    </row>
    <row r="45" spans="1:19" ht="15" customHeight="1">
      <c r="A45" s="49" t="s">
        <v>5</v>
      </c>
      <c r="B45" s="15" t="s">
        <v>17</v>
      </c>
      <c r="C45" s="11">
        <v>362</v>
      </c>
      <c r="D45" s="11">
        <v>1062</v>
      </c>
      <c r="E45" s="11">
        <v>976</v>
      </c>
      <c r="F45" s="11">
        <v>1737</v>
      </c>
      <c r="G45" s="11">
        <v>1683</v>
      </c>
      <c r="H45" s="11">
        <v>3340</v>
      </c>
      <c r="I45" s="11">
        <v>652</v>
      </c>
      <c r="J45" s="11">
        <v>1484</v>
      </c>
      <c r="K45" s="11">
        <v>401</v>
      </c>
      <c r="L45" s="11">
        <v>2344</v>
      </c>
      <c r="M45" s="11">
        <v>5613</v>
      </c>
      <c r="N45" s="11">
        <v>0</v>
      </c>
      <c r="O45" s="11">
        <v>0</v>
      </c>
      <c r="P45" s="11">
        <v>10</v>
      </c>
      <c r="Q45" s="11">
        <v>1070</v>
      </c>
      <c r="R45" s="11">
        <f t="shared" si="4"/>
        <v>20734</v>
      </c>
    </row>
    <row r="46" spans="1:19" ht="15" customHeight="1">
      <c r="A46" s="50"/>
      <c r="B46" s="14" t="s">
        <v>18</v>
      </c>
      <c r="C46" s="6">
        <v>35</v>
      </c>
      <c r="D46" s="6">
        <v>110</v>
      </c>
      <c r="E46" s="6">
        <v>287</v>
      </c>
      <c r="F46" s="6">
        <v>135</v>
      </c>
      <c r="G46" s="6">
        <v>659</v>
      </c>
      <c r="H46" s="6">
        <v>220</v>
      </c>
      <c r="I46" s="6">
        <v>66</v>
      </c>
      <c r="J46" s="6">
        <v>374</v>
      </c>
      <c r="K46" s="6">
        <v>63</v>
      </c>
      <c r="L46" s="6">
        <v>614</v>
      </c>
      <c r="M46" s="6">
        <v>1369</v>
      </c>
      <c r="N46" s="6">
        <v>4000</v>
      </c>
      <c r="O46" s="6">
        <v>3</v>
      </c>
      <c r="P46" s="6">
        <v>8</v>
      </c>
      <c r="Q46" s="17">
        <v>22</v>
      </c>
      <c r="R46" s="6">
        <f t="shared" si="4"/>
        <v>7965</v>
      </c>
    </row>
    <row r="47" spans="1:19" ht="15" customHeight="1">
      <c r="A47" s="51"/>
      <c r="B47" s="20" t="s">
        <v>0</v>
      </c>
      <c r="C47" s="12">
        <v>397</v>
      </c>
      <c r="D47" s="12">
        <v>1172</v>
      </c>
      <c r="E47" s="12">
        <v>1263</v>
      </c>
      <c r="F47" s="12">
        <v>1872</v>
      </c>
      <c r="G47" s="12">
        <v>2342</v>
      </c>
      <c r="H47" s="12">
        <v>3560</v>
      </c>
      <c r="I47" s="12">
        <v>718</v>
      </c>
      <c r="J47" s="12">
        <v>1858</v>
      </c>
      <c r="K47" s="12">
        <v>464</v>
      </c>
      <c r="L47" s="12">
        <v>2958</v>
      </c>
      <c r="M47" s="12">
        <v>6982</v>
      </c>
      <c r="N47" s="21">
        <v>4000</v>
      </c>
      <c r="O47" s="21">
        <v>3</v>
      </c>
      <c r="P47" s="21">
        <v>18</v>
      </c>
      <c r="Q47" s="21">
        <v>1092</v>
      </c>
      <c r="R47" s="12">
        <f t="shared" si="4"/>
        <v>28699</v>
      </c>
    </row>
    <row r="48" spans="1:19" ht="15" customHeight="1">
      <c r="A48" s="49" t="s">
        <v>6</v>
      </c>
      <c r="B48" s="15" t="s">
        <v>17</v>
      </c>
      <c r="C48" s="6">
        <v>737</v>
      </c>
      <c r="D48" s="6">
        <v>3256</v>
      </c>
      <c r="E48" s="6">
        <v>2832</v>
      </c>
      <c r="F48" s="6">
        <v>5543</v>
      </c>
      <c r="G48" s="6">
        <v>4305</v>
      </c>
      <c r="H48" s="6">
        <v>9079</v>
      </c>
      <c r="I48" s="6">
        <v>1348</v>
      </c>
      <c r="J48" s="6">
        <v>4586</v>
      </c>
      <c r="K48" s="6">
        <v>553</v>
      </c>
      <c r="L48" s="6">
        <v>4022</v>
      </c>
      <c r="M48" s="6">
        <v>19259</v>
      </c>
      <c r="N48" s="6">
        <v>0</v>
      </c>
      <c r="O48" s="6">
        <v>0</v>
      </c>
      <c r="P48" s="6">
        <v>146</v>
      </c>
      <c r="Q48" s="6">
        <v>2430</v>
      </c>
      <c r="R48" s="6">
        <f t="shared" si="4"/>
        <v>58096</v>
      </c>
    </row>
    <row r="49" spans="1:18" ht="15" customHeight="1">
      <c r="A49" s="50"/>
      <c r="B49" s="22" t="s">
        <v>18</v>
      </c>
      <c r="C49" s="17">
        <v>298</v>
      </c>
      <c r="D49" s="17">
        <v>532</v>
      </c>
      <c r="E49" s="17">
        <v>2158</v>
      </c>
      <c r="F49" s="17">
        <v>871</v>
      </c>
      <c r="G49" s="17">
        <v>3296</v>
      </c>
      <c r="H49" s="17">
        <v>949</v>
      </c>
      <c r="I49" s="17">
        <v>184</v>
      </c>
      <c r="J49" s="17">
        <v>2722</v>
      </c>
      <c r="K49" s="17">
        <v>312</v>
      </c>
      <c r="L49" s="17">
        <v>1768</v>
      </c>
      <c r="M49" s="17">
        <v>7642</v>
      </c>
      <c r="N49" s="17">
        <v>20372</v>
      </c>
      <c r="O49" s="17">
        <v>369</v>
      </c>
      <c r="P49" s="17">
        <v>83</v>
      </c>
      <c r="Q49" s="17">
        <v>21</v>
      </c>
      <c r="R49" s="17">
        <f t="shared" si="4"/>
        <v>41577</v>
      </c>
    </row>
    <row r="50" spans="1:18" ht="15" customHeight="1">
      <c r="A50" s="51"/>
      <c r="B50" s="18" t="s">
        <v>0</v>
      </c>
      <c r="C50" s="19">
        <v>1035</v>
      </c>
      <c r="D50" s="19">
        <v>3788</v>
      </c>
      <c r="E50" s="19">
        <v>4990</v>
      </c>
      <c r="F50" s="19">
        <v>6414</v>
      </c>
      <c r="G50" s="19">
        <v>7601</v>
      </c>
      <c r="H50" s="19">
        <v>10028</v>
      </c>
      <c r="I50" s="19">
        <v>1532</v>
      </c>
      <c r="J50" s="19">
        <v>7308</v>
      </c>
      <c r="K50" s="19">
        <v>865</v>
      </c>
      <c r="L50" s="19">
        <v>5790</v>
      </c>
      <c r="M50" s="19">
        <v>26901</v>
      </c>
      <c r="N50" s="29">
        <v>20372</v>
      </c>
      <c r="O50" s="29">
        <v>369</v>
      </c>
      <c r="P50" s="29">
        <v>229</v>
      </c>
      <c r="Q50" s="29">
        <v>2451</v>
      </c>
      <c r="R50" s="19">
        <f t="shared" si="4"/>
        <v>99673</v>
      </c>
    </row>
    <row r="51" spans="1:18" ht="15" customHeight="1">
      <c r="A51" s="49" t="s">
        <v>7</v>
      </c>
      <c r="B51" s="15" t="s">
        <v>17</v>
      </c>
      <c r="C51" s="6">
        <v>580</v>
      </c>
      <c r="D51" s="6">
        <v>2151</v>
      </c>
      <c r="E51" s="6">
        <v>2112</v>
      </c>
      <c r="F51" s="6">
        <v>3256</v>
      </c>
      <c r="G51" s="6">
        <v>2965</v>
      </c>
      <c r="H51" s="6">
        <v>7993</v>
      </c>
      <c r="I51" s="6">
        <v>1653</v>
      </c>
      <c r="J51" s="6">
        <v>4400</v>
      </c>
      <c r="K51" s="6">
        <v>491</v>
      </c>
      <c r="L51" s="6">
        <v>3020</v>
      </c>
      <c r="M51" s="6">
        <v>13530</v>
      </c>
      <c r="N51" s="6">
        <v>0</v>
      </c>
      <c r="O51" s="6">
        <v>0</v>
      </c>
      <c r="P51" s="6">
        <v>164</v>
      </c>
      <c r="Q51" s="6">
        <v>2773</v>
      </c>
      <c r="R51" s="6">
        <f t="shared" si="4"/>
        <v>45088</v>
      </c>
    </row>
    <row r="52" spans="1:18" ht="15" customHeight="1">
      <c r="A52" s="50"/>
      <c r="B52" s="8" t="s">
        <v>18</v>
      </c>
      <c r="C52" s="6">
        <v>206</v>
      </c>
      <c r="D52" s="6">
        <v>569</v>
      </c>
      <c r="E52" s="6">
        <v>1805</v>
      </c>
      <c r="F52" s="6">
        <v>713</v>
      </c>
      <c r="G52" s="6">
        <v>2820</v>
      </c>
      <c r="H52" s="6">
        <v>1109</v>
      </c>
      <c r="I52" s="6">
        <v>234</v>
      </c>
      <c r="J52" s="6">
        <v>2927</v>
      </c>
      <c r="K52" s="6">
        <v>350</v>
      </c>
      <c r="L52" s="6">
        <v>1327</v>
      </c>
      <c r="M52" s="6">
        <v>6334</v>
      </c>
      <c r="N52" s="6">
        <v>18281</v>
      </c>
      <c r="O52" s="6">
        <v>206</v>
      </c>
      <c r="P52" s="6">
        <v>145</v>
      </c>
      <c r="Q52" s="17">
        <v>43</v>
      </c>
      <c r="R52" s="6">
        <f t="shared" si="4"/>
        <v>37069</v>
      </c>
    </row>
    <row r="53" spans="1:18" ht="15" customHeight="1">
      <c r="A53" s="51"/>
      <c r="B53" s="23" t="s">
        <v>0</v>
      </c>
      <c r="C53" s="12">
        <v>786</v>
      </c>
      <c r="D53" s="12">
        <v>2720</v>
      </c>
      <c r="E53" s="12">
        <v>3917</v>
      </c>
      <c r="F53" s="12">
        <v>3969</v>
      </c>
      <c r="G53" s="12">
        <v>5785</v>
      </c>
      <c r="H53" s="12">
        <v>9102</v>
      </c>
      <c r="I53" s="12">
        <v>1887</v>
      </c>
      <c r="J53" s="12">
        <v>7327</v>
      </c>
      <c r="K53" s="12">
        <v>841</v>
      </c>
      <c r="L53" s="12">
        <v>4347</v>
      </c>
      <c r="M53" s="12">
        <v>19864</v>
      </c>
      <c r="N53" s="21">
        <v>18281</v>
      </c>
      <c r="O53" s="21">
        <v>206</v>
      </c>
      <c r="P53" s="21">
        <v>309</v>
      </c>
      <c r="Q53" s="21">
        <v>2816</v>
      </c>
      <c r="R53" s="12">
        <f t="shared" si="4"/>
        <v>82157</v>
      </c>
    </row>
    <row r="54" spans="1:18" ht="15" customHeight="1">
      <c r="A54" s="49" t="s">
        <v>8</v>
      </c>
      <c r="B54" s="7" t="s">
        <v>17</v>
      </c>
      <c r="C54" s="6">
        <v>278</v>
      </c>
      <c r="D54" s="6">
        <v>1639</v>
      </c>
      <c r="E54" s="6">
        <v>1292</v>
      </c>
      <c r="F54" s="6">
        <v>2777</v>
      </c>
      <c r="G54" s="6">
        <v>2648</v>
      </c>
      <c r="H54" s="6">
        <v>5240</v>
      </c>
      <c r="I54" s="6">
        <v>1139</v>
      </c>
      <c r="J54" s="6">
        <v>2240</v>
      </c>
      <c r="K54" s="6">
        <v>660</v>
      </c>
      <c r="L54" s="6">
        <v>3172</v>
      </c>
      <c r="M54" s="6">
        <v>13849</v>
      </c>
      <c r="N54" s="6">
        <v>0</v>
      </c>
      <c r="O54" s="6">
        <v>0</v>
      </c>
      <c r="P54" s="6">
        <v>140</v>
      </c>
      <c r="Q54" s="6">
        <v>1788</v>
      </c>
      <c r="R54" s="6">
        <f t="shared" si="4"/>
        <v>36862</v>
      </c>
    </row>
    <row r="55" spans="1:18" ht="15" customHeight="1">
      <c r="A55" s="50"/>
      <c r="B55" s="16" t="s">
        <v>18</v>
      </c>
      <c r="C55" s="17">
        <v>171</v>
      </c>
      <c r="D55" s="17">
        <v>360</v>
      </c>
      <c r="E55" s="17">
        <v>708</v>
      </c>
      <c r="F55" s="17">
        <v>340</v>
      </c>
      <c r="G55" s="17">
        <v>1607</v>
      </c>
      <c r="H55" s="17">
        <v>691</v>
      </c>
      <c r="I55" s="17">
        <v>161</v>
      </c>
      <c r="J55" s="17">
        <v>1927</v>
      </c>
      <c r="K55" s="17">
        <v>196</v>
      </c>
      <c r="L55" s="17">
        <v>705</v>
      </c>
      <c r="M55" s="17">
        <v>4992</v>
      </c>
      <c r="N55" s="17">
        <v>9244</v>
      </c>
      <c r="O55" s="17">
        <v>158</v>
      </c>
      <c r="P55" s="17">
        <v>180</v>
      </c>
      <c r="Q55" s="17">
        <v>27</v>
      </c>
      <c r="R55" s="17">
        <f t="shared" si="4"/>
        <v>21467</v>
      </c>
    </row>
    <row r="56" spans="1:18" ht="15" customHeight="1">
      <c r="A56" s="51"/>
      <c r="B56" s="18" t="s">
        <v>0</v>
      </c>
      <c r="C56" s="19">
        <v>449</v>
      </c>
      <c r="D56" s="19">
        <v>1999</v>
      </c>
      <c r="E56" s="19">
        <v>2000</v>
      </c>
      <c r="F56" s="19">
        <v>3117</v>
      </c>
      <c r="G56" s="19">
        <v>4255</v>
      </c>
      <c r="H56" s="19">
        <v>5931</v>
      </c>
      <c r="I56" s="19">
        <v>1300</v>
      </c>
      <c r="J56" s="19">
        <v>4167</v>
      </c>
      <c r="K56" s="19">
        <v>856</v>
      </c>
      <c r="L56" s="19">
        <v>3877</v>
      </c>
      <c r="M56" s="19">
        <v>18841</v>
      </c>
      <c r="N56" s="29">
        <v>9244</v>
      </c>
      <c r="O56" s="29">
        <v>158</v>
      </c>
      <c r="P56" s="29">
        <v>320</v>
      </c>
      <c r="Q56" s="29">
        <v>1815</v>
      </c>
      <c r="R56" s="19">
        <f t="shared" si="4"/>
        <v>58329</v>
      </c>
    </row>
    <row r="57" spans="1:18" ht="15" customHeight="1">
      <c r="A57" s="49" t="s">
        <v>9</v>
      </c>
      <c r="B57" s="14" t="s">
        <v>17</v>
      </c>
      <c r="C57" s="6">
        <v>367</v>
      </c>
      <c r="D57" s="6">
        <v>1789</v>
      </c>
      <c r="E57" s="6">
        <v>2000</v>
      </c>
      <c r="F57" s="6">
        <v>2718</v>
      </c>
      <c r="G57" s="6">
        <v>2520</v>
      </c>
      <c r="H57" s="6">
        <v>5409</v>
      </c>
      <c r="I57" s="6">
        <v>884</v>
      </c>
      <c r="J57" s="6">
        <v>2486</v>
      </c>
      <c r="K57" s="6">
        <v>555</v>
      </c>
      <c r="L57" s="6">
        <v>3070</v>
      </c>
      <c r="M57" s="6">
        <v>17101</v>
      </c>
      <c r="N57" s="6">
        <v>0</v>
      </c>
      <c r="O57" s="6">
        <v>0</v>
      </c>
      <c r="P57" s="6">
        <v>90</v>
      </c>
      <c r="Q57" s="6">
        <v>1788</v>
      </c>
      <c r="R57" s="6">
        <f t="shared" si="4"/>
        <v>40777</v>
      </c>
    </row>
    <row r="58" spans="1:18" ht="15" customHeight="1">
      <c r="A58" s="50"/>
      <c r="B58" s="8" t="s">
        <v>18</v>
      </c>
      <c r="C58" s="6">
        <v>262</v>
      </c>
      <c r="D58" s="6">
        <v>452</v>
      </c>
      <c r="E58" s="6">
        <v>1623</v>
      </c>
      <c r="F58" s="6">
        <v>584</v>
      </c>
      <c r="G58" s="6">
        <v>2240</v>
      </c>
      <c r="H58" s="6">
        <v>686</v>
      </c>
      <c r="I58" s="6">
        <v>243</v>
      </c>
      <c r="J58" s="6">
        <v>2297</v>
      </c>
      <c r="K58" s="6">
        <v>368</v>
      </c>
      <c r="L58" s="6">
        <v>1746</v>
      </c>
      <c r="M58" s="6">
        <v>5813</v>
      </c>
      <c r="N58" s="6">
        <v>13592</v>
      </c>
      <c r="O58" s="6">
        <v>408</v>
      </c>
      <c r="P58" s="6">
        <v>107</v>
      </c>
      <c r="Q58" s="17">
        <v>17</v>
      </c>
      <c r="R58" s="6">
        <f t="shared" si="4"/>
        <v>30438</v>
      </c>
    </row>
    <row r="59" spans="1:18" ht="15" customHeight="1">
      <c r="A59" s="51"/>
      <c r="B59" s="23" t="s">
        <v>0</v>
      </c>
      <c r="C59" s="12">
        <v>629</v>
      </c>
      <c r="D59" s="12">
        <v>2241</v>
      </c>
      <c r="E59" s="12">
        <v>3623</v>
      </c>
      <c r="F59" s="12">
        <v>3302</v>
      </c>
      <c r="G59" s="12">
        <v>4760</v>
      </c>
      <c r="H59" s="12">
        <v>6095</v>
      </c>
      <c r="I59" s="12">
        <v>1127</v>
      </c>
      <c r="J59" s="12">
        <v>4783</v>
      </c>
      <c r="K59" s="12">
        <v>923</v>
      </c>
      <c r="L59" s="12">
        <v>4816</v>
      </c>
      <c r="M59" s="12">
        <v>22914</v>
      </c>
      <c r="N59" s="21">
        <v>13592</v>
      </c>
      <c r="O59" s="21">
        <v>408</v>
      </c>
      <c r="P59" s="21">
        <v>197</v>
      </c>
      <c r="Q59" s="21">
        <v>1805</v>
      </c>
      <c r="R59" s="12">
        <f t="shared" si="4"/>
        <v>71215</v>
      </c>
    </row>
    <row r="60" spans="1:18" ht="15" customHeight="1">
      <c r="A60" s="49" t="s">
        <v>10</v>
      </c>
      <c r="B60" s="8" t="s">
        <v>17</v>
      </c>
      <c r="C60" s="6">
        <v>209</v>
      </c>
      <c r="D60" s="6">
        <v>1078</v>
      </c>
      <c r="E60" s="6">
        <v>707</v>
      </c>
      <c r="F60" s="6">
        <v>1890</v>
      </c>
      <c r="G60" s="6">
        <v>1338</v>
      </c>
      <c r="H60" s="6">
        <v>3625</v>
      </c>
      <c r="I60" s="6">
        <v>589</v>
      </c>
      <c r="J60" s="6">
        <v>1310</v>
      </c>
      <c r="K60" s="6">
        <v>312</v>
      </c>
      <c r="L60" s="6">
        <v>1575</v>
      </c>
      <c r="M60" s="6">
        <v>6905</v>
      </c>
      <c r="N60" s="6">
        <v>0</v>
      </c>
      <c r="O60" s="6">
        <v>0</v>
      </c>
      <c r="P60" s="6">
        <v>87</v>
      </c>
      <c r="Q60" s="6">
        <v>1633</v>
      </c>
      <c r="R60" s="6">
        <f t="shared" si="4"/>
        <v>21258</v>
      </c>
    </row>
    <row r="61" spans="1:18" ht="15" customHeight="1">
      <c r="A61" s="50"/>
      <c r="B61" s="16" t="s">
        <v>18</v>
      </c>
      <c r="C61" s="17">
        <v>119</v>
      </c>
      <c r="D61" s="17">
        <v>370</v>
      </c>
      <c r="E61" s="17">
        <v>710</v>
      </c>
      <c r="F61" s="17">
        <v>373</v>
      </c>
      <c r="G61" s="17">
        <v>1560</v>
      </c>
      <c r="H61" s="17">
        <v>391</v>
      </c>
      <c r="I61" s="17">
        <v>146</v>
      </c>
      <c r="J61" s="17">
        <v>1290</v>
      </c>
      <c r="K61" s="17">
        <v>178</v>
      </c>
      <c r="L61" s="17">
        <v>898</v>
      </c>
      <c r="M61" s="17">
        <v>3615</v>
      </c>
      <c r="N61" s="17">
        <v>8372</v>
      </c>
      <c r="O61" s="17">
        <v>317</v>
      </c>
      <c r="P61" s="17">
        <v>60</v>
      </c>
      <c r="Q61" s="17">
        <v>13</v>
      </c>
      <c r="R61" s="17">
        <f t="shared" si="4"/>
        <v>18412</v>
      </c>
    </row>
    <row r="62" spans="1:18" ht="15" customHeight="1">
      <c r="A62" s="51"/>
      <c r="B62" s="18" t="s">
        <v>0</v>
      </c>
      <c r="C62" s="19">
        <v>328</v>
      </c>
      <c r="D62" s="19">
        <v>1448</v>
      </c>
      <c r="E62" s="19">
        <v>1417</v>
      </c>
      <c r="F62" s="19">
        <v>2263</v>
      </c>
      <c r="G62" s="19">
        <v>2898</v>
      </c>
      <c r="H62" s="19">
        <v>4016</v>
      </c>
      <c r="I62" s="19">
        <v>735</v>
      </c>
      <c r="J62" s="19">
        <v>2600</v>
      </c>
      <c r="K62" s="19">
        <v>490</v>
      </c>
      <c r="L62" s="19">
        <v>2473</v>
      </c>
      <c r="M62" s="19">
        <v>10520</v>
      </c>
      <c r="N62" s="29">
        <v>8372</v>
      </c>
      <c r="O62" s="29">
        <v>317</v>
      </c>
      <c r="P62" s="29">
        <v>147</v>
      </c>
      <c r="Q62" s="29">
        <v>1646</v>
      </c>
      <c r="R62" s="19">
        <f t="shared" si="4"/>
        <v>39670</v>
      </c>
    </row>
    <row r="63" spans="1:18" ht="15" customHeight="1">
      <c r="A63" s="49" t="s">
        <v>11</v>
      </c>
      <c r="B63" s="14" t="s">
        <v>17</v>
      </c>
      <c r="C63" s="6">
        <v>19</v>
      </c>
      <c r="D63" s="6">
        <v>348</v>
      </c>
      <c r="E63" s="6">
        <v>209</v>
      </c>
      <c r="F63" s="6">
        <v>387</v>
      </c>
      <c r="G63" s="6">
        <v>523</v>
      </c>
      <c r="H63" s="6">
        <v>845</v>
      </c>
      <c r="I63" s="6">
        <v>200</v>
      </c>
      <c r="J63" s="6">
        <v>585</v>
      </c>
      <c r="K63" s="6">
        <v>71</v>
      </c>
      <c r="L63" s="6">
        <v>339</v>
      </c>
      <c r="M63" s="6">
        <v>1740</v>
      </c>
      <c r="N63" s="6">
        <v>0</v>
      </c>
      <c r="O63" s="6">
        <v>0</v>
      </c>
      <c r="P63" s="6">
        <v>40</v>
      </c>
      <c r="Q63" s="6">
        <v>933</v>
      </c>
      <c r="R63" s="6">
        <f t="shared" si="4"/>
        <v>6239</v>
      </c>
    </row>
    <row r="64" spans="1:18" ht="15" customHeight="1">
      <c r="A64" s="50"/>
      <c r="B64" s="8" t="s">
        <v>18</v>
      </c>
      <c r="C64" s="6">
        <v>30</v>
      </c>
      <c r="D64" s="6">
        <v>84</v>
      </c>
      <c r="E64" s="6">
        <v>198</v>
      </c>
      <c r="F64" s="6">
        <v>77</v>
      </c>
      <c r="G64" s="6">
        <v>468</v>
      </c>
      <c r="H64" s="6">
        <v>106</v>
      </c>
      <c r="I64" s="6">
        <v>38</v>
      </c>
      <c r="J64" s="6">
        <v>434</v>
      </c>
      <c r="K64" s="6">
        <v>53</v>
      </c>
      <c r="L64" s="6">
        <v>87</v>
      </c>
      <c r="M64" s="6">
        <v>446</v>
      </c>
      <c r="N64" s="6">
        <v>2182</v>
      </c>
      <c r="O64" s="6">
        <v>15</v>
      </c>
      <c r="P64" s="6">
        <v>49</v>
      </c>
      <c r="Q64" s="6">
        <v>2</v>
      </c>
      <c r="R64" s="6">
        <f t="shared" si="4"/>
        <v>4269</v>
      </c>
    </row>
    <row r="65" spans="1:18" ht="15" customHeight="1">
      <c r="A65" s="51"/>
      <c r="B65" s="23" t="s">
        <v>0</v>
      </c>
      <c r="C65" s="12">
        <v>49</v>
      </c>
      <c r="D65" s="12">
        <v>432</v>
      </c>
      <c r="E65" s="12">
        <v>407</v>
      </c>
      <c r="F65" s="12">
        <v>464</v>
      </c>
      <c r="G65" s="12">
        <v>991</v>
      </c>
      <c r="H65" s="12">
        <v>951</v>
      </c>
      <c r="I65" s="12">
        <v>238</v>
      </c>
      <c r="J65" s="12">
        <v>1019</v>
      </c>
      <c r="K65" s="12">
        <v>124</v>
      </c>
      <c r="L65" s="12">
        <v>426</v>
      </c>
      <c r="M65" s="12">
        <v>2186</v>
      </c>
      <c r="N65" s="21">
        <v>2182</v>
      </c>
      <c r="O65" s="21">
        <v>15</v>
      </c>
      <c r="P65" s="21">
        <v>89</v>
      </c>
      <c r="Q65" s="21">
        <v>935</v>
      </c>
      <c r="R65" s="12">
        <f t="shared" si="4"/>
        <v>10508</v>
      </c>
    </row>
    <row r="66" spans="1:18" ht="15" customHeight="1">
      <c r="A66" s="49" t="s">
        <v>13</v>
      </c>
      <c r="B66" s="8" t="s">
        <v>17</v>
      </c>
      <c r="C66" s="6">
        <v>99</v>
      </c>
      <c r="D66" s="6">
        <v>286</v>
      </c>
      <c r="E66" s="6">
        <v>265</v>
      </c>
      <c r="F66" s="6">
        <v>623</v>
      </c>
      <c r="G66" s="6">
        <v>409</v>
      </c>
      <c r="H66" s="6">
        <v>1038</v>
      </c>
      <c r="I66" s="6">
        <v>227</v>
      </c>
      <c r="J66" s="6">
        <v>503</v>
      </c>
      <c r="K66" s="6">
        <v>41</v>
      </c>
      <c r="L66" s="6">
        <v>340</v>
      </c>
      <c r="M66" s="6">
        <v>2788</v>
      </c>
      <c r="N66" s="6">
        <v>0</v>
      </c>
      <c r="O66" s="6">
        <v>0</v>
      </c>
      <c r="P66" s="6">
        <v>40</v>
      </c>
      <c r="Q66" s="6">
        <v>910</v>
      </c>
      <c r="R66" s="6">
        <f t="shared" si="4"/>
        <v>7569</v>
      </c>
    </row>
    <row r="67" spans="1:18" ht="15" customHeight="1">
      <c r="A67" s="50"/>
      <c r="B67" s="14" t="s">
        <v>18</v>
      </c>
      <c r="C67" s="6">
        <v>33</v>
      </c>
      <c r="D67" s="6">
        <v>68</v>
      </c>
      <c r="E67" s="6">
        <v>114</v>
      </c>
      <c r="F67" s="6">
        <v>64</v>
      </c>
      <c r="G67" s="6">
        <v>267</v>
      </c>
      <c r="H67" s="6">
        <v>85</v>
      </c>
      <c r="I67" s="6">
        <v>34</v>
      </c>
      <c r="J67" s="6">
        <v>335</v>
      </c>
      <c r="K67" s="6">
        <v>46</v>
      </c>
      <c r="L67" s="6">
        <v>133</v>
      </c>
      <c r="M67" s="6">
        <v>673</v>
      </c>
      <c r="N67" s="6">
        <v>2358</v>
      </c>
      <c r="O67" s="6">
        <v>72</v>
      </c>
      <c r="P67" s="6">
        <v>17</v>
      </c>
      <c r="Q67" s="6">
        <v>1</v>
      </c>
      <c r="R67" s="6">
        <f t="shared" si="4"/>
        <v>4300</v>
      </c>
    </row>
    <row r="68" spans="1:18" ht="15" customHeight="1">
      <c r="A68" s="51"/>
      <c r="B68" s="20" t="s">
        <v>0</v>
      </c>
      <c r="C68" s="12">
        <v>132</v>
      </c>
      <c r="D68" s="12">
        <v>354</v>
      </c>
      <c r="E68" s="12">
        <v>379</v>
      </c>
      <c r="F68" s="12">
        <v>687</v>
      </c>
      <c r="G68" s="12">
        <v>676</v>
      </c>
      <c r="H68" s="12">
        <v>1123</v>
      </c>
      <c r="I68" s="12">
        <v>261</v>
      </c>
      <c r="J68" s="12">
        <v>838</v>
      </c>
      <c r="K68" s="12">
        <v>87</v>
      </c>
      <c r="L68" s="12">
        <v>473</v>
      </c>
      <c r="M68" s="12">
        <v>3461</v>
      </c>
      <c r="N68" s="21">
        <v>2358</v>
      </c>
      <c r="O68" s="21">
        <v>72</v>
      </c>
      <c r="P68" s="21">
        <v>57</v>
      </c>
      <c r="Q68" s="21">
        <v>911</v>
      </c>
      <c r="R68" s="12">
        <f t="shared" si="4"/>
        <v>11869</v>
      </c>
    </row>
    <row r="69" spans="1:18" ht="15" customHeight="1">
      <c r="A69" s="49" t="s">
        <v>12</v>
      </c>
      <c r="B69" s="15" t="s">
        <v>17</v>
      </c>
      <c r="C69" s="6">
        <v>178</v>
      </c>
      <c r="D69" s="6">
        <v>854</v>
      </c>
      <c r="E69" s="6">
        <v>851</v>
      </c>
      <c r="F69" s="6">
        <v>1309</v>
      </c>
      <c r="G69" s="6">
        <v>1224</v>
      </c>
      <c r="H69" s="6">
        <v>3350</v>
      </c>
      <c r="I69" s="6">
        <v>462</v>
      </c>
      <c r="J69" s="6">
        <v>1329</v>
      </c>
      <c r="K69" s="6">
        <v>282</v>
      </c>
      <c r="L69" s="6">
        <v>1334</v>
      </c>
      <c r="M69" s="6">
        <v>6532</v>
      </c>
      <c r="N69" s="6">
        <v>0</v>
      </c>
      <c r="O69" s="6">
        <v>0</v>
      </c>
      <c r="P69" s="6">
        <v>426</v>
      </c>
      <c r="Q69" s="6">
        <v>1351</v>
      </c>
      <c r="R69" s="6">
        <f t="shared" si="4"/>
        <v>19482</v>
      </c>
    </row>
    <row r="70" spans="1:18" ht="15" customHeight="1">
      <c r="A70" s="50"/>
      <c r="B70" s="16" t="s">
        <v>18</v>
      </c>
      <c r="C70" s="17">
        <v>135</v>
      </c>
      <c r="D70" s="17">
        <v>289</v>
      </c>
      <c r="E70" s="17">
        <v>565</v>
      </c>
      <c r="F70" s="17">
        <v>204</v>
      </c>
      <c r="G70" s="17">
        <v>1955</v>
      </c>
      <c r="H70" s="17">
        <v>430</v>
      </c>
      <c r="I70" s="17">
        <v>135</v>
      </c>
      <c r="J70" s="17">
        <v>1457</v>
      </c>
      <c r="K70" s="17">
        <v>219</v>
      </c>
      <c r="L70" s="17">
        <v>653</v>
      </c>
      <c r="M70" s="17">
        <v>2542</v>
      </c>
      <c r="N70" s="17">
        <v>8290</v>
      </c>
      <c r="O70" s="17">
        <v>142</v>
      </c>
      <c r="P70" s="17">
        <v>371</v>
      </c>
      <c r="Q70" s="17">
        <v>13</v>
      </c>
      <c r="R70" s="17">
        <f t="shared" si="4"/>
        <v>17400</v>
      </c>
    </row>
    <row r="71" spans="1:18" ht="15" customHeight="1">
      <c r="A71" s="51"/>
      <c r="B71" s="18" t="s">
        <v>0</v>
      </c>
      <c r="C71" s="19">
        <v>313</v>
      </c>
      <c r="D71" s="19">
        <v>1143</v>
      </c>
      <c r="E71" s="19">
        <v>1416</v>
      </c>
      <c r="F71" s="19">
        <v>1513</v>
      </c>
      <c r="G71" s="19">
        <v>3179</v>
      </c>
      <c r="H71" s="19">
        <v>3780</v>
      </c>
      <c r="I71" s="19">
        <v>597</v>
      </c>
      <c r="J71" s="19">
        <v>2786</v>
      </c>
      <c r="K71" s="19">
        <v>501</v>
      </c>
      <c r="L71" s="19">
        <v>1987</v>
      </c>
      <c r="M71" s="19">
        <v>9074</v>
      </c>
      <c r="N71" s="19">
        <v>8290</v>
      </c>
      <c r="O71" s="19">
        <v>142</v>
      </c>
      <c r="P71" s="29">
        <v>797</v>
      </c>
      <c r="Q71" s="29">
        <v>1364</v>
      </c>
      <c r="R71" s="19">
        <f t="shared" si="4"/>
        <v>36882</v>
      </c>
    </row>
    <row r="72" spans="1:18" ht="15" customHeight="1">
      <c r="A72" s="49" t="s">
        <v>14</v>
      </c>
      <c r="B72" s="14" t="s">
        <v>17</v>
      </c>
      <c r="C72" s="6">
        <v>321</v>
      </c>
      <c r="D72" s="6">
        <v>1852</v>
      </c>
      <c r="E72" s="6">
        <v>1607</v>
      </c>
      <c r="F72" s="6">
        <v>2696</v>
      </c>
      <c r="G72" s="6">
        <v>2473</v>
      </c>
      <c r="H72" s="6">
        <v>6116</v>
      </c>
      <c r="I72" s="6">
        <v>1232</v>
      </c>
      <c r="J72" s="6">
        <v>2400</v>
      </c>
      <c r="K72" s="6">
        <v>486</v>
      </c>
      <c r="L72" s="6">
        <v>2993</v>
      </c>
      <c r="M72" s="6">
        <v>15165</v>
      </c>
      <c r="N72" s="6">
        <v>0</v>
      </c>
      <c r="O72" s="6">
        <v>0</v>
      </c>
      <c r="P72" s="6">
        <v>80</v>
      </c>
      <c r="Q72" s="6">
        <v>2788</v>
      </c>
      <c r="R72" s="6">
        <f t="shared" si="4"/>
        <v>40209</v>
      </c>
    </row>
    <row r="73" spans="1:18" ht="15" customHeight="1">
      <c r="A73" s="50"/>
      <c r="B73" s="16" t="s">
        <v>18</v>
      </c>
      <c r="C73" s="17">
        <v>183</v>
      </c>
      <c r="D73" s="17">
        <v>491</v>
      </c>
      <c r="E73" s="17">
        <v>1395</v>
      </c>
      <c r="F73" s="17">
        <v>558</v>
      </c>
      <c r="G73" s="17">
        <v>2872</v>
      </c>
      <c r="H73" s="17">
        <v>744</v>
      </c>
      <c r="I73" s="17">
        <v>293</v>
      </c>
      <c r="J73" s="17">
        <v>2442</v>
      </c>
      <c r="K73" s="17">
        <v>313</v>
      </c>
      <c r="L73" s="17">
        <v>1682</v>
      </c>
      <c r="M73" s="17">
        <v>6101</v>
      </c>
      <c r="N73" s="17">
        <v>22259</v>
      </c>
      <c r="O73" s="17">
        <v>513</v>
      </c>
      <c r="P73" s="17">
        <v>65</v>
      </c>
      <c r="Q73" s="17">
        <v>12</v>
      </c>
      <c r="R73" s="17">
        <f t="shared" si="4"/>
        <v>39923</v>
      </c>
    </row>
    <row r="74" spans="1:18" ht="15" customHeight="1">
      <c r="A74" s="51"/>
      <c r="B74" s="18" t="s">
        <v>0</v>
      </c>
      <c r="C74" s="19">
        <v>504</v>
      </c>
      <c r="D74" s="19">
        <v>2343</v>
      </c>
      <c r="E74" s="19">
        <v>3002</v>
      </c>
      <c r="F74" s="19">
        <v>3254</v>
      </c>
      <c r="G74" s="19">
        <v>5345</v>
      </c>
      <c r="H74" s="19">
        <v>6860</v>
      </c>
      <c r="I74" s="19">
        <v>1525</v>
      </c>
      <c r="J74" s="19">
        <v>4842</v>
      </c>
      <c r="K74" s="19">
        <v>799</v>
      </c>
      <c r="L74" s="19">
        <v>4675</v>
      </c>
      <c r="M74" s="19">
        <v>21266</v>
      </c>
      <c r="N74" s="29">
        <v>22259</v>
      </c>
      <c r="O74" s="29">
        <v>513</v>
      </c>
      <c r="P74" s="29">
        <v>145</v>
      </c>
      <c r="Q74" s="29">
        <v>2800</v>
      </c>
      <c r="R74" s="19">
        <f t="shared" si="4"/>
        <v>80132</v>
      </c>
    </row>
    <row r="75" spans="1:18" ht="15" customHeight="1">
      <c r="A75" s="49" t="s">
        <v>15</v>
      </c>
      <c r="B75" s="8" t="s">
        <v>17</v>
      </c>
      <c r="C75" s="6">
        <v>166</v>
      </c>
      <c r="D75" s="6">
        <v>918</v>
      </c>
      <c r="E75" s="6">
        <v>779</v>
      </c>
      <c r="F75" s="6">
        <v>1229</v>
      </c>
      <c r="G75" s="6">
        <v>1074</v>
      </c>
      <c r="H75" s="6">
        <v>2279</v>
      </c>
      <c r="I75" s="6">
        <v>337</v>
      </c>
      <c r="J75" s="6">
        <v>1165</v>
      </c>
      <c r="K75" s="6">
        <v>185</v>
      </c>
      <c r="L75" s="6">
        <v>1373</v>
      </c>
      <c r="M75" s="6">
        <v>6500</v>
      </c>
      <c r="N75" s="6">
        <v>0</v>
      </c>
      <c r="O75" s="6">
        <v>0</v>
      </c>
      <c r="P75" s="6">
        <v>147</v>
      </c>
      <c r="Q75" s="6">
        <v>1550</v>
      </c>
      <c r="R75" s="6">
        <f t="shared" si="4"/>
        <v>17702</v>
      </c>
    </row>
    <row r="76" spans="1:18" ht="15" customHeight="1">
      <c r="A76" s="50"/>
      <c r="B76" s="8" t="s">
        <v>18</v>
      </c>
      <c r="C76" s="6">
        <v>60</v>
      </c>
      <c r="D76" s="6">
        <v>120</v>
      </c>
      <c r="E76" s="6">
        <v>293</v>
      </c>
      <c r="F76" s="6">
        <v>165</v>
      </c>
      <c r="G76" s="6">
        <v>688</v>
      </c>
      <c r="H76" s="6">
        <v>203</v>
      </c>
      <c r="I76" s="6">
        <v>83</v>
      </c>
      <c r="J76" s="6">
        <v>531</v>
      </c>
      <c r="K76" s="6">
        <v>116</v>
      </c>
      <c r="L76" s="6">
        <v>327</v>
      </c>
      <c r="M76" s="6">
        <v>1371</v>
      </c>
      <c r="N76" s="6">
        <v>4330</v>
      </c>
      <c r="O76" s="6">
        <v>34</v>
      </c>
      <c r="P76" s="6">
        <v>70</v>
      </c>
      <c r="Q76" s="17">
        <v>17</v>
      </c>
      <c r="R76" s="6">
        <f t="shared" si="4"/>
        <v>8408</v>
      </c>
    </row>
    <row r="77" spans="1:18" ht="15" customHeight="1">
      <c r="A77" s="51"/>
      <c r="B77" s="23" t="s">
        <v>0</v>
      </c>
      <c r="C77" s="12">
        <v>226</v>
      </c>
      <c r="D77" s="12">
        <v>1038</v>
      </c>
      <c r="E77" s="12">
        <v>1072</v>
      </c>
      <c r="F77" s="12">
        <v>1394</v>
      </c>
      <c r="G77" s="12">
        <v>1762</v>
      </c>
      <c r="H77" s="12">
        <v>2482</v>
      </c>
      <c r="I77" s="12">
        <v>420</v>
      </c>
      <c r="J77" s="12">
        <v>1696</v>
      </c>
      <c r="K77" s="12">
        <v>301</v>
      </c>
      <c r="L77" s="12">
        <v>1700</v>
      </c>
      <c r="M77" s="12">
        <v>7871</v>
      </c>
      <c r="N77" s="12">
        <v>4330</v>
      </c>
      <c r="O77" s="12">
        <v>34</v>
      </c>
      <c r="P77" s="12">
        <v>217</v>
      </c>
      <c r="Q77" s="12">
        <v>1567</v>
      </c>
      <c r="R77" s="12">
        <f t="shared" si="4"/>
        <v>26110</v>
      </c>
    </row>
    <row r="78" spans="1:18" ht="15" customHeight="1">
      <c r="A78" s="45"/>
      <c r="B78" s="8" t="s">
        <v>17</v>
      </c>
      <c r="C78" s="6">
        <v>141</v>
      </c>
      <c r="D78" s="6">
        <v>688</v>
      </c>
      <c r="E78" s="6">
        <v>427</v>
      </c>
      <c r="F78" s="6">
        <v>1127</v>
      </c>
      <c r="G78" s="6">
        <v>613</v>
      </c>
      <c r="H78" s="6">
        <v>1006</v>
      </c>
      <c r="I78" s="6">
        <v>197</v>
      </c>
      <c r="J78" s="6">
        <v>537</v>
      </c>
      <c r="K78" s="6">
        <v>160</v>
      </c>
      <c r="L78" s="6">
        <v>754</v>
      </c>
      <c r="M78" s="6">
        <v>1701</v>
      </c>
      <c r="N78" s="6">
        <v>0</v>
      </c>
      <c r="O78" s="6">
        <v>0</v>
      </c>
      <c r="P78" s="6">
        <v>172</v>
      </c>
      <c r="Q78" s="6">
        <v>4280</v>
      </c>
      <c r="R78" s="6">
        <f t="shared" si="4"/>
        <v>11803</v>
      </c>
    </row>
    <row r="79" spans="1:18" ht="15" customHeight="1">
      <c r="A79" s="43"/>
      <c r="B79" s="8" t="s">
        <v>18</v>
      </c>
      <c r="C79" s="6">
        <v>34</v>
      </c>
      <c r="D79" s="6">
        <v>25</v>
      </c>
      <c r="E79" s="6">
        <v>76</v>
      </c>
      <c r="F79" s="6">
        <v>73</v>
      </c>
      <c r="G79" s="6">
        <v>186</v>
      </c>
      <c r="H79" s="6">
        <v>41</v>
      </c>
      <c r="I79" s="6">
        <v>15</v>
      </c>
      <c r="J79" s="6">
        <v>196</v>
      </c>
      <c r="K79" s="6">
        <v>19</v>
      </c>
      <c r="L79" s="6">
        <v>244</v>
      </c>
      <c r="M79" s="6">
        <v>507</v>
      </c>
      <c r="N79" s="6">
        <v>1770</v>
      </c>
      <c r="O79" s="6">
        <v>163</v>
      </c>
      <c r="P79" s="6">
        <v>83</v>
      </c>
      <c r="Q79" s="6">
        <v>3153</v>
      </c>
      <c r="R79" s="6">
        <f t="shared" si="4"/>
        <v>6585</v>
      </c>
    </row>
    <row r="80" spans="1:18" ht="15" customHeight="1">
      <c r="A80" s="43"/>
      <c r="B80" s="22" t="s">
        <v>37</v>
      </c>
      <c r="C80" s="17">
        <v>0</v>
      </c>
      <c r="D80" s="17">
        <v>1</v>
      </c>
      <c r="E80" s="17">
        <v>16</v>
      </c>
      <c r="F80" s="17">
        <v>3</v>
      </c>
      <c r="G80" s="17">
        <v>2</v>
      </c>
      <c r="H80" s="17">
        <v>1</v>
      </c>
      <c r="I80" s="17">
        <v>4</v>
      </c>
      <c r="J80" s="17">
        <v>4</v>
      </c>
      <c r="K80" s="17">
        <v>1</v>
      </c>
      <c r="L80" s="17">
        <v>9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f t="shared" si="4"/>
        <v>41</v>
      </c>
    </row>
    <row r="81" spans="1:22" ht="15" customHeight="1">
      <c r="A81" s="44"/>
      <c r="B81" s="18" t="s">
        <v>0</v>
      </c>
      <c r="C81" s="12">
        <v>175</v>
      </c>
      <c r="D81" s="12">
        <v>714</v>
      </c>
      <c r="E81" s="12">
        <v>519</v>
      </c>
      <c r="F81" s="12">
        <v>1203</v>
      </c>
      <c r="G81" s="12">
        <v>801</v>
      </c>
      <c r="H81" s="12">
        <v>1048</v>
      </c>
      <c r="I81" s="12">
        <v>216</v>
      </c>
      <c r="J81" s="12">
        <v>737</v>
      </c>
      <c r="K81" s="12">
        <v>180</v>
      </c>
      <c r="L81" s="12">
        <v>1007</v>
      </c>
      <c r="M81" s="12">
        <v>2208</v>
      </c>
      <c r="N81" s="12">
        <v>1770</v>
      </c>
      <c r="O81" s="12">
        <v>163</v>
      </c>
      <c r="P81" s="12">
        <v>255</v>
      </c>
      <c r="Q81" s="12">
        <v>7433</v>
      </c>
      <c r="R81" s="12">
        <f>SUM(R78:R80)</f>
        <v>18429</v>
      </c>
    </row>
    <row r="82" spans="1:22" ht="15" customHeight="1">
      <c r="A82" s="49" t="s">
        <v>41</v>
      </c>
      <c r="B82" s="8" t="s">
        <v>17</v>
      </c>
      <c r="C82" s="6">
        <v>72</v>
      </c>
      <c r="D82" s="6">
        <v>347</v>
      </c>
      <c r="E82" s="6">
        <v>184</v>
      </c>
      <c r="F82" s="6">
        <v>609</v>
      </c>
      <c r="G82" s="6">
        <v>248</v>
      </c>
      <c r="H82" s="6">
        <v>640</v>
      </c>
      <c r="I82" s="6">
        <v>151</v>
      </c>
      <c r="J82" s="6">
        <v>181</v>
      </c>
      <c r="K82" s="6">
        <v>62</v>
      </c>
      <c r="L82" s="6">
        <v>496</v>
      </c>
      <c r="M82" s="6">
        <v>1044</v>
      </c>
      <c r="N82" s="6">
        <v>0</v>
      </c>
      <c r="O82" s="6">
        <v>0</v>
      </c>
      <c r="P82" s="6">
        <v>68</v>
      </c>
      <c r="Q82" s="6">
        <v>23</v>
      </c>
      <c r="R82" s="6">
        <f t="shared" si="4"/>
        <v>4125</v>
      </c>
      <c r="S82" s="10" t="s">
        <v>48</v>
      </c>
    </row>
    <row r="83" spans="1:22" ht="15" customHeight="1">
      <c r="A83" s="50"/>
      <c r="B83" s="8" t="s">
        <v>18</v>
      </c>
      <c r="C83" s="6">
        <v>6</v>
      </c>
      <c r="D83" s="6">
        <v>4</v>
      </c>
      <c r="E83" s="6">
        <v>31</v>
      </c>
      <c r="F83" s="6">
        <v>26</v>
      </c>
      <c r="G83" s="6">
        <v>56</v>
      </c>
      <c r="H83" s="6">
        <v>7</v>
      </c>
      <c r="I83" s="6">
        <v>7</v>
      </c>
      <c r="J83" s="6">
        <v>108</v>
      </c>
      <c r="K83" s="6">
        <v>12</v>
      </c>
      <c r="L83" s="6">
        <v>41</v>
      </c>
      <c r="M83" s="6">
        <v>120</v>
      </c>
      <c r="N83" s="6">
        <v>232</v>
      </c>
      <c r="O83" s="6">
        <v>2</v>
      </c>
      <c r="P83" s="6">
        <v>16</v>
      </c>
      <c r="Q83" s="17">
        <v>0</v>
      </c>
      <c r="R83" s="6">
        <f t="shared" si="4"/>
        <v>668</v>
      </c>
      <c r="S83" s="28">
        <f>R35+R38+R41+R44+R47+R50+R53+R56+R59+R62+R65+R68+R71+R74+R77+R81+R84</f>
        <v>1059369</v>
      </c>
    </row>
    <row r="84" spans="1:22" ht="15" customHeight="1">
      <c r="A84" s="51"/>
      <c r="B84" s="23" t="s">
        <v>0</v>
      </c>
      <c r="C84" s="12">
        <v>78</v>
      </c>
      <c r="D84" s="12">
        <v>351</v>
      </c>
      <c r="E84" s="12">
        <v>215</v>
      </c>
      <c r="F84" s="12">
        <v>635</v>
      </c>
      <c r="G84" s="12">
        <v>304</v>
      </c>
      <c r="H84" s="12">
        <v>647</v>
      </c>
      <c r="I84" s="12">
        <v>158</v>
      </c>
      <c r="J84" s="12">
        <v>289</v>
      </c>
      <c r="K84" s="12">
        <v>74</v>
      </c>
      <c r="L84" s="12">
        <v>537</v>
      </c>
      <c r="M84" s="12">
        <v>1164</v>
      </c>
      <c r="N84" s="12">
        <v>232</v>
      </c>
      <c r="O84" s="12">
        <v>2</v>
      </c>
      <c r="P84" s="12">
        <v>84</v>
      </c>
      <c r="Q84" s="12">
        <v>23</v>
      </c>
      <c r="R84" s="12">
        <f t="shared" si="4"/>
        <v>4793</v>
      </c>
      <c r="S84" s="10" t="s">
        <v>50</v>
      </c>
    </row>
    <row r="85" spans="1:22" ht="15" customHeight="1">
      <c r="A85" s="49" t="s">
        <v>16</v>
      </c>
      <c r="B85" s="7" t="s">
        <v>17</v>
      </c>
      <c r="C85" s="11">
        <f t="shared" ref="C85:R85" si="5">C4+C8+C11+C15+C18+C22+C29+C33+C36+C39+C42+C45+C48+C51+C54+C57+C60+C63+C66+C69+C72+C25+C75+C78+C82</f>
        <v>24200</v>
      </c>
      <c r="D85" s="11">
        <f t="shared" si="5"/>
        <v>85667</v>
      </c>
      <c r="E85" s="11">
        <f t="shared" si="5"/>
        <v>84339</v>
      </c>
      <c r="F85" s="11">
        <f t="shared" si="5"/>
        <v>156323</v>
      </c>
      <c r="G85" s="11">
        <f t="shared" si="5"/>
        <v>114684</v>
      </c>
      <c r="H85" s="11">
        <f t="shared" si="5"/>
        <v>257174</v>
      </c>
      <c r="I85" s="11">
        <f t="shared" si="5"/>
        <v>49486</v>
      </c>
      <c r="J85" s="11">
        <f t="shared" si="5"/>
        <v>111635</v>
      </c>
      <c r="K85" s="11">
        <f t="shared" si="5"/>
        <v>23463</v>
      </c>
      <c r="L85" s="11">
        <f t="shared" si="5"/>
        <v>140810</v>
      </c>
      <c r="M85" s="11">
        <f t="shared" si="5"/>
        <v>441826</v>
      </c>
      <c r="N85" s="11">
        <f t="shared" si="5"/>
        <v>7</v>
      </c>
      <c r="O85" s="11">
        <f t="shared" si="5"/>
        <v>0</v>
      </c>
      <c r="P85" s="11">
        <f t="shared" si="5"/>
        <v>13287</v>
      </c>
      <c r="Q85" s="11">
        <f t="shared" si="5"/>
        <v>73757</v>
      </c>
      <c r="R85" s="11">
        <f t="shared" si="5"/>
        <v>1576658</v>
      </c>
      <c r="S85" s="28">
        <f>R34+R37+R40+R43+R46+R49+R52+R55+R58+R61+R64+R67+R70+R73+R76+R79+R83</f>
        <v>463638</v>
      </c>
    </row>
    <row r="86" spans="1:22" ht="15" customHeight="1">
      <c r="A86" s="50"/>
      <c r="B86" s="25" t="s">
        <v>18</v>
      </c>
      <c r="C86" s="24">
        <f t="shared" ref="C86:R86" si="6">C5+C9+C12+C16+C19+C23+C30+C34+C40+C37+C43+C46+C49+C52+C55+C58+C61+C64+C67+C70+C73+C26+C76+C79+C83</f>
        <v>7208</v>
      </c>
      <c r="D86" s="24">
        <f t="shared" si="6"/>
        <v>16944</v>
      </c>
      <c r="E86" s="24">
        <f t="shared" si="6"/>
        <v>45941</v>
      </c>
      <c r="F86" s="24">
        <f t="shared" si="6"/>
        <v>24449</v>
      </c>
      <c r="G86" s="24">
        <f t="shared" si="6"/>
        <v>89274</v>
      </c>
      <c r="H86" s="24">
        <f t="shared" si="6"/>
        <v>31076</v>
      </c>
      <c r="I86" s="24">
        <f t="shared" si="6"/>
        <v>9724</v>
      </c>
      <c r="J86" s="24">
        <f t="shared" si="6"/>
        <v>85093</v>
      </c>
      <c r="K86" s="24">
        <f t="shared" si="6"/>
        <v>11781</v>
      </c>
      <c r="L86" s="24">
        <f t="shared" si="6"/>
        <v>60681</v>
      </c>
      <c r="M86" s="24">
        <f t="shared" si="6"/>
        <v>212103</v>
      </c>
      <c r="N86" s="24">
        <f t="shared" si="6"/>
        <v>521073</v>
      </c>
      <c r="O86" s="24">
        <f t="shared" si="6"/>
        <v>15533</v>
      </c>
      <c r="P86" s="24">
        <f t="shared" si="6"/>
        <v>13693</v>
      </c>
      <c r="Q86" s="24">
        <f t="shared" si="6"/>
        <v>4516</v>
      </c>
      <c r="R86" s="24">
        <f t="shared" si="6"/>
        <v>1149089</v>
      </c>
    </row>
    <row r="87" spans="1:22" ht="15" customHeight="1">
      <c r="A87" s="50"/>
      <c r="B87" s="9" t="s">
        <v>32</v>
      </c>
      <c r="C87" s="19">
        <f t="shared" ref="C87:R87" si="7">C6+C13+C20+C31+C27+C80</f>
        <v>108</v>
      </c>
      <c r="D87" s="19">
        <f t="shared" si="7"/>
        <v>199</v>
      </c>
      <c r="E87" s="19">
        <f t="shared" si="7"/>
        <v>2004</v>
      </c>
      <c r="F87" s="19">
        <f t="shared" si="7"/>
        <v>622</v>
      </c>
      <c r="G87" s="19">
        <f t="shared" si="7"/>
        <v>384</v>
      </c>
      <c r="H87" s="19">
        <f t="shared" si="7"/>
        <v>451</v>
      </c>
      <c r="I87" s="19">
        <f t="shared" si="7"/>
        <v>311</v>
      </c>
      <c r="J87" s="19">
        <f t="shared" si="7"/>
        <v>618</v>
      </c>
      <c r="K87" s="19">
        <f t="shared" si="7"/>
        <v>100</v>
      </c>
      <c r="L87" s="19">
        <f t="shared" si="7"/>
        <v>713</v>
      </c>
      <c r="M87" s="19">
        <f t="shared" si="7"/>
        <v>784</v>
      </c>
      <c r="N87" s="19">
        <f t="shared" si="7"/>
        <v>0</v>
      </c>
      <c r="O87" s="19">
        <f t="shared" si="7"/>
        <v>0</v>
      </c>
      <c r="P87" s="19">
        <f t="shared" si="7"/>
        <v>0</v>
      </c>
      <c r="Q87" s="19">
        <f t="shared" si="7"/>
        <v>0</v>
      </c>
      <c r="R87" s="19">
        <f t="shared" si="7"/>
        <v>6294</v>
      </c>
      <c r="S87" s="28" t="s">
        <v>49</v>
      </c>
    </row>
    <row r="88" spans="1:22" ht="15" customHeight="1">
      <c r="A88" s="51"/>
      <c r="B88" s="9" t="s">
        <v>0</v>
      </c>
      <c r="C88" s="6">
        <f>SUM(C85:C87)</f>
        <v>31516</v>
      </c>
      <c r="D88" s="6">
        <f t="shared" ref="D88:R88" si="8">SUM(D85:D87)</f>
        <v>102810</v>
      </c>
      <c r="E88" s="6">
        <f t="shared" si="8"/>
        <v>132284</v>
      </c>
      <c r="F88" s="6">
        <f t="shared" si="8"/>
        <v>181394</v>
      </c>
      <c r="G88" s="6">
        <f t="shared" si="8"/>
        <v>204342</v>
      </c>
      <c r="H88" s="6">
        <f t="shared" si="8"/>
        <v>288701</v>
      </c>
      <c r="I88" s="6">
        <f t="shared" si="8"/>
        <v>59521</v>
      </c>
      <c r="J88" s="6">
        <f t="shared" si="8"/>
        <v>197346</v>
      </c>
      <c r="K88" s="6">
        <f t="shared" si="8"/>
        <v>35344</v>
      </c>
      <c r="L88" s="6">
        <f t="shared" si="8"/>
        <v>202204</v>
      </c>
      <c r="M88" s="6">
        <f t="shared" si="8"/>
        <v>654713</v>
      </c>
      <c r="N88" s="6">
        <f t="shared" si="8"/>
        <v>521080</v>
      </c>
      <c r="O88" s="6">
        <f t="shared" si="8"/>
        <v>15533</v>
      </c>
      <c r="P88" s="6">
        <f t="shared" si="8"/>
        <v>26980</v>
      </c>
      <c r="Q88" s="6">
        <f t="shared" si="8"/>
        <v>78273</v>
      </c>
      <c r="R88" s="6">
        <f t="shared" si="8"/>
        <v>2732041</v>
      </c>
      <c r="S88" s="28">
        <f>S10+S17+S22+S27+S32+S83</f>
        <v>2732041</v>
      </c>
    </row>
    <row r="89" spans="1:22" ht="15" customHeight="1">
      <c r="A89" s="46"/>
      <c r="B89" s="47"/>
      <c r="C89" s="13">
        <f>C88/R88</f>
        <v>1.1535698036742493E-2</v>
      </c>
      <c r="D89" s="13">
        <f>D88/R88</f>
        <v>3.7631206852312978E-2</v>
      </c>
      <c r="E89" s="13">
        <f>E88/R88</f>
        <v>4.8419478331401325E-2</v>
      </c>
      <c r="F89" s="13">
        <f>F88/R88</f>
        <v>6.639505044031184E-2</v>
      </c>
      <c r="G89" s="13">
        <f>G88/R88</f>
        <v>7.4794631559336036E-2</v>
      </c>
      <c r="H89" s="13">
        <f>H88/R88</f>
        <v>0.10567227944236561</v>
      </c>
      <c r="I89" s="13">
        <f>I88/R88</f>
        <v>2.1786276267449865E-2</v>
      </c>
      <c r="J89" s="13">
        <f>J88/R88</f>
        <v>7.2233908641927413E-2</v>
      </c>
      <c r="K89" s="13">
        <f>K88/R88</f>
        <v>1.2936848312305708E-2</v>
      </c>
      <c r="L89" s="13">
        <f>L88/R88</f>
        <v>7.4012066436777491E-2</v>
      </c>
      <c r="M89" s="13">
        <f>M88/R88</f>
        <v>0.23964245046102894</v>
      </c>
      <c r="N89" s="13">
        <f>N88/R88</f>
        <v>0.19072920208737718</v>
      </c>
      <c r="O89" s="13">
        <f>O88/R88</f>
        <v>5.6854930068765443E-3</v>
      </c>
      <c r="P89" s="13">
        <f>P88/R88</f>
        <v>9.8754008450092808E-3</v>
      </c>
      <c r="Q89" s="13">
        <f>Q88/R88</f>
        <v>2.8650009278777294E-2</v>
      </c>
      <c r="R89" s="13">
        <f t="shared" si="4"/>
        <v>1</v>
      </c>
      <c r="S89" s="10" t="s">
        <v>50</v>
      </c>
    </row>
    <row r="90" spans="1:22" ht="13.5" customHeight="1">
      <c r="B90" s="30" t="s">
        <v>42</v>
      </c>
      <c r="S90" s="28">
        <f>S12+S19+S24+S29+S34+S85</f>
        <v>1149089</v>
      </c>
    </row>
    <row r="91" spans="1:22">
      <c r="B91" s="31"/>
      <c r="C91" s="27"/>
      <c r="D91" s="27"/>
      <c r="E91" s="27"/>
      <c r="F91" s="27"/>
      <c r="G91" s="27"/>
    </row>
    <row r="92" spans="1:22">
      <c r="B92" s="27"/>
      <c r="C92" s="27"/>
      <c r="D92" s="27"/>
      <c r="E92" s="27"/>
      <c r="F92" s="27"/>
      <c r="G92" s="27"/>
      <c r="U92" s="32"/>
    </row>
    <row r="93" spans="1:22" ht="13.5">
      <c r="B93" s="27"/>
      <c r="C93" s="33"/>
      <c r="D93" s="33"/>
      <c r="E93" s="34"/>
      <c r="F93" s="35"/>
      <c r="G93" s="35"/>
      <c r="H93" s="36"/>
      <c r="I93" s="36"/>
      <c r="J93" s="36"/>
      <c r="K93" s="37"/>
      <c r="T93" s="38"/>
      <c r="U93" s="39"/>
      <c r="V93" s="39"/>
    </row>
    <row r="94" spans="1:22" ht="13.5">
      <c r="C94" s="37"/>
      <c r="D94" s="37"/>
      <c r="E94" s="40"/>
      <c r="F94" s="40"/>
      <c r="G94" s="40"/>
      <c r="H94" s="40"/>
      <c r="I94" s="40"/>
      <c r="J94" s="40"/>
      <c r="K94" s="37"/>
      <c r="T94" s="38"/>
      <c r="U94" s="39"/>
      <c r="V94" s="39"/>
    </row>
    <row r="95" spans="1:22" ht="13.5">
      <c r="C95" s="37"/>
      <c r="D95" s="37"/>
      <c r="E95" s="40"/>
      <c r="F95" s="40"/>
      <c r="G95" s="40"/>
      <c r="H95" s="40"/>
      <c r="I95" s="40"/>
      <c r="J95" s="40"/>
      <c r="K95" s="37"/>
      <c r="T95" s="38"/>
      <c r="U95" s="39"/>
      <c r="V95" s="39"/>
    </row>
    <row r="96" spans="1:22" ht="13.5">
      <c r="C96" s="37"/>
      <c r="D96" s="37"/>
      <c r="E96" s="40"/>
      <c r="F96" s="40"/>
      <c r="G96" s="40"/>
      <c r="H96" s="40"/>
      <c r="I96" s="40"/>
      <c r="J96" s="40"/>
      <c r="K96" s="37"/>
      <c r="T96" s="38"/>
      <c r="U96" s="39"/>
      <c r="V96" s="39"/>
    </row>
    <row r="97" spans="3:22" ht="13.5">
      <c r="C97" s="37"/>
      <c r="D97" s="37"/>
      <c r="E97" s="40"/>
      <c r="F97" s="40"/>
      <c r="G97" s="40"/>
      <c r="H97" s="40"/>
      <c r="I97" s="40"/>
      <c r="J97" s="40"/>
      <c r="K97" s="37"/>
      <c r="T97" s="38"/>
      <c r="U97" s="39"/>
      <c r="V97" s="39"/>
    </row>
    <row r="98" spans="3:22" ht="13.5">
      <c r="C98" s="37"/>
      <c r="D98" s="37"/>
      <c r="E98" s="40"/>
      <c r="F98" s="40"/>
      <c r="G98" s="40"/>
      <c r="H98" s="40"/>
      <c r="I98" s="40"/>
      <c r="J98" s="40"/>
      <c r="K98" s="37"/>
      <c r="T98" s="38"/>
      <c r="U98" s="39"/>
      <c r="V98" s="39"/>
    </row>
    <row r="99" spans="3:22" ht="13.5">
      <c r="C99" s="37"/>
      <c r="D99" s="37"/>
      <c r="E99" s="40"/>
      <c r="F99" s="40"/>
      <c r="G99" s="40"/>
      <c r="H99" s="40"/>
      <c r="I99" s="40"/>
      <c r="J99" s="41"/>
      <c r="K99" s="37"/>
      <c r="T99" s="38"/>
      <c r="U99" s="39"/>
      <c r="V99" s="39"/>
    </row>
    <row r="100" spans="3:22" ht="13.5">
      <c r="T100" s="38"/>
      <c r="U100" s="39"/>
      <c r="V100" s="39"/>
    </row>
    <row r="101" spans="3:22" ht="13.5">
      <c r="T101" s="38"/>
      <c r="U101" s="39"/>
      <c r="V101" s="39"/>
    </row>
    <row r="102" spans="3:22" ht="13.5">
      <c r="T102" s="38"/>
      <c r="U102" s="39"/>
      <c r="V102" s="39"/>
    </row>
    <row r="103" spans="3:22" ht="13.5">
      <c r="T103" s="38"/>
      <c r="U103" s="39"/>
      <c r="V103" s="39"/>
    </row>
  </sheetData>
  <mergeCells count="29">
    <mergeCell ref="A15:A17"/>
    <mergeCell ref="A1:G1"/>
    <mergeCell ref="N1:R2"/>
    <mergeCell ref="A4:A7"/>
    <mergeCell ref="A8:A10"/>
    <mergeCell ref="A11:A14"/>
    <mergeCell ref="A39:A41"/>
    <mergeCell ref="A42:A44"/>
    <mergeCell ref="A18:A21"/>
    <mergeCell ref="A22:A24"/>
    <mergeCell ref="A25:A28"/>
    <mergeCell ref="A29:A32"/>
    <mergeCell ref="A33:A35"/>
    <mergeCell ref="A36:A38"/>
    <mergeCell ref="A82:A84"/>
    <mergeCell ref="A85:A88"/>
    <mergeCell ref="A89:B89"/>
    <mergeCell ref="A54:A56"/>
    <mergeCell ref="A57:A59"/>
    <mergeCell ref="A60:A62"/>
    <mergeCell ref="A63:A65"/>
    <mergeCell ref="A66:A68"/>
    <mergeCell ref="A69:A71"/>
    <mergeCell ref="A72:A74"/>
    <mergeCell ref="A51:A53"/>
    <mergeCell ref="A48:A50"/>
    <mergeCell ref="A45:A47"/>
    <mergeCell ref="A75:A77"/>
    <mergeCell ref="A78:A81"/>
  </mergeCells>
  <phoneticPr fontId="1"/>
  <printOptions horizontalCentered="1"/>
  <pageMargins left="0.59055118110236227" right="0.31496062992125984" top="0.9055118110236221" bottom="0.59055118110236227" header="0.31496062992125984" footer="0.31496062992125984"/>
  <pageSetup paperSize="9" scale="71" orientation="landscape" horizontalDpi="300" verticalDpi="300" r:id="rId1"/>
  <headerFooter scaleWithDoc="0" alignWithMargins="0">
    <oddHeader xml:space="preserve">&amp;C
</oddHeader>
    <oddFooter xml:space="preserve">&amp;C&amp;10 14ページ&amp;13
</oddFooter>
  </headerFooter>
  <rowBreaks count="1" manualBreakCount="1">
    <brk id="4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館別分類別貸出冊数（Ａ３）</vt:lpstr>
      <vt:lpstr>館別分類別貸出冊数 (2枚印刷用Ａ４)</vt:lpstr>
      <vt:lpstr>'館別分類別貸出冊数 (2枚印刷用Ａ４)'!Print_Area</vt:lpstr>
      <vt:lpstr>'館別分類別貸出冊数（Ａ３）'!Print_Area</vt:lpstr>
      <vt:lpstr>'館別分類別貸出冊数 (2枚印刷用Ａ４)'!Print_Titles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原田　武</cp:lastModifiedBy>
  <cp:lastPrinted>2022-03-02T06:04:27Z</cp:lastPrinted>
  <dcterms:created xsi:type="dcterms:W3CDTF">2007-04-01T01:28:12Z</dcterms:created>
  <dcterms:modified xsi:type="dcterms:W3CDTF">2022-03-02T06:18:14Z</dcterms:modified>
</cp:coreProperties>
</file>