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lily\社内文書\プロジェクト\アンケート\04 県\12_子ども未来課\1203～母子保健事業実績入力\2301_担当：山口さん（返り咲き）\3 作業\R03母子保健事業実績集計結果表_入力\"/>
    </mc:Choice>
  </mc:AlternateContent>
  <xr:revisionPtr revIDLastSave="0" documentId="13_ncr:1_{6269DD6D-7D0B-4947-9621-FFDD539C20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表10" sheetId="1" r:id="rId1"/>
  </sheets>
  <definedNames>
    <definedName name="_xlnm.Print_Titles" localSheetId="0">表10!$3:$4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0" i="1" l="1"/>
  <c r="F60" i="1"/>
  <c r="J60" i="1"/>
  <c r="N60" i="1" l="1"/>
  <c r="N57" i="1"/>
  <c r="N56" i="1"/>
  <c r="N55" i="1"/>
  <c r="N53" i="1"/>
  <c r="N52" i="1"/>
  <c r="N51" i="1"/>
  <c r="N50" i="1"/>
  <c r="N49" i="1"/>
  <c r="N48" i="1"/>
  <c r="N47" i="1"/>
  <c r="N46" i="1"/>
  <c r="N45" i="1"/>
  <c r="N44" i="1"/>
  <c r="N42" i="1"/>
  <c r="N41" i="1"/>
  <c r="N40" i="1"/>
  <c r="N38" i="1"/>
  <c r="N37" i="1"/>
  <c r="N35" i="1"/>
  <c r="N34" i="1"/>
  <c r="N33" i="1"/>
  <c r="N32" i="1"/>
  <c r="N31" i="1"/>
  <c r="N29" i="1"/>
  <c r="N28" i="1"/>
  <c r="N27" i="1"/>
  <c r="N26" i="1"/>
  <c r="N25" i="1"/>
  <c r="N24" i="1"/>
  <c r="N23" i="1"/>
  <c r="N21" i="1"/>
  <c r="N20" i="1"/>
  <c r="N19" i="1"/>
  <c r="N18" i="1"/>
  <c r="N16" i="1"/>
  <c r="N14" i="1"/>
  <c r="N13" i="1"/>
  <c r="N12" i="1"/>
  <c r="N11" i="1"/>
  <c r="N10" i="1"/>
  <c r="N9" i="1"/>
  <c r="N7" i="1"/>
  <c r="N6" i="1"/>
  <c r="N5" i="1"/>
  <c r="L60" i="1"/>
  <c r="L57" i="1"/>
  <c r="L56" i="1"/>
  <c r="L55" i="1"/>
  <c r="L53" i="1"/>
  <c r="L52" i="1"/>
  <c r="L51" i="1"/>
  <c r="L50" i="1"/>
  <c r="L49" i="1"/>
  <c r="L48" i="1"/>
  <c r="L47" i="1"/>
  <c r="L46" i="1"/>
  <c r="L45" i="1"/>
  <c r="L44" i="1"/>
  <c r="L42" i="1"/>
  <c r="L41" i="1"/>
  <c r="L40" i="1"/>
  <c r="L38" i="1"/>
  <c r="L37" i="1"/>
  <c r="L35" i="1"/>
  <c r="L34" i="1"/>
  <c r="L33" i="1"/>
  <c r="L32" i="1"/>
  <c r="L31" i="1"/>
  <c r="L29" i="1"/>
  <c r="L28" i="1"/>
  <c r="L27" i="1"/>
  <c r="L26" i="1"/>
  <c r="L25" i="1"/>
  <c r="L24" i="1"/>
  <c r="L23" i="1"/>
  <c r="L21" i="1"/>
  <c r="L20" i="1"/>
  <c r="L19" i="1"/>
  <c r="L18" i="1"/>
  <c r="L16" i="1"/>
  <c r="L14" i="1"/>
  <c r="L13" i="1"/>
  <c r="L12" i="1"/>
  <c r="L11" i="1"/>
  <c r="L10" i="1"/>
  <c r="L9" i="1"/>
  <c r="L7" i="1"/>
  <c r="L6" i="1"/>
  <c r="L5" i="1"/>
  <c r="J57" i="1"/>
  <c r="J56" i="1"/>
  <c r="J55" i="1"/>
  <c r="J53" i="1"/>
  <c r="J52" i="1"/>
  <c r="J51" i="1"/>
  <c r="J50" i="1"/>
  <c r="J49" i="1"/>
  <c r="J48" i="1"/>
  <c r="J47" i="1"/>
  <c r="J46" i="1"/>
  <c r="J45" i="1"/>
  <c r="J44" i="1"/>
  <c r="J42" i="1"/>
  <c r="J41" i="1"/>
  <c r="J40" i="1"/>
  <c r="J38" i="1"/>
  <c r="J37" i="1"/>
  <c r="J35" i="1"/>
  <c r="J34" i="1"/>
  <c r="J33" i="1"/>
  <c r="J32" i="1"/>
  <c r="J31" i="1"/>
  <c r="J29" i="1"/>
  <c r="J28" i="1"/>
  <c r="J27" i="1"/>
  <c r="J26" i="1"/>
  <c r="J25" i="1"/>
  <c r="J24" i="1"/>
  <c r="J23" i="1"/>
  <c r="J21" i="1"/>
  <c r="J20" i="1"/>
  <c r="J19" i="1"/>
  <c r="J18" i="1"/>
  <c r="J16" i="1"/>
  <c r="J14" i="1"/>
  <c r="J13" i="1"/>
  <c r="J12" i="1"/>
  <c r="J11" i="1"/>
  <c r="J10" i="1"/>
  <c r="J9" i="1"/>
  <c r="J7" i="1"/>
  <c r="J6" i="1"/>
  <c r="J5" i="1"/>
  <c r="H57" i="1"/>
  <c r="H56" i="1"/>
  <c r="H55" i="1"/>
  <c r="H53" i="1"/>
  <c r="H52" i="1"/>
  <c r="H51" i="1"/>
  <c r="H50" i="1"/>
  <c r="H49" i="1"/>
  <c r="H48" i="1"/>
  <c r="H47" i="1"/>
  <c r="H46" i="1"/>
  <c r="H45" i="1"/>
  <c r="H44" i="1"/>
  <c r="H42" i="1"/>
  <c r="H41" i="1"/>
  <c r="H40" i="1"/>
  <c r="H38" i="1"/>
  <c r="H37" i="1"/>
  <c r="H35" i="1"/>
  <c r="H34" i="1"/>
  <c r="H33" i="1"/>
  <c r="H32" i="1"/>
  <c r="H31" i="1"/>
  <c r="H29" i="1"/>
  <c r="H28" i="1"/>
  <c r="H27" i="1"/>
  <c r="H26" i="1"/>
  <c r="H25" i="1"/>
  <c r="H24" i="1"/>
  <c r="H23" i="1"/>
  <c r="H21" i="1"/>
  <c r="H20" i="1"/>
  <c r="H19" i="1"/>
  <c r="H18" i="1"/>
  <c r="H16" i="1"/>
  <c r="H14" i="1"/>
  <c r="H13" i="1"/>
  <c r="H12" i="1"/>
  <c r="H11" i="1"/>
  <c r="H10" i="1"/>
  <c r="H9" i="1"/>
  <c r="H7" i="1"/>
  <c r="H6" i="1"/>
  <c r="H5" i="1"/>
  <c r="F57" i="1"/>
  <c r="F56" i="1"/>
  <c r="F55" i="1"/>
  <c r="F53" i="1"/>
  <c r="F52" i="1"/>
  <c r="F51" i="1"/>
  <c r="F50" i="1"/>
  <c r="F49" i="1"/>
  <c r="F48" i="1"/>
  <c r="F47" i="1"/>
  <c r="F46" i="1"/>
  <c r="F45" i="1"/>
  <c r="F44" i="1"/>
  <c r="F42" i="1"/>
  <c r="F41" i="1"/>
  <c r="F40" i="1"/>
  <c r="F38" i="1"/>
  <c r="F37" i="1"/>
  <c r="F35" i="1"/>
  <c r="F34" i="1"/>
  <c r="F33" i="1"/>
  <c r="F32" i="1"/>
  <c r="F31" i="1"/>
  <c r="F29" i="1"/>
  <c r="F28" i="1"/>
  <c r="F27" i="1"/>
  <c r="F26" i="1"/>
  <c r="F25" i="1"/>
  <c r="F24" i="1"/>
  <c r="F23" i="1"/>
  <c r="F21" i="1"/>
  <c r="F20" i="1"/>
  <c r="F19" i="1"/>
  <c r="F18" i="1"/>
  <c r="F16" i="1"/>
  <c r="F14" i="1"/>
  <c r="F13" i="1"/>
  <c r="F12" i="1"/>
  <c r="F11" i="1"/>
  <c r="F10" i="1"/>
  <c r="F9" i="1"/>
  <c r="F7" i="1"/>
  <c r="F6" i="1"/>
  <c r="F5" i="1"/>
  <c r="D60" i="1"/>
  <c r="D57" i="1"/>
  <c r="D56" i="1"/>
  <c r="D55" i="1"/>
  <c r="D53" i="1"/>
  <c r="D52" i="1"/>
  <c r="D51" i="1"/>
  <c r="D50" i="1"/>
  <c r="D49" i="1"/>
  <c r="D48" i="1"/>
  <c r="D47" i="1"/>
  <c r="D46" i="1"/>
  <c r="D45" i="1"/>
  <c r="D44" i="1"/>
  <c r="D42" i="1"/>
  <c r="D41" i="1"/>
  <c r="D40" i="1"/>
  <c r="D38" i="1"/>
  <c r="D37" i="1"/>
  <c r="D35" i="1"/>
  <c r="D34" i="1"/>
  <c r="D33" i="1"/>
  <c r="D32" i="1"/>
  <c r="D31" i="1"/>
  <c r="D29" i="1"/>
  <c r="D28" i="1"/>
  <c r="D27" i="1"/>
  <c r="D26" i="1"/>
  <c r="D25" i="1"/>
  <c r="D24" i="1"/>
  <c r="D23" i="1"/>
  <c r="D21" i="1"/>
  <c r="D20" i="1"/>
  <c r="D19" i="1"/>
  <c r="D18" i="1"/>
  <c r="D16" i="1"/>
  <c r="D14" i="1"/>
  <c r="D13" i="1"/>
  <c r="D12" i="1"/>
  <c r="D11" i="1"/>
  <c r="D10" i="1"/>
  <c r="D9" i="1"/>
  <c r="D7" i="1"/>
  <c r="D6" i="1"/>
  <c r="D5" i="1"/>
  <c r="G8" i="1"/>
  <c r="G15" i="1"/>
  <c r="G17" i="1"/>
  <c r="G22" i="1"/>
  <c r="G30" i="1"/>
  <c r="G36" i="1"/>
  <c r="G39" i="1"/>
  <c r="G43" i="1"/>
  <c r="G54" i="1"/>
  <c r="G58" i="1"/>
  <c r="M58" i="1"/>
  <c r="M54" i="1"/>
  <c r="M43" i="1"/>
  <c r="M39" i="1"/>
  <c r="M36" i="1"/>
  <c r="M30" i="1"/>
  <c r="M22" i="1"/>
  <c r="M17" i="1"/>
  <c r="M15" i="1"/>
  <c r="M8" i="1"/>
  <c r="M59" i="1" l="1"/>
  <c r="M61" i="1" s="1"/>
  <c r="G59" i="1"/>
  <c r="G61" i="1" s="1"/>
  <c r="B58" i="1"/>
  <c r="N58" i="1" s="1"/>
  <c r="B54" i="1"/>
  <c r="H54" i="1" s="1"/>
  <c r="B43" i="1"/>
  <c r="N43" i="1" s="1"/>
  <c r="B39" i="1"/>
  <c r="N39" i="1" s="1"/>
  <c r="B36" i="1"/>
  <c r="N36" i="1" s="1"/>
  <c r="B30" i="1"/>
  <c r="H30" i="1" s="1"/>
  <c r="B22" i="1"/>
  <c r="N22" i="1" s="1"/>
  <c r="B17" i="1"/>
  <c r="B15" i="1"/>
  <c r="N15" i="1" s="1"/>
  <c r="B8" i="1"/>
  <c r="N8" i="1" s="1"/>
  <c r="K58" i="1"/>
  <c r="K54" i="1"/>
  <c r="K43" i="1"/>
  <c r="K39" i="1"/>
  <c r="K36" i="1"/>
  <c r="K30" i="1"/>
  <c r="K22" i="1"/>
  <c r="K17" i="1"/>
  <c r="K15" i="1"/>
  <c r="K8" i="1"/>
  <c r="E58" i="1"/>
  <c r="E54" i="1"/>
  <c r="E43" i="1"/>
  <c r="F43" i="1" s="1"/>
  <c r="E39" i="1"/>
  <c r="E36" i="1"/>
  <c r="E30" i="1"/>
  <c r="E22" i="1"/>
  <c r="E17" i="1"/>
  <c r="E15" i="1"/>
  <c r="E8" i="1"/>
  <c r="C58" i="1"/>
  <c r="C54" i="1"/>
  <c r="C43" i="1"/>
  <c r="C39" i="1"/>
  <c r="C36" i="1"/>
  <c r="C30" i="1"/>
  <c r="C22" i="1"/>
  <c r="C17" i="1"/>
  <c r="C15" i="1"/>
  <c r="C8" i="1"/>
  <c r="I58" i="1"/>
  <c r="I54" i="1"/>
  <c r="I43" i="1"/>
  <c r="J43" i="1" s="1"/>
  <c r="I39" i="1"/>
  <c r="I36" i="1"/>
  <c r="I30" i="1"/>
  <c r="I22" i="1"/>
  <c r="I17" i="1"/>
  <c r="I15" i="1"/>
  <c r="I8" i="1"/>
  <c r="J36" i="1" l="1"/>
  <c r="F36" i="1"/>
  <c r="J15" i="1"/>
  <c r="F15" i="1"/>
  <c r="J54" i="1"/>
  <c r="F54" i="1"/>
  <c r="J39" i="1"/>
  <c r="F39" i="1"/>
  <c r="L39" i="1"/>
  <c r="H39" i="1"/>
  <c r="L36" i="1"/>
  <c r="J30" i="1"/>
  <c r="C59" i="1"/>
  <c r="C61" i="1" s="1"/>
  <c r="F30" i="1"/>
  <c r="J22" i="1"/>
  <c r="F22" i="1"/>
  <c r="J17" i="1"/>
  <c r="F17" i="1"/>
  <c r="L17" i="1"/>
  <c r="L15" i="1"/>
  <c r="H15" i="1"/>
  <c r="J8" i="1"/>
  <c r="F8" i="1"/>
  <c r="H8" i="1"/>
  <c r="L58" i="1"/>
  <c r="K59" i="1"/>
  <c r="H43" i="1"/>
  <c r="I59" i="1"/>
  <c r="J58" i="1"/>
  <c r="E59" i="1"/>
  <c r="F58" i="1"/>
  <c r="L22" i="1"/>
  <c r="L43" i="1"/>
  <c r="B59" i="1"/>
  <c r="H58" i="1"/>
  <c r="N30" i="1"/>
  <c r="H22" i="1"/>
  <c r="N54" i="1"/>
  <c r="L8" i="1"/>
  <c r="L30" i="1"/>
  <c r="L54" i="1"/>
  <c r="N17" i="1"/>
  <c r="H17" i="1"/>
  <c r="H36" i="1"/>
  <c r="D36" i="1"/>
  <c r="D15" i="1"/>
  <c r="D30" i="1"/>
  <c r="D54" i="1"/>
  <c r="D17" i="1"/>
  <c r="D39" i="1"/>
  <c r="D22" i="1"/>
  <c r="D43" i="1"/>
  <c r="D8" i="1"/>
  <c r="D58" i="1"/>
  <c r="I61" i="1" l="1"/>
  <c r="J59" i="1"/>
  <c r="N59" i="1"/>
  <c r="B61" i="1"/>
  <c r="E61" i="1"/>
  <c r="F59" i="1"/>
  <c r="K61" i="1"/>
  <c r="L59" i="1"/>
  <c r="H59" i="1"/>
  <c r="D59" i="1"/>
  <c r="H61" i="1" l="1"/>
  <c r="N61" i="1"/>
  <c r="D61" i="1"/>
  <c r="L61" i="1"/>
  <c r="F61" i="1"/>
  <c r="J61" i="1"/>
</calcChain>
</file>

<file path=xl/sharedStrings.xml><?xml version="1.0" encoding="utf-8"?>
<sst xmlns="http://schemas.openxmlformats.org/spreadsheetml/2006/main" count="127" uniqueCount="71">
  <si>
    <t>宇土市</t>
    <rPh sb="0" eb="3">
      <t>ウトシ</t>
    </rPh>
    <phoneticPr fontId="2"/>
  </si>
  <si>
    <t>宇城市</t>
    <rPh sb="0" eb="1">
      <t>ウ</t>
    </rPh>
    <rPh sb="1" eb="2">
      <t>シロ</t>
    </rPh>
    <rPh sb="2" eb="3">
      <t>シ</t>
    </rPh>
    <phoneticPr fontId="2"/>
  </si>
  <si>
    <t>美里町</t>
    <rPh sb="0" eb="3">
      <t>ミサトマチ</t>
    </rPh>
    <phoneticPr fontId="2"/>
  </si>
  <si>
    <t>率</t>
    <rPh sb="0" eb="1">
      <t>リツ</t>
    </rPh>
    <phoneticPr fontId="2"/>
  </si>
  <si>
    <t>荒尾市</t>
    <rPh sb="0" eb="3">
      <t>アラオシ</t>
    </rPh>
    <phoneticPr fontId="2"/>
  </si>
  <si>
    <t>玉名市</t>
    <rPh sb="0" eb="2">
      <t>タマナ</t>
    </rPh>
    <rPh sb="2" eb="3">
      <t>シ</t>
    </rPh>
    <phoneticPr fontId="2"/>
  </si>
  <si>
    <t>玉東町</t>
    <rPh sb="0" eb="3">
      <t>ギョクトウマチ</t>
    </rPh>
    <phoneticPr fontId="2"/>
  </si>
  <si>
    <t>和水町</t>
    <rPh sb="0" eb="3">
      <t>ナゴミマチ</t>
    </rPh>
    <phoneticPr fontId="2"/>
  </si>
  <si>
    <t>南関町</t>
    <rPh sb="0" eb="3">
      <t>ナンカンマチ</t>
    </rPh>
    <phoneticPr fontId="2"/>
  </si>
  <si>
    <t>長洲町</t>
    <rPh sb="0" eb="3">
      <t>ナガスマチ</t>
    </rPh>
    <phoneticPr fontId="2"/>
  </si>
  <si>
    <t>山鹿市</t>
    <rPh sb="0" eb="3">
      <t>ヤマガシ</t>
    </rPh>
    <phoneticPr fontId="2"/>
  </si>
  <si>
    <t>菊池市</t>
    <rPh sb="0" eb="3">
      <t>キクチシ</t>
    </rPh>
    <phoneticPr fontId="2"/>
  </si>
  <si>
    <t>合志市</t>
    <rPh sb="0" eb="2">
      <t>ゴウシ</t>
    </rPh>
    <rPh sb="2" eb="3">
      <t>シ</t>
    </rPh>
    <phoneticPr fontId="2"/>
  </si>
  <si>
    <t>大津町</t>
    <rPh sb="0" eb="3">
      <t>オオツマチ</t>
    </rPh>
    <phoneticPr fontId="2"/>
  </si>
  <si>
    <t>菊陽町</t>
    <rPh sb="0" eb="3">
      <t>キクヨウマチ</t>
    </rPh>
    <phoneticPr fontId="2"/>
  </si>
  <si>
    <t>阿蘇市</t>
    <rPh sb="0" eb="3">
      <t>アソシ</t>
    </rPh>
    <phoneticPr fontId="2"/>
  </si>
  <si>
    <t>南小国町</t>
    <rPh sb="0" eb="4">
      <t>ミナミオグニマチ</t>
    </rPh>
    <phoneticPr fontId="2"/>
  </si>
  <si>
    <t>小国町</t>
    <rPh sb="0" eb="3">
      <t>オグニマチ</t>
    </rPh>
    <phoneticPr fontId="2"/>
  </si>
  <si>
    <t>産山村</t>
    <rPh sb="0" eb="3">
      <t>ウブヤマムラ</t>
    </rPh>
    <phoneticPr fontId="2"/>
  </si>
  <si>
    <t>高森町</t>
    <rPh sb="0" eb="3">
      <t>タカモリマチ</t>
    </rPh>
    <phoneticPr fontId="2"/>
  </si>
  <si>
    <t>南阿蘇村</t>
    <rPh sb="0" eb="4">
      <t>ミナミアソムラ</t>
    </rPh>
    <phoneticPr fontId="2"/>
  </si>
  <si>
    <t>西原村</t>
    <rPh sb="0" eb="3">
      <t>ニシハラムラ</t>
    </rPh>
    <phoneticPr fontId="2"/>
  </si>
  <si>
    <t>御船町</t>
    <rPh sb="0" eb="3">
      <t>ミフネマチ</t>
    </rPh>
    <phoneticPr fontId="2"/>
  </si>
  <si>
    <t>嘉島町</t>
    <rPh sb="0" eb="3">
      <t>カシママチ</t>
    </rPh>
    <phoneticPr fontId="2"/>
  </si>
  <si>
    <t>益城町</t>
    <rPh sb="0" eb="3">
      <t>マシキマチ</t>
    </rPh>
    <phoneticPr fontId="2"/>
  </si>
  <si>
    <t>甲佐町</t>
    <rPh sb="0" eb="3">
      <t>コウサマチ</t>
    </rPh>
    <phoneticPr fontId="2"/>
  </si>
  <si>
    <t>山都町</t>
    <rPh sb="0" eb="3">
      <t>ヤマトマチ</t>
    </rPh>
    <phoneticPr fontId="2"/>
  </si>
  <si>
    <t>八代市</t>
    <rPh sb="0" eb="3">
      <t>ヤツシロシ</t>
    </rPh>
    <phoneticPr fontId="2"/>
  </si>
  <si>
    <t>氷川町</t>
    <rPh sb="0" eb="2">
      <t>ヒカワ</t>
    </rPh>
    <rPh sb="2" eb="3">
      <t>マチ</t>
    </rPh>
    <phoneticPr fontId="2"/>
  </si>
  <si>
    <t>水俣市</t>
    <rPh sb="0" eb="2">
      <t>ミナマタ</t>
    </rPh>
    <rPh sb="2" eb="3">
      <t>シ</t>
    </rPh>
    <phoneticPr fontId="2"/>
  </si>
  <si>
    <t>芦北町</t>
    <rPh sb="0" eb="3">
      <t>アシキタマチ</t>
    </rPh>
    <phoneticPr fontId="2"/>
  </si>
  <si>
    <t>津奈木町</t>
    <rPh sb="0" eb="4">
      <t>ツナギマチ</t>
    </rPh>
    <phoneticPr fontId="2"/>
  </si>
  <si>
    <t>人吉市</t>
    <rPh sb="0" eb="3">
      <t>ヒトヨシシ</t>
    </rPh>
    <phoneticPr fontId="2"/>
  </si>
  <si>
    <t>錦町</t>
    <rPh sb="0" eb="2">
      <t>ニシキマチ</t>
    </rPh>
    <phoneticPr fontId="2"/>
  </si>
  <si>
    <t>あさぎり町</t>
    <rPh sb="4" eb="5">
      <t>マチ</t>
    </rPh>
    <phoneticPr fontId="2"/>
  </si>
  <si>
    <t>多良木町</t>
    <rPh sb="0" eb="4">
      <t>タラギマチ</t>
    </rPh>
    <phoneticPr fontId="2"/>
  </si>
  <si>
    <t>湯前町</t>
    <rPh sb="0" eb="3">
      <t>ユノマエマチ</t>
    </rPh>
    <phoneticPr fontId="2"/>
  </si>
  <si>
    <t>水上村</t>
    <rPh sb="0" eb="3">
      <t>ミズカミムラ</t>
    </rPh>
    <phoneticPr fontId="2"/>
  </si>
  <si>
    <t>相良村</t>
    <rPh sb="0" eb="3">
      <t>サガラムラ</t>
    </rPh>
    <phoneticPr fontId="2"/>
  </si>
  <si>
    <t>五木村</t>
    <rPh sb="0" eb="3">
      <t>イツキムラ</t>
    </rPh>
    <phoneticPr fontId="2"/>
  </si>
  <si>
    <t>山江村</t>
    <rPh sb="0" eb="3">
      <t>ヤマエムラ</t>
    </rPh>
    <phoneticPr fontId="2"/>
  </si>
  <si>
    <t>球磨村</t>
    <rPh sb="0" eb="3">
      <t>クマムラ</t>
    </rPh>
    <phoneticPr fontId="2"/>
  </si>
  <si>
    <t>天草市</t>
    <rPh sb="0" eb="3">
      <t>アマクサシ</t>
    </rPh>
    <phoneticPr fontId="2"/>
  </si>
  <si>
    <t>上天草市</t>
    <rPh sb="0" eb="1">
      <t>カミ</t>
    </rPh>
    <rPh sb="1" eb="3">
      <t>アマクサ</t>
    </rPh>
    <rPh sb="3" eb="4">
      <t>シ</t>
    </rPh>
    <phoneticPr fontId="2"/>
  </si>
  <si>
    <t>苓北町</t>
    <rPh sb="0" eb="3">
      <t>レイホクマチ</t>
    </rPh>
    <phoneticPr fontId="2"/>
  </si>
  <si>
    <t>熊本市</t>
    <rPh sb="0" eb="3">
      <t>クマモトシ</t>
    </rPh>
    <phoneticPr fontId="2"/>
  </si>
  <si>
    <t>排泄のしつけをしていない</t>
    <rPh sb="0" eb="2">
      <t>ハイセツ</t>
    </rPh>
    <phoneticPr fontId="2"/>
  </si>
  <si>
    <t>断乳ができていない</t>
    <rPh sb="0" eb="2">
      <t>ダンニュウ</t>
    </rPh>
    <phoneticPr fontId="2"/>
  </si>
  <si>
    <t>数</t>
    <rPh sb="0" eb="1">
      <t>スウ</t>
    </rPh>
    <phoneticPr fontId="2"/>
  </si>
  <si>
    <t>7-3　１歳６か月健診問診結果</t>
    <rPh sb="5" eb="6">
      <t>サイ</t>
    </rPh>
    <rPh sb="8" eb="9">
      <t>ゲツ</t>
    </rPh>
    <rPh sb="9" eb="11">
      <t>ケンシン</t>
    </rPh>
    <rPh sb="11" eb="13">
      <t>モンシン</t>
    </rPh>
    <rPh sb="13" eb="15">
      <t>ケッカ</t>
    </rPh>
    <phoneticPr fontId="2"/>
  </si>
  <si>
    <t>表10　１歳6ヵ月健診時の問診で把握した育児状況</t>
    <rPh sb="0" eb="1">
      <t>ヒョウ</t>
    </rPh>
    <rPh sb="5" eb="6">
      <t>サイ</t>
    </rPh>
    <rPh sb="8" eb="9">
      <t>ゲツ</t>
    </rPh>
    <rPh sb="9" eb="11">
      <t>ケンシン</t>
    </rPh>
    <rPh sb="11" eb="12">
      <t>ジ</t>
    </rPh>
    <rPh sb="13" eb="15">
      <t>モンシン</t>
    </rPh>
    <rPh sb="16" eb="18">
      <t>ハアク</t>
    </rPh>
    <rPh sb="20" eb="22">
      <t>イクジ</t>
    </rPh>
    <rPh sb="22" eb="24">
      <t>ジョウキョウ</t>
    </rPh>
    <phoneticPr fontId="2"/>
  </si>
  <si>
    <t>熊本県</t>
    <rPh sb="0" eb="3">
      <t>クマモトケン</t>
    </rPh>
    <phoneticPr fontId="2"/>
  </si>
  <si>
    <t>問診
者数</t>
    <rPh sb="0" eb="2">
      <t>モンシン</t>
    </rPh>
    <rPh sb="3" eb="4">
      <t>シャ</t>
    </rPh>
    <rPh sb="4" eb="5">
      <t>スウ</t>
    </rPh>
    <phoneticPr fontId="2"/>
  </si>
  <si>
    <t>宇城管内</t>
    <rPh sb="0" eb="2">
      <t>ウキ</t>
    </rPh>
    <rPh sb="2" eb="4">
      <t>カンナイ</t>
    </rPh>
    <phoneticPr fontId="2"/>
  </si>
  <si>
    <t>有明管内</t>
    <rPh sb="0" eb="2">
      <t>アリアケ</t>
    </rPh>
    <rPh sb="2" eb="4">
      <t>カンナイ</t>
    </rPh>
    <phoneticPr fontId="2"/>
  </si>
  <si>
    <t>山鹿管内</t>
    <rPh sb="0" eb="2">
      <t>ヤマガ</t>
    </rPh>
    <rPh sb="2" eb="4">
      <t>カンナイ</t>
    </rPh>
    <phoneticPr fontId="2"/>
  </si>
  <si>
    <t>菊池管内</t>
    <rPh sb="0" eb="2">
      <t>キクチ</t>
    </rPh>
    <rPh sb="2" eb="4">
      <t>カンナイ</t>
    </rPh>
    <phoneticPr fontId="2"/>
  </si>
  <si>
    <t>阿蘇管内</t>
    <rPh sb="0" eb="2">
      <t>アソ</t>
    </rPh>
    <rPh sb="2" eb="4">
      <t>カンナイ</t>
    </rPh>
    <phoneticPr fontId="2"/>
  </si>
  <si>
    <t>御船管内</t>
    <rPh sb="0" eb="2">
      <t>ミフネ</t>
    </rPh>
    <rPh sb="2" eb="4">
      <t>カンナイ</t>
    </rPh>
    <phoneticPr fontId="2"/>
  </si>
  <si>
    <t>八代管内</t>
    <rPh sb="0" eb="2">
      <t>ヤツシロ</t>
    </rPh>
    <rPh sb="2" eb="4">
      <t>カンナイ</t>
    </rPh>
    <phoneticPr fontId="2"/>
  </si>
  <si>
    <t>水俣管内</t>
    <rPh sb="0" eb="2">
      <t>ミナマタ</t>
    </rPh>
    <rPh sb="2" eb="4">
      <t>カンナイ</t>
    </rPh>
    <phoneticPr fontId="2"/>
  </si>
  <si>
    <t>人吉管内</t>
    <rPh sb="0" eb="2">
      <t>ヒトヨシ</t>
    </rPh>
    <rPh sb="2" eb="4">
      <t>カンナイ</t>
    </rPh>
    <phoneticPr fontId="2"/>
  </si>
  <si>
    <t>天草管内</t>
    <rPh sb="0" eb="2">
      <t>アマクサ</t>
    </rPh>
    <rPh sb="2" eb="4">
      <t>カンナイ</t>
    </rPh>
    <phoneticPr fontId="2"/>
  </si>
  <si>
    <t>合計
（熊本市を除く）</t>
    <rPh sb="0" eb="1">
      <t>ゴウ</t>
    </rPh>
    <rPh sb="1" eb="2">
      <t>ケイ</t>
    </rPh>
    <rPh sb="4" eb="7">
      <t>クマモトシ</t>
    </rPh>
    <rPh sb="8" eb="9">
      <t>ノゾ</t>
    </rPh>
    <phoneticPr fontId="2"/>
  </si>
  <si>
    <t>哺乳ビンを使用している</t>
    <phoneticPr fontId="2"/>
  </si>
  <si>
    <t>歯磨きをしていない</t>
    <phoneticPr fontId="2"/>
  </si>
  <si>
    <t>子どもに対して育てにくさを感じる</t>
    <rPh sb="0" eb="1">
      <t>コ</t>
    </rPh>
    <rPh sb="4" eb="5">
      <t>タイ</t>
    </rPh>
    <rPh sb="7" eb="8">
      <t>ソダ</t>
    </rPh>
    <rPh sb="13" eb="14">
      <t>カン</t>
    </rPh>
    <phoneticPr fontId="2"/>
  </si>
  <si>
    <t>日常の育児の相談相手が誰もいない</t>
    <rPh sb="0" eb="2">
      <t>ニチジョウ</t>
    </rPh>
    <rPh sb="3" eb="5">
      <t>イクジ</t>
    </rPh>
    <rPh sb="6" eb="8">
      <t>ソウダン</t>
    </rPh>
    <rPh sb="8" eb="10">
      <t>アイテ</t>
    </rPh>
    <rPh sb="11" eb="12">
      <t>ダレ</t>
    </rPh>
    <phoneticPr fontId="2"/>
  </si>
  <si>
    <t>子ども未来課調べ及び県に報告された「健やか親子２１」から抽出</t>
    <rPh sb="0" eb="1">
      <t>コ</t>
    </rPh>
    <rPh sb="3" eb="5">
      <t>ミライ</t>
    </rPh>
    <rPh sb="5" eb="6">
      <t>カ</t>
    </rPh>
    <rPh sb="6" eb="7">
      <t>シラ</t>
    </rPh>
    <rPh sb="8" eb="9">
      <t>オヨ</t>
    </rPh>
    <phoneticPr fontId="2"/>
  </si>
  <si>
    <t>（令和３年度）</t>
    <rPh sb="4" eb="6">
      <t>ネンド</t>
    </rPh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</si>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</sst>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.0_);[Red]\(#,##0.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6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3" xfId="0" applyFont="1" applyBorder="1" applyAlignment="1">
      <alignment horizontal="center" shrinkToFit="1"/>
    </xf>
    <xf numFmtId="0" fontId="5" fillId="0" borderId="5" xfId="0" applyFont="1" applyBorder="1" applyAlignment="1">
      <alignment horizontal="center" shrinkToFit="1"/>
    </xf>
    <xf numFmtId="0" fontId="5" fillId="0" borderId="7" xfId="0" applyFont="1" applyBorder="1" applyAlignment="1">
      <alignment horizontal="center" vertical="center" shrinkToFit="1"/>
    </xf>
    <xf numFmtId="0" fontId="5" fillId="3" borderId="9" xfId="0" applyFont="1" applyFill="1" applyBorder="1" applyAlignment="1">
      <alignment horizontal="center" shrinkToFit="1"/>
    </xf>
    <xf numFmtId="0" fontId="5" fillId="0" borderId="10" xfId="0" applyFont="1" applyBorder="1" applyAlignment="1">
      <alignment horizontal="center" shrinkToFit="1"/>
    </xf>
    <xf numFmtId="0" fontId="5" fillId="0" borderId="7" xfId="0" applyFont="1" applyBorder="1" applyAlignment="1">
      <alignment horizontal="center" shrinkToFit="1"/>
    </xf>
    <xf numFmtId="0" fontId="5" fillId="3" borderId="12" xfId="0" applyFont="1" applyFill="1" applyBorder="1" applyAlignment="1">
      <alignment horizontal="center" shrinkToFit="1"/>
    </xf>
    <xf numFmtId="0" fontId="5" fillId="3" borderId="13" xfId="0" applyFont="1" applyFill="1" applyBorder="1" applyAlignment="1">
      <alignment horizont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3" borderId="14" xfId="0" applyFont="1" applyFill="1" applyBorder="1" applyAlignment="1">
      <alignment horizontal="center" shrinkToFit="1"/>
    </xf>
    <xf numFmtId="0" fontId="2" fillId="2" borderId="15" xfId="0" applyFont="1" applyFill="1" applyBorder="1" applyAlignment="1">
      <alignment horizontal="center" wrapText="1" shrinkToFit="1"/>
    </xf>
    <xf numFmtId="0" fontId="5" fillId="0" borderId="14" xfId="0" applyFont="1" applyBorder="1" applyAlignment="1">
      <alignment horizontal="center" shrinkToFit="1"/>
    </xf>
    <xf numFmtId="0" fontId="3" fillId="4" borderId="15" xfId="0" applyFont="1" applyFill="1" applyBorder="1" applyAlignment="1">
      <alignment horizontal="center" shrinkToFit="1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176" fontId="0" fillId="0" borderId="8" xfId="0" applyNumberFormat="1" applyBorder="1" applyAlignment="1" applyProtection="1">
      <alignment horizontal="right" vertical="center" shrinkToFit="1"/>
      <protection locked="0"/>
    </xf>
    <xf numFmtId="176" fontId="0" fillId="0" borderId="47" xfId="0" applyNumberFormat="1" applyBorder="1" applyAlignment="1" applyProtection="1">
      <alignment horizontal="right" vertical="center" shrinkToFit="1"/>
      <protection locked="0"/>
    </xf>
    <xf numFmtId="176" fontId="0" fillId="0" borderId="25" xfId="0" applyNumberFormat="1" applyBorder="1" applyAlignment="1" applyProtection="1">
      <alignment horizontal="right" vertical="center" shrinkToFit="1"/>
      <protection locked="0"/>
    </xf>
    <xf numFmtId="176" fontId="0" fillId="0" borderId="51" xfId="0" applyNumberFormat="1" applyBorder="1" applyAlignment="1" applyProtection="1">
      <alignment horizontal="right" vertical="center" shrinkToFit="1"/>
      <protection locked="0"/>
    </xf>
    <xf numFmtId="176" fontId="0" fillId="0" borderId="46" xfId="0" applyNumberFormat="1" applyBorder="1" applyAlignment="1" applyProtection="1">
      <alignment horizontal="right" vertical="center" shrinkToFit="1"/>
      <protection locked="0"/>
    </xf>
    <xf numFmtId="176" fontId="0" fillId="0" borderId="6" xfId="0" applyNumberFormat="1" applyBorder="1" applyAlignment="1" applyProtection="1">
      <alignment horizontal="right" vertical="center" shrinkToFit="1"/>
      <protection locked="0"/>
    </xf>
    <xf numFmtId="176" fontId="0" fillId="0" borderId="11" xfId="0" applyNumberFormat="1" applyBorder="1" applyAlignment="1" applyProtection="1">
      <alignment horizontal="right" vertical="center" shrinkToFit="1"/>
      <protection locked="0"/>
    </xf>
    <xf numFmtId="176" fontId="0" fillId="0" borderId="49" xfId="0" applyNumberFormat="1" applyBorder="1" applyAlignment="1" applyProtection="1">
      <alignment horizontal="right" vertical="center" shrinkToFit="1"/>
      <protection locked="0"/>
    </xf>
    <xf numFmtId="176" fontId="0" fillId="0" borderId="4" xfId="0" applyNumberFormat="1" applyBorder="1" applyAlignment="1" applyProtection="1">
      <alignment horizontal="right" vertical="center" shrinkToFit="1"/>
      <protection locked="0"/>
    </xf>
    <xf numFmtId="176" fontId="0" fillId="0" borderId="45" xfId="0" applyNumberFormat="1" applyBorder="1" applyAlignment="1" applyProtection="1">
      <alignment horizontal="right" vertical="center" shrinkToFit="1"/>
      <protection locked="0"/>
    </xf>
    <xf numFmtId="176" fontId="1" fillId="0" borderId="31" xfId="0" applyNumberFormat="1" applyFont="1" applyBorder="1" applyAlignment="1">
      <alignment horizontal="right" shrinkToFit="1"/>
    </xf>
    <xf numFmtId="176" fontId="0" fillId="0" borderId="4" xfId="0" applyNumberFormat="1" applyBorder="1" applyAlignment="1">
      <alignment horizontal="right" vertical="center" shrinkToFit="1"/>
    </xf>
    <xf numFmtId="177" fontId="0" fillId="2" borderId="4" xfId="0" applyNumberFormat="1" applyFill="1" applyBorder="1" applyAlignment="1">
      <alignment horizontal="right" vertical="center" shrinkToFit="1"/>
    </xf>
    <xf numFmtId="177" fontId="0" fillId="2" borderId="19" xfId="0" applyNumberFormat="1" applyFill="1" applyBorder="1" applyAlignment="1">
      <alignment horizontal="right" vertical="center" shrinkToFit="1"/>
    </xf>
    <xf numFmtId="176" fontId="1" fillId="0" borderId="32" xfId="0" applyNumberFormat="1" applyFont="1" applyBorder="1" applyAlignment="1">
      <alignment horizontal="right" shrinkToFit="1"/>
    </xf>
    <xf numFmtId="176" fontId="0" fillId="0" borderId="6" xfId="0" applyNumberFormat="1" applyBorder="1" applyAlignment="1">
      <alignment horizontal="right" vertical="center" shrinkToFit="1"/>
    </xf>
    <xf numFmtId="177" fontId="0" fillId="2" borderId="6" xfId="0" applyNumberFormat="1" applyFill="1" applyBorder="1" applyAlignment="1">
      <alignment horizontal="right" vertical="center" shrinkToFit="1"/>
    </xf>
    <xf numFmtId="177" fontId="0" fillId="2" borderId="20" xfId="0" applyNumberFormat="1" applyFill="1" applyBorder="1" applyAlignment="1">
      <alignment horizontal="right" vertical="center" shrinkToFit="1"/>
    </xf>
    <xf numFmtId="176" fontId="0" fillId="0" borderId="33" xfId="0" applyNumberFormat="1" applyBorder="1" applyAlignment="1">
      <alignment horizontal="right" vertical="center" shrinkToFit="1"/>
    </xf>
    <xf numFmtId="176" fontId="0" fillId="0" borderId="8" xfId="0" applyNumberFormat="1" applyBorder="1" applyAlignment="1">
      <alignment horizontal="right" vertical="center" shrinkToFit="1"/>
    </xf>
    <xf numFmtId="177" fontId="0" fillId="2" borderId="8" xfId="0" applyNumberFormat="1" applyFill="1" applyBorder="1" applyAlignment="1">
      <alignment horizontal="right" vertical="center" shrinkToFit="1"/>
    </xf>
    <xf numFmtId="177" fontId="0" fillId="2" borderId="21" xfId="0" applyNumberFormat="1" applyFill="1" applyBorder="1" applyAlignment="1">
      <alignment horizontal="right" vertical="center" shrinkToFit="1"/>
    </xf>
    <xf numFmtId="176" fontId="0" fillId="2" borderId="16" xfId="0" applyNumberFormat="1" applyFill="1" applyBorder="1" applyAlignment="1">
      <alignment horizontal="right" vertical="center" shrinkToFit="1"/>
    </xf>
    <xf numFmtId="177" fontId="0" fillId="2" borderId="16" xfId="0" applyNumberFormat="1" applyFill="1" applyBorder="1" applyAlignment="1">
      <alignment horizontal="right" vertical="center" shrinkToFit="1"/>
    </xf>
    <xf numFmtId="176" fontId="0" fillId="2" borderId="48" xfId="0" applyNumberFormat="1" applyFill="1" applyBorder="1" applyAlignment="1">
      <alignment horizontal="right" vertical="center" shrinkToFit="1"/>
    </xf>
    <xf numFmtId="177" fontId="0" fillId="2" borderId="17" xfId="0" applyNumberFormat="1" applyFill="1" applyBorder="1" applyAlignment="1">
      <alignment horizontal="right" vertical="center" shrinkToFit="1"/>
    </xf>
    <xf numFmtId="176" fontId="0" fillId="0" borderId="11" xfId="0" applyNumberFormat="1" applyBorder="1" applyAlignment="1">
      <alignment horizontal="right" shrinkToFit="1"/>
    </xf>
    <xf numFmtId="176" fontId="0" fillId="0" borderId="11" xfId="0" applyNumberFormat="1" applyBorder="1" applyAlignment="1">
      <alignment horizontal="right" vertical="center" shrinkToFit="1"/>
    </xf>
    <xf numFmtId="177" fontId="0" fillId="2" borderId="11" xfId="0" applyNumberFormat="1" applyFill="1" applyBorder="1" applyAlignment="1">
      <alignment horizontal="right" vertical="center" shrinkToFit="1"/>
    </xf>
    <xf numFmtId="177" fontId="0" fillId="2" borderId="22" xfId="0" applyNumberFormat="1" applyFill="1" applyBorder="1" applyAlignment="1">
      <alignment horizontal="right" vertical="center" shrinkToFit="1"/>
    </xf>
    <xf numFmtId="176" fontId="0" fillId="0" borderId="6" xfId="0" applyNumberFormat="1" applyBorder="1" applyAlignment="1">
      <alignment horizontal="right" shrinkToFit="1"/>
    </xf>
    <xf numFmtId="176" fontId="0" fillId="0" borderId="8" xfId="0" applyNumberFormat="1" applyBorder="1" applyAlignment="1">
      <alignment horizontal="right" shrinkToFit="1"/>
    </xf>
    <xf numFmtId="176" fontId="0" fillId="2" borderId="28" xfId="0" applyNumberFormat="1" applyFill="1" applyBorder="1" applyAlignment="1">
      <alignment horizontal="right" shrinkToFit="1"/>
    </xf>
    <xf numFmtId="176" fontId="0" fillId="0" borderId="34" xfId="0" applyNumberFormat="1" applyBorder="1" applyAlignment="1">
      <alignment horizontal="right" shrinkToFit="1"/>
    </xf>
    <xf numFmtId="176" fontId="0" fillId="2" borderId="29" xfId="0" applyNumberFormat="1" applyFill="1" applyBorder="1" applyAlignment="1">
      <alignment horizontal="right" shrinkToFit="1"/>
    </xf>
    <xf numFmtId="176" fontId="1" fillId="0" borderId="34" xfId="0" applyNumberFormat="1" applyFont="1" applyBorder="1" applyAlignment="1">
      <alignment horizontal="right" vertical="center" shrinkToFit="1"/>
    </xf>
    <xf numFmtId="176" fontId="1" fillId="0" borderId="32" xfId="0" applyNumberFormat="1" applyFont="1" applyBorder="1" applyAlignment="1">
      <alignment horizontal="right" vertical="center" shrinkToFit="1"/>
    </xf>
    <xf numFmtId="176" fontId="1" fillId="0" borderId="33" xfId="0" applyNumberFormat="1" applyFont="1" applyBorder="1" applyAlignment="1">
      <alignment horizontal="right" vertical="center" shrinkToFit="1"/>
    </xf>
    <xf numFmtId="176" fontId="0" fillId="2" borderId="30" xfId="0" applyNumberFormat="1" applyFill="1" applyBorder="1" applyAlignment="1">
      <alignment horizontal="right" shrinkToFit="1"/>
    </xf>
    <xf numFmtId="176" fontId="0" fillId="2" borderId="18" xfId="0" applyNumberFormat="1" applyFill="1" applyBorder="1" applyAlignment="1">
      <alignment horizontal="right" vertical="center" shrinkToFit="1"/>
    </xf>
    <xf numFmtId="177" fontId="0" fillId="2" borderId="18" xfId="0" applyNumberFormat="1" applyFill="1" applyBorder="1" applyAlignment="1">
      <alignment horizontal="right" vertical="center" shrinkToFit="1"/>
    </xf>
    <xf numFmtId="176" fontId="0" fillId="2" borderId="50" xfId="0" applyNumberFormat="1" applyFill="1" applyBorder="1" applyAlignment="1">
      <alignment horizontal="right" vertical="center" shrinkToFit="1"/>
    </xf>
    <xf numFmtId="177" fontId="0" fillId="2" borderId="23" xfId="0" applyNumberFormat="1" applyFill="1" applyBorder="1" applyAlignment="1">
      <alignment horizontal="right" vertical="center" shrinkToFit="1"/>
    </xf>
    <xf numFmtId="176" fontId="0" fillId="0" borderId="34" xfId="0" applyNumberFormat="1" applyBorder="1" applyAlignment="1">
      <alignment horizontal="right" vertical="center" shrinkToFit="1"/>
    </xf>
    <xf numFmtId="176" fontId="0" fillId="0" borderId="33" xfId="0" applyNumberFormat="1" applyBorder="1" applyAlignment="1">
      <alignment horizontal="right" shrinkToFit="1"/>
    </xf>
    <xf numFmtId="176" fontId="0" fillId="0" borderId="35" xfId="0" applyNumberFormat="1" applyBorder="1" applyAlignment="1">
      <alignment horizontal="right" shrinkToFit="1"/>
    </xf>
    <xf numFmtId="176" fontId="0" fillId="0" borderId="36" xfId="0" applyNumberFormat="1" applyBorder="1" applyAlignment="1">
      <alignment horizontal="right" shrinkToFit="1"/>
    </xf>
    <xf numFmtId="176" fontId="0" fillId="0" borderId="37" xfId="0" applyNumberFormat="1" applyBorder="1" applyAlignment="1">
      <alignment horizontal="right" shrinkToFit="1"/>
    </xf>
    <xf numFmtId="176" fontId="1" fillId="0" borderId="35" xfId="0" applyNumberFormat="1" applyFont="1" applyBorder="1" applyAlignment="1">
      <alignment horizontal="right" shrinkToFit="1"/>
    </xf>
    <xf numFmtId="176" fontId="1" fillId="0" borderId="36" xfId="0" applyNumberFormat="1" applyFont="1" applyBorder="1" applyAlignment="1">
      <alignment horizontal="right" shrinkToFit="1"/>
    </xf>
    <xf numFmtId="176" fontId="1" fillId="0" borderId="37" xfId="0" applyNumberFormat="1" applyFont="1" applyBorder="1" applyAlignment="1">
      <alignment horizontal="right" shrinkToFit="1"/>
    </xf>
    <xf numFmtId="176" fontId="0" fillId="2" borderId="25" xfId="0" applyNumberFormat="1" applyFill="1" applyBorder="1" applyAlignment="1">
      <alignment horizontal="right" shrinkToFit="1"/>
    </xf>
    <xf numFmtId="176" fontId="0" fillId="2" borderId="26" xfId="0" applyNumberFormat="1" applyFill="1" applyBorder="1" applyAlignment="1">
      <alignment horizontal="right" shrinkToFit="1"/>
    </xf>
    <xf numFmtId="177" fontId="0" fillId="2" borderId="25" xfId="0" applyNumberFormat="1" applyFill="1" applyBorder="1" applyAlignment="1">
      <alignment horizontal="right" vertical="center" shrinkToFit="1"/>
    </xf>
    <xf numFmtId="176" fontId="0" fillId="2" borderId="25" xfId="0" applyNumberFormat="1" applyFill="1" applyBorder="1" applyAlignment="1">
      <alignment horizontal="right" vertical="center" shrinkToFit="1"/>
    </xf>
    <xf numFmtId="176" fontId="0" fillId="2" borderId="51" xfId="0" applyNumberFormat="1" applyFill="1" applyBorder="1" applyAlignment="1">
      <alignment horizontal="right" vertical="center" shrinkToFit="1"/>
    </xf>
    <xf numFmtId="177" fontId="0" fillId="2" borderId="24" xfId="0" applyNumberFormat="1" applyFill="1" applyBorder="1" applyAlignment="1">
      <alignment horizontal="right" vertical="center" shrinkToFit="1"/>
    </xf>
    <xf numFmtId="176" fontId="0" fillId="0" borderId="25" xfId="0" applyNumberFormat="1" applyBorder="1" applyAlignment="1">
      <alignment horizontal="right" shrinkToFit="1"/>
    </xf>
    <xf numFmtId="176" fontId="0" fillId="0" borderId="25" xfId="0" applyNumberFormat="1" applyBorder="1" applyAlignment="1">
      <alignment horizontal="right" vertical="center" shrinkToFit="1"/>
    </xf>
    <xf numFmtId="176" fontId="0" fillId="4" borderId="25" xfId="0" applyNumberFormat="1" applyFill="1" applyBorder="1" applyAlignment="1">
      <alignment horizontal="right" shrinkToFit="1"/>
    </xf>
    <xf numFmtId="177" fontId="0" fillId="4" borderId="25" xfId="0" applyNumberFormat="1" applyFill="1" applyBorder="1" applyAlignment="1">
      <alignment horizontal="right" shrinkToFit="1"/>
    </xf>
    <xf numFmtId="177" fontId="0" fillId="4" borderId="24" xfId="0" applyNumberFormat="1" applyFill="1" applyBorder="1" applyAlignment="1">
      <alignment horizontal="right" shrinkToFit="1"/>
    </xf>
    <xf numFmtId="0" fontId="4" fillId="0" borderId="40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0" xfId="0" applyFont="1" applyBorder="1" applyAlignment="1">
      <alignment vertical="center" wrapText="1"/>
    </xf>
    <xf numFmtId="0" fontId="4" fillId="0" borderId="41" xfId="0" applyFont="1" applyBorder="1" applyAlignment="1">
      <alignment vertical="center" wrapText="1"/>
    </xf>
    <xf numFmtId="0" fontId="0" fillId="0" borderId="27" xfId="0" applyBorder="1" applyAlignment="1">
      <alignment horizontal="center" vertical="center" wrapText="1" shrinkToFit="1"/>
    </xf>
    <xf numFmtId="0" fontId="0" fillId="0" borderId="42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4" fillId="0" borderId="38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2"/>
  <sheetViews>
    <sheetView tabSelected="1" zoomScaleNormal="100" workbookViewId="0">
      <pane ySplit="4" topLeftCell="A5" activePane="bottomLeft" state="frozen"/>
      <selection pane="bottomLeft" activeCell="A5" sqref="A5"/>
    </sheetView>
  </sheetViews>
  <sheetFormatPr defaultRowHeight="20.25" customHeight="1" x14ac:dyDescent="0.15"/>
  <cols>
    <col min="1" max="1" width="7.875" customWidth="1"/>
    <col min="2" max="12" width="6.75" customWidth="1"/>
    <col min="13" max="13" width="6.5" customWidth="1"/>
    <col min="14" max="14" width="7.25" customWidth="1"/>
  </cols>
  <sheetData>
    <row r="1" spans="1:14" ht="15.75" customHeight="1" x14ac:dyDescent="0.15">
      <c r="A1" s="1" t="s">
        <v>49</v>
      </c>
    </row>
    <row r="2" spans="1:14" ht="14.25" customHeight="1" thickBot="1" x14ac:dyDescent="0.2">
      <c r="A2" t="s">
        <v>50</v>
      </c>
      <c r="L2" s="2"/>
      <c r="N2" s="2" t="s">
        <v>69</v>
      </c>
    </row>
    <row r="3" spans="1:14" s="3" customFormat="1" ht="26.25" customHeight="1" x14ac:dyDescent="0.15">
      <c r="A3" s="93"/>
      <c r="B3" s="91" t="s">
        <v>52</v>
      </c>
      <c r="C3" s="89" t="s">
        <v>46</v>
      </c>
      <c r="D3" s="90"/>
      <c r="E3" s="95" t="s">
        <v>65</v>
      </c>
      <c r="F3" s="96"/>
      <c r="G3" s="95" t="s">
        <v>64</v>
      </c>
      <c r="H3" s="96"/>
      <c r="I3" s="95" t="s">
        <v>47</v>
      </c>
      <c r="J3" s="96"/>
      <c r="K3" s="87" t="s">
        <v>66</v>
      </c>
      <c r="L3" s="88"/>
      <c r="M3" s="85" t="s">
        <v>67</v>
      </c>
      <c r="N3" s="86"/>
    </row>
    <row r="4" spans="1:14" s="3" customFormat="1" ht="14.25" thickBot="1" x14ac:dyDescent="0.2">
      <c r="A4" s="94"/>
      <c r="B4" s="92"/>
      <c r="C4" s="4" t="s">
        <v>48</v>
      </c>
      <c r="D4" s="4" t="s">
        <v>3</v>
      </c>
      <c r="E4" s="4" t="s">
        <v>48</v>
      </c>
      <c r="F4" s="4" t="s">
        <v>3</v>
      </c>
      <c r="G4" s="4" t="s">
        <v>48</v>
      </c>
      <c r="H4" s="4" t="s">
        <v>3</v>
      </c>
      <c r="I4" s="4" t="s">
        <v>48</v>
      </c>
      <c r="J4" s="4" t="s">
        <v>3</v>
      </c>
      <c r="K4" s="4" t="s">
        <v>48</v>
      </c>
      <c r="L4" s="5" t="s">
        <v>3</v>
      </c>
      <c r="M4" s="4" t="s">
        <v>48</v>
      </c>
      <c r="N4" s="6" t="s">
        <v>3</v>
      </c>
    </row>
    <row r="5" spans="1:14" ht="13.5" customHeight="1" thickTop="1" x14ac:dyDescent="0.15">
      <c r="A5" s="7" t="s">
        <v>0</v>
      </c>
      <c r="B5" s="33">
        <v>248</v>
      </c>
      <c r="C5" s="34">
        <v>171</v>
      </c>
      <c r="D5" s="35">
        <f>IF(OR($B5="-",C5="-"),"-",C5/$B5*100)</f>
        <v>68.951612903225808</v>
      </c>
      <c r="E5" s="31">
        <v>2</v>
      </c>
      <c r="F5" s="35">
        <f>IF(OR($B5="-",E5="-"),"-",E5/$B5*100)</f>
        <v>0.80645161290322576</v>
      </c>
      <c r="G5" s="31">
        <v>31</v>
      </c>
      <c r="H5" s="35">
        <f>IF(OR($B5="-",G5="-"),"-",G5/$B5*100)</f>
        <v>12.5</v>
      </c>
      <c r="I5" s="34">
        <v>48</v>
      </c>
      <c r="J5" s="35">
        <f>IF(OR($B5="-",I5="-"),"-",I5/$B5*100)</f>
        <v>19.35483870967742</v>
      </c>
      <c r="K5" s="31">
        <v>44</v>
      </c>
      <c r="L5" s="35">
        <f>IF(OR($B5="-",K5="-"),"-",K5/$B5*100)</f>
        <v>17.741935483870968</v>
      </c>
      <c r="M5" s="32">
        <v>0</v>
      </c>
      <c r="N5" s="36">
        <f>IF(OR($B5="-",M5="-"),"-",M5/$B5*100)</f>
        <v>0</v>
      </c>
    </row>
    <row r="6" spans="1:14" ht="13.5" customHeight="1" x14ac:dyDescent="0.15">
      <c r="A6" s="8" t="s">
        <v>1</v>
      </c>
      <c r="B6" s="37">
        <v>318</v>
      </c>
      <c r="C6" s="38">
        <v>173</v>
      </c>
      <c r="D6" s="39">
        <f t="shared" ref="D6:D7" si="0">IF(OR($B6="-",C6="-"),"-",C6/$B6*100)</f>
        <v>54.40251572327044</v>
      </c>
      <c r="E6" s="28">
        <v>6</v>
      </c>
      <c r="F6" s="39">
        <f t="shared" ref="F6" si="1">IF(OR($B6="-",E6="-"),"-",E6/$B6*100)</f>
        <v>1.8867924528301887</v>
      </c>
      <c r="G6" s="28" t="s">
        <v>70</v>
      </c>
      <c r="H6" s="39" t="str">
        <f t="shared" ref="H6" si="2">IF(OR($B6="-",G6="-"),"-",G6/$B6*100)</f>
        <v>-</v>
      </c>
      <c r="I6" s="38">
        <v>58</v>
      </c>
      <c r="J6" s="39">
        <f t="shared" ref="J6" si="3">IF(OR($B6="-",I6="-"),"-",I6/$B6*100)</f>
        <v>18.238993710691823</v>
      </c>
      <c r="K6" s="28">
        <v>57</v>
      </c>
      <c r="L6" s="39">
        <f t="shared" ref="L6" si="4">IF(OR($B6="-",K6="-"),"-",K6/$B6*100)</f>
        <v>17.924528301886792</v>
      </c>
      <c r="M6" s="27" t="s">
        <v>70</v>
      </c>
      <c r="N6" s="40" t="str">
        <f t="shared" ref="N6" si="5">IF(OR($B6="-",M6="-"),"-",M6/$B6*100)</f>
        <v>-</v>
      </c>
    </row>
    <row r="7" spans="1:14" ht="13.5" customHeight="1" x14ac:dyDescent="0.15">
      <c r="A7" s="9" t="s">
        <v>2</v>
      </c>
      <c r="B7" s="41">
        <v>35</v>
      </c>
      <c r="C7" s="42">
        <v>2</v>
      </c>
      <c r="D7" s="43">
        <f t="shared" si="0"/>
        <v>5.7142857142857144</v>
      </c>
      <c r="E7" s="23">
        <v>0</v>
      </c>
      <c r="F7" s="43">
        <f t="shared" ref="F7" si="6">IF(OR($B7="-",E7="-"),"-",E7/$B7*100)</f>
        <v>0</v>
      </c>
      <c r="G7" s="23" t="s">
        <v>70</v>
      </c>
      <c r="H7" s="43" t="str">
        <f t="shared" ref="H7" si="7">IF(OR($B7="-",G7="-"),"-",G7/$B7*100)</f>
        <v>-</v>
      </c>
      <c r="I7" s="42">
        <v>2</v>
      </c>
      <c r="J7" s="43">
        <f t="shared" ref="J7" si="8">IF(OR($B7="-",I7="-"),"-",I7/$B7*100)</f>
        <v>5.7142857142857144</v>
      </c>
      <c r="K7" s="23">
        <v>5</v>
      </c>
      <c r="L7" s="43">
        <f t="shared" ref="L7" si="9">IF(OR($B7="-",K7="-"),"-",K7/$B7*100)</f>
        <v>14.285714285714285</v>
      </c>
      <c r="M7" s="24" t="s">
        <v>70</v>
      </c>
      <c r="N7" s="44" t="str">
        <f t="shared" ref="N7" si="10">IF(OR($B7="-",M7="-"),"-",M7/$B7*100)</f>
        <v>-</v>
      </c>
    </row>
    <row r="8" spans="1:14" ht="13.5" customHeight="1" thickBot="1" x14ac:dyDescent="0.2">
      <c r="A8" s="10" t="s">
        <v>53</v>
      </c>
      <c r="B8" s="45">
        <f>SUM(B5:B7)</f>
        <v>601</v>
      </c>
      <c r="C8" s="45">
        <f>SUM(C5:C7)</f>
        <v>346</v>
      </c>
      <c r="D8" s="46">
        <f t="shared" ref="D8:N8" si="11">C8/$B8*100</f>
        <v>57.570715474209656</v>
      </c>
      <c r="E8" s="45">
        <f>SUM(E5:E7)</f>
        <v>8</v>
      </c>
      <c r="F8" s="46">
        <f t="shared" si="11"/>
        <v>1.3311148086522462</v>
      </c>
      <c r="G8" s="45">
        <f>SUM(G5:G7)</f>
        <v>31</v>
      </c>
      <c r="H8" s="46">
        <f t="shared" si="11"/>
        <v>5.1580698835274541</v>
      </c>
      <c r="I8" s="45">
        <f>SUM(I5:I7)</f>
        <v>108</v>
      </c>
      <c r="J8" s="46">
        <f t="shared" si="11"/>
        <v>17.970049916805326</v>
      </c>
      <c r="K8" s="45">
        <f>SUM(K5:K7)</f>
        <v>106</v>
      </c>
      <c r="L8" s="46">
        <f t="shared" si="11"/>
        <v>17.637271214642265</v>
      </c>
      <c r="M8" s="47">
        <f>SUM(M5:M7)</f>
        <v>0</v>
      </c>
      <c r="N8" s="48">
        <f t="shared" si="11"/>
        <v>0</v>
      </c>
    </row>
    <row r="9" spans="1:14" ht="13.5" customHeight="1" x14ac:dyDescent="0.15">
      <c r="A9" s="11" t="s">
        <v>4</v>
      </c>
      <c r="B9" s="49">
        <v>242</v>
      </c>
      <c r="C9" s="50">
        <v>92</v>
      </c>
      <c r="D9" s="51">
        <f t="shared" ref="D9:D14" si="12">IF(OR($B9="-",C9="-"),"-",C9/$B9*100)</f>
        <v>38.016528925619838</v>
      </c>
      <c r="E9" s="29">
        <v>3</v>
      </c>
      <c r="F9" s="51">
        <f t="shared" ref="F9" si="13">IF(OR($B9="-",E9="-"),"-",E9/$B9*100)</f>
        <v>1.2396694214876034</v>
      </c>
      <c r="G9" s="29">
        <v>23</v>
      </c>
      <c r="H9" s="51">
        <f t="shared" ref="H9" si="14">IF(OR($B9="-",G9="-"),"-",G9/$B9*100)</f>
        <v>9.5041322314049594</v>
      </c>
      <c r="I9" s="50">
        <v>41</v>
      </c>
      <c r="J9" s="51">
        <f t="shared" ref="J9" si="15">IF(OR($B9="-",I9="-"),"-",I9/$B9*100)</f>
        <v>16.942148760330578</v>
      </c>
      <c r="K9" s="29">
        <v>57</v>
      </c>
      <c r="L9" s="51">
        <f t="shared" ref="L9" si="16">IF(OR($B9="-",K9="-"),"-",K9/$B9*100)</f>
        <v>23.553719008264462</v>
      </c>
      <c r="M9" s="30">
        <v>3</v>
      </c>
      <c r="N9" s="52">
        <f t="shared" ref="N9" si="17">IF(OR($B9="-",M9="-"),"-",M9/$B9*100)</f>
        <v>1.2396694214876034</v>
      </c>
    </row>
    <row r="10" spans="1:14" ht="13.5" customHeight="1" x14ac:dyDescent="0.15">
      <c r="A10" s="8" t="s">
        <v>5</v>
      </c>
      <c r="B10" s="53">
        <v>537</v>
      </c>
      <c r="C10" s="38">
        <v>389</v>
      </c>
      <c r="D10" s="39">
        <f t="shared" si="12"/>
        <v>72.439478584729983</v>
      </c>
      <c r="E10" s="28">
        <v>4</v>
      </c>
      <c r="F10" s="39">
        <f t="shared" ref="F10" si="18">IF(OR($B10="-",E10="-"),"-",E10/$B10*100)</f>
        <v>0.74487895716945995</v>
      </c>
      <c r="G10" s="28" t="s">
        <v>70</v>
      </c>
      <c r="H10" s="39" t="str">
        <f t="shared" ref="H10" si="19">IF(OR($B10="-",G10="-"),"-",G10/$B10*100)</f>
        <v>-</v>
      </c>
      <c r="I10" s="38">
        <v>102</v>
      </c>
      <c r="J10" s="39">
        <f t="shared" ref="J10" si="20">IF(OR($B10="-",I10="-"),"-",I10/$B10*100)</f>
        <v>18.994413407821227</v>
      </c>
      <c r="K10" s="28">
        <v>87</v>
      </c>
      <c r="L10" s="39">
        <f t="shared" ref="L10" si="21">IF(OR($B10="-",K10="-"),"-",K10/$B10*100)</f>
        <v>16.201117318435752</v>
      </c>
      <c r="M10" s="27" t="s">
        <v>70</v>
      </c>
      <c r="N10" s="40" t="str">
        <f t="shared" ref="N10" si="22">IF(OR($B10="-",M10="-"),"-",M10/$B10*100)</f>
        <v>-</v>
      </c>
    </row>
    <row r="11" spans="1:14" ht="13.5" customHeight="1" x14ac:dyDescent="0.15">
      <c r="A11" s="8" t="s">
        <v>6</v>
      </c>
      <c r="B11" s="53">
        <v>26</v>
      </c>
      <c r="C11" s="38">
        <v>17</v>
      </c>
      <c r="D11" s="39">
        <f t="shared" si="12"/>
        <v>65.384615384615387</v>
      </c>
      <c r="E11" s="28">
        <v>0</v>
      </c>
      <c r="F11" s="39">
        <f t="shared" ref="F11" si="23">IF(OR($B11="-",E11="-"),"-",E11/$B11*100)</f>
        <v>0</v>
      </c>
      <c r="G11" s="28">
        <v>1</v>
      </c>
      <c r="H11" s="39">
        <f t="shared" ref="H11" si="24">IF(OR($B11="-",G11="-"),"-",G11/$B11*100)</f>
        <v>3.8461538461538463</v>
      </c>
      <c r="I11" s="38">
        <v>7</v>
      </c>
      <c r="J11" s="39">
        <f t="shared" ref="J11" si="25">IF(OR($B11="-",I11="-"),"-",I11/$B11*100)</f>
        <v>26.923076923076923</v>
      </c>
      <c r="K11" s="28">
        <v>5</v>
      </c>
      <c r="L11" s="39">
        <f t="shared" ref="L11" si="26">IF(OR($B11="-",K11="-"),"-",K11/$B11*100)</f>
        <v>19.230769230769234</v>
      </c>
      <c r="M11" s="27">
        <v>0</v>
      </c>
      <c r="N11" s="40">
        <f t="shared" ref="N11" si="27">IF(OR($B11="-",M11="-"),"-",M11/$B11*100)</f>
        <v>0</v>
      </c>
    </row>
    <row r="12" spans="1:14" ht="13.5" customHeight="1" x14ac:dyDescent="0.15">
      <c r="A12" s="8" t="s">
        <v>7</v>
      </c>
      <c r="B12" s="53">
        <v>50</v>
      </c>
      <c r="C12" s="38">
        <v>17</v>
      </c>
      <c r="D12" s="39">
        <f t="shared" si="12"/>
        <v>34</v>
      </c>
      <c r="E12" s="28">
        <v>0</v>
      </c>
      <c r="F12" s="39">
        <f t="shared" ref="F12" si="28">IF(OR($B12="-",E12="-"),"-",E12/$B12*100)</f>
        <v>0</v>
      </c>
      <c r="G12" s="28" t="s">
        <v>70</v>
      </c>
      <c r="H12" s="39" t="str">
        <f t="shared" ref="H12" si="29">IF(OR($B12="-",G12="-"),"-",G12/$B12*100)</f>
        <v>-</v>
      </c>
      <c r="I12" s="38">
        <v>10</v>
      </c>
      <c r="J12" s="39">
        <f t="shared" ref="J12" si="30">IF(OR($B12="-",I12="-"),"-",I12/$B12*100)</f>
        <v>20</v>
      </c>
      <c r="K12" s="28">
        <v>5</v>
      </c>
      <c r="L12" s="39">
        <f t="shared" ref="L12" si="31">IF(OR($B12="-",K12="-"),"-",K12/$B12*100)</f>
        <v>10</v>
      </c>
      <c r="M12" s="27" t="s">
        <v>70</v>
      </c>
      <c r="N12" s="40" t="str">
        <f t="shared" ref="N12" si="32">IF(OR($B12="-",M12="-"),"-",M12/$B12*100)</f>
        <v>-</v>
      </c>
    </row>
    <row r="13" spans="1:14" ht="13.5" customHeight="1" x14ac:dyDescent="0.15">
      <c r="A13" s="8" t="s">
        <v>8</v>
      </c>
      <c r="B13" s="53">
        <v>43</v>
      </c>
      <c r="C13" s="38">
        <v>33</v>
      </c>
      <c r="D13" s="39">
        <f t="shared" si="12"/>
        <v>76.744186046511629</v>
      </c>
      <c r="E13" s="28">
        <v>0</v>
      </c>
      <c r="F13" s="39">
        <f t="shared" ref="F13" si="33">IF(OR($B13="-",E13="-"),"-",E13/$B13*100)</f>
        <v>0</v>
      </c>
      <c r="G13" s="28">
        <v>2</v>
      </c>
      <c r="H13" s="39">
        <f t="shared" ref="H13" si="34">IF(OR($B13="-",G13="-"),"-",G13/$B13*100)</f>
        <v>4.6511627906976747</v>
      </c>
      <c r="I13" s="38">
        <v>6</v>
      </c>
      <c r="J13" s="39">
        <f t="shared" ref="J13" si="35">IF(OR($B13="-",I13="-"),"-",I13/$B13*100)</f>
        <v>13.953488372093023</v>
      </c>
      <c r="K13" s="28">
        <v>8</v>
      </c>
      <c r="L13" s="39">
        <f t="shared" ref="L13" si="36">IF(OR($B13="-",K13="-"),"-",K13/$B13*100)</f>
        <v>18.604651162790699</v>
      </c>
      <c r="M13" s="27">
        <v>1</v>
      </c>
      <c r="N13" s="40">
        <f t="shared" ref="N13" si="37">IF(OR($B13="-",M13="-"),"-",M13/$B13*100)</f>
        <v>2.3255813953488373</v>
      </c>
    </row>
    <row r="14" spans="1:14" ht="13.5" customHeight="1" x14ac:dyDescent="0.15">
      <c r="A14" s="12" t="s">
        <v>9</v>
      </c>
      <c r="B14" s="54">
        <v>91</v>
      </c>
      <c r="C14" s="42">
        <v>59</v>
      </c>
      <c r="D14" s="43">
        <f t="shared" si="12"/>
        <v>64.835164835164832</v>
      </c>
      <c r="E14" s="23">
        <v>3</v>
      </c>
      <c r="F14" s="43">
        <f t="shared" ref="F14" si="38">IF(OR($B14="-",E14="-"),"-",E14/$B14*100)</f>
        <v>3.296703296703297</v>
      </c>
      <c r="G14" s="23">
        <v>10</v>
      </c>
      <c r="H14" s="43">
        <f t="shared" ref="H14" si="39">IF(OR($B14="-",G14="-"),"-",G14/$B14*100)</f>
        <v>10.989010989010989</v>
      </c>
      <c r="I14" s="42">
        <v>17</v>
      </c>
      <c r="J14" s="43">
        <f t="shared" ref="J14" si="40">IF(OR($B14="-",I14="-"),"-",I14/$B14*100)</f>
        <v>18.681318681318682</v>
      </c>
      <c r="K14" s="23">
        <v>13</v>
      </c>
      <c r="L14" s="43">
        <f t="shared" ref="L14" si="41">IF(OR($B14="-",K14="-"),"-",K14/$B14*100)</f>
        <v>14.285714285714285</v>
      </c>
      <c r="M14" s="24">
        <v>1</v>
      </c>
      <c r="N14" s="44">
        <f t="shared" ref="N14" si="42">IF(OR($B14="-",M14="-"),"-",M14/$B14*100)</f>
        <v>1.098901098901099</v>
      </c>
    </row>
    <row r="15" spans="1:14" ht="13.5" customHeight="1" thickBot="1" x14ac:dyDescent="0.2">
      <c r="A15" s="13" t="s">
        <v>54</v>
      </c>
      <c r="B15" s="55">
        <f>SUM(B9:B14)</f>
        <v>989</v>
      </c>
      <c r="C15" s="45">
        <f>SUM(C9:C14)</f>
        <v>607</v>
      </c>
      <c r="D15" s="46">
        <f t="shared" ref="D15:N17" si="43">C15/$B15*100</f>
        <v>61.375126390293225</v>
      </c>
      <c r="E15" s="45">
        <f t="shared" ref="E15:K15" si="44">SUM(E9:E14)</f>
        <v>10</v>
      </c>
      <c r="F15" s="46">
        <f t="shared" si="43"/>
        <v>1.0111223458038423</v>
      </c>
      <c r="G15" s="45">
        <f t="shared" si="44"/>
        <v>36</v>
      </c>
      <c r="H15" s="46">
        <f t="shared" si="43"/>
        <v>3.6400404448938319</v>
      </c>
      <c r="I15" s="45">
        <f t="shared" si="44"/>
        <v>183</v>
      </c>
      <c r="J15" s="46">
        <f t="shared" si="43"/>
        <v>18.503538928210315</v>
      </c>
      <c r="K15" s="45">
        <f t="shared" si="44"/>
        <v>175</v>
      </c>
      <c r="L15" s="46">
        <f t="shared" si="43"/>
        <v>17.694641051567238</v>
      </c>
      <c r="M15" s="47">
        <f t="shared" ref="M15" si="45">SUM(M9:M14)</f>
        <v>5</v>
      </c>
      <c r="N15" s="48">
        <f t="shared" si="43"/>
        <v>0.50556117290192115</v>
      </c>
    </row>
    <row r="16" spans="1:14" ht="13.5" customHeight="1" x14ac:dyDescent="0.15">
      <c r="A16" s="11" t="s">
        <v>10</v>
      </c>
      <c r="B16" s="56">
        <v>339</v>
      </c>
      <c r="C16" s="50">
        <v>190</v>
      </c>
      <c r="D16" s="51">
        <f>IF(OR($B16="-",C16="-"),"-",C16/$B16*100)</f>
        <v>56.047197640117993</v>
      </c>
      <c r="E16" s="29">
        <v>5</v>
      </c>
      <c r="F16" s="51">
        <f>IF(OR($B16="-",E16="-"),"-",E16/$B16*100)</f>
        <v>1.4749262536873156</v>
      </c>
      <c r="G16" s="29">
        <v>37</v>
      </c>
      <c r="H16" s="51">
        <f>IF(OR($B16="-",G16="-"),"-",G16/$B16*100)</f>
        <v>10.914454277286136</v>
      </c>
      <c r="I16" s="50">
        <v>57</v>
      </c>
      <c r="J16" s="51">
        <f>IF(OR($B16="-",I16="-"),"-",I16/$B16*100)</f>
        <v>16.814159292035399</v>
      </c>
      <c r="K16" s="29">
        <v>64</v>
      </c>
      <c r="L16" s="51">
        <f>IF(OR($B16="-",K16="-"),"-",K16/$B16*100)</f>
        <v>18.87905604719764</v>
      </c>
      <c r="M16" s="30">
        <v>6</v>
      </c>
      <c r="N16" s="52">
        <f>IF(OR($B16="-",M16="-"),"-",M16/$B16*100)</f>
        <v>1.7699115044247788</v>
      </c>
    </row>
    <row r="17" spans="1:14" ht="13.5" customHeight="1" thickBot="1" x14ac:dyDescent="0.2">
      <c r="A17" s="14" t="s">
        <v>55</v>
      </c>
      <c r="B17" s="57">
        <f>SUM(B16:B16)</f>
        <v>339</v>
      </c>
      <c r="C17" s="45">
        <f>SUM(C16:C16)</f>
        <v>190</v>
      </c>
      <c r="D17" s="46">
        <f t="shared" si="43"/>
        <v>56.047197640117993</v>
      </c>
      <c r="E17" s="45">
        <f>SUM(E16:E16)</f>
        <v>5</v>
      </c>
      <c r="F17" s="46">
        <f t="shared" si="43"/>
        <v>1.4749262536873156</v>
      </c>
      <c r="G17" s="45">
        <f>SUM(G16:G16)</f>
        <v>37</v>
      </c>
      <c r="H17" s="46">
        <f t="shared" si="43"/>
        <v>10.914454277286136</v>
      </c>
      <c r="I17" s="45">
        <f>SUM(I16:I16)</f>
        <v>57</v>
      </c>
      <c r="J17" s="46">
        <f t="shared" si="43"/>
        <v>16.814159292035399</v>
      </c>
      <c r="K17" s="45">
        <f>SUM(K16:K16)</f>
        <v>64</v>
      </c>
      <c r="L17" s="46">
        <f t="shared" si="43"/>
        <v>18.87905604719764</v>
      </c>
      <c r="M17" s="47">
        <f>SUM(M16:M16)</f>
        <v>6</v>
      </c>
      <c r="N17" s="48">
        <f t="shared" si="43"/>
        <v>1.7699115044247788</v>
      </c>
    </row>
    <row r="18" spans="1:14" ht="13.5" customHeight="1" x14ac:dyDescent="0.15">
      <c r="A18" s="15" t="s">
        <v>11</v>
      </c>
      <c r="B18" s="58">
        <v>329</v>
      </c>
      <c r="C18" s="50">
        <v>163</v>
      </c>
      <c r="D18" s="51">
        <f t="shared" ref="D18:D21" si="46">IF(OR($B18="-",C18="-"),"-",C18/$B18*100)</f>
        <v>49.544072948328264</v>
      </c>
      <c r="E18" s="29">
        <v>8</v>
      </c>
      <c r="F18" s="51">
        <f t="shared" ref="F18" si="47">IF(OR($B18="-",E18="-"),"-",E18/$B18*100)</f>
        <v>2.43161094224924</v>
      </c>
      <c r="G18" s="29">
        <v>42</v>
      </c>
      <c r="H18" s="51">
        <f t="shared" ref="H18" si="48">IF(OR($B18="-",G18="-"),"-",G18/$B18*100)</f>
        <v>12.76595744680851</v>
      </c>
      <c r="I18" s="50">
        <v>65</v>
      </c>
      <c r="J18" s="51">
        <f t="shared" ref="J18" si="49">IF(OR($B18="-",I18="-"),"-",I18/$B18*100)</f>
        <v>19.756838905775076</v>
      </c>
      <c r="K18" s="29">
        <v>53</v>
      </c>
      <c r="L18" s="51">
        <f t="shared" ref="L18" si="50">IF(OR($B18="-",K18="-"),"-",K18/$B18*100)</f>
        <v>16.109422492401215</v>
      </c>
      <c r="M18" s="30">
        <v>3</v>
      </c>
      <c r="N18" s="52">
        <f t="shared" ref="N18" si="51">IF(OR($B18="-",M18="-"),"-",M18/$B18*100)</f>
        <v>0.91185410334346495</v>
      </c>
    </row>
    <row r="19" spans="1:14" ht="13.5" customHeight="1" x14ac:dyDescent="0.15">
      <c r="A19" s="16" t="s">
        <v>12</v>
      </c>
      <c r="B19" s="59">
        <v>686</v>
      </c>
      <c r="C19" s="38">
        <v>430</v>
      </c>
      <c r="D19" s="39">
        <f t="shared" si="46"/>
        <v>62.682215743440231</v>
      </c>
      <c r="E19" s="28">
        <v>11</v>
      </c>
      <c r="F19" s="39">
        <f t="shared" ref="F19" si="52">IF(OR($B19="-",E19="-"),"-",E19/$B19*100)</f>
        <v>1.6034985422740524</v>
      </c>
      <c r="G19" s="28" t="s">
        <v>70</v>
      </c>
      <c r="H19" s="39" t="str">
        <f t="shared" ref="H19" si="53">IF(OR($B19="-",G19="-"),"-",G19/$B19*100)</f>
        <v>-</v>
      </c>
      <c r="I19" s="38">
        <v>115</v>
      </c>
      <c r="J19" s="39">
        <f t="shared" ref="J19" si="54">IF(OR($B19="-",I19="-"),"-",I19/$B19*100)</f>
        <v>16.763848396501459</v>
      </c>
      <c r="K19" s="28">
        <v>127</v>
      </c>
      <c r="L19" s="39">
        <f t="shared" ref="L19" si="55">IF(OR($B19="-",K19="-"),"-",K19/$B19*100)</f>
        <v>18.513119533527696</v>
      </c>
      <c r="M19" s="27" t="s">
        <v>70</v>
      </c>
      <c r="N19" s="40" t="str">
        <f t="shared" ref="N19" si="56">IF(OR($B19="-",M19="-"),"-",M19/$B19*100)</f>
        <v>-</v>
      </c>
    </row>
    <row r="20" spans="1:14" ht="13.5" customHeight="1" x14ac:dyDescent="0.15">
      <c r="A20" s="16" t="s">
        <v>13</v>
      </c>
      <c r="B20" s="59">
        <v>361</v>
      </c>
      <c r="C20" s="38">
        <v>242</v>
      </c>
      <c r="D20" s="39">
        <f t="shared" si="46"/>
        <v>67.036011080332415</v>
      </c>
      <c r="E20" s="28">
        <v>5</v>
      </c>
      <c r="F20" s="39">
        <f t="shared" ref="F20" si="57">IF(OR($B20="-",E20="-"),"-",E20/$B20*100)</f>
        <v>1.3850415512465373</v>
      </c>
      <c r="G20" s="28" t="s">
        <v>70</v>
      </c>
      <c r="H20" s="39" t="str">
        <f t="shared" ref="H20" si="58">IF(OR($B20="-",G20="-"),"-",G20/$B20*100)</f>
        <v>-</v>
      </c>
      <c r="I20" s="38">
        <v>52</v>
      </c>
      <c r="J20" s="39">
        <f t="shared" ref="J20" si="59">IF(OR($B20="-",I20="-"),"-",I20/$B20*100)</f>
        <v>14.40443213296399</v>
      </c>
      <c r="K20" s="28">
        <v>70</v>
      </c>
      <c r="L20" s="39">
        <f t="shared" ref="L20" si="60">IF(OR($B20="-",K20="-"),"-",K20/$B20*100)</f>
        <v>19.390581717451525</v>
      </c>
      <c r="M20" s="27" t="s">
        <v>70</v>
      </c>
      <c r="N20" s="40" t="str">
        <f t="shared" ref="N20" si="61">IF(OR($B20="-",M20="-"),"-",M20/$B20*100)</f>
        <v>-</v>
      </c>
    </row>
    <row r="21" spans="1:14" ht="13.5" customHeight="1" x14ac:dyDescent="0.15">
      <c r="A21" s="9" t="s">
        <v>14</v>
      </c>
      <c r="B21" s="60">
        <v>467</v>
      </c>
      <c r="C21" s="42">
        <v>277</v>
      </c>
      <c r="D21" s="43">
        <f t="shared" si="46"/>
        <v>59.314775160599574</v>
      </c>
      <c r="E21" s="23">
        <v>8</v>
      </c>
      <c r="F21" s="43">
        <f t="shared" ref="F21" si="62">IF(OR($B21="-",E21="-"),"-",E21/$B21*100)</f>
        <v>1.7130620985010707</v>
      </c>
      <c r="G21" s="23" t="s">
        <v>70</v>
      </c>
      <c r="H21" s="43" t="str">
        <f t="shared" ref="H21" si="63">IF(OR($B21="-",G21="-"),"-",G21/$B21*100)</f>
        <v>-</v>
      </c>
      <c r="I21" s="42">
        <v>79</v>
      </c>
      <c r="J21" s="43">
        <f t="shared" ref="J21" si="64">IF(OR($B21="-",I21="-"),"-",I21/$B21*100)</f>
        <v>16.916488222698074</v>
      </c>
      <c r="K21" s="23">
        <v>99</v>
      </c>
      <c r="L21" s="43">
        <f t="shared" ref="L21" si="65">IF(OR($B21="-",K21="-"),"-",K21/$B21*100)</f>
        <v>21.199143468950748</v>
      </c>
      <c r="M21" s="24" t="s">
        <v>70</v>
      </c>
      <c r="N21" s="44" t="str">
        <f t="shared" ref="N21" si="66">IF(OR($B21="-",M21="-"),"-",M21/$B21*100)</f>
        <v>-</v>
      </c>
    </row>
    <row r="22" spans="1:14" ht="13.5" customHeight="1" thickBot="1" x14ac:dyDescent="0.2">
      <c r="A22" s="17" t="s">
        <v>56</v>
      </c>
      <c r="B22" s="61">
        <f>SUM(B18:B21)</f>
        <v>1843</v>
      </c>
      <c r="C22" s="62">
        <f>SUM(C18:C21)</f>
        <v>1112</v>
      </c>
      <c r="D22" s="46">
        <f t="shared" ref="D22:N59" si="67">C22/$B22*100</f>
        <v>60.336408030385243</v>
      </c>
      <c r="E22" s="62">
        <f>SUM(E18:E21)</f>
        <v>32</v>
      </c>
      <c r="F22" s="63">
        <f t="shared" si="67"/>
        <v>1.7362995116657625</v>
      </c>
      <c r="G22" s="62">
        <f>SUM(G18:G21)</f>
        <v>42</v>
      </c>
      <c r="H22" s="63">
        <f t="shared" si="67"/>
        <v>2.2788931090613129</v>
      </c>
      <c r="I22" s="62">
        <f>SUM(I18:I21)</f>
        <v>311</v>
      </c>
      <c r="J22" s="63">
        <f t="shared" si="67"/>
        <v>16.874660879001627</v>
      </c>
      <c r="K22" s="62">
        <f>SUM(K18:K21)</f>
        <v>349</v>
      </c>
      <c r="L22" s="63">
        <f t="shared" si="67"/>
        <v>18.93651654910472</v>
      </c>
      <c r="M22" s="64">
        <f>SUM(M18:M21)</f>
        <v>3</v>
      </c>
      <c r="N22" s="65">
        <f t="shared" si="67"/>
        <v>0.16277807921866522</v>
      </c>
    </row>
    <row r="23" spans="1:14" ht="13.5" customHeight="1" x14ac:dyDescent="0.15">
      <c r="A23" s="15" t="s">
        <v>15</v>
      </c>
      <c r="B23" s="58">
        <v>134</v>
      </c>
      <c r="C23" s="50">
        <v>107</v>
      </c>
      <c r="D23" s="51">
        <f t="shared" ref="D23:D29" si="68">IF(OR($B23="-",C23="-"),"-",C23/$B23*100)</f>
        <v>79.850746268656707</v>
      </c>
      <c r="E23" s="29">
        <v>2</v>
      </c>
      <c r="F23" s="51">
        <f t="shared" ref="F23" si="69">IF(OR($B23="-",E23="-"),"-",E23/$B23*100)</f>
        <v>1.4925373134328357</v>
      </c>
      <c r="G23" s="29">
        <v>15</v>
      </c>
      <c r="H23" s="51">
        <f t="shared" ref="H23" si="70">IF(OR($B23="-",G23="-"),"-",G23/$B23*100)</f>
        <v>11.194029850746269</v>
      </c>
      <c r="I23" s="50">
        <v>13</v>
      </c>
      <c r="J23" s="51">
        <f t="shared" ref="J23" si="71">IF(OR($B23="-",I23="-"),"-",I23/$B23*100)</f>
        <v>9.7014925373134329</v>
      </c>
      <c r="K23" s="29">
        <v>23</v>
      </c>
      <c r="L23" s="51">
        <f t="shared" ref="L23" si="72">IF(OR($B23="-",K23="-"),"-",K23/$B23*100)</f>
        <v>17.164179104477611</v>
      </c>
      <c r="M23" s="30">
        <v>2</v>
      </c>
      <c r="N23" s="52">
        <f t="shared" ref="N23" si="73">IF(OR($B23="-",M23="-"),"-",M23/$B23*100)</f>
        <v>1.4925373134328357</v>
      </c>
    </row>
    <row r="24" spans="1:14" ht="13.5" customHeight="1" x14ac:dyDescent="0.15">
      <c r="A24" s="16" t="s">
        <v>16</v>
      </c>
      <c r="B24" s="59">
        <v>23</v>
      </c>
      <c r="C24" s="38">
        <v>17</v>
      </c>
      <c r="D24" s="39">
        <f t="shared" si="68"/>
        <v>73.91304347826086</v>
      </c>
      <c r="E24" s="28">
        <v>0</v>
      </c>
      <c r="F24" s="39">
        <f t="shared" ref="F24" si="74">IF(OR($B24="-",E24="-"),"-",E24/$B24*100)</f>
        <v>0</v>
      </c>
      <c r="G24" s="28">
        <v>1</v>
      </c>
      <c r="H24" s="39">
        <f t="shared" ref="H24" si="75">IF(OR($B24="-",G24="-"),"-",G24/$B24*100)</f>
        <v>4.3478260869565215</v>
      </c>
      <c r="I24" s="38">
        <v>2</v>
      </c>
      <c r="J24" s="39">
        <f t="shared" ref="J24" si="76">IF(OR($B24="-",I24="-"),"-",I24/$B24*100)</f>
        <v>8.695652173913043</v>
      </c>
      <c r="K24" s="28">
        <v>6</v>
      </c>
      <c r="L24" s="39">
        <f t="shared" ref="L24" si="77">IF(OR($B24="-",K24="-"),"-",K24/$B24*100)</f>
        <v>26.086956521739129</v>
      </c>
      <c r="M24" s="27">
        <v>0</v>
      </c>
      <c r="N24" s="40">
        <f t="shared" ref="N24" si="78">IF(OR($B24="-",M24="-"),"-",M24/$B24*100)</f>
        <v>0</v>
      </c>
    </row>
    <row r="25" spans="1:14" ht="13.5" customHeight="1" x14ac:dyDescent="0.15">
      <c r="A25" s="16" t="s">
        <v>17</v>
      </c>
      <c r="B25" s="59">
        <v>44</v>
      </c>
      <c r="C25" s="38">
        <v>36</v>
      </c>
      <c r="D25" s="39">
        <f t="shared" si="68"/>
        <v>81.818181818181827</v>
      </c>
      <c r="E25" s="28">
        <v>1</v>
      </c>
      <c r="F25" s="39">
        <f t="shared" ref="F25" si="79">IF(OR($B25="-",E25="-"),"-",E25/$B25*100)</f>
        <v>2.2727272727272729</v>
      </c>
      <c r="G25" s="28">
        <v>8</v>
      </c>
      <c r="H25" s="39">
        <f t="shared" ref="H25" si="80">IF(OR($B25="-",G25="-"),"-",G25/$B25*100)</f>
        <v>18.181818181818183</v>
      </c>
      <c r="I25" s="38">
        <v>12</v>
      </c>
      <c r="J25" s="39">
        <f t="shared" ref="J25" si="81">IF(OR($B25="-",I25="-"),"-",I25/$B25*100)</f>
        <v>27.27272727272727</v>
      </c>
      <c r="K25" s="28">
        <v>7</v>
      </c>
      <c r="L25" s="39">
        <f t="shared" ref="L25" si="82">IF(OR($B25="-",K25="-"),"-",K25/$B25*100)</f>
        <v>15.909090909090908</v>
      </c>
      <c r="M25" s="27">
        <v>0</v>
      </c>
      <c r="N25" s="40">
        <f t="shared" ref="N25" si="83">IF(OR($B25="-",M25="-"),"-",M25/$B25*100)</f>
        <v>0</v>
      </c>
    </row>
    <row r="26" spans="1:14" ht="13.5" customHeight="1" x14ac:dyDescent="0.15">
      <c r="A26" s="16" t="s">
        <v>18</v>
      </c>
      <c r="B26" s="59">
        <v>5</v>
      </c>
      <c r="C26" s="38">
        <v>3</v>
      </c>
      <c r="D26" s="39">
        <f t="shared" si="68"/>
        <v>60</v>
      </c>
      <c r="E26" s="28">
        <v>0</v>
      </c>
      <c r="F26" s="39">
        <f t="shared" ref="F26" si="84">IF(OR($B26="-",E26="-"),"-",E26/$B26*100)</f>
        <v>0</v>
      </c>
      <c r="G26" s="28">
        <v>0</v>
      </c>
      <c r="H26" s="39">
        <f t="shared" ref="H26" si="85">IF(OR($B26="-",G26="-"),"-",G26/$B26*100)</f>
        <v>0</v>
      </c>
      <c r="I26" s="38">
        <v>2</v>
      </c>
      <c r="J26" s="39">
        <f t="shared" ref="J26" si="86">IF(OR($B26="-",I26="-"),"-",I26/$B26*100)</f>
        <v>40</v>
      </c>
      <c r="K26" s="28">
        <v>0</v>
      </c>
      <c r="L26" s="39">
        <f t="shared" ref="L26" si="87">IF(OR($B26="-",K26="-"),"-",K26/$B26*100)</f>
        <v>0</v>
      </c>
      <c r="M26" s="27">
        <v>0</v>
      </c>
      <c r="N26" s="40">
        <f t="shared" ref="N26" si="88">IF(OR($B26="-",M26="-"),"-",M26/$B26*100)</f>
        <v>0</v>
      </c>
    </row>
    <row r="27" spans="1:14" ht="13.5" customHeight="1" x14ac:dyDescent="0.15">
      <c r="A27" s="16" t="s">
        <v>19</v>
      </c>
      <c r="B27" s="59">
        <v>36</v>
      </c>
      <c r="C27" s="38">
        <v>18</v>
      </c>
      <c r="D27" s="39">
        <f t="shared" si="68"/>
        <v>50</v>
      </c>
      <c r="E27" s="28">
        <v>1</v>
      </c>
      <c r="F27" s="39">
        <f t="shared" ref="F27" si="89">IF(OR($B27="-",E27="-"),"-",E27/$B27*100)</f>
        <v>2.7777777777777777</v>
      </c>
      <c r="G27" s="28" t="s">
        <v>70</v>
      </c>
      <c r="H27" s="39" t="str">
        <f t="shared" ref="H27" si="90">IF(OR($B27="-",G27="-"),"-",G27/$B27*100)</f>
        <v>-</v>
      </c>
      <c r="I27" s="38">
        <v>1</v>
      </c>
      <c r="J27" s="39">
        <f t="shared" ref="J27" si="91">IF(OR($B27="-",I27="-"),"-",I27/$B27*100)</f>
        <v>2.7777777777777777</v>
      </c>
      <c r="K27" s="28">
        <v>7</v>
      </c>
      <c r="L27" s="39">
        <f t="shared" ref="L27" si="92">IF(OR($B27="-",K27="-"),"-",K27/$B27*100)</f>
        <v>19.444444444444446</v>
      </c>
      <c r="M27" s="27" t="s">
        <v>70</v>
      </c>
      <c r="N27" s="40" t="str">
        <f t="shared" ref="N27" si="93">IF(OR($B27="-",M27="-"),"-",M27/$B27*100)</f>
        <v>-</v>
      </c>
    </row>
    <row r="28" spans="1:14" ht="13.5" customHeight="1" x14ac:dyDescent="0.15">
      <c r="A28" s="16" t="s">
        <v>20</v>
      </c>
      <c r="B28" s="59">
        <v>41</v>
      </c>
      <c r="C28" s="38">
        <v>14</v>
      </c>
      <c r="D28" s="39">
        <f t="shared" si="68"/>
        <v>34.146341463414636</v>
      </c>
      <c r="E28" s="28" t="s">
        <v>70</v>
      </c>
      <c r="F28" s="39" t="str">
        <f t="shared" ref="F28" si="94">IF(OR($B28="-",E28="-"),"-",E28/$B28*100)</f>
        <v>-</v>
      </c>
      <c r="G28" s="28" t="s">
        <v>70</v>
      </c>
      <c r="H28" s="39" t="str">
        <f t="shared" ref="H28" si="95">IF(OR($B28="-",G28="-"),"-",G28/$B28*100)</f>
        <v>-</v>
      </c>
      <c r="I28" s="38">
        <v>6</v>
      </c>
      <c r="J28" s="39">
        <f t="shared" ref="J28" si="96">IF(OR($B28="-",I28="-"),"-",I28/$B28*100)</f>
        <v>14.634146341463413</v>
      </c>
      <c r="K28" s="28" t="s">
        <v>70</v>
      </c>
      <c r="L28" s="39" t="str">
        <f t="shared" ref="L28" si="97">IF(OR($B28="-",K28="-"),"-",K28/$B28*100)</f>
        <v>-</v>
      </c>
      <c r="M28" s="27" t="s">
        <v>70</v>
      </c>
      <c r="N28" s="40" t="str">
        <f t="shared" ref="N28" si="98">IF(OR($B28="-",M28="-"),"-",M28/$B28*100)</f>
        <v>-</v>
      </c>
    </row>
    <row r="29" spans="1:14" ht="13.5" customHeight="1" x14ac:dyDescent="0.15">
      <c r="A29" s="9" t="s">
        <v>21</v>
      </c>
      <c r="B29" s="60">
        <v>46</v>
      </c>
      <c r="C29" s="42">
        <v>23</v>
      </c>
      <c r="D29" s="43">
        <f t="shared" si="68"/>
        <v>50</v>
      </c>
      <c r="E29" s="23">
        <v>0</v>
      </c>
      <c r="F29" s="43">
        <f t="shared" ref="F29" si="99">IF(OR($B29="-",E29="-"),"-",E29/$B29*100)</f>
        <v>0</v>
      </c>
      <c r="G29" s="23">
        <v>0</v>
      </c>
      <c r="H29" s="43">
        <f t="shared" ref="H29" si="100">IF(OR($B29="-",G29="-"),"-",G29/$B29*100)</f>
        <v>0</v>
      </c>
      <c r="I29" s="42">
        <v>5</v>
      </c>
      <c r="J29" s="43">
        <f t="shared" ref="J29" si="101">IF(OR($B29="-",I29="-"),"-",I29/$B29*100)</f>
        <v>10.869565217391305</v>
      </c>
      <c r="K29" s="23">
        <v>0</v>
      </c>
      <c r="L29" s="43">
        <f t="shared" ref="L29" si="102">IF(OR($B29="-",K29="-"),"-",K29/$B29*100)</f>
        <v>0</v>
      </c>
      <c r="M29" s="24">
        <v>0</v>
      </c>
      <c r="N29" s="44">
        <f t="shared" ref="N29" si="103">IF(OR($B29="-",M29="-"),"-",M29/$B29*100)</f>
        <v>0</v>
      </c>
    </row>
    <row r="30" spans="1:14" ht="13.5" customHeight="1" thickBot="1" x14ac:dyDescent="0.2">
      <c r="A30" s="13" t="s">
        <v>57</v>
      </c>
      <c r="B30" s="61">
        <f>SUM(B23:B29)</f>
        <v>329</v>
      </c>
      <c r="C30" s="62">
        <f>SUM(C23:C29)</f>
        <v>218</v>
      </c>
      <c r="D30" s="46">
        <f t="shared" si="67"/>
        <v>66.261398176291792</v>
      </c>
      <c r="E30" s="62">
        <f t="shared" ref="E30:K30" si="104">SUM(E23:E29)</f>
        <v>4</v>
      </c>
      <c r="F30" s="63">
        <f t="shared" si="67"/>
        <v>1.21580547112462</v>
      </c>
      <c r="G30" s="62">
        <f t="shared" si="104"/>
        <v>24</v>
      </c>
      <c r="H30" s="63">
        <f t="shared" si="67"/>
        <v>7.2948328267477196</v>
      </c>
      <c r="I30" s="62">
        <f t="shared" si="104"/>
        <v>41</v>
      </c>
      <c r="J30" s="63">
        <f t="shared" si="67"/>
        <v>12.462006079027356</v>
      </c>
      <c r="K30" s="62">
        <f t="shared" si="104"/>
        <v>43</v>
      </c>
      <c r="L30" s="63">
        <f t="shared" si="67"/>
        <v>13.069908814589665</v>
      </c>
      <c r="M30" s="64">
        <f t="shared" ref="M30" si="105">SUM(M23:M29)</f>
        <v>2</v>
      </c>
      <c r="N30" s="65">
        <f t="shared" si="67"/>
        <v>0.60790273556231</v>
      </c>
    </row>
    <row r="31" spans="1:14" ht="13.5" customHeight="1" x14ac:dyDescent="0.15">
      <c r="A31" s="15" t="s">
        <v>22</v>
      </c>
      <c r="B31" s="58">
        <v>110</v>
      </c>
      <c r="C31" s="50">
        <v>62</v>
      </c>
      <c r="D31" s="51">
        <f t="shared" ref="D31:D35" si="106">IF(OR($B31="-",C31="-"),"-",C31/$B31*100)</f>
        <v>56.36363636363636</v>
      </c>
      <c r="E31" s="29">
        <v>1</v>
      </c>
      <c r="F31" s="51">
        <f t="shared" ref="F31" si="107">IF(OR($B31="-",E31="-"),"-",E31/$B31*100)</f>
        <v>0.90909090909090906</v>
      </c>
      <c r="G31" s="29" t="s">
        <v>70</v>
      </c>
      <c r="H31" s="51" t="str">
        <f t="shared" ref="H31" si="108">IF(OR($B31="-",G31="-"),"-",G31/$B31*100)</f>
        <v>-</v>
      </c>
      <c r="I31" s="50">
        <v>31</v>
      </c>
      <c r="J31" s="51">
        <f t="shared" ref="J31" si="109">IF(OR($B31="-",I31="-"),"-",I31/$B31*100)</f>
        <v>28.18181818181818</v>
      </c>
      <c r="K31" s="29">
        <v>25</v>
      </c>
      <c r="L31" s="51">
        <f t="shared" ref="L31" si="110">IF(OR($B31="-",K31="-"),"-",K31/$B31*100)</f>
        <v>22.727272727272727</v>
      </c>
      <c r="M31" s="30" t="s">
        <v>70</v>
      </c>
      <c r="N31" s="52" t="str">
        <f t="shared" ref="N31" si="111">IF(OR($B31="-",M31="-"),"-",M31/$B31*100)</f>
        <v>-</v>
      </c>
    </row>
    <row r="32" spans="1:14" ht="13.5" customHeight="1" x14ac:dyDescent="0.15">
      <c r="A32" s="16" t="s">
        <v>23</v>
      </c>
      <c r="B32" s="59">
        <v>110</v>
      </c>
      <c r="C32" s="38">
        <v>58</v>
      </c>
      <c r="D32" s="39">
        <f t="shared" si="106"/>
        <v>52.72727272727272</v>
      </c>
      <c r="E32" s="28">
        <v>1</v>
      </c>
      <c r="F32" s="39">
        <f t="shared" ref="F32" si="112">IF(OR($B32="-",E32="-"),"-",E32/$B32*100)</f>
        <v>0.90909090909090906</v>
      </c>
      <c r="G32" s="28">
        <v>3</v>
      </c>
      <c r="H32" s="39">
        <f t="shared" ref="H32" si="113">IF(OR($B32="-",G32="-"),"-",G32/$B32*100)</f>
        <v>2.7272727272727271</v>
      </c>
      <c r="I32" s="38">
        <v>21</v>
      </c>
      <c r="J32" s="39">
        <f t="shared" ref="J32" si="114">IF(OR($B32="-",I32="-"),"-",I32/$B32*100)</f>
        <v>19.090909090909093</v>
      </c>
      <c r="K32" s="28">
        <v>19</v>
      </c>
      <c r="L32" s="39">
        <f t="shared" ref="L32" si="115">IF(OR($B32="-",K32="-"),"-",K32/$B32*100)</f>
        <v>17.272727272727273</v>
      </c>
      <c r="M32" s="27" t="s">
        <v>70</v>
      </c>
      <c r="N32" s="40" t="str">
        <f t="shared" ref="N32" si="116">IF(OR($B32="-",M32="-"),"-",M32/$B32*100)</f>
        <v>-</v>
      </c>
    </row>
    <row r="33" spans="1:14" ht="13.5" customHeight="1" x14ac:dyDescent="0.15">
      <c r="A33" s="16" t="s">
        <v>24</v>
      </c>
      <c r="B33" s="59">
        <v>332</v>
      </c>
      <c r="C33" s="38">
        <v>234</v>
      </c>
      <c r="D33" s="39">
        <f t="shared" si="106"/>
        <v>70.481927710843379</v>
      </c>
      <c r="E33" s="28">
        <v>0</v>
      </c>
      <c r="F33" s="39">
        <f t="shared" ref="F33" si="117">IF(OR($B33="-",E33="-"),"-",E33/$B33*100)</f>
        <v>0</v>
      </c>
      <c r="G33" s="28" t="s">
        <v>70</v>
      </c>
      <c r="H33" s="39" t="str">
        <f t="shared" ref="H33" si="118">IF(OR($B33="-",G33="-"),"-",G33/$B33*100)</f>
        <v>-</v>
      </c>
      <c r="I33" s="38">
        <v>66</v>
      </c>
      <c r="J33" s="39">
        <f t="shared" ref="J33" si="119">IF(OR($B33="-",I33="-"),"-",I33/$B33*100)</f>
        <v>19.879518072289155</v>
      </c>
      <c r="K33" s="28">
        <v>55</v>
      </c>
      <c r="L33" s="39">
        <f t="shared" ref="L33" si="120">IF(OR($B33="-",K33="-"),"-",K33/$B33*100)</f>
        <v>16.566265060240966</v>
      </c>
      <c r="M33" s="27" t="s">
        <v>70</v>
      </c>
      <c r="N33" s="40" t="str">
        <f t="shared" ref="N33" si="121">IF(OR($B33="-",M33="-"),"-",M33/$B33*100)</f>
        <v>-</v>
      </c>
    </row>
    <row r="34" spans="1:14" ht="13.5" customHeight="1" x14ac:dyDescent="0.15">
      <c r="A34" s="16" t="s">
        <v>25</v>
      </c>
      <c r="B34" s="59">
        <v>58</v>
      </c>
      <c r="C34" s="38">
        <v>34</v>
      </c>
      <c r="D34" s="39">
        <f t="shared" si="106"/>
        <v>58.620689655172406</v>
      </c>
      <c r="E34" s="28">
        <v>0</v>
      </c>
      <c r="F34" s="39">
        <f t="shared" ref="F34" si="122">IF(OR($B34="-",E34="-"),"-",E34/$B34*100)</f>
        <v>0</v>
      </c>
      <c r="G34" s="28" t="s">
        <v>70</v>
      </c>
      <c r="H34" s="39" t="str">
        <f t="shared" ref="H34" si="123">IF(OR($B34="-",G34="-"),"-",G34/$B34*100)</f>
        <v>-</v>
      </c>
      <c r="I34" s="38">
        <v>8</v>
      </c>
      <c r="J34" s="39">
        <f t="shared" ref="J34" si="124">IF(OR($B34="-",I34="-"),"-",I34/$B34*100)</f>
        <v>13.793103448275861</v>
      </c>
      <c r="K34" s="28">
        <v>7</v>
      </c>
      <c r="L34" s="39">
        <f t="shared" ref="L34" si="125">IF(OR($B34="-",K34="-"),"-",K34/$B34*100)</f>
        <v>12.068965517241379</v>
      </c>
      <c r="M34" s="27" t="s">
        <v>70</v>
      </c>
      <c r="N34" s="40" t="str">
        <f t="shared" ref="N34" si="126">IF(OR($B34="-",M34="-"),"-",M34/$B34*100)</f>
        <v>-</v>
      </c>
    </row>
    <row r="35" spans="1:14" ht="13.5" customHeight="1" x14ac:dyDescent="0.15">
      <c r="A35" s="9" t="s">
        <v>26</v>
      </c>
      <c r="B35" s="60">
        <v>63</v>
      </c>
      <c r="C35" s="42">
        <v>22</v>
      </c>
      <c r="D35" s="43">
        <f t="shared" si="106"/>
        <v>34.920634920634917</v>
      </c>
      <c r="E35" s="23">
        <v>1</v>
      </c>
      <c r="F35" s="43">
        <f t="shared" ref="F35" si="127">IF(OR($B35="-",E35="-"),"-",E35/$B35*100)</f>
        <v>1.5873015873015872</v>
      </c>
      <c r="G35" s="23" t="s">
        <v>70</v>
      </c>
      <c r="H35" s="43" t="str">
        <f t="shared" ref="H35" si="128">IF(OR($B35="-",G35="-"),"-",G35/$B35*100)</f>
        <v>-</v>
      </c>
      <c r="I35" s="42">
        <v>8</v>
      </c>
      <c r="J35" s="43">
        <f t="shared" ref="J35" si="129">IF(OR($B35="-",I35="-"),"-",I35/$B35*100)</f>
        <v>12.698412698412698</v>
      </c>
      <c r="K35" s="23">
        <v>8</v>
      </c>
      <c r="L35" s="43">
        <f t="shared" ref="L35" si="130">IF(OR($B35="-",K35="-"),"-",K35/$B35*100)</f>
        <v>12.698412698412698</v>
      </c>
      <c r="M35" s="24" t="s">
        <v>70</v>
      </c>
      <c r="N35" s="44" t="str">
        <f t="shared" ref="N35" si="131">IF(OR($B35="-",M35="-"),"-",M35/$B35*100)</f>
        <v>-</v>
      </c>
    </row>
    <row r="36" spans="1:14" ht="13.5" customHeight="1" thickBot="1" x14ac:dyDescent="0.2">
      <c r="A36" s="17" t="s">
        <v>58</v>
      </c>
      <c r="B36" s="61">
        <f>SUM(B31:B35)</f>
        <v>673</v>
      </c>
      <c r="C36" s="62">
        <f>SUM(C31:C35)</f>
        <v>410</v>
      </c>
      <c r="D36" s="46">
        <f t="shared" si="67"/>
        <v>60.92124814264487</v>
      </c>
      <c r="E36" s="62">
        <f t="shared" ref="E36:K36" si="132">SUM(E31:E35)</f>
        <v>3</v>
      </c>
      <c r="F36" s="63">
        <f t="shared" si="67"/>
        <v>0.44576523031203563</v>
      </c>
      <c r="G36" s="62">
        <f t="shared" si="132"/>
        <v>3</v>
      </c>
      <c r="H36" s="63">
        <f t="shared" si="67"/>
        <v>0.44576523031203563</v>
      </c>
      <c r="I36" s="62">
        <f t="shared" si="132"/>
        <v>134</v>
      </c>
      <c r="J36" s="63">
        <f t="shared" si="67"/>
        <v>19.910846953937593</v>
      </c>
      <c r="K36" s="62">
        <f t="shared" si="132"/>
        <v>114</v>
      </c>
      <c r="L36" s="63">
        <f t="shared" si="67"/>
        <v>16.939078751857355</v>
      </c>
      <c r="M36" s="64">
        <f t="shared" ref="M36" si="133">SUM(M31:M35)</f>
        <v>0</v>
      </c>
      <c r="N36" s="65">
        <f t="shared" si="67"/>
        <v>0</v>
      </c>
    </row>
    <row r="37" spans="1:14" ht="13.5" customHeight="1" x14ac:dyDescent="0.15">
      <c r="A37" s="15" t="s">
        <v>27</v>
      </c>
      <c r="B37" s="66">
        <v>805</v>
      </c>
      <c r="C37" s="50">
        <v>447</v>
      </c>
      <c r="D37" s="51">
        <f t="shared" ref="D37:D38" si="134">IF(OR($B37="-",C37="-"),"-",C37/$B37*100)</f>
        <v>55.527950310559007</v>
      </c>
      <c r="E37" s="29">
        <v>15</v>
      </c>
      <c r="F37" s="51">
        <f t="shared" ref="F37" si="135">IF(OR($B37="-",E37="-"),"-",E37/$B37*100)</f>
        <v>1.8633540372670807</v>
      </c>
      <c r="G37" s="29">
        <v>96</v>
      </c>
      <c r="H37" s="51">
        <f t="shared" ref="H37" si="136">IF(OR($B37="-",G37="-"),"-",G37/$B37*100)</f>
        <v>11.925465838509316</v>
      </c>
      <c r="I37" s="50">
        <v>139</v>
      </c>
      <c r="J37" s="51">
        <f t="shared" ref="J37" si="137">IF(OR($B37="-",I37="-"),"-",I37/$B37*100)</f>
        <v>17.267080745341616</v>
      </c>
      <c r="K37" s="29">
        <v>160</v>
      </c>
      <c r="L37" s="51">
        <f t="shared" ref="L37" si="138">IF(OR($B37="-",K37="-"),"-",K37/$B37*100)</f>
        <v>19.875776397515526</v>
      </c>
      <c r="M37" s="30" t="s">
        <v>70</v>
      </c>
      <c r="N37" s="52" t="str">
        <f t="shared" ref="N37" si="139">IF(OR($B37="-",M37="-"),"-",M37/$B37*100)</f>
        <v>-</v>
      </c>
    </row>
    <row r="38" spans="1:14" ht="13.5" customHeight="1" x14ac:dyDescent="0.15">
      <c r="A38" s="12" t="s">
        <v>28</v>
      </c>
      <c r="B38" s="67">
        <v>55</v>
      </c>
      <c r="C38" s="42">
        <v>32</v>
      </c>
      <c r="D38" s="43">
        <f t="shared" si="134"/>
        <v>58.18181818181818</v>
      </c>
      <c r="E38" s="23">
        <v>1</v>
      </c>
      <c r="F38" s="43">
        <f t="shared" ref="F38" si="140">IF(OR($B38="-",E38="-"),"-",E38/$B38*100)</f>
        <v>1.8181818181818181</v>
      </c>
      <c r="G38" s="23" t="s">
        <v>70</v>
      </c>
      <c r="H38" s="43" t="str">
        <f t="shared" ref="H38" si="141">IF(OR($B38="-",G38="-"),"-",G38/$B38*100)</f>
        <v>-</v>
      </c>
      <c r="I38" s="42">
        <v>15</v>
      </c>
      <c r="J38" s="43">
        <f t="shared" ref="J38" si="142">IF(OR($B38="-",I38="-"),"-",I38/$B38*100)</f>
        <v>27.27272727272727</v>
      </c>
      <c r="K38" s="23">
        <v>6</v>
      </c>
      <c r="L38" s="43">
        <f t="shared" ref="L38" si="143">IF(OR($B38="-",K38="-"),"-",K38/$B38*100)</f>
        <v>10.909090909090908</v>
      </c>
      <c r="M38" s="24" t="s">
        <v>70</v>
      </c>
      <c r="N38" s="44" t="str">
        <f t="shared" ref="N38" si="144">IF(OR($B38="-",M38="-"),"-",M38/$B38*100)</f>
        <v>-</v>
      </c>
    </row>
    <row r="39" spans="1:14" ht="13.5" customHeight="1" thickBot="1" x14ac:dyDescent="0.2">
      <c r="A39" s="13" t="s">
        <v>59</v>
      </c>
      <c r="B39" s="61">
        <f>SUM(B37:B38)</f>
        <v>860</v>
      </c>
      <c r="C39" s="62">
        <f>SUM(C37:C38)</f>
        <v>479</v>
      </c>
      <c r="D39" s="46">
        <f t="shared" si="67"/>
        <v>55.697674418604649</v>
      </c>
      <c r="E39" s="45">
        <f t="shared" ref="E39:K39" si="145">SUM(E37:E38)</f>
        <v>16</v>
      </c>
      <c r="F39" s="46">
        <f t="shared" si="67"/>
        <v>1.8604651162790697</v>
      </c>
      <c r="G39" s="45">
        <f t="shared" si="145"/>
        <v>96</v>
      </c>
      <c r="H39" s="46">
        <f t="shared" si="67"/>
        <v>11.162790697674419</v>
      </c>
      <c r="I39" s="45">
        <f t="shared" si="145"/>
        <v>154</v>
      </c>
      <c r="J39" s="46">
        <f t="shared" si="67"/>
        <v>17.906976744186046</v>
      </c>
      <c r="K39" s="45">
        <f t="shared" si="145"/>
        <v>166</v>
      </c>
      <c r="L39" s="46">
        <f t="shared" si="67"/>
        <v>19.302325581395348</v>
      </c>
      <c r="M39" s="47">
        <f t="shared" ref="M39" si="146">SUM(M37:M38)</f>
        <v>0</v>
      </c>
      <c r="N39" s="48">
        <f t="shared" si="67"/>
        <v>0</v>
      </c>
    </row>
    <row r="40" spans="1:14" ht="13.5" customHeight="1" x14ac:dyDescent="0.15">
      <c r="A40" s="11" t="s">
        <v>29</v>
      </c>
      <c r="B40" s="68">
        <v>99</v>
      </c>
      <c r="C40" s="50">
        <v>42</v>
      </c>
      <c r="D40" s="51">
        <f t="shared" ref="D40:D42" si="147">IF(OR($B40="-",C40="-"),"-",C40/$B40*100)</f>
        <v>42.424242424242422</v>
      </c>
      <c r="E40" s="29">
        <v>1</v>
      </c>
      <c r="F40" s="51">
        <f t="shared" ref="F40" si="148">IF(OR($B40="-",E40="-"),"-",E40/$B40*100)</f>
        <v>1.0101010101010102</v>
      </c>
      <c r="G40" s="29">
        <v>17</v>
      </c>
      <c r="H40" s="51">
        <f t="shared" ref="H40" si="149">IF(OR($B40="-",G40="-"),"-",G40/$B40*100)</f>
        <v>17.171717171717169</v>
      </c>
      <c r="I40" s="50">
        <v>5</v>
      </c>
      <c r="J40" s="51">
        <f t="shared" ref="J40" si="150">IF(OR($B40="-",I40="-"),"-",I40/$B40*100)</f>
        <v>5.0505050505050502</v>
      </c>
      <c r="K40" s="29">
        <v>14</v>
      </c>
      <c r="L40" s="51">
        <f t="shared" ref="L40" si="151">IF(OR($B40="-",K40="-"),"-",K40/$B40*100)</f>
        <v>14.14141414141414</v>
      </c>
      <c r="M40" s="30" t="s">
        <v>70</v>
      </c>
      <c r="N40" s="52" t="str">
        <f t="shared" ref="N40" si="152">IF(OR($B40="-",M40="-"),"-",M40/$B40*100)</f>
        <v>-</v>
      </c>
    </row>
    <row r="41" spans="1:14" ht="13.5" customHeight="1" x14ac:dyDescent="0.15">
      <c r="A41" s="8" t="s">
        <v>30</v>
      </c>
      <c r="B41" s="69">
        <v>74</v>
      </c>
      <c r="C41" s="38">
        <v>23</v>
      </c>
      <c r="D41" s="39">
        <f t="shared" si="147"/>
        <v>31.081081081081081</v>
      </c>
      <c r="E41" s="28">
        <v>0</v>
      </c>
      <c r="F41" s="39">
        <f t="shared" ref="F41" si="153">IF(OR($B41="-",E41="-"),"-",E41/$B41*100)</f>
        <v>0</v>
      </c>
      <c r="G41" s="28">
        <v>11</v>
      </c>
      <c r="H41" s="39">
        <f t="shared" ref="H41" si="154">IF(OR($B41="-",G41="-"),"-",G41/$B41*100)</f>
        <v>14.864864864864865</v>
      </c>
      <c r="I41" s="38">
        <v>13</v>
      </c>
      <c r="J41" s="39">
        <f t="shared" ref="J41" si="155">IF(OR($B41="-",I41="-"),"-",I41/$B41*100)</f>
        <v>17.567567567567568</v>
      </c>
      <c r="K41" s="28">
        <v>17</v>
      </c>
      <c r="L41" s="39">
        <f t="shared" ref="L41" si="156">IF(OR($B41="-",K41="-"),"-",K41/$B41*100)</f>
        <v>22.972972972972975</v>
      </c>
      <c r="M41" s="27">
        <v>0</v>
      </c>
      <c r="N41" s="40">
        <f t="shared" ref="N41" si="157">IF(OR($B41="-",M41="-"),"-",M41/$B41*100)</f>
        <v>0</v>
      </c>
    </row>
    <row r="42" spans="1:14" ht="13.5" customHeight="1" x14ac:dyDescent="0.15">
      <c r="A42" s="12" t="s">
        <v>31</v>
      </c>
      <c r="B42" s="70">
        <v>19</v>
      </c>
      <c r="C42" s="42">
        <v>13</v>
      </c>
      <c r="D42" s="43">
        <f t="shared" si="147"/>
        <v>68.421052631578945</v>
      </c>
      <c r="E42" s="23">
        <v>2</v>
      </c>
      <c r="F42" s="43">
        <f t="shared" ref="F42" si="158">IF(OR($B42="-",E42="-"),"-",E42/$B42*100)</f>
        <v>10.526315789473683</v>
      </c>
      <c r="G42" s="23" t="s">
        <v>70</v>
      </c>
      <c r="H42" s="43" t="str">
        <f t="shared" ref="H42" si="159">IF(OR($B42="-",G42="-"),"-",G42/$B42*100)</f>
        <v>-</v>
      </c>
      <c r="I42" s="42">
        <v>4</v>
      </c>
      <c r="J42" s="43">
        <f t="shared" ref="J42" si="160">IF(OR($B42="-",I42="-"),"-",I42/$B42*100)</f>
        <v>21.052631578947366</v>
      </c>
      <c r="K42" s="23">
        <v>7</v>
      </c>
      <c r="L42" s="43">
        <f t="shared" ref="L42" si="161">IF(OR($B42="-",K42="-"),"-",K42/$B42*100)</f>
        <v>36.84210526315789</v>
      </c>
      <c r="M42" s="24" t="s">
        <v>70</v>
      </c>
      <c r="N42" s="44" t="str">
        <f t="shared" ref="N42" si="162">IF(OR($B42="-",M42="-"),"-",M42/$B42*100)</f>
        <v>-</v>
      </c>
    </row>
    <row r="43" spans="1:14" ht="13.5" customHeight="1" thickBot="1" x14ac:dyDescent="0.2">
      <c r="A43" s="17" t="s">
        <v>60</v>
      </c>
      <c r="B43" s="61">
        <f>SUM(B40:B42)</f>
        <v>192</v>
      </c>
      <c r="C43" s="62">
        <f>SUM(C40:C42)</f>
        <v>78</v>
      </c>
      <c r="D43" s="46">
        <f t="shared" si="67"/>
        <v>40.625</v>
      </c>
      <c r="E43" s="62">
        <f t="shared" ref="E43:K43" si="163">SUM(E40:E42)</f>
        <v>3</v>
      </c>
      <c r="F43" s="63">
        <f t="shared" si="67"/>
        <v>1.5625</v>
      </c>
      <c r="G43" s="62">
        <f t="shared" si="163"/>
        <v>28</v>
      </c>
      <c r="H43" s="63">
        <f t="shared" si="67"/>
        <v>14.583333333333334</v>
      </c>
      <c r="I43" s="62">
        <f t="shared" si="163"/>
        <v>22</v>
      </c>
      <c r="J43" s="63">
        <f t="shared" si="67"/>
        <v>11.458333333333332</v>
      </c>
      <c r="K43" s="62">
        <f t="shared" si="163"/>
        <v>38</v>
      </c>
      <c r="L43" s="63">
        <f t="shared" si="67"/>
        <v>19.791666666666664</v>
      </c>
      <c r="M43" s="64">
        <f t="shared" ref="M43" si="164">SUM(M40:M42)</f>
        <v>0</v>
      </c>
      <c r="N43" s="65">
        <f t="shared" si="67"/>
        <v>0</v>
      </c>
    </row>
    <row r="44" spans="1:14" ht="13.5" customHeight="1" x14ac:dyDescent="0.15">
      <c r="A44" s="11" t="s">
        <v>32</v>
      </c>
      <c r="B44" s="49">
        <v>167</v>
      </c>
      <c r="C44" s="50">
        <v>57</v>
      </c>
      <c r="D44" s="51">
        <f t="shared" ref="D44:D53" si="165">IF(OR($B44="-",C44="-"),"-",C44/$B44*100)</f>
        <v>34.131736526946113</v>
      </c>
      <c r="E44" s="29">
        <v>0</v>
      </c>
      <c r="F44" s="51">
        <f t="shared" ref="F44" si="166">IF(OR($B44="-",E44="-"),"-",E44/$B44*100)</f>
        <v>0</v>
      </c>
      <c r="G44" s="29">
        <v>22</v>
      </c>
      <c r="H44" s="51">
        <f t="shared" ref="H44" si="167">IF(OR($B44="-",G44="-"),"-",G44/$B44*100)</f>
        <v>13.17365269461078</v>
      </c>
      <c r="I44" s="50">
        <v>27</v>
      </c>
      <c r="J44" s="51">
        <f t="shared" ref="J44" si="168">IF(OR($B44="-",I44="-"),"-",I44/$B44*100)</f>
        <v>16.167664670658681</v>
      </c>
      <c r="K44" s="29">
        <v>27</v>
      </c>
      <c r="L44" s="51">
        <f t="shared" ref="L44" si="169">IF(OR($B44="-",K44="-"),"-",K44/$B44*100)</f>
        <v>16.167664670658681</v>
      </c>
      <c r="M44" s="30">
        <v>2</v>
      </c>
      <c r="N44" s="52">
        <f t="shared" ref="N44" si="170">IF(OR($B44="-",M44="-"),"-",M44/$B44*100)</f>
        <v>1.1976047904191618</v>
      </c>
    </row>
    <row r="45" spans="1:14" ht="13.5" customHeight="1" x14ac:dyDescent="0.15">
      <c r="A45" s="8" t="s">
        <v>33</v>
      </c>
      <c r="B45" s="53">
        <v>75</v>
      </c>
      <c r="C45" s="38">
        <v>26</v>
      </c>
      <c r="D45" s="39">
        <f t="shared" si="165"/>
        <v>34.666666666666671</v>
      </c>
      <c r="E45" s="28">
        <v>0</v>
      </c>
      <c r="F45" s="39">
        <f t="shared" ref="F45" si="171">IF(OR($B45="-",E45="-"),"-",E45/$B45*100)</f>
        <v>0</v>
      </c>
      <c r="G45" s="28" t="s">
        <v>70</v>
      </c>
      <c r="H45" s="39" t="str">
        <f t="shared" ref="H45" si="172">IF(OR($B45="-",G45="-"),"-",G45/$B45*100)</f>
        <v>-</v>
      </c>
      <c r="I45" s="38">
        <v>12</v>
      </c>
      <c r="J45" s="39">
        <f t="shared" ref="J45" si="173">IF(OR($B45="-",I45="-"),"-",I45/$B45*100)</f>
        <v>16</v>
      </c>
      <c r="K45" s="28">
        <v>5</v>
      </c>
      <c r="L45" s="39">
        <f t="shared" ref="L45" si="174">IF(OR($B45="-",K45="-"),"-",K45/$B45*100)</f>
        <v>6.666666666666667</v>
      </c>
      <c r="M45" s="27" t="s">
        <v>70</v>
      </c>
      <c r="N45" s="40" t="str">
        <f t="shared" ref="N45" si="175">IF(OR($B45="-",M45="-"),"-",M45/$B45*100)</f>
        <v>-</v>
      </c>
    </row>
    <row r="46" spans="1:14" ht="13.5" customHeight="1" x14ac:dyDescent="0.15">
      <c r="A46" s="8" t="s">
        <v>34</v>
      </c>
      <c r="B46" s="53">
        <v>80</v>
      </c>
      <c r="C46" s="38">
        <v>27</v>
      </c>
      <c r="D46" s="39">
        <f t="shared" si="165"/>
        <v>33.75</v>
      </c>
      <c r="E46" s="28">
        <v>0</v>
      </c>
      <c r="F46" s="39">
        <f t="shared" ref="F46" si="176">IF(OR($B46="-",E46="-"),"-",E46/$B46*100)</f>
        <v>0</v>
      </c>
      <c r="G46" s="28" t="s">
        <v>70</v>
      </c>
      <c r="H46" s="39" t="str">
        <f t="shared" ref="H46" si="177">IF(OR($B46="-",G46="-"),"-",G46/$B46*100)</f>
        <v>-</v>
      </c>
      <c r="I46" s="38">
        <v>10</v>
      </c>
      <c r="J46" s="39">
        <f t="shared" ref="J46" si="178">IF(OR($B46="-",I46="-"),"-",I46/$B46*100)</f>
        <v>12.5</v>
      </c>
      <c r="K46" s="28">
        <v>6</v>
      </c>
      <c r="L46" s="39">
        <f t="shared" ref="L46" si="179">IF(OR($B46="-",K46="-"),"-",K46/$B46*100)</f>
        <v>7.5</v>
      </c>
      <c r="M46" s="27" t="s">
        <v>70</v>
      </c>
      <c r="N46" s="40" t="str">
        <f t="shared" ref="N46" si="180">IF(OR($B46="-",M46="-"),"-",M46/$B46*100)</f>
        <v>-</v>
      </c>
    </row>
    <row r="47" spans="1:14" ht="13.5" customHeight="1" x14ac:dyDescent="0.15">
      <c r="A47" s="8" t="s">
        <v>35</v>
      </c>
      <c r="B47" s="53">
        <v>44</v>
      </c>
      <c r="C47" s="38">
        <v>21</v>
      </c>
      <c r="D47" s="39">
        <f t="shared" si="165"/>
        <v>47.727272727272727</v>
      </c>
      <c r="E47" s="28">
        <v>1</v>
      </c>
      <c r="F47" s="39">
        <f t="shared" ref="F47" si="181">IF(OR($B47="-",E47="-"),"-",E47/$B47*100)</f>
        <v>2.2727272727272729</v>
      </c>
      <c r="G47" s="28">
        <v>4</v>
      </c>
      <c r="H47" s="39">
        <f t="shared" ref="H47" si="182">IF(OR($B47="-",G47="-"),"-",G47/$B47*100)</f>
        <v>9.0909090909090917</v>
      </c>
      <c r="I47" s="38">
        <v>7</v>
      </c>
      <c r="J47" s="39">
        <f t="shared" ref="J47" si="183">IF(OR($B47="-",I47="-"),"-",I47/$B47*100)</f>
        <v>15.909090909090908</v>
      </c>
      <c r="K47" s="28">
        <v>11</v>
      </c>
      <c r="L47" s="39">
        <f t="shared" ref="L47" si="184">IF(OR($B47="-",K47="-"),"-",K47/$B47*100)</f>
        <v>25</v>
      </c>
      <c r="M47" s="27">
        <v>0</v>
      </c>
      <c r="N47" s="40">
        <f t="shared" ref="N47" si="185">IF(OR($B47="-",M47="-"),"-",M47/$B47*100)</f>
        <v>0</v>
      </c>
    </row>
    <row r="48" spans="1:14" ht="13.5" customHeight="1" x14ac:dyDescent="0.15">
      <c r="A48" s="8" t="s">
        <v>36</v>
      </c>
      <c r="B48" s="53">
        <v>20</v>
      </c>
      <c r="C48" s="38">
        <v>7</v>
      </c>
      <c r="D48" s="39">
        <f t="shared" si="165"/>
        <v>35</v>
      </c>
      <c r="E48" s="28">
        <v>0</v>
      </c>
      <c r="F48" s="39">
        <f t="shared" ref="F48" si="186">IF(OR($B48="-",E48="-"),"-",E48/$B48*100)</f>
        <v>0</v>
      </c>
      <c r="G48" s="28" t="s">
        <v>70</v>
      </c>
      <c r="H48" s="39" t="str">
        <f t="shared" ref="H48" si="187">IF(OR($B48="-",G48="-"),"-",G48/$B48*100)</f>
        <v>-</v>
      </c>
      <c r="I48" s="38">
        <v>1</v>
      </c>
      <c r="J48" s="39">
        <f t="shared" ref="J48" si="188">IF(OR($B48="-",I48="-"),"-",I48/$B48*100)</f>
        <v>5</v>
      </c>
      <c r="K48" s="28">
        <v>5</v>
      </c>
      <c r="L48" s="39">
        <f t="shared" ref="L48" si="189">IF(OR($B48="-",K48="-"),"-",K48/$B48*100)</f>
        <v>25</v>
      </c>
      <c r="M48" s="27" t="s">
        <v>70</v>
      </c>
      <c r="N48" s="40" t="str">
        <f t="shared" ref="N48" si="190">IF(OR($B48="-",M48="-"),"-",M48/$B48*100)</f>
        <v>-</v>
      </c>
    </row>
    <row r="49" spans="1:14" ht="13.5" customHeight="1" x14ac:dyDescent="0.15">
      <c r="A49" s="8" t="s">
        <v>37</v>
      </c>
      <c r="B49" s="53">
        <v>13</v>
      </c>
      <c r="C49" s="38">
        <v>2</v>
      </c>
      <c r="D49" s="39">
        <f t="shared" si="165"/>
        <v>15.384615384615385</v>
      </c>
      <c r="E49" s="28">
        <v>1</v>
      </c>
      <c r="F49" s="39">
        <f t="shared" ref="F49" si="191">IF(OR($B49="-",E49="-"),"-",E49/$B49*100)</f>
        <v>7.6923076923076925</v>
      </c>
      <c r="G49" s="28">
        <v>0</v>
      </c>
      <c r="H49" s="39">
        <f t="shared" ref="H49" si="192">IF(OR($B49="-",G49="-"),"-",G49/$B49*100)</f>
        <v>0</v>
      </c>
      <c r="I49" s="38">
        <v>1</v>
      </c>
      <c r="J49" s="39">
        <f t="shared" ref="J49" si="193">IF(OR($B49="-",I49="-"),"-",I49/$B49*100)</f>
        <v>7.6923076923076925</v>
      </c>
      <c r="K49" s="28">
        <v>2</v>
      </c>
      <c r="L49" s="39">
        <f t="shared" ref="L49" si="194">IF(OR($B49="-",K49="-"),"-",K49/$B49*100)</f>
        <v>15.384615384615385</v>
      </c>
      <c r="M49" s="27">
        <v>0</v>
      </c>
      <c r="N49" s="40">
        <f t="shared" ref="N49" si="195">IF(OR($B49="-",M49="-"),"-",M49/$B49*100)</f>
        <v>0</v>
      </c>
    </row>
    <row r="50" spans="1:14" ht="13.5" customHeight="1" x14ac:dyDescent="0.15">
      <c r="A50" s="8" t="s">
        <v>38</v>
      </c>
      <c r="B50" s="53">
        <v>25</v>
      </c>
      <c r="C50" s="38">
        <v>4</v>
      </c>
      <c r="D50" s="39">
        <f t="shared" si="165"/>
        <v>16</v>
      </c>
      <c r="E50" s="28">
        <v>0</v>
      </c>
      <c r="F50" s="39">
        <f t="shared" ref="F50" si="196">IF(OR($B50="-",E50="-"),"-",E50/$B50*100)</f>
        <v>0</v>
      </c>
      <c r="G50" s="28">
        <v>2</v>
      </c>
      <c r="H50" s="39">
        <f t="shared" ref="H50" si="197">IF(OR($B50="-",G50="-"),"-",G50/$B50*100)</f>
        <v>8</v>
      </c>
      <c r="I50" s="38">
        <v>1</v>
      </c>
      <c r="J50" s="39">
        <f t="shared" ref="J50" si="198">IF(OR($B50="-",I50="-"),"-",I50/$B50*100)</f>
        <v>4</v>
      </c>
      <c r="K50" s="28">
        <v>3</v>
      </c>
      <c r="L50" s="39">
        <f t="shared" ref="L50" si="199">IF(OR($B50="-",K50="-"),"-",K50/$B50*100)</f>
        <v>12</v>
      </c>
      <c r="M50" s="27">
        <v>0</v>
      </c>
      <c r="N50" s="40">
        <f t="shared" ref="N50" si="200">IF(OR($B50="-",M50="-"),"-",M50/$B50*100)</f>
        <v>0</v>
      </c>
    </row>
    <row r="51" spans="1:14" ht="13.5" customHeight="1" x14ac:dyDescent="0.15">
      <c r="A51" s="8" t="s">
        <v>39</v>
      </c>
      <c r="B51" s="53">
        <v>3</v>
      </c>
      <c r="C51" s="38">
        <v>0</v>
      </c>
      <c r="D51" s="39">
        <f t="shared" si="165"/>
        <v>0</v>
      </c>
      <c r="E51" s="28">
        <v>0</v>
      </c>
      <c r="F51" s="39">
        <f t="shared" ref="F51" si="201">IF(OR($B51="-",E51="-"),"-",E51/$B51*100)</f>
        <v>0</v>
      </c>
      <c r="G51" s="28">
        <v>1</v>
      </c>
      <c r="H51" s="39">
        <f t="shared" ref="H51" si="202">IF(OR($B51="-",G51="-"),"-",G51/$B51*100)</f>
        <v>33.333333333333329</v>
      </c>
      <c r="I51" s="38">
        <v>2</v>
      </c>
      <c r="J51" s="39">
        <f t="shared" ref="J51" si="203">IF(OR($B51="-",I51="-"),"-",I51/$B51*100)</f>
        <v>66.666666666666657</v>
      </c>
      <c r="K51" s="28">
        <v>0</v>
      </c>
      <c r="L51" s="39">
        <f t="shared" ref="L51" si="204">IF(OR($B51="-",K51="-"),"-",K51/$B51*100)</f>
        <v>0</v>
      </c>
      <c r="M51" s="27">
        <v>0</v>
      </c>
      <c r="N51" s="40">
        <f t="shared" ref="N51" si="205">IF(OR($B51="-",M51="-"),"-",M51/$B51*100)</f>
        <v>0</v>
      </c>
    </row>
    <row r="52" spans="1:14" ht="13.5" customHeight="1" x14ac:dyDescent="0.15">
      <c r="A52" s="8" t="s">
        <v>40</v>
      </c>
      <c r="B52" s="53">
        <v>27</v>
      </c>
      <c r="C52" s="38">
        <v>24</v>
      </c>
      <c r="D52" s="39">
        <f t="shared" si="165"/>
        <v>88.888888888888886</v>
      </c>
      <c r="E52" s="28">
        <v>0</v>
      </c>
      <c r="F52" s="39">
        <f t="shared" ref="F52" si="206">IF(OR($B52="-",E52="-"),"-",E52/$B52*100)</f>
        <v>0</v>
      </c>
      <c r="G52" s="28">
        <v>2</v>
      </c>
      <c r="H52" s="39">
        <f t="shared" ref="H52" si="207">IF(OR($B52="-",G52="-"),"-",G52/$B52*100)</f>
        <v>7.4074074074074066</v>
      </c>
      <c r="I52" s="38">
        <v>4</v>
      </c>
      <c r="J52" s="39">
        <f t="shared" ref="J52" si="208">IF(OR($B52="-",I52="-"),"-",I52/$B52*100)</f>
        <v>14.814814814814813</v>
      </c>
      <c r="K52" s="28">
        <v>3</v>
      </c>
      <c r="L52" s="39">
        <f t="shared" ref="L52" si="209">IF(OR($B52="-",K52="-"),"-",K52/$B52*100)</f>
        <v>11.111111111111111</v>
      </c>
      <c r="M52" s="27">
        <v>0</v>
      </c>
      <c r="N52" s="40">
        <f t="shared" ref="N52" si="210">IF(OR($B52="-",M52="-"),"-",M52/$B52*100)</f>
        <v>0</v>
      </c>
    </row>
    <row r="53" spans="1:14" ht="13.5" customHeight="1" x14ac:dyDescent="0.15">
      <c r="A53" s="12" t="s">
        <v>41</v>
      </c>
      <c r="B53" s="54">
        <v>13</v>
      </c>
      <c r="C53" s="42">
        <v>3</v>
      </c>
      <c r="D53" s="43">
        <f t="shared" si="165"/>
        <v>23.076923076923077</v>
      </c>
      <c r="E53" s="23">
        <v>0</v>
      </c>
      <c r="F53" s="43">
        <f t="shared" ref="F53" si="211">IF(OR($B53="-",E53="-"),"-",E53/$B53*100)</f>
        <v>0</v>
      </c>
      <c r="G53" s="23" t="s">
        <v>70</v>
      </c>
      <c r="H53" s="43" t="str">
        <f t="shared" ref="H53" si="212">IF(OR($B53="-",G53="-"),"-",G53/$B53*100)</f>
        <v>-</v>
      </c>
      <c r="I53" s="42">
        <v>3</v>
      </c>
      <c r="J53" s="43">
        <f t="shared" ref="J53" si="213">IF(OR($B53="-",I53="-"),"-",I53/$B53*100)</f>
        <v>23.076923076923077</v>
      </c>
      <c r="K53" s="23">
        <v>1</v>
      </c>
      <c r="L53" s="43">
        <f t="shared" ref="L53" si="214">IF(OR($B53="-",K53="-"),"-",K53/$B53*100)</f>
        <v>7.6923076923076925</v>
      </c>
      <c r="M53" s="24" t="s">
        <v>70</v>
      </c>
      <c r="N53" s="44" t="str">
        <f t="shared" ref="N53" si="215">IF(OR($B53="-",M53="-"),"-",M53/$B53*100)</f>
        <v>-</v>
      </c>
    </row>
    <row r="54" spans="1:14" ht="13.5" customHeight="1" thickBot="1" x14ac:dyDescent="0.2">
      <c r="A54" s="14" t="s">
        <v>61</v>
      </c>
      <c r="B54" s="61">
        <f>SUM(B44:B53)</f>
        <v>467</v>
      </c>
      <c r="C54" s="62">
        <f>SUM(C44:C53)</f>
        <v>171</v>
      </c>
      <c r="D54" s="46">
        <f t="shared" si="67"/>
        <v>36.616702355460383</v>
      </c>
      <c r="E54" s="62">
        <f t="shared" ref="E54:K54" si="216">SUM(E44:E53)</f>
        <v>2</v>
      </c>
      <c r="F54" s="63">
        <f t="shared" si="67"/>
        <v>0.42826552462526768</v>
      </c>
      <c r="G54" s="62">
        <f t="shared" si="216"/>
        <v>31</v>
      </c>
      <c r="H54" s="63">
        <f t="shared" si="67"/>
        <v>6.6381156316916492</v>
      </c>
      <c r="I54" s="62">
        <f t="shared" si="216"/>
        <v>68</v>
      </c>
      <c r="J54" s="63">
        <f t="shared" si="67"/>
        <v>14.5610278372591</v>
      </c>
      <c r="K54" s="62">
        <f t="shared" si="216"/>
        <v>63</v>
      </c>
      <c r="L54" s="63">
        <f t="shared" si="67"/>
        <v>13.49036402569593</v>
      </c>
      <c r="M54" s="64">
        <f t="shared" ref="M54" si="217">SUM(M44:M53)</f>
        <v>2</v>
      </c>
      <c r="N54" s="65">
        <f t="shared" si="67"/>
        <v>0.42826552462526768</v>
      </c>
    </row>
    <row r="55" spans="1:14" ht="13.5" customHeight="1" x14ac:dyDescent="0.15">
      <c r="A55" s="11" t="s">
        <v>42</v>
      </c>
      <c r="B55" s="71">
        <v>392</v>
      </c>
      <c r="C55" s="50">
        <v>209</v>
      </c>
      <c r="D55" s="51">
        <f t="shared" ref="D55:D57" si="218">IF(OR($B55="-",C55="-"),"-",C55/$B55*100)</f>
        <v>53.316326530612244</v>
      </c>
      <c r="E55" s="29">
        <v>7</v>
      </c>
      <c r="F55" s="51">
        <f t="shared" ref="F55" si="219">IF(OR($B55="-",E55="-"),"-",E55/$B55*100)</f>
        <v>1.7857142857142856</v>
      </c>
      <c r="G55" s="29">
        <v>53</v>
      </c>
      <c r="H55" s="51">
        <f t="shared" ref="H55" si="220">IF(OR($B55="-",G55="-"),"-",G55/$B55*100)</f>
        <v>13.520408163265307</v>
      </c>
      <c r="I55" s="50">
        <v>119</v>
      </c>
      <c r="J55" s="51">
        <f t="shared" ref="J55" si="221">IF(OR($B55="-",I55="-"),"-",I55/$B55*100)</f>
        <v>30.357142857142854</v>
      </c>
      <c r="K55" s="29">
        <v>60</v>
      </c>
      <c r="L55" s="51">
        <f t="shared" ref="L55" si="222">IF(OR($B55="-",K55="-"),"-",K55/$B55*100)</f>
        <v>15.306122448979592</v>
      </c>
      <c r="M55" s="30">
        <v>3</v>
      </c>
      <c r="N55" s="52">
        <f t="shared" ref="N55" si="223">IF(OR($B55="-",M55="-"),"-",M55/$B55*100)</f>
        <v>0.76530612244897955</v>
      </c>
    </row>
    <row r="56" spans="1:14" ht="13.5" customHeight="1" x14ac:dyDescent="0.15">
      <c r="A56" s="8" t="s">
        <v>43</v>
      </c>
      <c r="B56" s="72">
        <v>129</v>
      </c>
      <c r="C56" s="38">
        <v>64</v>
      </c>
      <c r="D56" s="39">
        <f t="shared" si="218"/>
        <v>49.612403100775197</v>
      </c>
      <c r="E56" s="28">
        <v>15</v>
      </c>
      <c r="F56" s="39">
        <f t="shared" ref="F56" si="224">IF(OR($B56="-",E56="-"),"-",E56/$B56*100)</f>
        <v>11.627906976744185</v>
      </c>
      <c r="G56" s="28">
        <v>17</v>
      </c>
      <c r="H56" s="39">
        <f t="shared" ref="H56" si="225">IF(OR($B56="-",G56="-"),"-",G56/$B56*100)</f>
        <v>13.178294573643413</v>
      </c>
      <c r="I56" s="38">
        <v>31</v>
      </c>
      <c r="J56" s="39">
        <f t="shared" ref="J56" si="226">IF(OR($B56="-",I56="-"),"-",I56/$B56*100)</f>
        <v>24.031007751937985</v>
      </c>
      <c r="K56" s="28">
        <v>17</v>
      </c>
      <c r="L56" s="39">
        <f t="shared" ref="L56" si="227">IF(OR($B56="-",K56="-"),"-",K56/$B56*100)</f>
        <v>13.178294573643413</v>
      </c>
      <c r="M56" s="27">
        <v>0</v>
      </c>
      <c r="N56" s="40">
        <f t="shared" ref="N56" si="228">IF(OR($B56="-",M56="-"),"-",M56/$B56*100)</f>
        <v>0</v>
      </c>
    </row>
    <row r="57" spans="1:14" ht="13.5" customHeight="1" x14ac:dyDescent="0.15">
      <c r="A57" s="12" t="s">
        <v>44</v>
      </c>
      <c r="B57" s="73">
        <v>21</v>
      </c>
      <c r="C57" s="42">
        <v>2</v>
      </c>
      <c r="D57" s="43">
        <f t="shared" si="218"/>
        <v>9.5238095238095237</v>
      </c>
      <c r="E57" s="23">
        <v>0</v>
      </c>
      <c r="F57" s="43">
        <f t="shared" ref="F57" si="229">IF(OR($B57="-",E57="-"),"-",E57/$B57*100)</f>
        <v>0</v>
      </c>
      <c r="G57" s="23">
        <v>4</v>
      </c>
      <c r="H57" s="43">
        <f t="shared" ref="H57" si="230">IF(OR($B57="-",G57="-"),"-",G57/$B57*100)</f>
        <v>19.047619047619047</v>
      </c>
      <c r="I57" s="42">
        <v>1</v>
      </c>
      <c r="J57" s="43">
        <f t="shared" ref="J57" si="231">IF(OR($B57="-",I57="-"),"-",I57/$B57*100)</f>
        <v>4.7619047619047619</v>
      </c>
      <c r="K57" s="23">
        <v>2</v>
      </c>
      <c r="L57" s="43">
        <f t="shared" ref="L57" si="232">IF(OR($B57="-",K57="-"),"-",K57/$B57*100)</f>
        <v>9.5238095238095237</v>
      </c>
      <c r="M57" s="24">
        <v>0</v>
      </c>
      <c r="N57" s="44">
        <f t="shared" ref="N57" si="233">IF(OR($B57="-",M57="-"),"-",M57/$B57*100)</f>
        <v>0</v>
      </c>
    </row>
    <row r="58" spans="1:14" ht="13.5" customHeight="1" thickBot="1" x14ac:dyDescent="0.2">
      <c r="A58" s="14" t="s">
        <v>62</v>
      </c>
      <c r="B58" s="61">
        <f>SUM(B55:B57)</f>
        <v>542</v>
      </c>
      <c r="C58" s="62">
        <f>SUM(C55:C57)</f>
        <v>275</v>
      </c>
      <c r="D58" s="46">
        <f t="shared" si="67"/>
        <v>50.738007380073803</v>
      </c>
      <c r="E58" s="45">
        <f t="shared" ref="E58:K58" si="234">SUM(E55:E57)</f>
        <v>22</v>
      </c>
      <c r="F58" s="46">
        <f t="shared" si="67"/>
        <v>4.0590405904059041</v>
      </c>
      <c r="G58" s="45">
        <f t="shared" si="234"/>
        <v>74</v>
      </c>
      <c r="H58" s="46">
        <f t="shared" si="67"/>
        <v>13.653136531365314</v>
      </c>
      <c r="I58" s="45">
        <f t="shared" si="234"/>
        <v>151</v>
      </c>
      <c r="J58" s="46">
        <f t="shared" si="67"/>
        <v>27.859778597785979</v>
      </c>
      <c r="K58" s="45">
        <f t="shared" si="234"/>
        <v>79</v>
      </c>
      <c r="L58" s="63">
        <f t="shared" si="67"/>
        <v>14.575645756457565</v>
      </c>
      <c r="M58" s="47">
        <f t="shared" ref="M58" si="235">SUM(M55:M57)</f>
        <v>3</v>
      </c>
      <c r="N58" s="65">
        <f t="shared" si="67"/>
        <v>0.55350553505535049</v>
      </c>
    </row>
    <row r="59" spans="1:14" ht="18" customHeight="1" thickBot="1" x14ac:dyDescent="0.2">
      <c r="A59" s="18" t="s">
        <v>63</v>
      </c>
      <c r="B59" s="74">
        <f>SUM(B58,B54,B43,B39,B36,B30,B22,B17,B15,B8)</f>
        <v>6835</v>
      </c>
      <c r="C59" s="75">
        <f>SUM(C58,C54,C43,C39,C36,C30,C22,C17,C15,C8)</f>
        <v>3886</v>
      </c>
      <c r="D59" s="76">
        <f t="shared" si="67"/>
        <v>56.854425749817118</v>
      </c>
      <c r="E59" s="77">
        <f>SUM(E58,E54,E43,E39,E36,E30,E22,E17,E15,E8)</f>
        <v>105</v>
      </c>
      <c r="F59" s="76">
        <f t="shared" si="67"/>
        <v>1.5362106803218727</v>
      </c>
      <c r="G59" s="77">
        <f>SUM(G58,G54,G43,G39,G36,G30,G22,G17,G15,G8)</f>
        <v>402</v>
      </c>
      <c r="H59" s="76">
        <f t="shared" si="67"/>
        <v>5.8814923189465986</v>
      </c>
      <c r="I59" s="77">
        <f>SUM(I58,I54,I43,I39,I36,I30,I22,I17,I15,I8)</f>
        <v>1229</v>
      </c>
      <c r="J59" s="76">
        <f t="shared" si="67"/>
        <v>17.980980248719824</v>
      </c>
      <c r="K59" s="77">
        <f>SUM(K58,K54,K43,K39,K36,K30,K22,K17,K15,K8)</f>
        <v>1197</v>
      </c>
      <c r="L59" s="76">
        <f t="shared" si="67"/>
        <v>17.512801755669351</v>
      </c>
      <c r="M59" s="78">
        <f>SUM(M58,M54,M43,M39,M36,M30,M22,M17,M15,M8)</f>
        <v>21</v>
      </c>
      <c r="N59" s="79">
        <f t="shared" si="67"/>
        <v>0.30724213606437456</v>
      </c>
    </row>
    <row r="60" spans="1:14" ht="18" customHeight="1" thickBot="1" x14ac:dyDescent="0.2">
      <c r="A60" s="19" t="s">
        <v>45</v>
      </c>
      <c r="B60" s="80">
        <v>5659</v>
      </c>
      <c r="C60" s="81">
        <v>3889</v>
      </c>
      <c r="D60" s="76">
        <f>IF(OR($B60="-",C60="-"),"-",C60/$B60*100)</f>
        <v>68.722389114684574</v>
      </c>
      <c r="E60" s="25" t="s">
        <v>70</v>
      </c>
      <c r="F60" s="76" t="str">
        <f>IF(OR($B60="-",E60="-"),"-",E60/$B60*100)</f>
        <v>-</v>
      </c>
      <c r="G60" s="25" t="s">
        <v>70</v>
      </c>
      <c r="H60" s="76" t="str">
        <f>IF(OR($B60="-",G60="-"),"-",G60/$B60*100)</f>
        <v>-</v>
      </c>
      <c r="I60" s="81">
        <v>2082</v>
      </c>
      <c r="J60" s="76">
        <f>IF(OR($B60="-",I60="-"),"-",I60/$B60*100)</f>
        <v>36.790952465099842</v>
      </c>
      <c r="K60" s="25" t="s">
        <v>70</v>
      </c>
      <c r="L60" s="76" t="str">
        <f>IF(OR($B60="-",K60="-"),"-",K60/$B60*100)</f>
        <v>-</v>
      </c>
      <c r="M60" s="26" t="s">
        <v>70</v>
      </c>
      <c r="N60" s="79" t="str">
        <f>IF(OR($B60="-",M60="-"),"-",M60/$B60*100)</f>
        <v>-</v>
      </c>
    </row>
    <row r="61" spans="1:14" ht="18" customHeight="1" thickBot="1" x14ac:dyDescent="0.2">
      <c r="A61" s="20" t="s">
        <v>51</v>
      </c>
      <c r="B61" s="74">
        <f>SUM(B59,B60)</f>
        <v>12494</v>
      </c>
      <c r="C61" s="82">
        <f>SUM(C59,C60)</f>
        <v>7775</v>
      </c>
      <c r="D61" s="83">
        <f>C61/$B61*100</f>
        <v>62.229870337762129</v>
      </c>
      <c r="E61" s="82">
        <f>SUM(E59,E60)</f>
        <v>105</v>
      </c>
      <c r="F61" s="83">
        <f>E61/$B61*100</f>
        <v>0.8404033936289419</v>
      </c>
      <c r="G61" s="82">
        <f>SUM(G59,G60)</f>
        <v>402</v>
      </c>
      <c r="H61" s="83">
        <f>G61/$B61*100</f>
        <v>3.2175444213222346</v>
      </c>
      <c r="I61" s="82">
        <f>SUM(I59,I60)</f>
        <v>3311</v>
      </c>
      <c r="J61" s="83">
        <f>I61/$B61*100</f>
        <v>26.500720345765966</v>
      </c>
      <c r="K61" s="82">
        <f>SUM(K59,K60)</f>
        <v>1197</v>
      </c>
      <c r="L61" s="83">
        <f>K61/$B61*100</f>
        <v>9.5805986873699371</v>
      </c>
      <c r="M61" s="82">
        <f>SUM(M59,M60)</f>
        <v>21</v>
      </c>
      <c r="N61" s="84">
        <f>M61/$B61*100</f>
        <v>0.16808067872578838</v>
      </c>
    </row>
    <row r="62" spans="1:14" ht="15" customHeight="1" x14ac:dyDescent="0.15">
      <c r="A62" s="21"/>
      <c r="G62" s="22"/>
      <c r="L62" s="2"/>
      <c r="N62" s="2" t="s">
        <v>68</v>
      </c>
    </row>
  </sheetData>
  <sheetProtection selectLockedCells="1"/>
  <mergeCells count="8">
    <mergeCell ref="M3:N3"/>
    <mergeCell ref="K3:L3"/>
    <mergeCell ref="C3:D3"/>
    <mergeCell ref="B3:B4"/>
    <mergeCell ref="A3:A4"/>
    <mergeCell ref="E3:F3"/>
    <mergeCell ref="G3:H3"/>
    <mergeCell ref="I3:J3"/>
  </mergeCells>
  <phoneticPr fontId="2"/>
  <printOptions horizontalCentered="1"/>
  <pageMargins left="0.78740157480314965" right="0.51181102362204722" top="0.78740157480314965" bottom="0.59055118110236227" header="0.11811023622047245" footer="0.11811023622047245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表10</vt:lpstr>
      <vt:lpstr>表10!Print_Titles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情報企画課</dc:creator>
  <cp:lastModifiedBy>kkc_ma.ogata</cp:lastModifiedBy>
  <cp:lastPrinted>2021-01-08T11:03:25Z</cp:lastPrinted>
  <dcterms:created xsi:type="dcterms:W3CDTF">2007-06-06T04:40:20Z</dcterms:created>
  <dcterms:modified xsi:type="dcterms:W3CDTF">2023-02-13T08:21:00Z</dcterms:modified>
</cp:coreProperties>
</file>