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2021年度\21°-02　総合サービス班\23　照会・回答\【2022.3.4〆】オープンデータの更新予定について\回答\"/>
    </mc:Choice>
  </mc:AlternateContent>
  <xr:revisionPtr revIDLastSave="0" documentId="13_ncr:1_{AEB9492F-9F1F-4E66-A963-F0ED327FFD70}" xr6:coauthVersionLast="45" xr6:coauthVersionMax="45" xr10:uidLastSave="{00000000-0000-0000-0000-000000000000}"/>
  <bookViews>
    <workbookView xWindow="390" yWindow="390" windowWidth="27600" windowHeight="14670" xr2:uid="{00000000-000D-0000-FFFF-FFFF00000000}"/>
  </bookViews>
  <sheets>
    <sheet name="2-2館別分類別蔵書" sheetId="10" r:id="rId1"/>
  </sheets>
  <definedNames>
    <definedName name="_xlnm.Print_Area" localSheetId="0">'2-2館別分類別蔵書'!$A$1:$R$90</definedName>
    <definedName name="_xlnm.Print_Titles" localSheetId="0">'2-2館別分類別蔵書'!$3:$3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9" i="10" l="1"/>
  <c r="C79" i="10"/>
  <c r="F5" i="10"/>
  <c r="E5" i="10"/>
  <c r="D5" i="10"/>
  <c r="C5" i="10"/>
  <c r="D82" i="10" l="1"/>
  <c r="E82" i="10"/>
  <c r="F82" i="10"/>
  <c r="G82" i="10"/>
  <c r="H82" i="10"/>
  <c r="I82" i="10"/>
  <c r="J82" i="10"/>
  <c r="K82" i="10"/>
  <c r="L82" i="10"/>
  <c r="M82" i="10"/>
  <c r="N82" i="10"/>
  <c r="O82" i="10"/>
  <c r="P82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C83" i="10"/>
  <c r="C82" i="10"/>
  <c r="D84" i="10" l="1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C84" i="10"/>
  <c r="Q82" i="10" l="1"/>
  <c r="R83" i="10" l="1"/>
  <c r="Q18" i="10" l="1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R17" i="10"/>
  <c r="R16" i="10"/>
  <c r="R18" i="10" l="1"/>
  <c r="Q25" i="10"/>
  <c r="G25" i="10"/>
  <c r="R82" i="10" l="1"/>
  <c r="R6" i="10"/>
  <c r="H72" i="10" l="1"/>
  <c r="R9" i="10" l="1"/>
  <c r="R26" i="10" l="1"/>
  <c r="R27" i="10"/>
  <c r="R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 l="1"/>
  <c r="C85" i="10" l="1"/>
  <c r="R61" i="10"/>
  <c r="R52" i="10"/>
  <c r="R31" i="10" l="1"/>
  <c r="R5" i="10" l="1"/>
  <c r="R4" i="10"/>
  <c r="R7" i="10" l="1"/>
  <c r="R10" i="10"/>
  <c r="C69" i="10" l="1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84" i="10" l="1"/>
  <c r="G85" i="10"/>
  <c r="K85" i="10"/>
  <c r="O85" i="10"/>
  <c r="P85" i="10"/>
  <c r="Q85" i="10"/>
  <c r="Q42" i="10"/>
  <c r="Q39" i="10"/>
  <c r="R85" i="10" l="1"/>
  <c r="C86" i="10" s="1"/>
  <c r="N85" i="10"/>
  <c r="M85" i="10"/>
  <c r="L85" i="10"/>
  <c r="J85" i="10"/>
  <c r="I85" i="10"/>
  <c r="H85" i="10"/>
  <c r="F85" i="10"/>
  <c r="E85" i="10"/>
  <c r="D85" i="10"/>
  <c r="C7" i="10" l="1"/>
  <c r="D7" i="10" l="1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80" i="10" l="1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C11" i="10"/>
  <c r="R11" i="10" l="1"/>
  <c r="O22" i="10"/>
  <c r="C33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D78" i="10"/>
  <c r="R76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C75" i="10"/>
  <c r="R73" i="10"/>
  <c r="Q72" i="10"/>
  <c r="P72" i="10"/>
  <c r="F72" i="10"/>
  <c r="G72" i="10"/>
  <c r="I72" i="10"/>
  <c r="J72" i="10"/>
  <c r="K72" i="10"/>
  <c r="L72" i="10"/>
  <c r="M72" i="10"/>
  <c r="N72" i="10"/>
  <c r="O72" i="10"/>
  <c r="E72" i="10"/>
  <c r="D72" i="10"/>
  <c r="R68" i="10" l="1"/>
  <c r="R64" i="10" l="1"/>
  <c r="Q63" i="10"/>
  <c r="R62" i="10"/>
  <c r="Q60" i="10"/>
  <c r="R59" i="10"/>
  <c r="Q57" i="10"/>
  <c r="R58" i="10"/>
  <c r="R56" i="10"/>
  <c r="Q54" i="10"/>
  <c r="R55" i="10"/>
  <c r="R53" i="10" l="1"/>
  <c r="F51" i="10"/>
  <c r="G51" i="10"/>
  <c r="H51" i="10"/>
  <c r="I51" i="10"/>
  <c r="J51" i="10"/>
  <c r="K51" i="10"/>
  <c r="L51" i="10"/>
  <c r="M51" i="10"/>
  <c r="N51" i="10"/>
  <c r="O51" i="10"/>
  <c r="P51" i="10"/>
  <c r="Q51" i="10"/>
  <c r="E51" i="10"/>
  <c r="C51" i="10"/>
  <c r="R50" i="10"/>
  <c r="D51" i="10"/>
  <c r="Q48" i="10"/>
  <c r="R49" i="10"/>
  <c r="R47" i="10"/>
  <c r="Q36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K63" i="10" l="1"/>
  <c r="R77" i="10"/>
  <c r="R74" i="10"/>
  <c r="R70" i="10"/>
  <c r="R71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R32" i="10"/>
  <c r="R30" i="10"/>
  <c r="P25" i="10"/>
  <c r="O25" i="10"/>
  <c r="N25" i="10"/>
  <c r="M25" i="10"/>
  <c r="L25" i="10"/>
  <c r="K25" i="10"/>
  <c r="J25" i="10"/>
  <c r="I25" i="10"/>
  <c r="H25" i="10"/>
  <c r="F25" i="10"/>
  <c r="E25" i="10"/>
  <c r="D25" i="10"/>
  <c r="C25" i="10"/>
  <c r="R24" i="10"/>
  <c r="R23" i="10"/>
  <c r="Q22" i="10"/>
  <c r="P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R21" i="10"/>
  <c r="R20" i="10"/>
  <c r="R19" i="10"/>
  <c r="R25" i="10" l="1"/>
  <c r="R22" i="10"/>
  <c r="R33" i="10"/>
  <c r="R67" i="10"/>
  <c r="R46" i="10"/>
  <c r="C81" i="10"/>
  <c r="R79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65" i="10"/>
  <c r="C78" i="10"/>
  <c r="C72" i="10"/>
  <c r="R72" i="10" s="1"/>
  <c r="Q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C48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4" i="10"/>
  <c r="R43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R40" i="10"/>
  <c r="R41" i="10"/>
  <c r="R37" i="10"/>
  <c r="R38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3" i="10"/>
  <c r="R14" i="10"/>
  <c r="R12" i="10"/>
  <c r="R35" i="10"/>
  <c r="R34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C63" i="10"/>
  <c r="D63" i="10"/>
  <c r="E63" i="10"/>
  <c r="F63" i="10"/>
  <c r="G63" i="10"/>
  <c r="H63" i="10"/>
  <c r="I63" i="10"/>
  <c r="J63" i="10"/>
  <c r="L63" i="10"/>
  <c r="M63" i="10"/>
  <c r="N63" i="10"/>
  <c r="O63" i="10"/>
  <c r="P63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R15" i="10" l="1"/>
  <c r="R63" i="10"/>
  <c r="R66" i="10"/>
  <c r="R69" i="10"/>
  <c r="R60" i="10"/>
  <c r="R57" i="10"/>
  <c r="R48" i="10"/>
  <c r="R54" i="10"/>
  <c r="R51" i="10"/>
  <c r="R75" i="10"/>
  <c r="R39" i="10"/>
  <c r="R78" i="10"/>
  <c r="R36" i="10"/>
  <c r="R45" i="10"/>
  <c r="R81" i="10"/>
  <c r="R42" i="10"/>
  <c r="L86" i="10" l="1"/>
  <c r="P86" i="10"/>
  <c r="N86" i="10"/>
  <c r="I86" i="10"/>
  <c r="J86" i="10"/>
  <c r="K86" i="10"/>
  <c r="M86" i="10"/>
  <c r="O86" i="10"/>
  <c r="Q86" i="10"/>
  <c r="D86" i="10"/>
  <c r="E86" i="10"/>
  <c r="F86" i="10"/>
  <c r="G86" i="10"/>
  <c r="H86" i="10"/>
  <c r="R86" i="10" l="1"/>
</calcChain>
</file>

<file path=xl/sharedStrings.xml><?xml version="1.0" encoding="utf-8"?>
<sst xmlns="http://schemas.openxmlformats.org/spreadsheetml/2006/main" count="137" uniqueCount="46">
  <si>
    <t>計</t>
    <rPh sb="0" eb="1">
      <t>ケイ</t>
    </rPh>
    <phoneticPr fontId="1"/>
  </si>
  <si>
    <t>東部</t>
    <rPh sb="0" eb="1">
      <t>ヒガシ</t>
    </rPh>
    <rPh sb="1" eb="2">
      <t>ブ</t>
    </rPh>
    <phoneticPr fontId="1"/>
  </si>
  <si>
    <t>龍田</t>
    <rPh sb="0" eb="1">
      <t>リュウ</t>
    </rPh>
    <rPh sb="1" eb="2">
      <t>タ</t>
    </rPh>
    <phoneticPr fontId="1"/>
  </si>
  <si>
    <t>託麻</t>
    <rPh sb="0" eb="1">
      <t>コトヅケ</t>
    </rPh>
    <rPh sb="1" eb="2">
      <t>アサ</t>
    </rPh>
    <phoneticPr fontId="1"/>
  </si>
  <si>
    <t>幸田</t>
    <rPh sb="0" eb="1">
      <t>サイワイ</t>
    </rPh>
    <rPh sb="1" eb="2">
      <t>タ</t>
    </rPh>
    <phoneticPr fontId="1"/>
  </si>
  <si>
    <t>中央</t>
    <rPh sb="0" eb="1">
      <t>ナカ</t>
    </rPh>
    <rPh sb="1" eb="2">
      <t>ヒサシ</t>
    </rPh>
    <phoneticPr fontId="1"/>
  </si>
  <si>
    <t>清水</t>
    <rPh sb="0" eb="1">
      <t>キヨシ</t>
    </rPh>
    <rPh sb="1" eb="2">
      <t>ミズ</t>
    </rPh>
    <phoneticPr fontId="1"/>
  </si>
  <si>
    <t>秋津</t>
    <rPh sb="0" eb="1">
      <t>アキ</t>
    </rPh>
    <rPh sb="1" eb="2">
      <t>ツ</t>
    </rPh>
    <phoneticPr fontId="1"/>
  </si>
  <si>
    <t>南部</t>
    <rPh sb="0" eb="1">
      <t>ミナミ</t>
    </rPh>
    <rPh sb="1" eb="2">
      <t>ブ</t>
    </rPh>
    <phoneticPr fontId="1"/>
  </si>
  <si>
    <t>花園</t>
    <rPh sb="0" eb="1">
      <t>ハナ</t>
    </rPh>
    <rPh sb="1" eb="2">
      <t>エン</t>
    </rPh>
    <phoneticPr fontId="1"/>
  </si>
  <si>
    <t>北部</t>
    <rPh sb="0" eb="1">
      <t>キタ</t>
    </rPh>
    <rPh sb="1" eb="2">
      <t>ブ</t>
    </rPh>
    <phoneticPr fontId="1"/>
  </si>
  <si>
    <t>河内</t>
    <rPh sb="0" eb="1">
      <t>カワ</t>
    </rPh>
    <rPh sb="1" eb="2">
      <t>ナイ</t>
    </rPh>
    <phoneticPr fontId="1"/>
  </si>
  <si>
    <t>飽田</t>
    <rPh sb="0" eb="1">
      <t>ア</t>
    </rPh>
    <rPh sb="1" eb="2">
      <t>タ</t>
    </rPh>
    <phoneticPr fontId="1"/>
  </si>
  <si>
    <t>天明</t>
    <rPh sb="0" eb="1">
      <t>テン</t>
    </rPh>
    <rPh sb="1" eb="2">
      <t>メイ</t>
    </rPh>
    <phoneticPr fontId="1"/>
  </si>
  <si>
    <t>西部</t>
    <rPh sb="0" eb="1">
      <t>ニシ</t>
    </rPh>
    <rPh sb="1" eb="2">
      <t>ブ</t>
    </rPh>
    <phoneticPr fontId="1"/>
  </si>
  <si>
    <t>五福</t>
    <rPh sb="0" eb="1">
      <t>ゴ</t>
    </rPh>
    <rPh sb="1" eb="2">
      <t>フク</t>
    </rPh>
    <phoneticPr fontId="1"/>
  </si>
  <si>
    <t>合計</t>
    <rPh sb="0" eb="1">
      <t>ゴウ</t>
    </rPh>
    <rPh sb="1" eb="2">
      <t>ケイ</t>
    </rPh>
    <phoneticPr fontId="1"/>
  </si>
  <si>
    <t>一般</t>
    <rPh sb="0" eb="1">
      <t>イチ</t>
    </rPh>
    <rPh sb="1" eb="2">
      <t>パン</t>
    </rPh>
    <phoneticPr fontId="1"/>
  </si>
  <si>
    <t>児童</t>
    <rPh sb="0" eb="1">
      <t>ジ</t>
    </rPh>
    <rPh sb="1" eb="2">
      <t>ワラベ</t>
    </rPh>
    <phoneticPr fontId="1"/>
  </si>
  <si>
    <t>０：総記</t>
    <rPh sb="2" eb="4">
      <t>ソウキ</t>
    </rPh>
    <phoneticPr fontId="1"/>
  </si>
  <si>
    <t>１：哲学</t>
    <rPh sb="2" eb="4">
      <t>テツガク</t>
    </rPh>
    <phoneticPr fontId="1"/>
  </si>
  <si>
    <t>２：歴史</t>
    <rPh sb="2" eb="4">
      <t>レキシ</t>
    </rPh>
    <phoneticPr fontId="1"/>
  </si>
  <si>
    <t>３：社会</t>
    <rPh sb="2" eb="4">
      <t>シャカイ</t>
    </rPh>
    <phoneticPr fontId="1"/>
  </si>
  <si>
    <t>４：自然</t>
    <rPh sb="2" eb="4">
      <t>シゼン</t>
    </rPh>
    <phoneticPr fontId="1"/>
  </si>
  <si>
    <t>５：技術</t>
    <rPh sb="2" eb="4">
      <t>ギジュツ</t>
    </rPh>
    <phoneticPr fontId="1"/>
  </si>
  <si>
    <t>６：産業</t>
    <rPh sb="2" eb="4">
      <t>サンギョウ</t>
    </rPh>
    <phoneticPr fontId="1"/>
  </si>
  <si>
    <t>７：芸術</t>
    <rPh sb="2" eb="4">
      <t>ゲイジュツ</t>
    </rPh>
    <phoneticPr fontId="1"/>
  </si>
  <si>
    <t>８：語学</t>
    <rPh sb="2" eb="4">
      <t>ゴガク</t>
    </rPh>
    <phoneticPr fontId="1"/>
  </si>
  <si>
    <t>９：文学</t>
    <rPh sb="2" eb="4">
      <t>ブンガク</t>
    </rPh>
    <phoneticPr fontId="1"/>
  </si>
  <si>
    <t>Ｆ：小説</t>
    <rPh sb="2" eb="4">
      <t>ショウセツ</t>
    </rPh>
    <phoneticPr fontId="1"/>
  </si>
  <si>
    <t>Ｅ：絵本</t>
    <rPh sb="2" eb="4">
      <t>エホン</t>
    </rPh>
    <phoneticPr fontId="1"/>
  </si>
  <si>
    <t>紙芝居</t>
    <rPh sb="0" eb="3">
      <t>カミシバイ</t>
    </rPh>
    <phoneticPr fontId="1"/>
  </si>
  <si>
    <t>郷・参</t>
    <rPh sb="0" eb="1">
      <t>ゴウ</t>
    </rPh>
    <rPh sb="2" eb="3">
      <t>サン</t>
    </rPh>
    <phoneticPr fontId="1"/>
  </si>
  <si>
    <t>（単位：冊）　</t>
  </si>
  <si>
    <t>館名</t>
    <rPh sb="0" eb="1">
      <t>カン</t>
    </rPh>
    <rPh sb="1" eb="2">
      <t>メイ</t>
    </rPh>
    <phoneticPr fontId="1"/>
  </si>
  <si>
    <t>分類</t>
    <rPh sb="0" eb="2">
      <t>ブンルイ</t>
    </rPh>
    <phoneticPr fontId="1"/>
  </si>
  <si>
    <t>内書庫</t>
    <phoneticPr fontId="1"/>
  </si>
  <si>
    <t>コミック</t>
    <phoneticPr fontId="1"/>
  </si>
  <si>
    <t>郷土</t>
    <rPh sb="0" eb="1">
      <t>ゴウ</t>
    </rPh>
    <rPh sb="1" eb="2">
      <t>ツチ</t>
    </rPh>
    <phoneticPr fontId="1"/>
  </si>
  <si>
    <t>その他</t>
    <rPh sb="2" eb="3">
      <t>タ</t>
    </rPh>
    <phoneticPr fontId="1"/>
  </si>
  <si>
    <t>とみあい</t>
    <phoneticPr fontId="1"/>
  </si>
  <si>
    <t>-</t>
    <phoneticPr fontId="1"/>
  </si>
  <si>
    <t>※視聴覚資料13,611点は含まない。　</t>
    <rPh sb="1" eb="4">
      <t>シチョウカク</t>
    </rPh>
    <rPh sb="4" eb="6">
      <t>シリョウ</t>
    </rPh>
    <rPh sb="14" eb="15">
      <t>フク</t>
    </rPh>
    <phoneticPr fontId="1"/>
  </si>
  <si>
    <t>※雑誌20,095冊は含まない。</t>
    <rPh sb="1" eb="3">
      <t>ザッシ</t>
    </rPh>
    <rPh sb="9" eb="10">
      <t>サツ</t>
    </rPh>
    <rPh sb="11" eb="12">
      <t>フク</t>
    </rPh>
    <phoneticPr fontId="1"/>
  </si>
  <si>
    <t>※電子書籍 21,330コンテンツは含まない。</t>
    <rPh sb="1" eb="3">
      <t>デンシ</t>
    </rPh>
    <rPh sb="3" eb="5">
      <t>ショセキ</t>
    </rPh>
    <rPh sb="18" eb="19">
      <t>フク</t>
    </rPh>
    <phoneticPr fontId="1"/>
  </si>
  <si>
    <t>令和２年度　館別分類別蔵書冊数</t>
    <rPh sb="0" eb="2">
      <t>レイワ</t>
    </rPh>
    <rPh sb="3" eb="4">
      <t>ネン</t>
    </rPh>
    <rPh sb="4" eb="5">
      <t>ド</t>
    </rPh>
    <rPh sb="6" eb="7">
      <t>カン</t>
    </rPh>
    <rPh sb="7" eb="8">
      <t>ベツ</t>
    </rPh>
    <rPh sb="8" eb="10">
      <t>ブンルイ</t>
    </rPh>
    <rPh sb="10" eb="11">
      <t>ベツ</t>
    </rPh>
    <rPh sb="11" eb="13">
      <t>ゾウショ</t>
    </rPh>
    <rPh sb="13" eb="15">
      <t>サッスウ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</si>
</sst>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.0000%"/>
  </numFmts>
  <fonts count="6"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3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0" fontId="5" fillId="0" borderId="0"/>
    <xf numFmtId="38" fontId="5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9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176" fontId="2" fillId="0" borderId="20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21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</cellXfs>
  <cellStyles count="3">
    <cellStyle name="桁区切り 2" xfId="2" xr:uid="{86720B1F-99DE-4BB4-B02D-CF26AAA9510E}"/>
    <cellStyle name="標準" xfId="0" builtinId="0"/>
    <cellStyle name="標準 2" xfId="1" xr:uid="{59DD8696-38C4-4892-AA98-84C832326D0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85</xdr:row>
      <xdr:rowOff>34924</xdr:rowOff>
    </xdr:from>
    <xdr:to>
      <xdr:col>1</xdr:col>
      <xdr:colOff>342900</xdr:colOff>
      <xdr:row>85</xdr:row>
      <xdr:rowOff>158749</xdr:rowOff>
    </xdr:to>
    <xdr:sp macro="" textlink="">
      <xdr:nvSpPr>
        <xdr:cNvPr id="9220" name="WordArt 4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00" y="16722724"/>
          <a:ext cx="58420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構成比率</a:t>
          </a:r>
          <a:r>
            <a:rPr lang="en-US" altLang="ja-JP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(</a:t>
          </a:r>
          <a:r>
            <a:rPr lang="ja-JP" alt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％</a:t>
          </a:r>
          <a:r>
            <a:rPr lang="en-US" altLang="ja-JP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)</a:t>
          </a:r>
          <a:endParaRPr lang="ja-JP" altLang="en-US" sz="800" kern="10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/>
            <a:latin typeface="HGPｺﾞｼｯｸM"/>
            <a:ea typeface="HGPｺﾞｼｯｸM"/>
          </a:endParaRPr>
        </a:p>
      </xdr:txBody>
    </xdr:sp>
    <xdr:clientData/>
  </xdr:twoCellAnchor>
  <xdr:twoCellAnchor>
    <xdr:from>
      <xdr:col>0</xdr:col>
      <xdr:colOff>103716</xdr:colOff>
      <xdr:row>78</xdr:row>
      <xdr:rowOff>64565</xdr:rowOff>
    </xdr:from>
    <xdr:to>
      <xdr:col>0</xdr:col>
      <xdr:colOff>209549</xdr:colOff>
      <xdr:row>80</xdr:row>
      <xdr:rowOff>138646</xdr:rowOff>
    </xdr:to>
    <xdr:sp macro="" textlink="">
      <xdr:nvSpPr>
        <xdr:cNvPr id="4" name="WordArt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70908" y="15209314"/>
          <a:ext cx="455081" cy="105833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はあもにい</a:t>
          </a:r>
        </a:p>
      </xdr:txBody>
    </xdr:sp>
    <xdr:clientData/>
  </xdr:twoCellAnchor>
  <xdr:twoCellAnchor>
    <xdr:from>
      <xdr:col>0</xdr:col>
      <xdr:colOff>91015</xdr:colOff>
      <xdr:row>29</xdr:row>
      <xdr:rowOff>57150</xdr:rowOff>
    </xdr:from>
    <xdr:to>
      <xdr:col>0</xdr:col>
      <xdr:colOff>215900</xdr:colOff>
      <xdr:row>32</xdr:row>
      <xdr:rowOff>133350</xdr:rowOff>
    </xdr:to>
    <xdr:sp macro="" textlink="">
      <xdr:nvSpPr>
        <xdr:cNvPr id="5" name="WordArt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70392" y="7290857"/>
          <a:ext cx="647700" cy="12488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プラザ図書館</a:t>
          </a:r>
        </a:p>
      </xdr:txBody>
    </xdr:sp>
    <xdr:clientData/>
  </xdr:twoCellAnchor>
  <xdr:twoCellAnchor>
    <xdr:from>
      <xdr:col>0</xdr:col>
      <xdr:colOff>87311</xdr:colOff>
      <xdr:row>22</xdr:row>
      <xdr:rowOff>47625</xdr:rowOff>
    </xdr:from>
    <xdr:to>
      <xdr:col>0</xdr:col>
      <xdr:colOff>222247</xdr:colOff>
      <xdr:row>24</xdr:row>
      <xdr:rowOff>134938</xdr:rowOff>
    </xdr:to>
    <xdr:sp macro="" textlink="">
      <xdr:nvSpPr>
        <xdr:cNvPr id="7" name="WordArt 1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79378" y="4516439"/>
          <a:ext cx="468313" cy="134936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城南ＢＭ</a:t>
          </a:r>
        </a:p>
      </xdr:txBody>
    </xdr:sp>
    <xdr:clientData/>
  </xdr:twoCellAnchor>
  <xdr:twoCellAnchor>
    <xdr:from>
      <xdr:col>0</xdr:col>
      <xdr:colOff>95249</xdr:colOff>
      <xdr:row>18</xdr:row>
      <xdr:rowOff>82550</xdr:rowOff>
    </xdr:from>
    <xdr:to>
      <xdr:col>0</xdr:col>
      <xdr:colOff>228599</xdr:colOff>
      <xdr:row>21</xdr:row>
      <xdr:rowOff>133350</xdr:rowOff>
    </xdr:to>
    <xdr:sp macro="" textlink="">
      <xdr:nvSpPr>
        <xdr:cNvPr id="8" name="WordArt 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49226" y="3298825"/>
          <a:ext cx="62230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城南図書館</a:t>
          </a:r>
        </a:p>
      </xdr:txBody>
    </xdr:sp>
    <xdr:clientData/>
  </xdr:twoCellAnchor>
  <xdr:twoCellAnchor>
    <xdr:from>
      <xdr:col>0</xdr:col>
      <xdr:colOff>95250</xdr:colOff>
      <xdr:row>11</xdr:row>
      <xdr:rowOff>88900</xdr:rowOff>
    </xdr:from>
    <xdr:to>
      <xdr:col>0</xdr:col>
      <xdr:colOff>228600</xdr:colOff>
      <xdr:row>14</xdr:row>
      <xdr:rowOff>139700</xdr:rowOff>
    </xdr:to>
    <xdr:sp macro="" textlink="">
      <xdr:nvSpPr>
        <xdr:cNvPr id="9" name="WordArt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49225" y="2543175"/>
          <a:ext cx="62230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植木図書館</a:t>
          </a:r>
        </a:p>
      </xdr:txBody>
    </xdr:sp>
    <xdr:clientData/>
  </xdr:twoCellAnchor>
  <xdr:twoCellAnchor>
    <xdr:from>
      <xdr:col>0</xdr:col>
      <xdr:colOff>78316</xdr:colOff>
      <xdr:row>3</xdr:row>
      <xdr:rowOff>101599</xdr:rowOff>
    </xdr:from>
    <xdr:to>
      <xdr:col>0</xdr:col>
      <xdr:colOff>232833</xdr:colOff>
      <xdr:row>7</xdr:row>
      <xdr:rowOff>74084</xdr:rowOff>
    </xdr:to>
    <xdr:sp macro="" textlink="">
      <xdr:nvSpPr>
        <xdr:cNvPr id="10" name="WordArt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211668" y="1079500"/>
          <a:ext cx="734485" cy="154517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市立図書館</a:t>
          </a:r>
        </a:p>
      </xdr:txBody>
    </xdr:sp>
    <xdr:clientData/>
  </xdr:twoCellAnchor>
  <xdr:twoCellAnchor>
    <xdr:from>
      <xdr:col>0</xdr:col>
      <xdr:colOff>95250</xdr:colOff>
      <xdr:row>8</xdr:row>
      <xdr:rowOff>63500</xdr:rowOff>
    </xdr:from>
    <xdr:to>
      <xdr:col>0</xdr:col>
      <xdr:colOff>222250</xdr:colOff>
      <xdr:row>10</xdr:row>
      <xdr:rowOff>127000</xdr:rowOff>
    </xdr:to>
    <xdr:sp macro="" textlink="">
      <xdr:nvSpPr>
        <xdr:cNvPr id="11" name="WordArt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63500" y="1860550"/>
          <a:ext cx="444500" cy="127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市立ＢＭ</a:t>
          </a:r>
        </a:p>
      </xdr:txBody>
    </xdr:sp>
    <xdr:clientData/>
  </xdr:twoCellAnchor>
  <xdr:twoCellAnchor>
    <xdr:from>
      <xdr:col>0</xdr:col>
      <xdr:colOff>95250</xdr:colOff>
      <xdr:row>15</xdr:row>
      <xdr:rowOff>63500</xdr:rowOff>
    </xdr:from>
    <xdr:to>
      <xdr:col>0</xdr:col>
      <xdr:colOff>222250</xdr:colOff>
      <xdr:row>17</xdr:row>
      <xdr:rowOff>127000</xdr:rowOff>
    </xdr:to>
    <xdr:sp macro="" textlink="">
      <xdr:nvSpPr>
        <xdr:cNvPr id="12" name="WordArt 17">
          <a:extLst>
            <a:ext uri="{FF2B5EF4-FFF2-40B4-BE49-F238E27FC236}">
              <a16:creationId xmlns:a16="http://schemas.microsoft.com/office/drawing/2014/main" id="{8A8B8FEA-6A20-4E16-98FA-45FCA6B66FBA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63500" y="3194050"/>
          <a:ext cx="444500" cy="127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植木ＢＭ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"/>
  <sheetViews>
    <sheetView tabSelected="1" zoomScaleNormal="100" zoomScaleSheetLayoutView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RowHeight="12"/>
  <cols>
    <col min="1" max="1" width="3.5546875" style="9" customWidth="1"/>
    <col min="2" max="2" width="5.77734375" style="40" customWidth="1"/>
    <col min="3" max="17" width="7.5546875" style="9" customWidth="1"/>
    <col min="18" max="18" width="9.6640625" style="9" customWidth="1"/>
    <col min="19" max="19" width="9.109375" style="9" customWidth="1"/>
    <col min="20" max="21" width="8.88671875" style="9"/>
    <col min="22" max="22" width="12.44140625" style="9" customWidth="1"/>
    <col min="23" max="16384" width="8.88671875" style="9"/>
  </cols>
  <sheetData>
    <row r="1" spans="1:21" ht="16.5" customHeight="1">
      <c r="A1" s="61" t="s">
        <v>45</v>
      </c>
      <c r="B1" s="61"/>
      <c r="C1" s="61"/>
      <c r="D1" s="61"/>
      <c r="E1" s="61"/>
      <c r="F1" s="61"/>
      <c r="G1" s="61"/>
      <c r="N1" s="52"/>
      <c r="O1" s="52"/>
      <c r="P1" s="52"/>
      <c r="Q1" s="52"/>
      <c r="R1" s="53"/>
    </row>
    <row r="2" spans="1:21" ht="12" customHeight="1">
      <c r="N2" s="26"/>
      <c r="O2" s="26"/>
      <c r="P2" s="60" t="s">
        <v>33</v>
      </c>
      <c r="Q2" s="60"/>
      <c r="R2" s="60"/>
    </row>
    <row r="3" spans="1:21" ht="25.5" customHeight="1" thickBot="1">
      <c r="A3" s="1" t="s">
        <v>34</v>
      </c>
      <c r="B3" s="4" t="s">
        <v>35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" t="s">
        <v>30</v>
      </c>
      <c r="O3" s="2" t="s">
        <v>31</v>
      </c>
      <c r="P3" s="3" t="s">
        <v>37</v>
      </c>
      <c r="Q3" s="3" t="s">
        <v>39</v>
      </c>
      <c r="R3" s="4" t="s">
        <v>0</v>
      </c>
    </row>
    <row r="4" spans="1:21" ht="15" customHeight="1" thickTop="1">
      <c r="A4" s="57"/>
      <c r="B4" s="14" t="s">
        <v>17</v>
      </c>
      <c r="C4" s="27">
        <v>10984</v>
      </c>
      <c r="D4" s="28">
        <v>16068</v>
      </c>
      <c r="E4" s="28">
        <v>30727</v>
      </c>
      <c r="F4" s="28">
        <v>47679</v>
      </c>
      <c r="G4" s="28">
        <v>22497</v>
      </c>
      <c r="H4" s="28">
        <v>24555</v>
      </c>
      <c r="I4" s="28">
        <v>11345</v>
      </c>
      <c r="J4" s="28">
        <v>28741</v>
      </c>
      <c r="K4" s="28">
        <v>5409</v>
      </c>
      <c r="L4" s="28">
        <v>64207</v>
      </c>
      <c r="M4" s="28">
        <v>60200</v>
      </c>
      <c r="N4" s="27">
        <v>0</v>
      </c>
      <c r="O4" s="27">
        <v>0</v>
      </c>
      <c r="P4" s="28">
        <v>51</v>
      </c>
      <c r="Q4" s="27">
        <v>29</v>
      </c>
      <c r="R4" s="28">
        <f>SUM(C4:Q4)</f>
        <v>322492</v>
      </c>
      <c r="U4" s="22"/>
    </row>
    <row r="5" spans="1:21" ht="15" customHeight="1">
      <c r="A5" s="58"/>
      <c r="B5" s="7" t="s">
        <v>18</v>
      </c>
      <c r="C5" s="29">
        <f>1836-31</f>
        <v>1805</v>
      </c>
      <c r="D5" s="5">
        <f>1534-9</f>
        <v>1525</v>
      </c>
      <c r="E5" s="5">
        <f>5177-10</f>
        <v>5167</v>
      </c>
      <c r="F5" s="5">
        <f>6439-17</f>
        <v>6422</v>
      </c>
      <c r="G5" s="5">
        <v>10684</v>
      </c>
      <c r="H5" s="5">
        <v>3454</v>
      </c>
      <c r="I5" s="5">
        <v>1985</v>
      </c>
      <c r="J5" s="5">
        <v>7801</v>
      </c>
      <c r="K5" s="5">
        <v>1742</v>
      </c>
      <c r="L5" s="5">
        <v>20655</v>
      </c>
      <c r="M5" s="5">
        <v>29846</v>
      </c>
      <c r="N5" s="29">
        <v>62126</v>
      </c>
      <c r="O5" s="29">
        <v>3014</v>
      </c>
      <c r="P5" s="29">
        <v>2300</v>
      </c>
      <c r="Q5" s="29">
        <v>74</v>
      </c>
      <c r="R5" s="5">
        <f>SUM(C5:Q5)</f>
        <v>158600</v>
      </c>
      <c r="U5" s="22"/>
    </row>
    <row r="6" spans="1:21" ht="15" customHeight="1">
      <c r="A6" s="58"/>
      <c r="B6" s="7" t="s">
        <v>32</v>
      </c>
      <c r="C6" s="29">
        <v>6176</v>
      </c>
      <c r="D6" s="5">
        <v>2244</v>
      </c>
      <c r="E6" s="5">
        <v>15868</v>
      </c>
      <c r="F6" s="5">
        <v>17149</v>
      </c>
      <c r="G6" s="5">
        <v>4579</v>
      </c>
      <c r="H6" s="5">
        <v>4344</v>
      </c>
      <c r="I6" s="5">
        <v>3566</v>
      </c>
      <c r="J6" s="5">
        <v>6455</v>
      </c>
      <c r="K6" s="5">
        <v>1603</v>
      </c>
      <c r="L6" s="5">
        <v>9542</v>
      </c>
      <c r="M6" s="5">
        <v>2277</v>
      </c>
      <c r="N6" s="29">
        <v>0</v>
      </c>
      <c r="O6" s="29">
        <v>0</v>
      </c>
      <c r="P6" s="29">
        <v>0</v>
      </c>
      <c r="Q6" s="29">
        <v>0</v>
      </c>
      <c r="R6" s="5">
        <f>SUM(C6:Q6)</f>
        <v>73803</v>
      </c>
    </row>
    <row r="7" spans="1:21" ht="15" customHeight="1">
      <c r="A7" s="58"/>
      <c r="B7" s="10" t="s">
        <v>0</v>
      </c>
      <c r="C7" s="30">
        <f t="shared" ref="C7:R7" si="0">SUM(C4:C6)</f>
        <v>18965</v>
      </c>
      <c r="D7" s="30">
        <f t="shared" si="0"/>
        <v>19837</v>
      </c>
      <c r="E7" s="30">
        <f t="shared" si="0"/>
        <v>51762</v>
      </c>
      <c r="F7" s="30">
        <f t="shared" si="0"/>
        <v>71250</v>
      </c>
      <c r="G7" s="30">
        <f t="shared" si="0"/>
        <v>37760</v>
      </c>
      <c r="H7" s="30">
        <f t="shared" si="0"/>
        <v>32353</v>
      </c>
      <c r="I7" s="30">
        <f t="shared" si="0"/>
        <v>16896</v>
      </c>
      <c r="J7" s="30">
        <f t="shared" si="0"/>
        <v>42997</v>
      </c>
      <c r="K7" s="30">
        <f t="shared" si="0"/>
        <v>8754</v>
      </c>
      <c r="L7" s="30">
        <f t="shared" si="0"/>
        <v>94404</v>
      </c>
      <c r="M7" s="30">
        <f t="shared" si="0"/>
        <v>92323</v>
      </c>
      <c r="N7" s="30">
        <f t="shared" si="0"/>
        <v>62126</v>
      </c>
      <c r="O7" s="30">
        <f t="shared" si="0"/>
        <v>3014</v>
      </c>
      <c r="P7" s="30">
        <f t="shared" si="0"/>
        <v>2351</v>
      </c>
      <c r="Q7" s="30">
        <f t="shared" si="0"/>
        <v>103</v>
      </c>
      <c r="R7" s="31">
        <f t="shared" si="0"/>
        <v>554895</v>
      </c>
      <c r="S7" s="22"/>
      <c r="U7" s="22"/>
    </row>
    <row r="8" spans="1:21" ht="15" customHeight="1">
      <c r="A8" s="59"/>
      <c r="B8" s="41" t="s">
        <v>36</v>
      </c>
      <c r="C8" s="18" t="s">
        <v>41</v>
      </c>
      <c r="D8" s="19" t="s">
        <v>41</v>
      </c>
      <c r="E8" s="19" t="s">
        <v>41</v>
      </c>
      <c r="F8" s="19" t="s">
        <v>41</v>
      </c>
      <c r="G8" s="19" t="s">
        <v>41</v>
      </c>
      <c r="H8" s="19" t="s">
        <v>41</v>
      </c>
      <c r="I8" s="19" t="s">
        <v>41</v>
      </c>
      <c r="J8" s="19" t="s">
        <v>41</v>
      </c>
      <c r="K8" s="19" t="s">
        <v>41</v>
      </c>
      <c r="L8" s="19" t="s">
        <v>41</v>
      </c>
      <c r="M8" s="19" t="s">
        <v>41</v>
      </c>
      <c r="N8" s="18" t="s">
        <v>41</v>
      </c>
      <c r="O8" s="20" t="s">
        <v>41</v>
      </c>
      <c r="P8" s="20" t="s">
        <v>41</v>
      </c>
      <c r="Q8" s="20" t="s">
        <v>41</v>
      </c>
      <c r="R8" s="21">
        <v>398284</v>
      </c>
      <c r="S8" s="22"/>
      <c r="U8" s="22"/>
    </row>
    <row r="9" spans="1:21" ht="15" customHeight="1">
      <c r="A9" s="54"/>
      <c r="B9" s="6" t="s">
        <v>17</v>
      </c>
      <c r="C9" s="11">
        <v>7</v>
      </c>
      <c r="D9" s="11">
        <v>163</v>
      </c>
      <c r="E9" s="11">
        <v>158</v>
      </c>
      <c r="F9" s="11">
        <v>191</v>
      </c>
      <c r="G9" s="11">
        <v>210</v>
      </c>
      <c r="H9" s="11">
        <v>603</v>
      </c>
      <c r="I9" s="11">
        <v>176</v>
      </c>
      <c r="J9" s="11">
        <v>100</v>
      </c>
      <c r="K9" s="11">
        <v>1</v>
      </c>
      <c r="L9" s="11">
        <v>514</v>
      </c>
      <c r="M9" s="11">
        <v>2151</v>
      </c>
      <c r="N9" s="11">
        <v>0</v>
      </c>
      <c r="O9" s="29">
        <v>0</v>
      </c>
      <c r="P9" s="29">
        <v>0</v>
      </c>
      <c r="Q9" s="29">
        <v>0</v>
      </c>
      <c r="R9" s="5">
        <f>SUM(C9:Q9)</f>
        <v>4274</v>
      </c>
      <c r="U9" s="22"/>
    </row>
    <row r="10" spans="1:21" ht="15" customHeight="1">
      <c r="A10" s="55"/>
      <c r="B10" s="32" t="s">
        <v>18</v>
      </c>
      <c r="C10" s="33">
        <v>0</v>
      </c>
      <c r="D10" s="33">
        <v>2</v>
      </c>
      <c r="E10" s="33">
        <v>8</v>
      </c>
      <c r="F10" s="33">
        <v>5</v>
      </c>
      <c r="G10" s="33">
        <v>19</v>
      </c>
      <c r="H10" s="33">
        <v>10</v>
      </c>
      <c r="I10" s="33">
        <v>1</v>
      </c>
      <c r="J10" s="33">
        <v>19</v>
      </c>
      <c r="K10" s="33">
        <v>3</v>
      </c>
      <c r="L10" s="33">
        <v>11</v>
      </c>
      <c r="M10" s="33">
        <v>96</v>
      </c>
      <c r="N10" s="33">
        <v>781</v>
      </c>
      <c r="O10" s="34">
        <v>30</v>
      </c>
      <c r="P10" s="33">
        <v>0</v>
      </c>
      <c r="Q10" s="33">
        <v>0</v>
      </c>
      <c r="R10" s="33">
        <f>SUM(C10:Q10)</f>
        <v>985</v>
      </c>
      <c r="S10" s="22"/>
      <c r="U10" s="22"/>
    </row>
    <row r="11" spans="1:21" ht="15" customHeight="1">
      <c r="A11" s="56"/>
      <c r="B11" s="8" t="s">
        <v>0</v>
      </c>
      <c r="C11" s="21">
        <f>SUM(C9:C10)</f>
        <v>7</v>
      </c>
      <c r="D11" s="21">
        <f t="shared" ref="D11:Q11" si="1">SUM(D9:D10)</f>
        <v>165</v>
      </c>
      <c r="E11" s="21">
        <f t="shared" si="1"/>
        <v>166</v>
      </c>
      <c r="F11" s="21">
        <f t="shared" si="1"/>
        <v>196</v>
      </c>
      <c r="G11" s="21">
        <f t="shared" si="1"/>
        <v>229</v>
      </c>
      <c r="H11" s="21">
        <f t="shared" si="1"/>
        <v>613</v>
      </c>
      <c r="I11" s="21">
        <f t="shared" si="1"/>
        <v>177</v>
      </c>
      <c r="J11" s="21">
        <f t="shared" si="1"/>
        <v>119</v>
      </c>
      <c r="K11" s="21">
        <f t="shared" si="1"/>
        <v>4</v>
      </c>
      <c r="L11" s="21">
        <f t="shared" si="1"/>
        <v>525</v>
      </c>
      <c r="M11" s="21">
        <f t="shared" si="1"/>
        <v>2247</v>
      </c>
      <c r="N11" s="21">
        <f t="shared" si="1"/>
        <v>781</v>
      </c>
      <c r="O11" s="21">
        <f t="shared" si="1"/>
        <v>30</v>
      </c>
      <c r="P11" s="21">
        <f t="shared" si="1"/>
        <v>0</v>
      </c>
      <c r="Q11" s="21">
        <f t="shared" si="1"/>
        <v>0</v>
      </c>
      <c r="R11" s="21">
        <f>SUM(C11:Q11)</f>
        <v>5259</v>
      </c>
      <c r="S11" s="22"/>
    </row>
    <row r="12" spans="1:21" ht="15" customHeight="1">
      <c r="A12" s="54"/>
      <c r="B12" s="6" t="s">
        <v>17</v>
      </c>
      <c r="C12" s="11">
        <v>720</v>
      </c>
      <c r="D12" s="11">
        <v>2292</v>
      </c>
      <c r="E12" s="11">
        <v>2959</v>
      </c>
      <c r="F12" s="11">
        <v>6446</v>
      </c>
      <c r="G12" s="11">
        <v>3164</v>
      </c>
      <c r="H12" s="11">
        <v>3990</v>
      </c>
      <c r="I12" s="11">
        <v>1649</v>
      </c>
      <c r="J12" s="11">
        <v>2988</v>
      </c>
      <c r="K12" s="11">
        <v>751</v>
      </c>
      <c r="L12" s="11">
        <v>5634</v>
      </c>
      <c r="M12" s="11">
        <v>11746</v>
      </c>
      <c r="N12" s="35">
        <v>0</v>
      </c>
      <c r="O12" s="35">
        <v>0</v>
      </c>
      <c r="P12" s="35">
        <v>1485</v>
      </c>
      <c r="Q12" s="35">
        <v>0</v>
      </c>
      <c r="R12" s="11">
        <f t="shared" ref="R12:R14" si="2">SUM(C12:Q12)</f>
        <v>43824</v>
      </c>
      <c r="U12" s="22"/>
    </row>
    <row r="13" spans="1:21" ht="15" customHeight="1">
      <c r="A13" s="55"/>
      <c r="B13" s="7" t="s">
        <v>18</v>
      </c>
      <c r="C13" s="5">
        <v>241</v>
      </c>
      <c r="D13" s="5">
        <v>252</v>
      </c>
      <c r="E13" s="5">
        <v>865</v>
      </c>
      <c r="F13" s="5">
        <v>1034</v>
      </c>
      <c r="G13" s="5">
        <v>1403</v>
      </c>
      <c r="H13" s="5">
        <v>647</v>
      </c>
      <c r="I13" s="5">
        <v>352</v>
      </c>
      <c r="J13" s="5">
        <v>1028</v>
      </c>
      <c r="K13" s="5">
        <v>294</v>
      </c>
      <c r="L13" s="5">
        <v>1580</v>
      </c>
      <c r="M13" s="5">
        <v>3049</v>
      </c>
      <c r="N13" s="29">
        <v>9352</v>
      </c>
      <c r="O13" s="29">
        <v>751</v>
      </c>
      <c r="P13" s="29">
        <v>8</v>
      </c>
      <c r="Q13" s="29">
        <v>0</v>
      </c>
      <c r="R13" s="5">
        <f t="shared" si="2"/>
        <v>20856</v>
      </c>
    </row>
    <row r="14" spans="1:21" ht="15" customHeight="1">
      <c r="A14" s="55"/>
      <c r="B14" s="7" t="s">
        <v>38</v>
      </c>
      <c r="C14" s="5">
        <v>113</v>
      </c>
      <c r="D14" s="5">
        <v>34</v>
      </c>
      <c r="E14" s="5">
        <v>910</v>
      </c>
      <c r="F14" s="5">
        <v>514</v>
      </c>
      <c r="G14" s="5">
        <v>60</v>
      </c>
      <c r="H14" s="5">
        <v>71</v>
      </c>
      <c r="I14" s="5">
        <v>49</v>
      </c>
      <c r="J14" s="5">
        <v>113</v>
      </c>
      <c r="K14" s="5">
        <v>10</v>
      </c>
      <c r="L14" s="5">
        <v>141</v>
      </c>
      <c r="M14" s="5">
        <v>34</v>
      </c>
      <c r="N14" s="29">
        <v>0</v>
      </c>
      <c r="O14" s="29">
        <v>0</v>
      </c>
      <c r="P14" s="29">
        <v>0</v>
      </c>
      <c r="Q14" s="29">
        <v>0</v>
      </c>
      <c r="R14" s="5">
        <f t="shared" si="2"/>
        <v>2049</v>
      </c>
      <c r="U14" s="22"/>
    </row>
    <row r="15" spans="1:21" ht="15" customHeight="1">
      <c r="A15" s="56"/>
      <c r="B15" s="36" t="s">
        <v>0</v>
      </c>
      <c r="C15" s="12">
        <f t="shared" ref="C15:Q15" si="3">SUM(C12:C14)</f>
        <v>1074</v>
      </c>
      <c r="D15" s="12">
        <f t="shared" si="3"/>
        <v>2578</v>
      </c>
      <c r="E15" s="12">
        <f t="shared" si="3"/>
        <v>4734</v>
      </c>
      <c r="F15" s="12">
        <f t="shared" si="3"/>
        <v>7994</v>
      </c>
      <c r="G15" s="12">
        <f t="shared" si="3"/>
        <v>4627</v>
      </c>
      <c r="H15" s="12">
        <f t="shared" si="3"/>
        <v>4708</v>
      </c>
      <c r="I15" s="12">
        <f t="shared" si="3"/>
        <v>2050</v>
      </c>
      <c r="J15" s="12">
        <f t="shared" si="3"/>
        <v>4129</v>
      </c>
      <c r="K15" s="12">
        <f t="shared" si="3"/>
        <v>1055</v>
      </c>
      <c r="L15" s="12">
        <f t="shared" si="3"/>
        <v>7355</v>
      </c>
      <c r="M15" s="12">
        <f t="shared" si="3"/>
        <v>14829</v>
      </c>
      <c r="N15" s="37">
        <f t="shared" si="3"/>
        <v>9352</v>
      </c>
      <c r="O15" s="37">
        <f t="shared" si="3"/>
        <v>751</v>
      </c>
      <c r="P15" s="37">
        <f t="shared" si="3"/>
        <v>1493</v>
      </c>
      <c r="Q15" s="37">
        <f t="shared" si="3"/>
        <v>0</v>
      </c>
      <c r="R15" s="12">
        <f>SUM(C15:Q15)</f>
        <v>66729</v>
      </c>
    </row>
    <row r="16" spans="1:21" ht="15" customHeight="1">
      <c r="A16" s="54"/>
      <c r="B16" s="6" t="s">
        <v>17</v>
      </c>
      <c r="C16" s="5">
        <v>16</v>
      </c>
      <c r="D16" s="5">
        <v>44</v>
      </c>
      <c r="E16" s="5">
        <v>79</v>
      </c>
      <c r="F16" s="5">
        <v>50</v>
      </c>
      <c r="G16" s="5">
        <v>78</v>
      </c>
      <c r="H16" s="5">
        <v>177</v>
      </c>
      <c r="I16" s="5">
        <v>53</v>
      </c>
      <c r="J16" s="5">
        <v>44</v>
      </c>
      <c r="K16" s="5">
        <v>1</v>
      </c>
      <c r="L16" s="5">
        <v>105</v>
      </c>
      <c r="M16" s="5">
        <v>499</v>
      </c>
      <c r="N16" s="29">
        <v>0</v>
      </c>
      <c r="O16" s="29">
        <v>0</v>
      </c>
      <c r="P16" s="29">
        <v>0</v>
      </c>
      <c r="Q16" s="29">
        <v>0</v>
      </c>
      <c r="R16" s="5">
        <f>SUM(C16:Q16)</f>
        <v>1146</v>
      </c>
    </row>
    <row r="17" spans="1:21" ht="15" customHeight="1">
      <c r="A17" s="55"/>
      <c r="B17" s="32" t="s">
        <v>18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4">
        <v>0</v>
      </c>
      <c r="O17" s="34">
        <v>0</v>
      </c>
      <c r="P17" s="34">
        <v>0</v>
      </c>
      <c r="Q17" s="33">
        <v>0</v>
      </c>
      <c r="R17" s="33">
        <f>SUM(C17:Q17)</f>
        <v>0</v>
      </c>
    </row>
    <row r="18" spans="1:21" ht="15" customHeight="1">
      <c r="A18" s="56"/>
      <c r="B18" s="8" t="s">
        <v>0</v>
      </c>
      <c r="C18" s="21">
        <f>SUM(C16:C17)</f>
        <v>16</v>
      </c>
      <c r="D18" s="21">
        <f t="shared" ref="D18:Q18" si="4">SUM(D16:D17)</f>
        <v>44</v>
      </c>
      <c r="E18" s="21">
        <f t="shared" si="4"/>
        <v>79</v>
      </c>
      <c r="F18" s="21">
        <f t="shared" si="4"/>
        <v>50</v>
      </c>
      <c r="G18" s="21">
        <f t="shared" si="4"/>
        <v>78</v>
      </c>
      <c r="H18" s="21">
        <f t="shared" si="4"/>
        <v>177</v>
      </c>
      <c r="I18" s="21">
        <f t="shared" si="4"/>
        <v>53</v>
      </c>
      <c r="J18" s="21">
        <f t="shared" si="4"/>
        <v>44</v>
      </c>
      <c r="K18" s="21">
        <f t="shared" si="4"/>
        <v>1</v>
      </c>
      <c r="L18" s="21">
        <f t="shared" si="4"/>
        <v>105</v>
      </c>
      <c r="M18" s="21">
        <f t="shared" si="4"/>
        <v>499</v>
      </c>
      <c r="N18" s="21">
        <f t="shared" si="4"/>
        <v>0</v>
      </c>
      <c r="O18" s="21">
        <f t="shared" si="4"/>
        <v>0</v>
      </c>
      <c r="P18" s="21">
        <f t="shared" si="4"/>
        <v>0</v>
      </c>
      <c r="Q18" s="21">
        <f t="shared" si="4"/>
        <v>0</v>
      </c>
      <c r="R18" s="21">
        <f>SUM(C18:Q18)</f>
        <v>1146</v>
      </c>
      <c r="S18" s="22"/>
    </row>
    <row r="19" spans="1:21" ht="15" customHeight="1">
      <c r="A19" s="54"/>
      <c r="B19" s="6" t="s">
        <v>17</v>
      </c>
      <c r="C19" s="11">
        <v>1106</v>
      </c>
      <c r="D19" s="11">
        <v>3766</v>
      </c>
      <c r="E19" s="11">
        <v>3905</v>
      </c>
      <c r="F19" s="11">
        <v>8360</v>
      </c>
      <c r="G19" s="11">
        <v>6426</v>
      </c>
      <c r="H19" s="11">
        <v>7354</v>
      </c>
      <c r="I19" s="11">
        <v>2416</v>
      </c>
      <c r="J19" s="11">
        <v>5448</v>
      </c>
      <c r="K19" s="11">
        <v>1624</v>
      </c>
      <c r="L19" s="11">
        <v>6052</v>
      </c>
      <c r="M19" s="11">
        <v>11500</v>
      </c>
      <c r="N19" s="35">
        <v>0</v>
      </c>
      <c r="O19" s="35">
        <v>0</v>
      </c>
      <c r="P19" s="35">
        <v>0</v>
      </c>
      <c r="Q19" s="35">
        <v>9</v>
      </c>
      <c r="R19" s="11">
        <f t="shared" ref="R19:R22" si="5">SUM(C19:Q19)</f>
        <v>57966</v>
      </c>
      <c r="U19" s="22"/>
    </row>
    <row r="20" spans="1:21" ht="15" customHeight="1">
      <c r="A20" s="55"/>
      <c r="B20" s="7" t="s">
        <v>18</v>
      </c>
      <c r="C20" s="5">
        <v>280</v>
      </c>
      <c r="D20" s="5">
        <v>462</v>
      </c>
      <c r="E20" s="5">
        <v>1420</v>
      </c>
      <c r="F20" s="5">
        <v>1676</v>
      </c>
      <c r="G20" s="5">
        <v>2664</v>
      </c>
      <c r="H20" s="5">
        <v>1062</v>
      </c>
      <c r="I20" s="5">
        <v>627</v>
      </c>
      <c r="J20" s="5">
        <v>1523</v>
      </c>
      <c r="K20" s="5">
        <v>630</v>
      </c>
      <c r="L20" s="5">
        <v>3840</v>
      </c>
      <c r="M20" s="5">
        <v>6832</v>
      </c>
      <c r="N20" s="29">
        <v>10096</v>
      </c>
      <c r="O20" s="29">
        <v>244</v>
      </c>
      <c r="P20" s="29">
        <v>71</v>
      </c>
      <c r="Q20" s="29">
        <v>0</v>
      </c>
      <c r="R20" s="5">
        <f t="shared" si="5"/>
        <v>31427</v>
      </c>
    </row>
    <row r="21" spans="1:21" ht="15" customHeight="1">
      <c r="A21" s="55"/>
      <c r="B21" s="7" t="s">
        <v>32</v>
      </c>
      <c r="C21" s="5">
        <v>80</v>
      </c>
      <c r="D21" s="5">
        <v>63</v>
      </c>
      <c r="E21" s="5">
        <v>905</v>
      </c>
      <c r="F21" s="5">
        <v>496</v>
      </c>
      <c r="G21" s="5">
        <v>245</v>
      </c>
      <c r="H21" s="5">
        <v>133</v>
      </c>
      <c r="I21" s="5">
        <v>111</v>
      </c>
      <c r="J21" s="5">
        <v>294</v>
      </c>
      <c r="K21" s="5">
        <v>121</v>
      </c>
      <c r="L21" s="5">
        <v>377</v>
      </c>
      <c r="M21" s="5">
        <v>105</v>
      </c>
      <c r="N21" s="29">
        <v>0</v>
      </c>
      <c r="O21" s="29">
        <v>0</v>
      </c>
      <c r="P21" s="29">
        <v>0</v>
      </c>
      <c r="Q21" s="29">
        <v>0</v>
      </c>
      <c r="R21" s="5">
        <f t="shared" si="5"/>
        <v>2930</v>
      </c>
    </row>
    <row r="22" spans="1:21" ht="15" customHeight="1">
      <c r="A22" s="56"/>
      <c r="B22" s="36" t="s">
        <v>0</v>
      </c>
      <c r="C22" s="12">
        <f t="shared" ref="C22:Q22" si="6">SUM(C19:C21)</f>
        <v>1466</v>
      </c>
      <c r="D22" s="12">
        <f t="shared" si="6"/>
        <v>4291</v>
      </c>
      <c r="E22" s="12">
        <f t="shared" si="6"/>
        <v>6230</v>
      </c>
      <c r="F22" s="12">
        <f t="shared" si="6"/>
        <v>10532</v>
      </c>
      <c r="G22" s="12">
        <f t="shared" si="6"/>
        <v>9335</v>
      </c>
      <c r="H22" s="12">
        <f t="shared" si="6"/>
        <v>8549</v>
      </c>
      <c r="I22" s="12">
        <f t="shared" si="6"/>
        <v>3154</v>
      </c>
      <c r="J22" s="12">
        <f t="shared" si="6"/>
        <v>7265</v>
      </c>
      <c r="K22" s="12">
        <f t="shared" si="6"/>
        <v>2375</v>
      </c>
      <c r="L22" s="12">
        <f t="shared" si="6"/>
        <v>10269</v>
      </c>
      <c r="M22" s="12">
        <f t="shared" si="6"/>
        <v>18437</v>
      </c>
      <c r="N22" s="37">
        <f t="shared" si="6"/>
        <v>10096</v>
      </c>
      <c r="O22" s="37">
        <f t="shared" si="6"/>
        <v>244</v>
      </c>
      <c r="P22" s="37">
        <f t="shared" si="6"/>
        <v>71</v>
      </c>
      <c r="Q22" s="37">
        <f t="shared" si="6"/>
        <v>9</v>
      </c>
      <c r="R22" s="12">
        <f t="shared" si="5"/>
        <v>92323</v>
      </c>
    </row>
    <row r="23" spans="1:21" ht="15" customHeight="1">
      <c r="A23" s="54"/>
      <c r="B23" s="6" t="s">
        <v>17</v>
      </c>
      <c r="C23" s="11">
        <v>19</v>
      </c>
      <c r="D23" s="11">
        <v>50</v>
      </c>
      <c r="E23" s="11">
        <v>86</v>
      </c>
      <c r="F23" s="11">
        <v>93</v>
      </c>
      <c r="G23" s="11">
        <v>87</v>
      </c>
      <c r="H23" s="11">
        <v>123</v>
      </c>
      <c r="I23" s="11">
        <v>58</v>
      </c>
      <c r="J23" s="11">
        <v>87</v>
      </c>
      <c r="K23" s="11">
        <v>28</v>
      </c>
      <c r="L23" s="11">
        <v>132</v>
      </c>
      <c r="M23" s="11">
        <v>605</v>
      </c>
      <c r="N23" s="11">
        <v>0</v>
      </c>
      <c r="O23" s="35">
        <v>0</v>
      </c>
      <c r="P23" s="35">
        <v>0</v>
      </c>
      <c r="Q23" s="11">
        <v>0</v>
      </c>
      <c r="R23" s="11">
        <f t="shared" ref="R23:R24" si="7">SUM(C23:Q23)</f>
        <v>1368</v>
      </c>
    </row>
    <row r="24" spans="1:21" ht="15" customHeight="1">
      <c r="A24" s="55"/>
      <c r="B24" s="7" t="s">
        <v>18</v>
      </c>
      <c r="C24" s="5">
        <v>0</v>
      </c>
      <c r="D24" s="5">
        <v>8</v>
      </c>
      <c r="E24" s="5">
        <v>5</v>
      </c>
      <c r="F24" s="5">
        <v>17</v>
      </c>
      <c r="G24" s="5">
        <v>14</v>
      </c>
      <c r="H24" s="5">
        <v>7</v>
      </c>
      <c r="I24" s="5">
        <v>2</v>
      </c>
      <c r="J24" s="5">
        <v>20</v>
      </c>
      <c r="K24" s="5">
        <v>3</v>
      </c>
      <c r="L24" s="5">
        <v>29</v>
      </c>
      <c r="M24" s="5">
        <v>45</v>
      </c>
      <c r="N24" s="29">
        <v>139</v>
      </c>
      <c r="O24" s="29">
        <v>18</v>
      </c>
      <c r="P24" s="29">
        <v>0</v>
      </c>
      <c r="Q24" s="29">
        <v>0</v>
      </c>
      <c r="R24" s="5">
        <f t="shared" si="7"/>
        <v>307</v>
      </c>
    </row>
    <row r="25" spans="1:21" ht="15" customHeight="1">
      <c r="A25" s="56"/>
      <c r="B25" s="36" t="s">
        <v>0</v>
      </c>
      <c r="C25" s="12">
        <f t="shared" ref="C25:Q25" si="8">SUM(C23:C24)</f>
        <v>19</v>
      </c>
      <c r="D25" s="12">
        <f t="shared" si="8"/>
        <v>58</v>
      </c>
      <c r="E25" s="12">
        <f t="shared" si="8"/>
        <v>91</v>
      </c>
      <c r="F25" s="12">
        <f t="shared" si="8"/>
        <v>110</v>
      </c>
      <c r="G25" s="12">
        <f t="shared" si="8"/>
        <v>101</v>
      </c>
      <c r="H25" s="12">
        <f t="shared" si="8"/>
        <v>130</v>
      </c>
      <c r="I25" s="12">
        <f t="shared" si="8"/>
        <v>60</v>
      </c>
      <c r="J25" s="12">
        <f t="shared" si="8"/>
        <v>107</v>
      </c>
      <c r="K25" s="12">
        <f t="shared" si="8"/>
        <v>31</v>
      </c>
      <c r="L25" s="12">
        <f t="shared" si="8"/>
        <v>161</v>
      </c>
      <c r="M25" s="12">
        <f t="shared" si="8"/>
        <v>650</v>
      </c>
      <c r="N25" s="37">
        <f t="shared" si="8"/>
        <v>139</v>
      </c>
      <c r="O25" s="37">
        <f t="shared" si="8"/>
        <v>18</v>
      </c>
      <c r="P25" s="37">
        <f t="shared" si="8"/>
        <v>0</v>
      </c>
      <c r="Q25" s="37">
        <f t="shared" si="8"/>
        <v>0</v>
      </c>
      <c r="R25" s="12">
        <f>SUM(C25:Q25)</f>
        <v>1675</v>
      </c>
      <c r="S25" s="22"/>
    </row>
    <row r="26" spans="1:21" ht="15" customHeight="1">
      <c r="A26" s="49" t="s">
        <v>40</v>
      </c>
      <c r="B26" s="6" t="s">
        <v>17</v>
      </c>
      <c r="C26" s="11">
        <v>986</v>
      </c>
      <c r="D26" s="11">
        <v>2085</v>
      </c>
      <c r="E26" s="11">
        <v>2879</v>
      </c>
      <c r="F26" s="11">
        <v>5207</v>
      </c>
      <c r="G26" s="11">
        <v>4236</v>
      </c>
      <c r="H26" s="11">
        <v>6288</v>
      </c>
      <c r="I26" s="11">
        <v>1823</v>
      </c>
      <c r="J26" s="11">
        <v>4297</v>
      </c>
      <c r="K26" s="11">
        <v>655</v>
      </c>
      <c r="L26" s="11">
        <v>14892</v>
      </c>
      <c r="M26" s="11">
        <v>10</v>
      </c>
      <c r="N26" s="35">
        <v>0</v>
      </c>
      <c r="O26" s="35">
        <v>0</v>
      </c>
      <c r="P26" s="35">
        <v>519</v>
      </c>
      <c r="Q26" s="35">
        <v>44</v>
      </c>
      <c r="R26" s="11">
        <f>SUM(C26:Q26)</f>
        <v>43921</v>
      </c>
    </row>
    <row r="27" spans="1:21" ht="15" customHeight="1">
      <c r="A27" s="50"/>
      <c r="B27" s="7" t="s">
        <v>18</v>
      </c>
      <c r="C27" s="5">
        <v>280</v>
      </c>
      <c r="D27" s="5">
        <v>276</v>
      </c>
      <c r="E27" s="5">
        <v>1102</v>
      </c>
      <c r="F27" s="5">
        <v>1247</v>
      </c>
      <c r="G27" s="5">
        <v>2008</v>
      </c>
      <c r="H27" s="5">
        <v>991</v>
      </c>
      <c r="I27" s="5">
        <v>476</v>
      </c>
      <c r="J27" s="5">
        <v>1286</v>
      </c>
      <c r="K27" s="5">
        <v>395</v>
      </c>
      <c r="L27" s="5">
        <v>7678</v>
      </c>
      <c r="M27" s="5">
        <v>7</v>
      </c>
      <c r="N27" s="29">
        <v>8964</v>
      </c>
      <c r="O27" s="29">
        <v>155</v>
      </c>
      <c r="P27" s="29">
        <v>284</v>
      </c>
      <c r="Q27" s="5">
        <v>32</v>
      </c>
      <c r="R27" s="5">
        <f>SUM(C27:Q27)</f>
        <v>25181</v>
      </c>
    </row>
    <row r="28" spans="1:21" ht="15" customHeight="1">
      <c r="A28" s="50"/>
      <c r="B28" s="32" t="s">
        <v>32</v>
      </c>
      <c r="C28" s="33">
        <v>91</v>
      </c>
      <c r="D28" s="33">
        <v>22</v>
      </c>
      <c r="E28" s="33">
        <v>259</v>
      </c>
      <c r="F28" s="33">
        <v>164</v>
      </c>
      <c r="G28" s="33">
        <v>127</v>
      </c>
      <c r="H28" s="33">
        <v>63</v>
      </c>
      <c r="I28" s="33">
        <v>40</v>
      </c>
      <c r="J28" s="33">
        <v>60</v>
      </c>
      <c r="K28" s="33">
        <v>99</v>
      </c>
      <c r="L28" s="33">
        <v>96</v>
      </c>
      <c r="M28" s="33">
        <v>1</v>
      </c>
      <c r="N28" s="34">
        <v>0</v>
      </c>
      <c r="O28" s="34">
        <v>0</v>
      </c>
      <c r="P28" s="34">
        <v>0</v>
      </c>
      <c r="Q28" s="33">
        <v>2</v>
      </c>
      <c r="R28" s="33">
        <f>SUM(C28:Q28)</f>
        <v>1024</v>
      </c>
    </row>
    <row r="29" spans="1:21" ht="15" customHeight="1">
      <c r="A29" s="51"/>
      <c r="B29" s="8" t="s">
        <v>0</v>
      </c>
      <c r="C29" s="21">
        <f t="shared" ref="C29:Q29" si="9">SUM(C26:C28)</f>
        <v>1357</v>
      </c>
      <c r="D29" s="21">
        <f t="shared" si="9"/>
        <v>2383</v>
      </c>
      <c r="E29" s="21">
        <f t="shared" si="9"/>
        <v>4240</v>
      </c>
      <c r="F29" s="21">
        <f t="shared" si="9"/>
        <v>6618</v>
      </c>
      <c r="G29" s="21">
        <f t="shared" si="9"/>
        <v>6371</v>
      </c>
      <c r="H29" s="21">
        <f t="shared" si="9"/>
        <v>7342</v>
      </c>
      <c r="I29" s="21">
        <f t="shared" si="9"/>
        <v>2339</v>
      </c>
      <c r="J29" s="21">
        <f t="shared" si="9"/>
        <v>5643</v>
      </c>
      <c r="K29" s="21">
        <f t="shared" si="9"/>
        <v>1149</v>
      </c>
      <c r="L29" s="21">
        <f t="shared" si="9"/>
        <v>22666</v>
      </c>
      <c r="M29" s="21">
        <f t="shared" si="9"/>
        <v>18</v>
      </c>
      <c r="N29" s="21">
        <f t="shared" si="9"/>
        <v>8964</v>
      </c>
      <c r="O29" s="21">
        <f t="shared" si="9"/>
        <v>155</v>
      </c>
      <c r="P29" s="21">
        <f t="shared" si="9"/>
        <v>803</v>
      </c>
      <c r="Q29" s="21">
        <f t="shared" si="9"/>
        <v>78</v>
      </c>
      <c r="R29" s="21">
        <f>SUM(C29:Q29)</f>
        <v>70126</v>
      </c>
    </row>
    <row r="30" spans="1:21" ht="15" customHeight="1">
      <c r="A30" s="54"/>
      <c r="B30" s="6" t="s">
        <v>17</v>
      </c>
      <c r="C30" s="11">
        <v>8092</v>
      </c>
      <c r="D30" s="11">
        <v>19188</v>
      </c>
      <c r="E30" s="11">
        <v>22484</v>
      </c>
      <c r="F30" s="11">
        <v>62670</v>
      </c>
      <c r="G30" s="11">
        <v>26098</v>
      </c>
      <c r="H30" s="11">
        <v>31767</v>
      </c>
      <c r="I30" s="11">
        <v>16427</v>
      </c>
      <c r="J30" s="11">
        <v>26443</v>
      </c>
      <c r="K30" s="11">
        <v>6292</v>
      </c>
      <c r="L30" s="11">
        <v>29362</v>
      </c>
      <c r="M30" s="11">
        <v>27647</v>
      </c>
      <c r="N30" s="35">
        <v>0</v>
      </c>
      <c r="O30" s="35">
        <v>0</v>
      </c>
      <c r="P30" s="35">
        <v>0</v>
      </c>
      <c r="Q30" s="35">
        <v>702</v>
      </c>
      <c r="R30" s="11">
        <f t="shared" ref="R30" si="10">SUM(C30:Q30)</f>
        <v>277172</v>
      </c>
    </row>
    <row r="31" spans="1:21" ht="15" customHeight="1">
      <c r="A31" s="55"/>
      <c r="B31" s="7" t="s">
        <v>18</v>
      </c>
      <c r="C31" s="5">
        <v>505</v>
      </c>
      <c r="D31" s="5">
        <v>834</v>
      </c>
      <c r="E31" s="5">
        <v>2416</v>
      </c>
      <c r="F31" s="5">
        <v>2902</v>
      </c>
      <c r="G31" s="5">
        <v>4584</v>
      </c>
      <c r="H31" s="5">
        <v>1847</v>
      </c>
      <c r="I31" s="5">
        <v>989</v>
      </c>
      <c r="J31" s="5">
        <v>3020</v>
      </c>
      <c r="K31" s="5">
        <v>988</v>
      </c>
      <c r="L31" s="5">
        <v>6637</v>
      </c>
      <c r="M31" s="5">
        <v>15180</v>
      </c>
      <c r="N31" s="29">
        <v>15780</v>
      </c>
      <c r="O31" s="29">
        <v>0</v>
      </c>
      <c r="P31" s="29">
        <v>1</v>
      </c>
      <c r="Q31" s="29">
        <v>0</v>
      </c>
      <c r="R31" s="5">
        <f>SUM(C31:Q31)</f>
        <v>55683</v>
      </c>
    </row>
    <row r="32" spans="1:21" ht="15" customHeight="1">
      <c r="A32" s="55"/>
      <c r="B32" s="32" t="s">
        <v>32</v>
      </c>
      <c r="C32" s="33">
        <v>1738</v>
      </c>
      <c r="D32" s="33">
        <v>479</v>
      </c>
      <c r="E32" s="33">
        <v>3633</v>
      </c>
      <c r="F32" s="33">
        <v>4119</v>
      </c>
      <c r="G32" s="33">
        <v>1839</v>
      </c>
      <c r="H32" s="33">
        <v>1753</v>
      </c>
      <c r="I32" s="33">
        <v>1177</v>
      </c>
      <c r="J32" s="33">
        <v>2706</v>
      </c>
      <c r="K32" s="33">
        <v>873</v>
      </c>
      <c r="L32" s="33">
        <v>1797</v>
      </c>
      <c r="M32" s="33">
        <v>267</v>
      </c>
      <c r="N32" s="34">
        <v>0</v>
      </c>
      <c r="O32" s="34">
        <v>0</v>
      </c>
      <c r="P32" s="34">
        <v>0</v>
      </c>
      <c r="Q32" s="34">
        <v>0</v>
      </c>
      <c r="R32" s="33">
        <f t="shared" ref="R32:R33" si="11">SUM(C32:Q32)</f>
        <v>20381</v>
      </c>
    </row>
    <row r="33" spans="1:21" ht="15" customHeight="1">
      <c r="A33" s="56"/>
      <c r="B33" s="8" t="s">
        <v>0</v>
      </c>
      <c r="C33" s="21">
        <f t="shared" ref="C33:Q33" si="12">SUM(C30:C32)</f>
        <v>10335</v>
      </c>
      <c r="D33" s="21">
        <f t="shared" si="12"/>
        <v>20501</v>
      </c>
      <c r="E33" s="21">
        <f t="shared" si="12"/>
        <v>28533</v>
      </c>
      <c r="F33" s="21">
        <f t="shared" si="12"/>
        <v>69691</v>
      </c>
      <c r="G33" s="21">
        <f t="shared" si="12"/>
        <v>32521</v>
      </c>
      <c r="H33" s="21">
        <f t="shared" si="12"/>
        <v>35367</v>
      </c>
      <c r="I33" s="21">
        <f t="shared" si="12"/>
        <v>18593</v>
      </c>
      <c r="J33" s="21">
        <f t="shared" si="12"/>
        <v>32169</v>
      </c>
      <c r="K33" s="21">
        <f t="shared" si="12"/>
        <v>8153</v>
      </c>
      <c r="L33" s="21">
        <f t="shared" si="12"/>
        <v>37796</v>
      </c>
      <c r="M33" s="21">
        <f t="shared" si="12"/>
        <v>43094</v>
      </c>
      <c r="N33" s="38">
        <f t="shared" si="12"/>
        <v>15780</v>
      </c>
      <c r="O33" s="38">
        <f t="shared" si="12"/>
        <v>0</v>
      </c>
      <c r="P33" s="38">
        <f t="shared" si="12"/>
        <v>1</v>
      </c>
      <c r="Q33" s="38">
        <f t="shared" si="12"/>
        <v>702</v>
      </c>
      <c r="R33" s="21">
        <f t="shared" si="11"/>
        <v>353236</v>
      </c>
    </row>
    <row r="34" spans="1:21" ht="15" customHeight="1">
      <c r="A34" s="43" t="s">
        <v>1</v>
      </c>
      <c r="B34" s="6" t="s">
        <v>17</v>
      </c>
      <c r="C34" s="5">
        <v>260</v>
      </c>
      <c r="D34" s="5">
        <v>616</v>
      </c>
      <c r="E34" s="5">
        <v>1141</v>
      </c>
      <c r="F34" s="5">
        <v>1370</v>
      </c>
      <c r="G34" s="5">
        <v>1191</v>
      </c>
      <c r="H34" s="5">
        <v>2158</v>
      </c>
      <c r="I34" s="5">
        <v>515</v>
      </c>
      <c r="J34" s="5">
        <v>1391</v>
      </c>
      <c r="K34" s="5">
        <v>247</v>
      </c>
      <c r="L34" s="5">
        <v>1905</v>
      </c>
      <c r="M34" s="5">
        <v>4817</v>
      </c>
      <c r="N34" s="29">
        <v>0</v>
      </c>
      <c r="O34" s="29">
        <v>0</v>
      </c>
      <c r="P34" s="29">
        <v>0</v>
      </c>
      <c r="Q34" s="29">
        <v>0</v>
      </c>
      <c r="R34" s="5">
        <f t="shared" ref="R34:R36" si="13">SUM(C34:Q34)</f>
        <v>15611</v>
      </c>
    </row>
    <row r="35" spans="1:21" ht="15" customHeight="1">
      <c r="A35" s="44"/>
      <c r="B35" s="7" t="s">
        <v>18</v>
      </c>
      <c r="C35" s="5">
        <v>131</v>
      </c>
      <c r="D35" s="5">
        <v>223</v>
      </c>
      <c r="E35" s="5">
        <v>824</v>
      </c>
      <c r="F35" s="5">
        <v>623</v>
      </c>
      <c r="G35" s="5">
        <v>1256</v>
      </c>
      <c r="H35" s="5">
        <v>475</v>
      </c>
      <c r="I35" s="5">
        <v>170</v>
      </c>
      <c r="J35" s="5">
        <v>676</v>
      </c>
      <c r="K35" s="5">
        <v>161</v>
      </c>
      <c r="L35" s="5">
        <v>1816</v>
      </c>
      <c r="M35" s="5">
        <v>2998</v>
      </c>
      <c r="N35" s="29">
        <v>7609</v>
      </c>
      <c r="O35" s="29">
        <v>43</v>
      </c>
      <c r="P35" s="29">
        <v>0</v>
      </c>
      <c r="Q35" s="29">
        <v>0</v>
      </c>
      <c r="R35" s="5">
        <f t="shared" si="13"/>
        <v>17005</v>
      </c>
      <c r="U35" s="22"/>
    </row>
    <row r="36" spans="1:21" ht="15" customHeight="1">
      <c r="A36" s="45"/>
      <c r="B36" s="36" t="s">
        <v>0</v>
      </c>
      <c r="C36" s="12">
        <f t="shared" ref="C36:Q36" si="14">SUM(C34:C35)</f>
        <v>391</v>
      </c>
      <c r="D36" s="12">
        <f t="shared" si="14"/>
        <v>839</v>
      </c>
      <c r="E36" s="12">
        <f t="shared" si="14"/>
        <v>1965</v>
      </c>
      <c r="F36" s="12">
        <f t="shared" si="14"/>
        <v>1993</v>
      </c>
      <c r="G36" s="12">
        <f t="shared" si="14"/>
        <v>2447</v>
      </c>
      <c r="H36" s="12">
        <f t="shared" si="14"/>
        <v>2633</v>
      </c>
      <c r="I36" s="12">
        <f t="shared" si="14"/>
        <v>685</v>
      </c>
      <c r="J36" s="12">
        <f t="shared" si="14"/>
        <v>2067</v>
      </c>
      <c r="K36" s="12">
        <f t="shared" si="14"/>
        <v>408</v>
      </c>
      <c r="L36" s="12">
        <f t="shared" si="14"/>
        <v>3721</v>
      </c>
      <c r="M36" s="12">
        <f t="shared" si="14"/>
        <v>7815</v>
      </c>
      <c r="N36" s="37">
        <f t="shared" si="14"/>
        <v>7609</v>
      </c>
      <c r="O36" s="37">
        <f t="shared" si="14"/>
        <v>43</v>
      </c>
      <c r="P36" s="37">
        <f t="shared" si="14"/>
        <v>0</v>
      </c>
      <c r="Q36" s="37">
        <f t="shared" si="14"/>
        <v>0</v>
      </c>
      <c r="R36" s="12">
        <f t="shared" si="13"/>
        <v>32616</v>
      </c>
      <c r="U36" s="22"/>
    </row>
    <row r="37" spans="1:21" ht="15" customHeight="1">
      <c r="A37" s="43" t="s">
        <v>2</v>
      </c>
      <c r="B37" s="6" t="s">
        <v>17</v>
      </c>
      <c r="C37" s="5">
        <v>290</v>
      </c>
      <c r="D37" s="5">
        <v>748</v>
      </c>
      <c r="E37" s="5">
        <v>1572</v>
      </c>
      <c r="F37" s="5">
        <v>1755</v>
      </c>
      <c r="G37" s="5">
        <v>1376</v>
      </c>
      <c r="H37" s="5">
        <v>2230</v>
      </c>
      <c r="I37" s="5">
        <v>606</v>
      </c>
      <c r="J37" s="5">
        <v>1903</v>
      </c>
      <c r="K37" s="5">
        <v>317</v>
      </c>
      <c r="L37" s="5">
        <v>2921</v>
      </c>
      <c r="M37" s="5">
        <v>4623</v>
      </c>
      <c r="N37" s="29">
        <v>0</v>
      </c>
      <c r="O37" s="29">
        <v>0</v>
      </c>
      <c r="P37" s="29">
        <v>0</v>
      </c>
      <c r="Q37" s="29">
        <v>0</v>
      </c>
      <c r="R37" s="5">
        <f t="shared" ref="R37:R45" si="15">SUM(C37:Q37)</f>
        <v>18341</v>
      </c>
      <c r="U37" s="22"/>
    </row>
    <row r="38" spans="1:21" ht="15" customHeight="1">
      <c r="A38" s="44"/>
      <c r="B38" s="32" t="s">
        <v>18</v>
      </c>
      <c r="C38" s="33">
        <v>123</v>
      </c>
      <c r="D38" s="33">
        <v>162</v>
      </c>
      <c r="E38" s="33">
        <v>883</v>
      </c>
      <c r="F38" s="33">
        <v>634</v>
      </c>
      <c r="G38" s="33">
        <v>1355</v>
      </c>
      <c r="H38" s="33">
        <v>506</v>
      </c>
      <c r="I38" s="33">
        <v>247</v>
      </c>
      <c r="J38" s="33">
        <v>842</v>
      </c>
      <c r="K38" s="33">
        <v>207</v>
      </c>
      <c r="L38" s="33">
        <v>1804</v>
      </c>
      <c r="M38" s="33">
        <v>3183</v>
      </c>
      <c r="N38" s="34">
        <v>5567</v>
      </c>
      <c r="O38" s="34">
        <v>20</v>
      </c>
      <c r="P38" s="34">
        <v>0</v>
      </c>
      <c r="Q38" s="34">
        <v>0</v>
      </c>
      <c r="R38" s="33">
        <f t="shared" si="15"/>
        <v>15533</v>
      </c>
      <c r="U38" s="22"/>
    </row>
    <row r="39" spans="1:21" ht="15" customHeight="1">
      <c r="A39" s="45"/>
      <c r="B39" s="8" t="s">
        <v>0</v>
      </c>
      <c r="C39" s="21">
        <f t="shared" ref="C39:P39" si="16">SUM(C37:C38)</f>
        <v>413</v>
      </c>
      <c r="D39" s="21">
        <f t="shared" si="16"/>
        <v>910</v>
      </c>
      <c r="E39" s="21">
        <f t="shared" si="16"/>
        <v>2455</v>
      </c>
      <c r="F39" s="21">
        <f t="shared" si="16"/>
        <v>2389</v>
      </c>
      <c r="G39" s="21">
        <f t="shared" si="16"/>
        <v>2731</v>
      </c>
      <c r="H39" s="21">
        <f t="shared" si="16"/>
        <v>2736</v>
      </c>
      <c r="I39" s="21">
        <f t="shared" si="16"/>
        <v>853</v>
      </c>
      <c r="J39" s="21">
        <f t="shared" si="16"/>
        <v>2745</v>
      </c>
      <c r="K39" s="21">
        <f t="shared" si="16"/>
        <v>524</v>
      </c>
      <c r="L39" s="21">
        <f t="shared" si="16"/>
        <v>4725</v>
      </c>
      <c r="M39" s="21">
        <f t="shared" si="16"/>
        <v>7806</v>
      </c>
      <c r="N39" s="38">
        <f t="shared" si="16"/>
        <v>5567</v>
      </c>
      <c r="O39" s="38">
        <f t="shared" si="16"/>
        <v>20</v>
      </c>
      <c r="P39" s="38">
        <f t="shared" si="16"/>
        <v>0</v>
      </c>
      <c r="Q39" s="38">
        <f>SUM(Q37:Q38)</f>
        <v>0</v>
      </c>
      <c r="R39" s="21">
        <f>SUM(C39:Q39)</f>
        <v>33874</v>
      </c>
      <c r="U39" s="22"/>
    </row>
    <row r="40" spans="1:21" ht="15" customHeight="1">
      <c r="A40" s="43" t="s">
        <v>3</v>
      </c>
      <c r="B40" s="6" t="s">
        <v>17</v>
      </c>
      <c r="C40" s="5">
        <v>364</v>
      </c>
      <c r="D40" s="5">
        <v>684</v>
      </c>
      <c r="E40" s="5">
        <v>1369</v>
      </c>
      <c r="F40" s="5">
        <v>1647</v>
      </c>
      <c r="G40" s="5">
        <v>1239</v>
      </c>
      <c r="H40" s="5">
        <v>2326</v>
      </c>
      <c r="I40" s="5">
        <v>578</v>
      </c>
      <c r="J40" s="5">
        <v>1851</v>
      </c>
      <c r="K40" s="5">
        <v>318</v>
      </c>
      <c r="L40" s="5">
        <v>2650</v>
      </c>
      <c r="M40" s="5">
        <v>5232</v>
      </c>
      <c r="N40" s="29">
        <v>0</v>
      </c>
      <c r="O40" s="29">
        <v>0</v>
      </c>
      <c r="P40" s="29">
        <v>0</v>
      </c>
      <c r="Q40" s="29">
        <v>0</v>
      </c>
      <c r="R40" s="5">
        <f t="shared" si="15"/>
        <v>18258</v>
      </c>
    </row>
    <row r="41" spans="1:21" ht="15" customHeight="1">
      <c r="A41" s="44"/>
      <c r="B41" s="7" t="s">
        <v>18</v>
      </c>
      <c r="C41" s="5">
        <v>129</v>
      </c>
      <c r="D41" s="5">
        <v>129</v>
      </c>
      <c r="E41" s="5">
        <v>711</v>
      </c>
      <c r="F41" s="5">
        <v>663</v>
      </c>
      <c r="G41" s="5">
        <v>1537</v>
      </c>
      <c r="H41" s="5">
        <v>484</v>
      </c>
      <c r="I41" s="5">
        <v>262</v>
      </c>
      <c r="J41" s="5">
        <v>856</v>
      </c>
      <c r="K41" s="5">
        <v>148</v>
      </c>
      <c r="L41" s="5">
        <v>2504</v>
      </c>
      <c r="M41" s="5">
        <v>2959</v>
      </c>
      <c r="N41" s="29">
        <v>5984</v>
      </c>
      <c r="O41" s="29">
        <v>0</v>
      </c>
      <c r="P41" s="29">
        <v>0</v>
      </c>
      <c r="Q41" s="29">
        <v>0</v>
      </c>
      <c r="R41" s="5">
        <f t="shared" si="15"/>
        <v>16366</v>
      </c>
    </row>
    <row r="42" spans="1:21" ht="15" customHeight="1">
      <c r="A42" s="45"/>
      <c r="B42" s="36" t="s">
        <v>0</v>
      </c>
      <c r="C42" s="12">
        <f t="shared" ref="C42:P42" si="17">SUM(C40:C41)</f>
        <v>493</v>
      </c>
      <c r="D42" s="12">
        <f t="shared" si="17"/>
        <v>813</v>
      </c>
      <c r="E42" s="12">
        <f t="shared" si="17"/>
        <v>2080</v>
      </c>
      <c r="F42" s="12">
        <f t="shared" si="17"/>
        <v>2310</v>
      </c>
      <c r="G42" s="12">
        <f t="shared" si="17"/>
        <v>2776</v>
      </c>
      <c r="H42" s="12">
        <f t="shared" si="17"/>
        <v>2810</v>
      </c>
      <c r="I42" s="12">
        <f t="shared" si="17"/>
        <v>840</v>
      </c>
      <c r="J42" s="12">
        <f t="shared" si="17"/>
        <v>2707</v>
      </c>
      <c r="K42" s="12">
        <f t="shared" si="17"/>
        <v>466</v>
      </c>
      <c r="L42" s="12">
        <f t="shared" si="17"/>
        <v>5154</v>
      </c>
      <c r="M42" s="12">
        <f t="shared" si="17"/>
        <v>8191</v>
      </c>
      <c r="N42" s="37">
        <f t="shared" si="17"/>
        <v>5984</v>
      </c>
      <c r="O42" s="37">
        <f t="shared" si="17"/>
        <v>0</v>
      </c>
      <c r="P42" s="37">
        <f t="shared" si="17"/>
        <v>0</v>
      </c>
      <c r="Q42" s="37">
        <f>SUM(Q40:Q41)</f>
        <v>0</v>
      </c>
      <c r="R42" s="12">
        <f t="shared" si="15"/>
        <v>34624</v>
      </c>
    </row>
    <row r="43" spans="1:21" ht="15" customHeight="1">
      <c r="A43" s="43" t="s">
        <v>4</v>
      </c>
      <c r="B43" s="6" t="s">
        <v>17</v>
      </c>
      <c r="C43" s="5">
        <v>223</v>
      </c>
      <c r="D43" s="5">
        <v>662</v>
      </c>
      <c r="E43" s="5">
        <v>1146</v>
      </c>
      <c r="F43" s="5">
        <v>1379</v>
      </c>
      <c r="G43" s="5">
        <v>1148</v>
      </c>
      <c r="H43" s="5">
        <v>2514</v>
      </c>
      <c r="I43" s="5">
        <v>550</v>
      </c>
      <c r="J43" s="5">
        <v>1478</v>
      </c>
      <c r="K43" s="5">
        <v>259</v>
      </c>
      <c r="L43" s="5">
        <v>2133</v>
      </c>
      <c r="M43" s="5">
        <v>6354</v>
      </c>
      <c r="N43" s="29">
        <v>0</v>
      </c>
      <c r="O43" s="29">
        <v>0</v>
      </c>
      <c r="P43" s="29">
        <v>2</v>
      </c>
      <c r="Q43" s="29">
        <v>1</v>
      </c>
      <c r="R43" s="5">
        <f t="shared" si="15"/>
        <v>17849</v>
      </c>
    </row>
    <row r="44" spans="1:21" ht="15" customHeight="1">
      <c r="A44" s="44"/>
      <c r="B44" s="32" t="s">
        <v>18</v>
      </c>
      <c r="C44" s="33">
        <v>108</v>
      </c>
      <c r="D44" s="33">
        <v>160</v>
      </c>
      <c r="E44" s="33">
        <v>664</v>
      </c>
      <c r="F44" s="33">
        <v>704</v>
      </c>
      <c r="G44" s="33">
        <v>1352</v>
      </c>
      <c r="H44" s="33">
        <v>529</v>
      </c>
      <c r="I44" s="33">
        <v>286</v>
      </c>
      <c r="J44" s="33">
        <v>766</v>
      </c>
      <c r="K44" s="33">
        <v>283</v>
      </c>
      <c r="L44" s="33">
        <v>1865</v>
      </c>
      <c r="M44" s="33">
        <v>2621</v>
      </c>
      <c r="N44" s="34">
        <v>6074</v>
      </c>
      <c r="O44" s="34">
        <v>104</v>
      </c>
      <c r="P44" s="34">
        <v>57</v>
      </c>
      <c r="Q44" s="34">
        <v>0</v>
      </c>
      <c r="R44" s="33">
        <f t="shared" si="15"/>
        <v>15573</v>
      </c>
    </row>
    <row r="45" spans="1:21" ht="15" customHeight="1">
      <c r="A45" s="45"/>
      <c r="B45" s="8" t="s">
        <v>0</v>
      </c>
      <c r="C45" s="21">
        <f t="shared" ref="C45:Q45" si="18">SUM(C43:C44)</f>
        <v>331</v>
      </c>
      <c r="D45" s="21">
        <f t="shared" si="18"/>
        <v>822</v>
      </c>
      <c r="E45" s="21">
        <f t="shared" si="18"/>
        <v>1810</v>
      </c>
      <c r="F45" s="21">
        <f t="shared" si="18"/>
        <v>2083</v>
      </c>
      <c r="G45" s="21">
        <f t="shared" si="18"/>
        <v>2500</v>
      </c>
      <c r="H45" s="21">
        <f t="shared" si="18"/>
        <v>3043</v>
      </c>
      <c r="I45" s="21">
        <f t="shared" si="18"/>
        <v>836</v>
      </c>
      <c r="J45" s="21">
        <f t="shared" si="18"/>
        <v>2244</v>
      </c>
      <c r="K45" s="21">
        <f t="shared" si="18"/>
        <v>542</v>
      </c>
      <c r="L45" s="21">
        <f t="shared" si="18"/>
        <v>3998</v>
      </c>
      <c r="M45" s="21">
        <f t="shared" si="18"/>
        <v>8975</v>
      </c>
      <c r="N45" s="38">
        <f t="shared" si="18"/>
        <v>6074</v>
      </c>
      <c r="O45" s="38">
        <f t="shared" si="18"/>
        <v>104</v>
      </c>
      <c r="P45" s="38">
        <f t="shared" si="18"/>
        <v>59</v>
      </c>
      <c r="Q45" s="38">
        <f t="shared" si="18"/>
        <v>1</v>
      </c>
      <c r="R45" s="21">
        <f t="shared" si="15"/>
        <v>33422</v>
      </c>
    </row>
    <row r="46" spans="1:21" ht="15" customHeight="1">
      <c r="A46" s="43" t="s">
        <v>5</v>
      </c>
      <c r="B46" s="6" t="s">
        <v>17</v>
      </c>
      <c r="C46" s="5">
        <v>203</v>
      </c>
      <c r="D46" s="5">
        <v>515</v>
      </c>
      <c r="E46" s="5">
        <v>795</v>
      </c>
      <c r="F46" s="5">
        <v>1171</v>
      </c>
      <c r="G46" s="5">
        <v>1137</v>
      </c>
      <c r="H46" s="5">
        <v>1782</v>
      </c>
      <c r="I46" s="5">
        <v>380</v>
      </c>
      <c r="J46" s="5">
        <v>1051</v>
      </c>
      <c r="K46" s="5">
        <v>234</v>
      </c>
      <c r="L46" s="5">
        <v>1559</v>
      </c>
      <c r="M46" s="5">
        <v>2103</v>
      </c>
      <c r="N46" s="29">
        <v>0</v>
      </c>
      <c r="O46" s="29">
        <v>0</v>
      </c>
      <c r="P46" s="29">
        <v>26</v>
      </c>
      <c r="Q46" s="29">
        <v>0</v>
      </c>
      <c r="R46" s="5">
        <f t="shared" ref="R46:R53" si="19">SUM(C46:Q46)</f>
        <v>10956</v>
      </c>
    </row>
    <row r="47" spans="1:21" ht="15" customHeight="1">
      <c r="A47" s="44"/>
      <c r="B47" s="32" t="s">
        <v>18</v>
      </c>
      <c r="C47" s="5">
        <v>25</v>
      </c>
      <c r="D47" s="5">
        <v>44</v>
      </c>
      <c r="E47" s="5">
        <v>109</v>
      </c>
      <c r="F47" s="5">
        <v>128</v>
      </c>
      <c r="G47" s="5">
        <v>312</v>
      </c>
      <c r="H47" s="5">
        <v>127</v>
      </c>
      <c r="I47" s="5">
        <v>57</v>
      </c>
      <c r="J47" s="5">
        <v>193</v>
      </c>
      <c r="K47" s="5">
        <v>55</v>
      </c>
      <c r="L47" s="5">
        <v>558</v>
      </c>
      <c r="M47" s="5">
        <v>968</v>
      </c>
      <c r="N47" s="29">
        <v>2003</v>
      </c>
      <c r="O47" s="29">
        <v>0</v>
      </c>
      <c r="P47" s="29">
        <v>0</v>
      </c>
      <c r="Q47" s="29">
        <v>0</v>
      </c>
      <c r="R47" s="5">
        <f t="shared" si="19"/>
        <v>4579</v>
      </c>
    </row>
    <row r="48" spans="1:21" ht="15" customHeight="1">
      <c r="A48" s="45"/>
      <c r="B48" s="8" t="s">
        <v>0</v>
      </c>
      <c r="C48" s="12">
        <f t="shared" ref="C48:Q48" si="20">SUM(C46:C47)</f>
        <v>228</v>
      </c>
      <c r="D48" s="12">
        <f t="shared" si="20"/>
        <v>559</v>
      </c>
      <c r="E48" s="12">
        <f t="shared" si="20"/>
        <v>904</v>
      </c>
      <c r="F48" s="12">
        <f t="shared" si="20"/>
        <v>1299</v>
      </c>
      <c r="G48" s="12">
        <f t="shared" si="20"/>
        <v>1449</v>
      </c>
      <c r="H48" s="12">
        <f t="shared" si="20"/>
        <v>1909</v>
      </c>
      <c r="I48" s="12">
        <f t="shared" si="20"/>
        <v>437</v>
      </c>
      <c r="J48" s="12">
        <f t="shared" si="20"/>
        <v>1244</v>
      </c>
      <c r="K48" s="12">
        <f t="shared" si="20"/>
        <v>289</v>
      </c>
      <c r="L48" s="12">
        <f t="shared" si="20"/>
        <v>2117</v>
      </c>
      <c r="M48" s="12">
        <f t="shared" si="20"/>
        <v>3071</v>
      </c>
      <c r="N48" s="37">
        <f t="shared" si="20"/>
        <v>2003</v>
      </c>
      <c r="O48" s="37">
        <f t="shared" si="20"/>
        <v>0</v>
      </c>
      <c r="P48" s="37">
        <f t="shared" si="20"/>
        <v>26</v>
      </c>
      <c r="Q48" s="37">
        <f t="shared" si="20"/>
        <v>0</v>
      </c>
      <c r="R48" s="12">
        <f t="shared" si="19"/>
        <v>15535</v>
      </c>
    </row>
    <row r="49" spans="1:18" ht="15" customHeight="1">
      <c r="A49" s="43" t="s">
        <v>6</v>
      </c>
      <c r="B49" s="6" t="s">
        <v>17</v>
      </c>
      <c r="C49" s="5">
        <v>197</v>
      </c>
      <c r="D49" s="5">
        <v>684</v>
      </c>
      <c r="E49" s="5">
        <v>1068</v>
      </c>
      <c r="F49" s="5">
        <v>1247</v>
      </c>
      <c r="G49" s="5">
        <v>1006</v>
      </c>
      <c r="H49" s="5">
        <v>1741</v>
      </c>
      <c r="I49" s="5">
        <v>397</v>
      </c>
      <c r="J49" s="5">
        <v>1373</v>
      </c>
      <c r="K49" s="5">
        <v>216</v>
      </c>
      <c r="L49" s="5">
        <v>1756</v>
      </c>
      <c r="M49" s="5">
        <v>4775</v>
      </c>
      <c r="N49" s="29">
        <v>0</v>
      </c>
      <c r="O49" s="29">
        <v>0</v>
      </c>
      <c r="P49" s="29">
        <v>0</v>
      </c>
      <c r="Q49" s="29">
        <v>0</v>
      </c>
      <c r="R49" s="5">
        <f t="shared" si="19"/>
        <v>14460</v>
      </c>
    </row>
    <row r="50" spans="1:18" ht="15" customHeight="1">
      <c r="A50" s="44"/>
      <c r="B50" s="7" t="s">
        <v>18</v>
      </c>
      <c r="C50" s="5">
        <v>81</v>
      </c>
      <c r="D50" s="5">
        <v>157</v>
      </c>
      <c r="E50" s="5">
        <v>569</v>
      </c>
      <c r="F50" s="5">
        <v>554</v>
      </c>
      <c r="G50" s="5">
        <v>1067</v>
      </c>
      <c r="H50" s="5">
        <v>399</v>
      </c>
      <c r="I50" s="5">
        <v>151</v>
      </c>
      <c r="J50" s="5">
        <v>618</v>
      </c>
      <c r="K50" s="5">
        <v>144</v>
      </c>
      <c r="L50" s="5">
        <v>1736</v>
      </c>
      <c r="M50" s="5">
        <v>2509</v>
      </c>
      <c r="N50" s="29">
        <v>5822</v>
      </c>
      <c r="O50" s="29">
        <v>18</v>
      </c>
      <c r="P50" s="29">
        <v>2</v>
      </c>
      <c r="Q50" s="29">
        <v>0</v>
      </c>
      <c r="R50" s="5">
        <f t="shared" si="19"/>
        <v>13827</v>
      </c>
    </row>
    <row r="51" spans="1:18" ht="15" customHeight="1">
      <c r="A51" s="45"/>
      <c r="B51" s="36" t="s">
        <v>0</v>
      </c>
      <c r="C51" s="12">
        <f t="shared" ref="C51:Q51" si="21">SUM(C49:C50)</f>
        <v>278</v>
      </c>
      <c r="D51" s="12">
        <f t="shared" si="21"/>
        <v>841</v>
      </c>
      <c r="E51" s="12">
        <f t="shared" si="21"/>
        <v>1637</v>
      </c>
      <c r="F51" s="12">
        <f t="shared" si="21"/>
        <v>1801</v>
      </c>
      <c r="G51" s="12">
        <f t="shared" si="21"/>
        <v>2073</v>
      </c>
      <c r="H51" s="12">
        <f t="shared" si="21"/>
        <v>2140</v>
      </c>
      <c r="I51" s="12">
        <f t="shared" si="21"/>
        <v>548</v>
      </c>
      <c r="J51" s="12">
        <f t="shared" si="21"/>
        <v>1991</v>
      </c>
      <c r="K51" s="12">
        <f t="shared" si="21"/>
        <v>360</v>
      </c>
      <c r="L51" s="12">
        <f t="shared" si="21"/>
        <v>3492</v>
      </c>
      <c r="M51" s="12">
        <f t="shared" si="21"/>
        <v>7284</v>
      </c>
      <c r="N51" s="12">
        <f t="shared" si="21"/>
        <v>5822</v>
      </c>
      <c r="O51" s="12">
        <f t="shared" si="21"/>
        <v>18</v>
      </c>
      <c r="P51" s="12">
        <f t="shared" si="21"/>
        <v>2</v>
      </c>
      <c r="Q51" s="12">
        <f t="shared" si="21"/>
        <v>0</v>
      </c>
      <c r="R51" s="12">
        <f t="shared" si="19"/>
        <v>28287</v>
      </c>
    </row>
    <row r="52" spans="1:18" ht="15" customHeight="1">
      <c r="A52" s="43" t="s">
        <v>7</v>
      </c>
      <c r="B52" s="6" t="s">
        <v>17</v>
      </c>
      <c r="C52" s="5">
        <v>247</v>
      </c>
      <c r="D52" s="5">
        <v>864</v>
      </c>
      <c r="E52" s="5">
        <v>1558</v>
      </c>
      <c r="F52" s="5">
        <v>1830</v>
      </c>
      <c r="G52" s="5">
        <v>1349</v>
      </c>
      <c r="H52" s="5">
        <v>2498</v>
      </c>
      <c r="I52" s="5">
        <v>552</v>
      </c>
      <c r="J52" s="5">
        <v>2088</v>
      </c>
      <c r="K52" s="5">
        <v>241</v>
      </c>
      <c r="L52" s="5">
        <v>3127</v>
      </c>
      <c r="M52" s="5">
        <v>5862</v>
      </c>
      <c r="N52" s="29">
        <v>0</v>
      </c>
      <c r="O52" s="29">
        <v>0</v>
      </c>
      <c r="P52" s="29">
        <v>3</v>
      </c>
      <c r="Q52" s="29">
        <v>0</v>
      </c>
      <c r="R52" s="5">
        <f t="shared" si="19"/>
        <v>20219</v>
      </c>
    </row>
    <row r="53" spans="1:18" ht="15" customHeight="1">
      <c r="A53" s="44"/>
      <c r="B53" s="7" t="s">
        <v>18</v>
      </c>
      <c r="C53" s="5">
        <v>88</v>
      </c>
      <c r="D53" s="5">
        <v>177</v>
      </c>
      <c r="E53" s="5">
        <v>572</v>
      </c>
      <c r="F53" s="5">
        <v>461</v>
      </c>
      <c r="G53" s="5">
        <v>1100</v>
      </c>
      <c r="H53" s="5">
        <v>466</v>
      </c>
      <c r="I53" s="5">
        <v>247</v>
      </c>
      <c r="J53" s="5">
        <v>886</v>
      </c>
      <c r="K53" s="5">
        <v>190</v>
      </c>
      <c r="L53" s="5">
        <v>1580</v>
      </c>
      <c r="M53" s="5">
        <v>2986</v>
      </c>
      <c r="N53" s="29">
        <v>5901</v>
      </c>
      <c r="O53" s="29">
        <v>60</v>
      </c>
      <c r="P53" s="29">
        <v>0</v>
      </c>
      <c r="Q53" s="29">
        <v>0</v>
      </c>
      <c r="R53" s="5">
        <f t="shared" si="19"/>
        <v>14714</v>
      </c>
    </row>
    <row r="54" spans="1:18" ht="15" customHeight="1">
      <c r="A54" s="45"/>
      <c r="B54" s="36" t="s">
        <v>0</v>
      </c>
      <c r="C54" s="12">
        <f t="shared" ref="C54:Q54" si="22">SUM(C52:C53)</f>
        <v>335</v>
      </c>
      <c r="D54" s="12">
        <f t="shared" si="22"/>
        <v>1041</v>
      </c>
      <c r="E54" s="12">
        <f t="shared" si="22"/>
        <v>2130</v>
      </c>
      <c r="F54" s="12">
        <f t="shared" si="22"/>
        <v>2291</v>
      </c>
      <c r="G54" s="12">
        <f t="shared" si="22"/>
        <v>2449</v>
      </c>
      <c r="H54" s="12">
        <f t="shared" si="22"/>
        <v>2964</v>
      </c>
      <c r="I54" s="12">
        <f t="shared" si="22"/>
        <v>799</v>
      </c>
      <c r="J54" s="12">
        <f t="shared" si="22"/>
        <v>2974</v>
      </c>
      <c r="K54" s="12">
        <f t="shared" si="22"/>
        <v>431</v>
      </c>
      <c r="L54" s="12">
        <f t="shared" si="22"/>
        <v>4707</v>
      </c>
      <c r="M54" s="12">
        <f t="shared" si="22"/>
        <v>8848</v>
      </c>
      <c r="N54" s="37">
        <f t="shared" si="22"/>
        <v>5901</v>
      </c>
      <c r="O54" s="37">
        <f t="shared" si="22"/>
        <v>60</v>
      </c>
      <c r="P54" s="37">
        <f t="shared" si="22"/>
        <v>3</v>
      </c>
      <c r="Q54" s="37">
        <f t="shared" si="22"/>
        <v>0</v>
      </c>
      <c r="R54" s="12">
        <f t="shared" ref="R54:R64" si="23">SUM(C54:Q54)</f>
        <v>34933</v>
      </c>
    </row>
    <row r="55" spans="1:18" ht="15" customHeight="1">
      <c r="A55" s="43" t="s">
        <v>8</v>
      </c>
      <c r="B55" s="6" t="s">
        <v>17</v>
      </c>
      <c r="C55" s="5">
        <v>172</v>
      </c>
      <c r="D55" s="5">
        <v>869</v>
      </c>
      <c r="E55" s="5">
        <v>1135</v>
      </c>
      <c r="F55" s="5">
        <v>1582</v>
      </c>
      <c r="G55" s="5">
        <v>1184</v>
      </c>
      <c r="H55" s="5">
        <v>2703</v>
      </c>
      <c r="I55" s="5">
        <v>540</v>
      </c>
      <c r="J55" s="5">
        <v>1607</v>
      </c>
      <c r="K55" s="5">
        <v>255</v>
      </c>
      <c r="L55" s="5">
        <v>2842</v>
      </c>
      <c r="M55" s="5">
        <v>6839</v>
      </c>
      <c r="N55" s="29">
        <v>0</v>
      </c>
      <c r="O55" s="29">
        <v>0</v>
      </c>
      <c r="P55" s="29">
        <v>3</v>
      </c>
      <c r="Q55" s="29">
        <v>0</v>
      </c>
      <c r="R55" s="5">
        <f t="shared" si="23"/>
        <v>19731</v>
      </c>
    </row>
    <row r="56" spans="1:18" ht="15" customHeight="1">
      <c r="A56" s="44"/>
      <c r="B56" s="32" t="s">
        <v>18</v>
      </c>
      <c r="C56" s="33">
        <v>147</v>
      </c>
      <c r="D56" s="33">
        <v>179</v>
      </c>
      <c r="E56" s="33">
        <v>506</v>
      </c>
      <c r="F56" s="33">
        <v>433</v>
      </c>
      <c r="G56" s="33">
        <v>1187</v>
      </c>
      <c r="H56" s="33">
        <v>422</v>
      </c>
      <c r="I56" s="33">
        <v>222</v>
      </c>
      <c r="J56" s="33">
        <v>784</v>
      </c>
      <c r="K56" s="33">
        <v>160</v>
      </c>
      <c r="L56" s="33">
        <v>1528</v>
      </c>
      <c r="M56" s="33">
        <v>3398</v>
      </c>
      <c r="N56" s="34">
        <v>5588</v>
      </c>
      <c r="O56" s="34">
        <v>33</v>
      </c>
      <c r="P56" s="34">
        <v>8</v>
      </c>
      <c r="Q56" s="34">
        <v>0</v>
      </c>
      <c r="R56" s="33">
        <f t="shared" si="23"/>
        <v>14595</v>
      </c>
    </row>
    <row r="57" spans="1:18" ht="15" customHeight="1">
      <c r="A57" s="45"/>
      <c r="B57" s="8" t="s">
        <v>0</v>
      </c>
      <c r="C57" s="21">
        <f t="shared" ref="C57:Q57" si="24">SUM(C55:C56)</f>
        <v>319</v>
      </c>
      <c r="D57" s="21">
        <f t="shared" si="24"/>
        <v>1048</v>
      </c>
      <c r="E57" s="21">
        <f t="shared" si="24"/>
        <v>1641</v>
      </c>
      <c r="F57" s="21">
        <f t="shared" si="24"/>
        <v>2015</v>
      </c>
      <c r="G57" s="21">
        <f t="shared" si="24"/>
        <v>2371</v>
      </c>
      <c r="H57" s="21">
        <f t="shared" si="24"/>
        <v>3125</v>
      </c>
      <c r="I57" s="21">
        <f t="shared" si="24"/>
        <v>762</v>
      </c>
      <c r="J57" s="21">
        <f t="shared" si="24"/>
        <v>2391</v>
      </c>
      <c r="K57" s="21">
        <f t="shared" si="24"/>
        <v>415</v>
      </c>
      <c r="L57" s="21">
        <f t="shared" si="24"/>
        <v>4370</v>
      </c>
      <c r="M57" s="21">
        <f t="shared" si="24"/>
        <v>10237</v>
      </c>
      <c r="N57" s="38">
        <f t="shared" si="24"/>
        <v>5588</v>
      </c>
      <c r="O57" s="38">
        <f t="shared" si="24"/>
        <v>33</v>
      </c>
      <c r="P57" s="38">
        <f t="shared" si="24"/>
        <v>11</v>
      </c>
      <c r="Q57" s="38">
        <f t="shared" si="24"/>
        <v>0</v>
      </c>
      <c r="R57" s="21">
        <f t="shared" si="23"/>
        <v>34326</v>
      </c>
    </row>
    <row r="58" spans="1:18" ht="15" customHeight="1">
      <c r="A58" s="43" t="s">
        <v>9</v>
      </c>
      <c r="B58" s="7" t="s">
        <v>17</v>
      </c>
      <c r="C58" s="5">
        <v>151</v>
      </c>
      <c r="D58" s="5">
        <v>658</v>
      </c>
      <c r="E58" s="5">
        <v>1357</v>
      </c>
      <c r="F58" s="5">
        <v>1151</v>
      </c>
      <c r="G58" s="5">
        <v>1052</v>
      </c>
      <c r="H58" s="5">
        <v>2327</v>
      </c>
      <c r="I58" s="5">
        <v>436</v>
      </c>
      <c r="J58" s="5">
        <v>1341</v>
      </c>
      <c r="K58" s="5">
        <v>234</v>
      </c>
      <c r="L58" s="5">
        <v>2619</v>
      </c>
      <c r="M58" s="5">
        <v>6358</v>
      </c>
      <c r="N58" s="29">
        <v>0</v>
      </c>
      <c r="O58" s="29">
        <v>0</v>
      </c>
      <c r="P58" s="29">
        <v>1</v>
      </c>
      <c r="Q58" s="29">
        <v>0</v>
      </c>
      <c r="R58" s="5">
        <f t="shared" si="23"/>
        <v>17685</v>
      </c>
    </row>
    <row r="59" spans="1:18" ht="15" customHeight="1">
      <c r="A59" s="44"/>
      <c r="B59" s="7" t="s">
        <v>18</v>
      </c>
      <c r="C59" s="5">
        <v>108</v>
      </c>
      <c r="D59" s="5">
        <v>123</v>
      </c>
      <c r="E59" s="5">
        <v>584</v>
      </c>
      <c r="F59" s="5">
        <v>406</v>
      </c>
      <c r="G59" s="5">
        <v>1172</v>
      </c>
      <c r="H59" s="5">
        <v>400</v>
      </c>
      <c r="I59" s="5">
        <v>201</v>
      </c>
      <c r="J59" s="5">
        <v>765</v>
      </c>
      <c r="K59" s="5">
        <v>173</v>
      </c>
      <c r="L59" s="5">
        <v>2154</v>
      </c>
      <c r="M59" s="5">
        <v>3096</v>
      </c>
      <c r="N59" s="29">
        <v>5442</v>
      </c>
      <c r="O59" s="29">
        <v>272</v>
      </c>
      <c r="P59" s="29">
        <v>0</v>
      </c>
      <c r="Q59" s="29">
        <v>0</v>
      </c>
      <c r="R59" s="5">
        <f t="shared" si="23"/>
        <v>14896</v>
      </c>
    </row>
    <row r="60" spans="1:18" ht="15" customHeight="1">
      <c r="A60" s="45"/>
      <c r="B60" s="36" t="s">
        <v>0</v>
      </c>
      <c r="C60" s="12">
        <f t="shared" ref="C60:Q60" si="25">SUM(C58:C59)</f>
        <v>259</v>
      </c>
      <c r="D60" s="12">
        <f t="shared" si="25"/>
        <v>781</v>
      </c>
      <c r="E60" s="12">
        <f t="shared" si="25"/>
        <v>1941</v>
      </c>
      <c r="F60" s="12">
        <f t="shared" si="25"/>
        <v>1557</v>
      </c>
      <c r="G60" s="12">
        <f t="shared" si="25"/>
        <v>2224</v>
      </c>
      <c r="H60" s="12">
        <f t="shared" si="25"/>
        <v>2727</v>
      </c>
      <c r="I60" s="12">
        <f t="shared" si="25"/>
        <v>637</v>
      </c>
      <c r="J60" s="12">
        <f t="shared" si="25"/>
        <v>2106</v>
      </c>
      <c r="K60" s="12">
        <f t="shared" si="25"/>
        <v>407</v>
      </c>
      <c r="L60" s="12">
        <f t="shared" si="25"/>
        <v>4773</v>
      </c>
      <c r="M60" s="12">
        <f t="shared" si="25"/>
        <v>9454</v>
      </c>
      <c r="N60" s="37">
        <f t="shared" si="25"/>
        <v>5442</v>
      </c>
      <c r="O60" s="37">
        <f t="shared" si="25"/>
        <v>272</v>
      </c>
      <c r="P60" s="37">
        <f t="shared" si="25"/>
        <v>1</v>
      </c>
      <c r="Q60" s="37">
        <f t="shared" si="25"/>
        <v>0</v>
      </c>
      <c r="R60" s="12">
        <f t="shared" si="23"/>
        <v>32581</v>
      </c>
    </row>
    <row r="61" spans="1:18" ht="15" customHeight="1">
      <c r="A61" s="43" t="s">
        <v>10</v>
      </c>
      <c r="B61" s="7" t="s">
        <v>17</v>
      </c>
      <c r="C61" s="5">
        <v>208</v>
      </c>
      <c r="D61" s="5">
        <v>451</v>
      </c>
      <c r="E61" s="5">
        <v>701</v>
      </c>
      <c r="F61" s="5">
        <v>894</v>
      </c>
      <c r="G61" s="5">
        <v>757</v>
      </c>
      <c r="H61" s="5">
        <v>1694</v>
      </c>
      <c r="I61" s="5">
        <v>292</v>
      </c>
      <c r="J61" s="5">
        <v>781</v>
      </c>
      <c r="K61" s="5">
        <v>128</v>
      </c>
      <c r="L61" s="5">
        <v>1605</v>
      </c>
      <c r="M61" s="5">
        <v>4769</v>
      </c>
      <c r="N61" s="29">
        <v>0</v>
      </c>
      <c r="O61" s="29">
        <v>0</v>
      </c>
      <c r="P61" s="29">
        <v>0</v>
      </c>
      <c r="Q61" s="29">
        <v>0</v>
      </c>
      <c r="R61" s="5">
        <f t="shared" si="23"/>
        <v>12280</v>
      </c>
    </row>
    <row r="62" spans="1:18" ht="15" customHeight="1">
      <c r="A62" s="44"/>
      <c r="B62" s="32" t="s">
        <v>18</v>
      </c>
      <c r="C62" s="33">
        <v>93</v>
      </c>
      <c r="D62" s="33">
        <v>95</v>
      </c>
      <c r="E62" s="33">
        <v>450</v>
      </c>
      <c r="F62" s="33">
        <v>394</v>
      </c>
      <c r="G62" s="33">
        <v>762</v>
      </c>
      <c r="H62" s="33">
        <v>288</v>
      </c>
      <c r="I62" s="33">
        <v>151</v>
      </c>
      <c r="J62" s="33">
        <v>474</v>
      </c>
      <c r="K62" s="33">
        <v>113</v>
      </c>
      <c r="L62" s="33">
        <v>1221</v>
      </c>
      <c r="M62" s="33">
        <v>2376</v>
      </c>
      <c r="N62" s="33">
        <v>4612</v>
      </c>
      <c r="O62" s="34">
        <v>0</v>
      </c>
      <c r="P62" s="34">
        <v>0</v>
      </c>
      <c r="Q62" s="34">
        <v>0</v>
      </c>
      <c r="R62" s="33">
        <f t="shared" si="23"/>
        <v>11029</v>
      </c>
    </row>
    <row r="63" spans="1:18" ht="15" customHeight="1">
      <c r="A63" s="45"/>
      <c r="B63" s="8" t="s">
        <v>0</v>
      </c>
      <c r="C63" s="21">
        <f t="shared" ref="C63:Q63" si="26">SUM(C61:C62)</f>
        <v>301</v>
      </c>
      <c r="D63" s="21">
        <f t="shared" si="26"/>
        <v>546</v>
      </c>
      <c r="E63" s="21">
        <f t="shared" si="26"/>
        <v>1151</v>
      </c>
      <c r="F63" s="21">
        <f t="shared" si="26"/>
        <v>1288</v>
      </c>
      <c r="G63" s="21">
        <f t="shared" si="26"/>
        <v>1519</v>
      </c>
      <c r="H63" s="21">
        <f t="shared" si="26"/>
        <v>1982</v>
      </c>
      <c r="I63" s="21">
        <f t="shared" si="26"/>
        <v>443</v>
      </c>
      <c r="J63" s="21">
        <f t="shared" si="26"/>
        <v>1255</v>
      </c>
      <c r="K63" s="21">
        <f t="shared" si="26"/>
        <v>241</v>
      </c>
      <c r="L63" s="21">
        <f t="shared" si="26"/>
        <v>2826</v>
      </c>
      <c r="M63" s="21">
        <f t="shared" si="26"/>
        <v>7145</v>
      </c>
      <c r="N63" s="38">
        <f t="shared" si="26"/>
        <v>4612</v>
      </c>
      <c r="O63" s="38">
        <f t="shared" si="26"/>
        <v>0</v>
      </c>
      <c r="P63" s="38">
        <f t="shared" si="26"/>
        <v>0</v>
      </c>
      <c r="Q63" s="38">
        <f t="shared" si="26"/>
        <v>0</v>
      </c>
      <c r="R63" s="21">
        <f>SUM(C63:Q63)</f>
        <v>23309</v>
      </c>
    </row>
    <row r="64" spans="1:18" ht="15" customHeight="1">
      <c r="A64" s="43" t="s">
        <v>11</v>
      </c>
      <c r="B64" s="7" t="s">
        <v>17</v>
      </c>
      <c r="C64" s="5">
        <v>217</v>
      </c>
      <c r="D64" s="5">
        <v>583</v>
      </c>
      <c r="E64" s="5">
        <v>877</v>
      </c>
      <c r="F64" s="5">
        <v>1169</v>
      </c>
      <c r="G64" s="5">
        <v>1086</v>
      </c>
      <c r="H64" s="5">
        <v>2138</v>
      </c>
      <c r="I64" s="5">
        <v>526</v>
      </c>
      <c r="J64" s="5">
        <v>1331</v>
      </c>
      <c r="K64" s="5">
        <v>201</v>
      </c>
      <c r="L64" s="5">
        <v>1714</v>
      </c>
      <c r="M64" s="5">
        <v>5101</v>
      </c>
      <c r="N64" s="29">
        <v>0</v>
      </c>
      <c r="O64" s="29">
        <v>0</v>
      </c>
      <c r="P64" s="29">
        <v>8</v>
      </c>
      <c r="Q64" s="29">
        <v>0</v>
      </c>
      <c r="R64" s="5">
        <f t="shared" si="23"/>
        <v>14951</v>
      </c>
    </row>
    <row r="65" spans="1:18" ht="15" customHeight="1">
      <c r="A65" s="44"/>
      <c r="B65" s="7" t="s">
        <v>18</v>
      </c>
      <c r="C65" s="5">
        <v>76</v>
      </c>
      <c r="D65" s="5">
        <v>89</v>
      </c>
      <c r="E65" s="5">
        <v>355</v>
      </c>
      <c r="F65" s="5">
        <v>332</v>
      </c>
      <c r="G65" s="5">
        <v>816</v>
      </c>
      <c r="H65" s="5">
        <v>222</v>
      </c>
      <c r="I65" s="5">
        <v>162</v>
      </c>
      <c r="J65" s="5">
        <v>478</v>
      </c>
      <c r="K65" s="5">
        <v>102</v>
      </c>
      <c r="L65" s="5">
        <v>1031</v>
      </c>
      <c r="M65" s="5">
        <v>1770</v>
      </c>
      <c r="N65" s="29">
        <v>4340</v>
      </c>
      <c r="O65" s="29">
        <v>0</v>
      </c>
      <c r="P65" s="29">
        <v>0</v>
      </c>
      <c r="Q65" s="29">
        <v>0</v>
      </c>
      <c r="R65" s="5">
        <f t="shared" ref="R65" si="27">SUM(C65:Q65)</f>
        <v>9773</v>
      </c>
    </row>
    <row r="66" spans="1:18" ht="15" customHeight="1">
      <c r="A66" s="45"/>
      <c r="B66" s="36" t="s">
        <v>0</v>
      </c>
      <c r="C66" s="12">
        <f t="shared" ref="C66:Q66" si="28">SUM(C64:C65)</f>
        <v>293</v>
      </c>
      <c r="D66" s="12">
        <f t="shared" si="28"/>
        <v>672</v>
      </c>
      <c r="E66" s="12">
        <f t="shared" si="28"/>
        <v>1232</v>
      </c>
      <c r="F66" s="12">
        <f t="shared" si="28"/>
        <v>1501</v>
      </c>
      <c r="G66" s="12">
        <f t="shared" si="28"/>
        <v>1902</v>
      </c>
      <c r="H66" s="12">
        <f t="shared" si="28"/>
        <v>2360</v>
      </c>
      <c r="I66" s="12">
        <f t="shared" si="28"/>
        <v>688</v>
      </c>
      <c r="J66" s="12">
        <f t="shared" si="28"/>
        <v>1809</v>
      </c>
      <c r="K66" s="12">
        <f t="shared" si="28"/>
        <v>303</v>
      </c>
      <c r="L66" s="12">
        <f t="shared" si="28"/>
        <v>2745</v>
      </c>
      <c r="M66" s="12">
        <f t="shared" si="28"/>
        <v>6871</v>
      </c>
      <c r="N66" s="37">
        <f t="shared" si="28"/>
        <v>4340</v>
      </c>
      <c r="O66" s="37">
        <f t="shared" si="28"/>
        <v>0</v>
      </c>
      <c r="P66" s="37">
        <f t="shared" si="28"/>
        <v>8</v>
      </c>
      <c r="Q66" s="37">
        <f t="shared" si="28"/>
        <v>0</v>
      </c>
      <c r="R66" s="12">
        <f>SUM(C66:Q66)</f>
        <v>24724</v>
      </c>
    </row>
    <row r="67" spans="1:18" ht="15" customHeight="1">
      <c r="A67" s="43" t="s">
        <v>13</v>
      </c>
      <c r="B67" s="7" t="s">
        <v>17</v>
      </c>
      <c r="C67" s="5">
        <v>213</v>
      </c>
      <c r="D67" s="5">
        <v>541</v>
      </c>
      <c r="E67" s="5">
        <v>733</v>
      </c>
      <c r="F67" s="5">
        <v>1205</v>
      </c>
      <c r="G67" s="5">
        <v>957</v>
      </c>
      <c r="H67" s="5">
        <v>1905</v>
      </c>
      <c r="I67" s="5">
        <v>443</v>
      </c>
      <c r="J67" s="5">
        <v>1071</v>
      </c>
      <c r="K67" s="5">
        <v>191</v>
      </c>
      <c r="L67" s="5">
        <v>1412</v>
      </c>
      <c r="M67" s="5">
        <v>5583</v>
      </c>
      <c r="N67" s="29">
        <v>0</v>
      </c>
      <c r="O67" s="29">
        <v>0</v>
      </c>
      <c r="P67" s="29">
        <v>0</v>
      </c>
      <c r="Q67" s="29">
        <v>0</v>
      </c>
      <c r="R67" s="5">
        <f t="shared" ref="R67:R71" si="29">SUM(C67:Q67)</f>
        <v>14254</v>
      </c>
    </row>
    <row r="68" spans="1:18" ht="15" customHeight="1">
      <c r="A68" s="44"/>
      <c r="B68" s="7" t="s">
        <v>18</v>
      </c>
      <c r="C68" s="5">
        <v>106</v>
      </c>
      <c r="D68" s="5">
        <v>110</v>
      </c>
      <c r="E68" s="5">
        <v>324</v>
      </c>
      <c r="F68" s="5">
        <v>279</v>
      </c>
      <c r="G68" s="5">
        <v>666</v>
      </c>
      <c r="H68" s="5">
        <v>258</v>
      </c>
      <c r="I68" s="5">
        <v>193</v>
      </c>
      <c r="J68" s="5">
        <v>529</v>
      </c>
      <c r="K68" s="5">
        <v>127</v>
      </c>
      <c r="L68" s="5">
        <v>1232</v>
      </c>
      <c r="M68" s="5">
        <v>2083</v>
      </c>
      <c r="N68" s="29">
        <v>3963</v>
      </c>
      <c r="O68" s="29">
        <v>124</v>
      </c>
      <c r="P68" s="29">
        <v>0</v>
      </c>
      <c r="Q68" s="29">
        <v>0</v>
      </c>
      <c r="R68" s="5">
        <f>SUM(C68:Q68)</f>
        <v>9994</v>
      </c>
    </row>
    <row r="69" spans="1:18" ht="15" customHeight="1">
      <c r="A69" s="45"/>
      <c r="B69" s="36" t="s">
        <v>0</v>
      </c>
      <c r="C69" s="12">
        <f t="shared" ref="C69:Q69" si="30">SUM(C67:C68)</f>
        <v>319</v>
      </c>
      <c r="D69" s="12">
        <f t="shared" si="30"/>
        <v>651</v>
      </c>
      <c r="E69" s="12">
        <f t="shared" si="30"/>
        <v>1057</v>
      </c>
      <c r="F69" s="12">
        <f t="shared" si="30"/>
        <v>1484</v>
      </c>
      <c r="G69" s="12">
        <f t="shared" si="30"/>
        <v>1623</v>
      </c>
      <c r="H69" s="12">
        <f t="shared" si="30"/>
        <v>2163</v>
      </c>
      <c r="I69" s="12">
        <f t="shared" si="30"/>
        <v>636</v>
      </c>
      <c r="J69" s="12">
        <f t="shared" si="30"/>
        <v>1600</v>
      </c>
      <c r="K69" s="12">
        <f t="shared" si="30"/>
        <v>318</v>
      </c>
      <c r="L69" s="12">
        <f t="shared" si="30"/>
        <v>2644</v>
      </c>
      <c r="M69" s="12">
        <f t="shared" si="30"/>
        <v>7666</v>
      </c>
      <c r="N69" s="37">
        <f t="shared" si="30"/>
        <v>3963</v>
      </c>
      <c r="O69" s="37">
        <f t="shared" si="30"/>
        <v>124</v>
      </c>
      <c r="P69" s="37">
        <f t="shared" si="30"/>
        <v>0</v>
      </c>
      <c r="Q69" s="37">
        <f t="shared" si="30"/>
        <v>0</v>
      </c>
      <c r="R69" s="12">
        <f>SUM(C69:Q69)</f>
        <v>24248</v>
      </c>
    </row>
    <row r="70" spans="1:18" ht="15" customHeight="1">
      <c r="A70" s="43" t="s">
        <v>12</v>
      </c>
      <c r="B70" s="6" t="s">
        <v>17</v>
      </c>
      <c r="C70" s="5">
        <v>353</v>
      </c>
      <c r="D70" s="5">
        <v>822</v>
      </c>
      <c r="E70" s="5">
        <v>1586</v>
      </c>
      <c r="F70" s="5">
        <v>1795</v>
      </c>
      <c r="G70" s="5">
        <v>1567</v>
      </c>
      <c r="H70" s="5">
        <v>2936</v>
      </c>
      <c r="I70" s="5">
        <v>773</v>
      </c>
      <c r="J70" s="5">
        <v>2047</v>
      </c>
      <c r="K70" s="5">
        <v>322</v>
      </c>
      <c r="L70" s="5">
        <v>2212</v>
      </c>
      <c r="M70" s="5">
        <v>5590</v>
      </c>
      <c r="N70" s="29">
        <v>0</v>
      </c>
      <c r="O70" s="29">
        <v>0</v>
      </c>
      <c r="P70" s="29">
        <v>37</v>
      </c>
      <c r="Q70" s="29">
        <v>0</v>
      </c>
      <c r="R70" s="5">
        <f t="shared" si="29"/>
        <v>20040</v>
      </c>
    </row>
    <row r="71" spans="1:18" ht="15" customHeight="1">
      <c r="A71" s="44"/>
      <c r="B71" s="32" t="s">
        <v>18</v>
      </c>
      <c r="C71" s="33">
        <v>159</v>
      </c>
      <c r="D71" s="33">
        <v>169</v>
      </c>
      <c r="E71" s="33">
        <v>449</v>
      </c>
      <c r="F71" s="33">
        <v>484</v>
      </c>
      <c r="G71" s="33">
        <v>1010</v>
      </c>
      <c r="H71" s="33">
        <v>328</v>
      </c>
      <c r="I71" s="33">
        <v>305</v>
      </c>
      <c r="J71" s="33">
        <v>537</v>
      </c>
      <c r="K71" s="33">
        <v>181</v>
      </c>
      <c r="L71" s="33">
        <v>1730</v>
      </c>
      <c r="M71" s="33">
        <v>2487</v>
      </c>
      <c r="N71" s="34">
        <v>5797</v>
      </c>
      <c r="O71" s="34">
        <v>102</v>
      </c>
      <c r="P71" s="34">
        <v>0</v>
      </c>
      <c r="Q71" s="34">
        <v>0</v>
      </c>
      <c r="R71" s="33">
        <f t="shared" si="29"/>
        <v>13738</v>
      </c>
    </row>
    <row r="72" spans="1:18" ht="15" customHeight="1">
      <c r="A72" s="45"/>
      <c r="B72" s="8" t="s">
        <v>0</v>
      </c>
      <c r="C72" s="21">
        <f t="shared" ref="C72:Q72" si="31">SUM(C70:C71)</f>
        <v>512</v>
      </c>
      <c r="D72" s="21">
        <f t="shared" si="31"/>
        <v>991</v>
      </c>
      <c r="E72" s="21">
        <f t="shared" si="31"/>
        <v>2035</v>
      </c>
      <c r="F72" s="21">
        <f t="shared" si="31"/>
        <v>2279</v>
      </c>
      <c r="G72" s="21">
        <f t="shared" si="31"/>
        <v>2577</v>
      </c>
      <c r="H72" s="21">
        <f t="shared" si="31"/>
        <v>3264</v>
      </c>
      <c r="I72" s="21">
        <f t="shared" si="31"/>
        <v>1078</v>
      </c>
      <c r="J72" s="21">
        <f t="shared" si="31"/>
        <v>2584</v>
      </c>
      <c r="K72" s="21">
        <f t="shared" si="31"/>
        <v>503</v>
      </c>
      <c r="L72" s="21">
        <f t="shared" si="31"/>
        <v>3942</v>
      </c>
      <c r="M72" s="21">
        <f t="shared" si="31"/>
        <v>8077</v>
      </c>
      <c r="N72" s="21">
        <f t="shared" si="31"/>
        <v>5797</v>
      </c>
      <c r="O72" s="21">
        <f t="shared" si="31"/>
        <v>102</v>
      </c>
      <c r="P72" s="38">
        <f t="shared" si="31"/>
        <v>37</v>
      </c>
      <c r="Q72" s="38">
        <f t="shared" si="31"/>
        <v>0</v>
      </c>
      <c r="R72" s="21">
        <f>SUM(C72:Q72)</f>
        <v>33778</v>
      </c>
    </row>
    <row r="73" spans="1:18" ht="15" customHeight="1">
      <c r="A73" s="43" t="s">
        <v>14</v>
      </c>
      <c r="B73" s="7" t="s">
        <v>17</v>
      </c>
      <c r="C73" s="5">
        <v>194</v>
      </c>
      <c r="D73" s="5">
        <v>652</v>
      </c>
      <c r="E73" s="5">
        <v>1249</v>
      </c>
      <c r="F73" s="5">
        <v>1302</v>
      </c>
      <c r="G73" s="5">
        <v>1204</v>
      </c>
      <c r="H73" s="5">
        <v>2707</v>
      </c>
      <c r="I73" s="5">
        <v>554</v>
      </c>
      <c r="J73" s="5">
        <v>1283</v>
      </c>
      <c r="K73" s="5">
        <v>239</v>
      </c>
      <c r="L73" s="5">
        <v>1528</v>
      </c>
      <c r="M73" s="5">
        <v>6420</v>
      </c>
      <c r="N73" s="29">
        <v>0</v>
      </c>
      <c r="O73" s="29">
        <v>0</v>
      </c>
      <c r="P73" s="29">
        <v>0</v>
      </c>
      <c r="Q73" s="29">
        <v>0</v>
      </c>
      <c r="R73" s="5">
        <f>SUM(C73:Q73)</f>
        <v>17332</v>
      </c>
    </row>
    <row r="74" spans="1:18" ht="15" customHeight="1">
      <c r="A74" s="44"/>
      <c r="B74" s="7" t="s">
        <v>18</v>
      </c>
      <c r="C74" s="5">
        <v>122</v>
      </c>
      <c r="D74" s="5">
        <v>176</v>
      </c>
      <c r="E74" s="5">
        <v>564</v>
      </c>
      <c r="F74" s="5">
        <v>550</v>
      </c>
      <c r="G74" s="5">
        <v>1328</v>
      </c>
      <c r="H74" s="5">
        <v>427</v>
      </c>
      <c r="I74" s="5">
        <v>295</v>
      </c>
      <c r="J74" s="5">
        <v>700</v>
      </c>
      <c r="K74" s="5">
        <v>182</v>
      </c>
      <c r="L74" s="5">
        <v>1703</v>
      </c>
      <c r="M74" s="5">
        <v>2298</v>
      </c>
      <c r="N74" s="29">
        <v>5817</v>
      </c>
      <c r="O74" s="29">
        <v>83</v>
      </c>
      <c r="P74" s="29">
        <v>0</v>
      </c>
      <c r="Q74" s="29">
        <v>0</v>
      </c>
      <c r="R74" s="5">
        <f t="shared" ref="R74:R75" si="32">SUM(C74:Q74)</f>
        <v>14245</v>
      </c>
    </row>
    <row r="75" spans="1:18" ht="15" customHeight="1">
      <c r="A75" s="45"/>
      <c r="B75" s="36" t="s">
        <v>0</v>
      </c>
      <c r="C75" s="12">
        <f t="shared" ref="C75:Q75" si="33">SUM(C73:C74)</f>
        <v>316</v>
      </c>
      <c r="D75" s="12">
        <f t="shared" si="33"/>
        <v>828</v>
      </c>
      <c r="E75" s="12">
        <f t="shared" si="33"/>
        <v>1813</v>
      </c>
      <c r="F75" s="12">
        <f t="shared" si="33"/>
        <v>1852</v>
      </c>
      <c r="G75" s="12">
        <f t="shared" si="33"/>
        <v>2532</v>
      </c>
      <c r="H75" s="12">
        <f t="shared" si="33"/>
        <v>3134</v>
      </c>
      <c r="I75" s="12">
        <f t="shared" si="33"/>
        <v>849</v>
      </c>
      <c r="J75" s="12">
        <f t="shared" si="33"/>
        <v>1983</v>
      </c>
      <c r="K75" s="12">
        <f t="shared" si="33"/>
        <v>421</v>
      </c>
      <c r="L75" s="12">
        <f t="shared" si="33"/>
        <v>3231</v>
      </c>
      <c r="M75" s="12">
        <f t="shared" si="33"/>
        <v>8718</v>
      </c>
      <c r="N75" s="12">
        <f t="shared" si="33"/>
        <v>5817</v>
      </c>
      <c r="O75" s="12">
        <f t="shared" si="33"/>
        <v>83</v>
      </c>
      <c r="P75" s="12">
        <f t="shared" si="33"/>
        <v>0</v>
      </c>
      <c r="Q75" s="12">
        <f t="shared" si="33"/>
        <v>0</v>
      </c>
      <c r="R75" s="12">
        <f t="shared" si="32"/>
        <v>31577</v>
      </c>
    </row>
    <row r="76" spans="1:18" ht="15" customHeight="1">
      <c r="A76" s="43" t="s">
        <v>15</v>
      </c>
      <c r="B76" s="7" t="s">
        <v>17</v>
      </c>
      <c r="C76" s="11">
        <v>114</v>
      </c>
      <c r="D76" s="11">
        <v>357</v>
      </c>
      <c r="E76" s="11">
        <v>621</v>
      </c>
      <c r="F76" s="11">
        <v>810</v>
      </c>
      <c r="G76" s="11">
        <v>765</v>
      </c>
      <c r="H76" s="11">
        <v>1575</v>
      </c>
      <c r="I76" s="11">
        <v>279</v>
      </c>
      <c r="J76" s="11">
        <v>894</v>
      </c>
      <c r="K76" s="11">
        <v>161</v>
      </c>
      <c r="L76" s="11">
        <v>977</v>
      </c>
      <c r="M76" s="11">
        <v>3468</v>
      </c>
      <c r="N76" s="35">
        <v>0</v>
      </c>
      <c r="O76" s="35">
        <v>0</v>
      </c>
      <c r="P76" s="35">
        <v>3</v>
      </c>
      <c r="Q76" s="35">
        <v>0</v>
      </c>
      <c r="R76" s="11">
        <f>SUM(C76:Q76)</f>
        <v>10024</v>
      </c>
    </row>
    <row r="77" spans="1:18" ht="15" customHeight="1">
      <c r="A77" s="44"/>
      <c r="B77" s="7" t="s">
        <v>18</v>
      </c>
      <c r="C77" s="5">
        <v>59</v>
      </c>
      <c r="D77" s="5">
        <v>85</v>
      </c>
      <c r="E77" s="5">
        <v>286</v>
      </c>
      <c r="F77" s="5">
        <v>306</v>
      </c>
      <c r="G77" s="5">
        <v>605</v>
      </c>
      <c r="H77" s="5">
        <v>204</v>
      </c>
      <c r="I77" s="5">
        <v>139</v>
      </c>
      <c r="J77" s="5">
        <v>354</v>
      </c>
      <c r="K77" s="5">
        <v>101</v>
      </c>
      <c r="L77" s="5">
        <v>747</v>
      </c>
      <c r="M77" s="5">
        <v>1495</v>
      </c>
      <c r="N77" s="29">
        <v>3595</v>
      </c>
      <c r="O77" s="29">
        <v>43</v>
      </c>
      <c r="P77" s="29">
        <v>0</v>
      </c>
      <c r="Q77" s="29">
        <v>0</v>
      </c>
      <c r="R77" s="5">
        <f>SUM(C77:Q77)</f>
        <v>8019</v>
      </c>
    </row>
    <row r="78" spans="1:18" ht="15" customHeight="1">
      <c r="A78" s="45"/>
      <c r="B78" s="36" t="s">
        <v>0</v>
      </c>
      <c r="C78" s="12">
        <f t="shared" ref="C78:Q78" si="34">SUM(C76:C77)</f>
        <v>173</v>
      </c>
      <c r="D78" s="12">
        <f t="shared" si="34"/>
        <v>442</v>
      </c>
      <c r="E78" s="12">
        <f t="shared" si="34"/>
        <v>907</v>
      </c>
      <c r="F78" s="12">
        <f t="shared" si="34"/>
        <v>1116</v>
      </c>
      <c r="G78" s="12">
        <f t="shared" si="34"/>
        <v>1370</v>
      </c>
      <c r="H78" s="12">
        <f t="shared" si="34"/>
        <v>1779</v>
      </c>
      <c r="I78" s="12">
        <f t="shared" si="34"/>
        <v>418</v>
      </c>
      <c r="J78" s="12">
        <f t="shared" si="34"/>
        <v>1248</v>
      </c>
      <c r="K78" s="12">
        <f t="shared" si="34"/>
        <v>262</v>
      </c>
      <c r="L78" s="12">
        <f t="shared" si="34"/>
        <v>1724</v>
      </c>
      <c r="M78" s="12">
        <f t="shared" si="34"/>
        <v>4963</v>
      </c>
      <c r="N78" s="12">
        <f t="shared" si="34"/>
        <v>3595</v>
      </c>
      <c r="O78" s="12">
        <f t="shared" si="34"/>
        <v>43</v>
      </c>
      <c r="P78" s="12">
        <f t="shared" si="34"/>
        <v>3</v>
      </c>
      <c r="Q78" s="12">
        <f t="shared" si="34"/>
        <v>0</v>
      </c>
      <c r="R78" s="12">
        <f>SUM(C78:Q78)</f>
        <v>18043</v>
      </c>
    </row>
    <row r="79" spans="1:18" ht="15" customHeight="1">
      <c r="A79" s="44"/>
      <c r="B79" s="7" t="s">
        <v>17</v>
      </c>
      <c r="C79" s="5">
        <f>24-24</f>
        <v>0</v>
      </c>
      <c r="D79" s="5">
        <v>0</v>
      </c>
      <c r="E79" s="5">
        <v>0</v>
      </c>
      <c r="F79" s="5">
        <v>1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29">
        <v>0</v>
      </c>
      <c r="O79" s="29">
        <v>0</v>
      </c>
      <c r="P79" s="29">
        <v>206</v>
      </c>
      <c r="Q79" s="29">
        <f>16012+24</f>
        <v>16036</v>
      </c>
      <c r="R79" s="5">
        <f t="shared" ref="R79:R81" si="35">SUM(C79:Q79)</f>
        <v>16243</v>
      </c>
    </row>
    <row r="80" spans="1:18" ht="15" customHeight="1">
      <c r="A80" s="44"/>
      <c r="B80" s="7" t="s">
        <v>18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29">
        <v>0</v>
      </c>
      <c r="O80" s="29">
        <v>0</v>
      </c>
      <c r="P80" s="29">
        <v>0</v>
      </c>
      <c r="Q80" s="29">
        <v>3108</v>
      </c>
      <c r="R80" s="5">
        <f t="shared" si="35"/>
        <v>3108</v>
      </c>
    </row>
    <row r="81" spans="1:19" ht="15" customHeight="1">
      <c r="A81" s="45"/>
      <c r="B81" s="36" t="s">
        <v>0</v>
      </c>
      <c r="C81" s="12">
        <f t="shared" ref="C81:Q81" si="36">SUM(C79:C80)</f>
        <v>0</v>
      </c>
      <c r="D81" s="12">
        <f t="shared" si="36"/>
        <v>0</v>
      </c>
      <c r="E81" s="12">
        <f t="shared" si="36"/>
        <v>0</v>
      </c>
      <c r="F81" s="12">
        <f t="shared" si="36"/>
        <v>1</v>
      </c>
      <c r="G81" s="12">
        <f t="shared" si="36"/>
        <v>0</v>
      </c>
      <c r="H81" s="12">
        <f t="shared" si="36"/>
        <v>0</v>
      </c>
      <c r="I81" s="12">
        <f t="shared" si="36"/>
        <v>0</v>
      </c>
      <c r="J81" s="12">
        <f t="shared" si="36"/>
        <v>0</v>
      </c>
      <c r="K81" s="12">
        <f t="shared" si="36"/>
        <v>0</v>
      </c>
      <c r="L81" s="12">
        <f t="shared" si="36"/>
        <v>0</v>
      </c>
      <c r="M81" s="12">
        <f t="shared" si="36"/>
        <v>0</v>
      </c>
      <c r="N81" s="12">
        <f t="shared" si="36"/>
        <v>0</v>
      </c>
      <c r="O81" s="12">
        <f t="shared" si="36"/>
        <v>0</v>
      </c>
      <c r="P81" s="12">
        <f t="shared" si="36"/>
        <v>206</v>
      </c>
      <c r="Q81" s="12">
        <f t="shared" si="36"/>
        <v>19144</v>
      </c>
      <c r="R81" s="12">
        <f t="shared" si="35"/>
        <v>19351</v>
      </c>
    </row>
    <row r="82" spans="1:19" ht="15" customHeight="1">
      <c r="A82" s="45" t="s">
        <v>16</v>
      </c>
      <c r="B82" s="7" t="s">
        <v>17</v>
      </c>
      <c r="C82" s="33">
        <f>C4+C9+C12+C19+C23+C30+C34+C37+C40+C43+C46+C49+C52+C55+C58+C61+C64+C67+C70+C73+C26+C76+C79+C16</f>
        <v>25336</v>
      </c>
      <c r="D82" s="33">
        <f t="shared" ref="D82:Q82" si="37">D4+D9+D12+D19+D23+D30+D34+D37+D40+D43+D46+D49+D52+D55+D58+D61+D64+D67+D70+D73+D26+D76+D79+D16</f>
        <v>53362</v>
      </c>
      <c r="E82" s="33">
        <f t="shared" si="37"/>
        <v>80185</v>
      </c>
      <c r="F82" s="33">
        <f t="shared" si="37"/>
        <v>151004</v>
      </c>
      <c r="G82" s="33">
        <f t="shared" si="37"/>
        <v>79814</v>
      </c>
      <c r="H82" s="33">
        <f t="shared" si="37"/>
        <v>108091</v>
      </c>
      <c r="I82" s="33">
        <f t="shared" si="37"/>
        <v>41368</v>
      </c>
      <c r="J82" s="33">
        <f t="shared" si="37"/>
        <v>89638</v>
      </c>
      <c r="K82" s="33">
        <f t="shared" si="37"/>
        <v>18324</v>
      </c>
      <c r="L82" s="33">
        <f t="shared" si="37"/>
        <v>151858</v>
      </c>
      <c r="M82" s="33">
        <f t="shared" si="37"/>
        <v>192252</v>
      </c>
      <c r="N82" s="33">
        <f t="shared" si="37"/>
        <v>0</v>
      </c>
      <c r="O82" s="33">
        <f t="shared" si="37"/>
        <v>0</v>
      </c>
      <c r="P82" s="33">
        <f t="shared" si="37"/>
        <v>2344</v>
      </c>
      <c r="Q82" s="33">
        <f t="shared" si="37"/>
        <v>16821</v>
      </c>
      <c r="R82" s="33">
        <f t="shared" ref="R82:R84" si="38">SUM(C82:Q82)</f>
        <v>1010397</v>
      </c>
      <c r="S82" s="22"/>
    </row>
    <row r="83" spans="1:19" ht="15" customHeight="1">
      <c r="A83" s="48"/>
      <c r="B83" s="7" t="s">
        <v>18</v>
      </c>
      <c r="C83" s="5">
        <f>C5+C10+C13+C20+C24+C31+C35+C38+C41+C44+C47+C50+C53+C56+C59+C62+C65+C68+C71+C74+C27+C77+C80+C17</f>
        <v>4666</v>
      </c>
      <c r="D83" s="5">
        <f t="shared" ref="D83:Q83" si="39">D5+D10+D13+D20+D24+D31+D35+D38+D41+D44+D47+D50+D53+D56+D59+D62+D65+D68+D71+D74+D27+D77+D80+D17</f>
        <v>5437</v>
      </c>
      <c r="E83" s="5">
        <f t="shared" si="39"/>
        <v>18833</v>
      </c>
      <c r="F83" s="5">
        <f t="shared" si="39"/>
        <v>20254</v>
      </c>
      <c r="G83" s="5">
        <f t="shared" si="39"/>
        <v>36901</v>
      </c>
      <c r="H83" s="5">
        <f t="shared" si="39"/>
        <v>13553</v>
      </c>
      <c r="I83" s="5">
        <f t="shared" si="39"/>
        <v>7520</v>
      </c>
      <c r="J83" s="5">
        <f t="shared" si="39"/>
        <v>24155</v>
      </c>
      <c r="K83" s="5">
        <f t="shared" si="39"/>
        <v>6382</v>
      </c>
      <c r="L83" s="5">
        <f t="shared" si="39"/>
        <v>63639</v>
      </c>
      <c r="M83" s="5">
        <f t="shared" si="39"/>
        <v>92282</v>
      </c>
      <c r="N83" s="5">
        <f t="shared" si="39"/>
        <v>185352</v>
      </c>
      <c r="O83" s="5">
        <f t="shared" si="39"/>
        <v>5114</v>
      </c>
      <c r="P83" s="5">
        <f t="shared" si="39"/>
        <v>2731</v>
      </c>
      <c r="Q83" s="5">
        <f t="shared" si="39"/>
        <v>3214</v>
      </c>
      <c r="R83" s="5">
        <f t="shared" si="38"/>
        <v>490033</v>
      </c>
      <c r="S83" s="22"/>
    </row>
    <row r="84" spans="1:19" ht="15" customHeight="1">
      <c r="A84" s="48"/>
      <c r="B84" s="8" t="s">
        <v>32</v>
      </c>
      <c r="C84" s="12">
        <f t="shared" ref="C84:Q84" si="40">C6+C14+C21+C32+C28</f>
        <v>8198</v>
      </c>
      <c r="D84" s="12">
        <f t="shared" si="40"/>
        <v>2842</v>
      </c>
      <c r="E84" s="12">
        <f t="shared" si="40"/>
        <v>21575</v>
      </c>
      <c r="F84" s="12">
        <f t="shared" si="40"/>
        <v>22442</v>
      </c>
      <c r="G84" s="12">
        <f t="shared" si="40"/>
        <v>6850</v>
      </c>
      <c r="H84" s="12">
        <f t="shared" si="40"/>
        <v>6364</v>
      </c>
      <c r="I84" s="12">
        <f t="shared" si="40"/>
        <v>4943</v>
      </c>
      <c r="J84" s="12">
        <f t="shared" si="40"/>
        <v>9628</v>
      </c>
      <c r="K84" s="12">
        <f t="shared" si="40"/>
        <v>2706</v>
      </c>
      <c r="L84" s="12">
        <f t="shared" si="40"/>
        <v>11953</v>
      </c>
      <c r="M84" s="12">
        <f t="shared" si="40"/>
        <v>2684</v>
      </c>
      <c r="N84" s="12">
        <f t="shared" si="40"/>
        <v>0</v>
      </c>
      <c r="O84" s="12">
        <f t="shared" si="40"/>
        <v>0</v>
      </c>
      <c r="P84" s="12">
        <f t="shared" si="40"/>
        <v>0</v>
      </c>
      <c r="Q84" s="12">
        <f t="shared" si="40"/>
        <v>2</v>
      </c>
      <c r="R84" s="12">
        <f t="shared" si="38"/>
        <v>100187</v>
      </c>
      <c r="S84" s="22"/>
    </row>
    <row r="85" spans="1:19" ht="15" customHeight="1">
      <c r="A85" s="48"/>
      <c r="B85" s="8" t="s">
        <v>0</v>
      </c>
      <c r="C85" s="5">
        <f>SUM(C82:C84)</f>
        <v>38200</v>
      </c>
      <c r="D85" s="5">
        <f t="shared" ref="D85:Q85" si="41">SUM(D82:D84)</f>
        <v>61641</v>
      </c>
      <c r="E85" s="5">
        <f t="shared" si="41"/>
        <v>120593</v>
      </c>
      <c r="F85" s="5">
        <f t="shared" si="41"/>
        <v>193700</v>
      </c>
      <c r="G85" s="5">
        <f t="shared" si="41"/>
        <v>123565</v>
      </c>
      <c r="H85" s="5">
        <f t="shared" si="41"/>
        <v>128008</v>
      </c>
      <c r="I85" s="5">
        <f t="shared" si="41"/>
        <v>53831</v>
      </c>
      <c r="J85" s="5">
        <f t="shared" si="41"/>
        <v>123421</v>
      </c>
      <c r="K85" s="5">
        <f t="shared" si="41"/>
        <v>27412</v>
      </c>
      <c r="L85" s="5">
        <f t="shared" si="41"/>
        <v>227450</v>
      </c>
      <c r="M85" s="5">
        <f t="shared" si="41"/>
        <v>287218</v>
      </c>
      <c r="N85" s="5">
        <f t="shared" si="41"/>
        <v>185352</v>
      </c>
      <c r="O85" s="5">
        <f t="shared" si="41"/>
        <v>5114</v>
      </c>
      <c r="P85" s="5">
        <f t="shared" si="41"/>
        <v>5075</v>
      </c>
      <c r="Q85" s="5">
        <f t="shared" si="41"/>
        <v>20037</v>
      </c>
      <c r="R85" s="5">
        <f>SUM(R82:R84)</f>
        <v>1600617</v>
      </c>
    </row>
    <row r="86" spans="1:19" ht="15" customHeight="1">
      <c r="A86" s="46"/>
      <c r="B86" s="47"/>
      <c r="C86" s="13">
        <f>C85/R85</f>
        <v>2.3865796752127459E-2</v>
      </c>
      <c r="D86" s="13">
        <f>D85/R85</f>
        <v>3.8510774282667248E-2</v>
      </c>
      <c r="E86" s="13">
        <f>E85/R85</f>
        <v>7.5341571406526364E-2</v>
      </c>
      <c r="F86" s="13">
        <f>F85/R85</f>
        <v>0.12101583326929553</v>
      </c>
      <c r="G86" s="13">
        <f>G85/R85</f>
        <v>7.719835538420497E-2</v>
      </c>
      <c r="H86" s="13">
        <f>H85/R85</f>
        <v>7.9974159964563668E-2</v>
      </c>
      <c r="I86" s="13">
        <f>I85/R85</f>
        <v>3.3631405889104016E-2</v>
      </c>
      <c r="J86" s="13">
        <f>J85/R85</f>
        <v>7.7108390077076525E-2</v>
      </c>
      <c r="K86" s="13">
        <f>K85/R85</f>
        <v>1.7125895826421936E-2</v>
      </c>
      <c r="L86" s="13">
        <f>L85/R85</f>
        <v>0.14210145212752331</v>
      </c>
      <c r="M86" s="13">
        <f>M85/R85</f>
        <v>0.1794420526584436</v>
      </c>
      <c r="N86" s="13">
        <f>N85/R85</f>
        <v>0.11580034449215522</v>
      </c>
      <c r="O86" s="13">
        <f>O85/R85</f>
        <v>3.195017921214132E-3</v>
      </c>
      <c r="P86" s="13">
        <f>P85/R85</f>
        <v>3.1706523172001797E-3</v>
      </c>
      <c r="Q86" s="13">
        <f>Q85/R85</f>
        <v>1.2518297631475862E-2</v>
      </c>
      <c r="R86" s="16">
        <f>SUM(C86:Q86)</f>
        <v>1.0000000000000002</v>
      </c>
    </row>
    <row r="87" spans="1:19" ht="4.5" customHeight="1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5"/>
    </row>
    <row r="88" spans="1:19">
      <c r="A88" s="42" t="s">
        <v>42</v>
      </c>
      <c r="B88" s="42"/>
    </row>
    <row r="89" spans="1:19">
      <c r="A89" s="42" t="s">
        <v>43</v>
      </c>
      <c r="B89" s="42"/>
    </row>
    <row r="90" spans="1:19">
      <c r="A90" s="42" t="s">
        <v>44</v>
      </c>
      <c r="B90" s="24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9">
      <c r="B91" s="24"/>
      <c r="C91" s="23"/>
      <c r="D91" s="24"/>
      <c r="E91" s="24"/>
      <c r="F91" s="24"/>
      <c r="G91" s="24"/>
      <c r="H91" s="24"/>
      <c r="I91" s="24"/>
      <c r="J91" s="24"/>
      <c r="K91" s="24"/>
      <c r="L91" s="23"/>
    </row>
    <row r="92" spans="1:19">
      <c r="B92" s="24"/>
      <c r="C92" s="24"/>
      <c r="D92" s="25"/>
      <c r="E92" s="25"/>
      <c r="F92" s="25"/>
      <c r="G92" s="25"/>
      <c r="H92" s="25"/>
      <c r="I92" s="25"/>
      <c r="J92" s="25"/>
      <c r="K92" s="25"/>
      <c r="L92" s="23"/>
    </row>
    <row r="93" spans="1:19">
      <c r="B93" s="24"/>
      <c r="C93" s="24"/>
      <c r="D93" s="25"/>
      <c r="E93" s="25"/>
      <c r="F93" s="25"/>
      <c r="G93" s="25"/>
      <c r="H93" s="25"/>
      <c r="I93" s="25"/>
      <c r="J93" s="25"/>
      <c r="K93" s="25"/>
      <c r="L93" s="23"/>
    </row>
    <row r="94" spans="1:19">
      <c r="B94" s="24"/>
      <c r="C94" s="24"/>
      <c r="D94" s="25"/>
      <c r="E94" s="25"/>
      <c r="F94" s="25"/>
      <c r="G94" s="25"/>
      <c r="H94" s="25"/>
      <c r="I94" s="25"/>
      <c r="J94" s="25"/>
      <c r="K94" s="25"/>
      <c r="L94" s="23"/>
    </row>
    <row r="95" spans="1:19">
      <c r="B95" s="24"/>
      <c r="C95" s="24"/>
      <c r="D95" s="25"/>
      <c r="E95" s="25"/>
      <c r="F95" s="25"/>
      <c r="G95" s="25"/>
      <c r="H95" s="25"/>
      <c r="I95" s="25"/>
      <c r="J95" s="25"/>
      <c r="K95" s="25"/>
      <c r="L95" s="23"/>
    </row>
    <row r="96" spans="1:19">
      <c r="B96" s="24"/>
      <c r="C96" s="24"/>
      <c r="D96" s="25"/>
      <c r="E96" s="25"/>
      <c r="F96" s="25"/>
      <c r="G96" s="25"/>
      <c r="H96" s="25"/>
      <c r="I96" s="25"/>
      <c r="J96" s="25"/>
      <c r="K96" s="25"/>
      <c r="L96" s="25"/>
    </row>
    <row r="97" spans="2:12">
      <c r="B97" s="24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2:12">
      <c r="K98" s="39"/>
    </row>
  </sheetData>
  <mergeCells count="29">
    <mergeCell ref="A26:A29"/>
    <mergeCell ref="N1:R1"/>
    <mergeCell ref="A37:A39"/>
    <mergeCell ref="A34:A36"/>
    <mergeCell ref="A9:A11"/>
    <mergeCell ref="A12:A15"/>
    <mergeCell ref="A19:A22"/>
    <mergeCell ref="A23:A25"/>
    <mergeCell ref="A30:A33"/>
    <mergeCell ref="A4:A8"/>
    <mergeCell ref="P2:R2"/>
    <mergeCell ref="A16:A18"/>
    <mergeCell ref="A1:G1"/>
    <mergeCell ref="A86:B86"/>
    <mergeCell ref="A82:A85"/>
    <mergeCell ref="A64:A66"/>
    <mergeCell ref="A70:A72"/>
    <mergeCell ref="A67:A69"/>
    <mergeCell ref="A73:A75"/>
    <mergeCell ref="A76:A78"/>
    <mergeCell ref="A46:A48"/>
    <mergeCell ref="A49:A51"/>
    <mergeCell ref="A79:A81"/>
    <mergeCell ref="A52:A54"/>
    <mergeCell ref="A40:A42"/>
    <mergeCell ref="A43:A45"/>
    <mergeCell ref="A58:A60"/>
    <mergeCell ref="A61:A63"/>
    <mergeCell ref="A55:A57"/>
  </mergeCells>
  <phoneticPr fontId="1"/>
  <printOptions horizontalCentered="1"/>
  <pageMargins left="0.78740157480314965" right="0.70866141732283472" top="0.9055118110236221" bottom="0.59055118110236227" header="0.31496062992125984" footer="0.31496062992125984"/>
  <pageSetup paperSize="9" scale="57" firstPageNumber="7" fitToHeight="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2-2館別分類別蔵書</vt:lpstr>
      <vt:lpstr>'2-2館別分類別蔵書'!Print_Area</vt:lpstr>
      <vt:lpstr>'2-2館別分類別蔵書'!Print_Titles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原田　武</cp:lastModifiedBy>
  <cp:lastPrinted>2022-03-02T06:16:23Z</cp:lastPrinted>
  <dcterms:created xsi:type="dcterms:W3CDTF">2007-04-01T01:28:12Z</dcterms:created>
  <dcterms:modified xsi:type="dcterms:W3CDTF">2022-03-02T06:18:41Z</dcterms:modified>
</cp:coreProperties>
</file>