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21509\Desktop\"/>
    </mc:Choice>
  </mc:AlternateContent>
  <xr:revisionPtr revIDLastSave="0" documentId="13_ncr:101_{548029F8-A6EE-465D-9C58-772CBAD702FA}" xr6:coauthVersionLast="36" xr6:coauthVersionMax="36" xr10:uidLastSave="{00000000-0000-0000-0000-000000000000}"/>
  <bookViews>
    <workbookView xWindow="0" yWindow="0" windowWidth="24000" windowHeight="9420" xr2:uid="{00000000-000D-0000-FFFF-FFFF00000000}"/>
  </bookViews>
  <sheets>
    <sheet name="（公表用）" sheetId="1" r:id="rId1"/>
  </sheets>
  <externalReferences>
    <externalReference r:id="rId2"/>
  </externalReferences>
  <definedNames>
    <definedName name="_xlnm._FilterDatabase" localSheetId="0" hidden="1">'（公表用）'!$A$23:$M$288</definedName>
    <definedName name="_xlnm.Print_Titles" localSheetId="0">'（公表用）'!$23:$23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62" i="1" l="1"/>
  <c r="C275" i="1" l="1"/>
  <c r="D275" i="1"/>
  <c r="M295" i="1"/>
  <c r="M296" i="1"/>
  <c r="M294" i="1"/>
  <c r="M285" i="1"/>
  <c r="M286" i="1"/>
  <c r="M287" i="1"/>
  <c r="M288" i="1"/>
  <c r="M289" i="1"/>
  <c r="M290" i="1"/>
  <c r="M291" i="1"/>
  <c r="M292" i="1"/>
  <c r="M293" i="1"/>
  <c r="M284" i="1"/>
  <c r="M281" i="1"/>
  <c r="M282" i="1"/>
  <c r="M283" i="1"/>
  <c r="M280" i="1"/>
  <c r="M279" i="1"/>
  <c r="M277" i="1"/>
  <c r="M278" i="1"/>
  <c r="M276" i="1"/>
  <c r="A276" i="1"/>
  <c r="A296" i="1"/>
  <c r="C296" i="1"/>
  <c r="D296" i="1"/>
  <c r="E296" i="1"/>
  <c r="G296" i="1"/>
  <c r="H296" i="1"/>
  <c r="I296" i="1"/>
  <c r="J296" i="1"/>
  <c r="K296" i="1"/>
  <c r="L296" i="1"/>
  <c r="A294" i="1"/>
  <c r="A293" i="1"/>
  <c r="A292" i="1"/>
  <c r="M267" i="1"/>
  <c r="M266" i="1"/>
  <c r="M265" i="1"/>
  <c r="M262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3" i="1"/>
  <c r="M264" i="1"/>
  <c r="M268" i="1"/>
  <c r="M269" i="1"/>
  <c r="M270" i="1"/>
  <c r="M34" i="1"/>
  <c r="M35" i="1"/>
  <c r="M36" i="1"/>
  <c r="M29" i="1"/>
  <c r="M30" i="1"/>
  <c r="M31" i="1"/>
  <c r="M32" i="1"/>
  <c r="M33" i="1"/>
  <c r="M26" i="1"/>
  <c r="M27" i="1"/>
  <c r="M28" i="1"/>
  <c r="M25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5" i="1"/>
  <c r="A26" i="1"/>
  <c r="M24" i="1"/>
  <c r="A24" i="1"/>
  <c r="L270" i="1"/>
  <c r="K270" i="1"/>
  <c r="J270" i="1"/>
  <c r="I270" i="1"/>
  <c r="H270" i="1"/>
  <c r="G270" i="1"/>
  <c r="D270" i="1"/>
  <c r="C270" i="1"/>
  <c r="B270" i="1"/>
  <c r="L269" i="1"/>
  <c r="K269" i="1"/>
  <c r="J269" i="1"/>
  <c r="I269" i="1"/>
  <c r="H269" i="1"/>
  <c r="G269" i="1"/>
  <c r="D269" i="1"/>
  <c r="C269" i="1"/>
  <c r="B269" i="1"/>
  <c r="L268" i="1"/>
  <c r="K268" i="1"/>
  <c r="J268" i="1"/>
  <c r="I268" i="1"/>
  <c r="H268" i="1"/>
  <c r="G268" i="1"/>
  <c r="D268" i="1"/>
  <c r="C268" i="1"/>
  <c r="B268" i="1"/>
  <c r="L295" i="1"/>
  <c r="K295" i="1"/>
  <c r="J295" i="1"/>
  <c r="I295" i="1"/>
  <c r="H295" i="1"/>
  <c r="G295" i="1"/>
  <c r="E295" i="1"/>
  <c r="D295" i="1"/>
  <c r="C295" i="1"/>
  <c r="A295" i="1"/>
  <c r="L294" i="1"/>
  <c r="K294" i="1"/>
  <c r="J294" i="1"/>
  <c r="I294" i="1"/>
  <c r="H294" i="1"/>
  <c r="G294" i="1"/>
  <c r="E294" i="1"/>
  <c r="D294" i="1"/>
  <c r="C294" i="1"/>
  <c r="L267" i="1"/>
  <c r="K267" i="1"/>
  <c r="J267" i="1"/>
  <c r="I267" i="1"/>
  <c r="H267" i="1"/>
  <c r="G267" i="1"/>
  <c r="D267" i="1"/>
  <c r="C267" i="1"/>
  <c r="B267" i="1"/>
  <c r="L293" i="1"/>
  <c r="K293" i="1"/>
  <c r="J293" i="1"/>
  <c r="I293" i="1"/>
  <c r="H293" i="1"/>
  <c r="G293" i="1"/>
  <c r="E293" i="1"/>
  <c r="D293" i="1"/>
  <c r="C293" i="1"/>
  <c r="L292" i="1"/>
  <c r="K292" i="1"/>
  <c r="J292" i="1"/>
  <c r="I292" i="1"/>
  <c r="H292" i="1"/>
  <c r="G292" i="1"/>
  <c r="E292" i="1"/>
  <c r="D292" i="1"/>
  <c r="C292" i="1"/>
  <c r="L265" i="1"/>
  <c r="K265" i="1"/>
  <c r="J265" i="1"/>
  <c r="I265" i="1"/>
  <c r="H265" i="1"/>
  <c r="G265" i="1"/>
  <c r="D265" i="1"/>
  <c r="C265" i="1"/>
  <c r="B265" i="1"/>
  <c r="L266" i="1"/>
  <c r="K266" i="1"/>
  <c r="J266" i="1"/>
  <c r="I266" i="1"/>
  <c r="H266" i="1"/>
  <c r="G266" i="1"/>
  <c r="D266" i="1"/>
  <c r="C266" i="1"/>
  <c r="B266" i="1"/>
  <c r="G15" i="1"/>
  <c r="L263" i="1"/>
  <c r="L264" i="1"/>
  <c r="K263" i="1"/>
  <c r="K264" i="1"/>
  <c r="J263" i="1"/>
  <c r="J264" i="1"/>
  <c r="I263" i="1"/>
  <c r="I264" i="1"/>
  <c r="H263" i="1"/>
  <c r="H264" i="1"/>
  <c r="G263" i="1"/>
  <c r="G264" i="1"/>
  <c r="D263" i="1"/>
  <c r="D264" i="1"/>
  <c r="C263" i="1"/>
  <c r="C264" i="1"/>
  <c r="B263" i="1"/>
  <c r="B264" i="1"/>
  <c r="L289" i="1"/>
  <c r="L290" i="1"/>
  <c r="L291" i="1"/>
  <c r="K289" i="1"/>
  <c r="K290" i="1"/>
  <c r="K291" i="1"/>
  <c r="H289" i="1"/>
  <c r="H290" i="1"/>
  <c r="H291" i="1"/>
  <c r="G289" i="1"/>
  <c r="G290" i="1"/>
  <c r="G291" i="1"/>
  <c r="E289" i="1"/>
  <c r="E290" i="1"/>
  <c r="E291" i="1"/>
  <c r="D289" i="1"/>
  <c r="D290" i="1"/>
  <c r="D291" i="1"/>
  <c r="A289" i="1"/>
  <c r="A290" i="1"/>
  <c r="A291" i="1"/>
  <c r="C289" i="1"/>
  <c r="C290" i="1"/>
  <c r="C291" i="1"/>
  <c r="B260" i="1"/>
  <c r="B261" i="1"/>
  <c r="L260" i="1"/>
  <c r="L261" i="1"/>
  <c r="L262" i="1"/>
  <c r="K260" i="1"/>
  <c r="K261" i="1"/>
  <c r="K262" i="1"/>
  <c r="I260" i="1"/>
  <c r="H260" i="1"/>
  <c r="H261" i="1"/>
  <c r="H262" i="1"/>
  <c r="G260" i="1"/>
  <c r="G261" i="1"/>
  <c r="G262" i="1"/>
  <c r="D260" i="1"/>
  <c r="D261" i="1"/>
  <c r="D262" i="1"/>
  <c r="C260" i="1"/>
  <c r="C261" i="1"/>
  <c r="C262" i="1"/>
  <c r="G256" i="1"/>
  <c r="L288" i="1"/>
  <c r="K288" i="1"/>
  <c r="H288" i="1"/>
  <c r="G288" i="1"/>
  <c r="F288" i="1"/>
  <c r="E288" i="1"/>
  <c r="D288" i="1"/>
  <c r="C288" i="1"/>
  <c r="B288" i="1"/>
  <c r="A288" i="1"/>
  <c r="L287" i="1"/>
  <c r="K287" i="1"/>
  <c r="H287" i="1"/>
  <c r="G287" i="1"/>
  <c r="F287" i="1"/>
  <c r="E287" i="1"/>
  <c r="D287" i="1"/>
  <c r="C287" i="1"/>
  <c r="B287" i="1"/>
  <c r="A287" i="1"/>
  <c r="L286" i="1"/>
  <c r="K286" i="1"/>
  <c r="H286" i="1"/>
  <c r="G286" i="1"/>
  <c r="F286" i="1"/>
  <c r="E286" i="1"/>
  <c r="D286" i="1"/>
  <c r="C286" i="1"/>
  <c r="B286" i="1"/>
  <c r="A286" i="1"/>
  <c r="L259" i="1"/>
  <c r="K259" i="1"/>
  <c r="J259" i="1"/>
  <c r="H259" i="1"/>
  <c r="G259" i="1"/>
  <c r="F259" i="1"/>
  <c r="E259" i="1"/>
  <c r="D259" i="1"/>
  <c r="C259" i="1"/>
  <c r="B259" i="1"/>
  <c r="L258" i="1"/>
  <c r="K258" i="1"/>
  <c r="J258" i="1"/>
  <c r="H258" i="1"/>
  <c r="G258" i="1"/>
  <c r="F258" i="1"/>
  <c r="E258" i="1"/>
  <c r="D258" i="1"/>
  <c r="C258" i="1"/>
  <c r="B258" i="1"/>
  <c r="L257" i="1"/>
  <c r="K257" i="1"/>
  <c r="J257" i="1"/>
  <c r="H257" i="1"/>
  <c r="G257" i="1"/>
  <c r="F257" i="1"/>
  <c r="E257" i="1"/>
  <c r="D257" i="1"/>
  <c r="C257" i="1"/>
  <c r="B257" i="1"/>
  <c r="L256" i="1"/>
  <c r="K256" i="1"/>
  <c r="J256" i="1"/>
  <c r="H256" i="1"/>
  <c r="F256" i="1"/>
  <c r="E256" i="1"/>
  <c r="D256" i="1"/>
  <c r="C256" i="1"/>
  <c r="B256" i="1"/>
  <c r="L255" i="1"/>
  <c r="K255" i="1"/>
  <c r="J255" i="1"/>
  <c r="H255" i="1"/>
  <c r="G255" i="1"/>
  <c r="F255" i="1"/>
  <c r="E255" i="1"/>
  <c r="D255" i="1"/>
  <c r="C255" i="1"/>
  <c r="B255" i="1"/>
  <c r="L285" i="1"/>
  <c r="K285" i="1"/>
  <c r="H285" i="1"/>
  <c r="G285" i="1"/>
  <c r="F285" i="1"/>
  <c r="E285" i="1"/>
  <c r="D285" i="1"/>
  <c r="C285" i="1"/>
  <c r="B285" i="1"/>
  <c r="A285" i="1"/>
  <c r="L284" i="1"/>
  <c r="K284" i="1"/>
  <c r="H284" i="1"/>
  <c r="G284" i="1"/>
  <c r="F284" i="1"/>
  <c r="E284" i="1"/>
  <c r="D284" i="1"/>
  <c r="C284" i="1"/>
  <c r="B284" i="1"/>
  <c r="A284" i="1"/>
  <c r="L283" i="1"/>
  <c r="K283" i="1"/>
  <c r="H283" i="1"/>
  <c r="G283" i="1"/>
  <c r="F283" i="1"/>
  <c r="E283" i="1"/>
  <c r="D283" i="1"/>
  <c r="C283" i="1"/>
  <c r="B283" i="1"/>
  <c r="A283" i="1"/>
  <c r="L282" i="1"/>
  <c r="K282" i="1"/>
  <c r="H282" i="1"/>
  <c r="G282" i="1"/>
  <c r="F282" i="1"/>
  <c r="E282" i="1"/>
  <c r="D282" i="1"/>
  <c r="C282" i="1"/>
  <c r="B282" i="1"/>
  <c r="A282" i="1"/>
  <c r="L281" i="1"/>
  <c r="K281" i="1"/>
  <c r="H281" i="1"/>
  <c r="G281" i="1"/>
  <c r="F281" i="1"/>
  <c r="E281" i="1"/>
  <c r="D281" i="1"/>
  <c r="C281" i="1"/>
  <c r="B281" i="1"/>
  <c r="A281" i="1"/>
  <c r="L280" i="1"/>
  <c r="K280" i="1"/>
  <c r="H280" i="1"/>
  <c r="G280" i="1"/>
  <c r="F280" i="1"/>
  <c r="E280" i="1"/>
  <c r="D280" i="1"/>
  <c r="C280" i="1"/>
  <c r="B280" i="1"/>
  <c r="A280" i="1"/>
  <c r="L279" i="1"/>
  <c r="K279" i="1"/>
  <c r="H279" i="1"/>
  <c r="G279" i="1"/>
  <c r="F279" i="1"/>
  <c r="E279" i="1"/>
  <c r="D279" i="1"/>
  <c r="C279" i="1"/>
  <c r="B279" i="1"/>
  <c r="A279" i="1"/>
  <c r="L278" i="1"/>
  <c r="K278" i="1"/>
  <c r="H278" i="1"/>
  <c r="G278" i="1"/>
  <c r="F278" i="1"/>
  <c r="E278" i="1"/>
  <c r="D278" i="1"/>
  <c r="C278" i="1"/>
  <c r="B278" i="1"/>
  <c r="A278" i="1"/>
  <c r="L277" i="1"/>
  <c r="K277" i="1"/>
  <c r="H277" i="1"/>
  <c r="G277" i="1"/>
  <c r="F277" i="1"/>
  <c r="E277" i="1"/>
  <c r="D277" i="1"/>
  <c r="C277" i="1"/>
  <c r="B277" i="1"/>
  <c r="A277" i="1"/>
  <c r="L276" i="1"/>
  <c r="K276" i="1"/>
  <c r="H276" i="1"/>
  <c r="G276" i="1"/>
  <c r="F276" i="1"/>
  <c r="E276" i="1"/>
  <c r="D276" i="1"/>
  <c r="C276" i="1"/>
  <c r="B276" i="1"/>
  <c r="M275" i="1"/>
  <c r="L275" i="1"/>
  <c r="K275" i="1"/>
  <c r="H275" i="1"/>
  <c r="G275" i="1"/>
  <c r="F275" i="1"/>
  <c r="E275" i="1"/>
  <c r="B275" i="1"/>
  <c r="A275" i="1"/>
  <c r="L254" i="1"/>
  <c r="K254" i="1"/>
  <c r="J254" i="1"/>
  <c r="H254" i="1"/>
  <c r="G254" i="1"/>
  <c r="F254" i="1"/>
  <c r="E254" i="1"/>
  <c r="D254" i="1"/>
  <c r="C254" i="1"/>
  <c r="B254" i="1"/>
  <c r="L253" i="1"/>
  <c r="K253" i="1"/>
  <c r="J253" i="1"/>
  <c r="H253" i="1"/>
  <c r="G253" i="1"/>
  <c r="F253" i="1"/>
  <c r="E253" i="1"/>
  <c r="D253" i="1"/>
  <c r="C253" i="1"/>
  <c r="B253" i="1"/>
  <c r="L252" i="1"/>
  <c r="K252" i="1"/>
  <c r="J252" i="1"/>
  <c r="H252" i="1"/>
  <c r="G252" i="1"/>
  <c r="F252" i="1"/>
  <c r="E252" i="1"/>
  <c r="D252" i="1"/>
  <c r="C252" i="1"/>
  <c r="B252" i="1"/>
  <c r="L251" i="1"/>
  <c r="K251" i="1"/>
  <c r="J251" i="1"/>
  <c r="H251" i="1"/>
  <c r="G251" i="1"/>
  <c r="F251" i="1"/>
  <c r="E251" i="1"/>
  <c r="D251" i="1"/>
  <c r="C251" i="1"/>
  <c r="B251" i="1"/>
  <c r="L250" i="1"/>
  <c r="K250" i="1"/>
  <c r="J250" i="1"/>
  <c r="H250" i="1"/>
  <c r="G250" i="1"/>
  <c r="F250" i="1"/>
  <c r="E250" i="1"/>
  <c r="D250" i="1"/>
  <c r="C250" i="1"/>
  <c r="B250" i="1"/>
  <c r="L249" i="1"/>
  <c r="K249" i="1"/>
  <c r="J249" i="1"/>
  <c r="H249" i="1"/>
  <c r="G249" i="1"/>
  <c r="F249" i="1"/>
  <c r="E249" i="1"/>
  <c r="D249" i="1"/>
  <c r="C249" i="1"/>
  <c r="L248" i="1"/>
  <c r="K248" i="1"/>
  <c r="J248" i="1"/>
  <c r="H248" i="1"/>
  <c r="G248" i="1"/>
  <c r="F248" i="1"/>
  <c r="E248" i="1"/>
  <c r="D248" i="1"/>
  <c r="C248" i="1"/>
  <c r="B248" i="1"/>
  <c r="L247" i="1"/>
  <c r="K247" i="1"/>
  <c r="J247" i="1"/>
  <c r="H247" i="1"/>
  <c r="G247" i="1"/>
  <c r="F247" i="1"/>
  <c r="E247" i="1"/>
  <c r="D247" i="1"/>
  <c r="C247" i="1"/>
  <c r="B247" i="1"/>
  <c r="L246" i="1"/>
  <c r="K246" i="1"/>
  <c r="J246" i="1"/>
  <c r="H246" i="1"/>
  <c r="G246" i="1"/>
  <c r="F246" i="1"/>
  <c r="E246" i="1"/>
  <c r="D246" i="1"/>
  <c r="C246" i="1"/>
  <c r="B246" i="1"/>
  <c r="L197" i="1"/>
  <c r="K197" i="1"/>
  <c r="H197" i="1"/>
  <c r="G197" i="1"/>
  <c r="F197" i="1"/>
  <c r="E197" i="1"/>
  <c r="D197" i="1"/>
  <c r="C197" i="1"/>
  <c r="L244" i="1"/>
  <c r="K244" i="1"/>
  <c r="J244" i="1"/>
  <c r="H244" i="1"/>
  <c r="G244" i="1"/>
  <c r="F244" i="1"/>
  <c r="E244" i="1"/>
  <c r="D244" i="1"/>
  <c r="C244" i="1"/>
  <c r="L243" i="1"/>
  <c r="K243" i="1"/>
  <c r="J243" i="1"/>
  <c r="H243" i="1"/>
  <c r="G243" i="1"/>
  <c r="F243" i="1"/>
  <c r="E243" i="1"/>
  <c r="D243" i="1"/>
  <c r="C243" i="1"/>
  <c r="L223" i="1"/>
  <c r="K223" i="1"/>
  <c r="H223" i="1"/>
  <c r="G223" i="1"/>
  <c r="F223" i="1"/>
  <c r="E223" i="1"/>
  <c r="D223" i="1"/>
  <c r="C223" i="1"/>
  <c r="B223" i="1"/>
  <c r="L241" i="1"/>
  <c r="K241" i="1"/>
  <c r="H241" i="1"/>
  <c r="G241" i="1"/>
  <c r="F241" i="1"/>
  <c r="E241" i="1"/>
  <c r="D241" i="1"/>
  <c r="C241" i="1"/>
  <c r="L240" i="1"/>
  <c r="K240" i="1"/>
  <c r="H240" i="1"/>
  <c r="G240" i="1"/>
  <c r="F240" i="1"/>
  <c r="E240" i="1"/>
  <c r="D240" i="1"/>
  <c r="C240" i="1"/>
  <c r="L239" i="1"/>
  <c r="K239" i="1"/>
  <c r="H239" i="1"/>
  <c r="G239" i="1"/>
  <c r="F239" i="1"/>
  <c r="E239" i="1"/>
  <c r="D239" i="1"/>
  <c r="C239" i="1"/>
  <c r="L238" i="1"/>
  <c r="K238" i="1"/>
  <c r="J238" i="1"/>
  <c r="H238" i="1"/>
  <c r="G238" i="1"/>
  <c r="F238" i="1"/>
  <c r="E238" i="1"/>
  <c r="D238" i="1"/>
  <c r="C238" i="1"/>
  <c r="L237" i="1"/>
  <c r="K237" i="1"/>
  <c r="J237" i="1"/>
  <c r="H237" i="1"/>
  <c r="G237" i="1"/>
  <c r="F237" i="1"/>
  <c r="E237" i="1"/>
  <c r="D237" i="1"/>
  <c r="C237" i="1"/>
  <c r="L236" i="1"/>
  <c r="K236" i="1"/>
  <c r="J236" i="1"/>
  <c r="H236" i="1"/>
  <c r="G236" i="1"/>
  <c r="F236" i="1"/>
  <c r="E236" i="1"/>
  <c r="D236" i="1"/>
  <c r="C236" i="1"/>
  <c r="B236" i="1"/>
  <c r="L235" i="1"/>
  <c r="K235" i="1"/>
  <c r="H235" i="1"/>
  <c r="G235" i="1"/>
  <c r="F235" i="1"/>
  <c r="E235" i="1"/>
  <c r="D235" i="1"/>
  <c r="C235" i="1"/>
  <c r="B235" i="1"/>
  <c r="L234" i="1"/>
  <c r="K234" i="1"/>
  <c r="J234" i="1"/>
  <c r="H234" i="1"/>
  <c r="G234" i="1"/>
  <c r="F234" i="1"/>
  <c r="E234" i="1"/>
  <c r="D234" i="1"/>
  <c r="C234" i="1"/>
  <c r="B234" i="1"/>
  <c r="L233" i="1"/>
  <c r="K233" i="1"/>
  <c r="H233" i="1"/>
  <c r="G233" i="1"/>
  <c r="F233" i="1"/>
  <c r="E233" i="1"/>
  <c r="D233" i="1"/>
  <c r="C233" i="1"/>
  <c r="B233" i="1"/>
  <c r="L232" i="1"/>
  <c r="K232" i="1"/>
  <c r="J232" i="1"/>
  <c r="H232" i="1"/>
  <c r="G232" i="1"/>
  <c r="F232" i="1"/>
  <c r="E232" i="1"/>
  <c r="D232" i="1"/>
  <c r="C232" i="1"/>
  <c r="B232" i="1"/>
  <c r="L231" i="1"/>
  <c r="K231" i="1"/>
  <c r="H231" i="1"/>
  <c r="G231" i="1"/>
  <c r="F231" i="1"/>
  <c r="E231" i="1"/>
  <c r="D231" i="1"/>
  <c r="C231" i="1"/>
  <c r="B231" i="1"/>
  <c r="L230" i="1"/>
  <c r="K230" i="1"/>
  <c r="H230" i="1"/>
  <c r="G230" i="1"/>
  <c r="F230" i="1"/>
  <c r="E230" i="1"/>
  <c r="D230" i="1"/>
  <c r="C230" i="1"/>
  <c r="B230" i="1"/>
  <c r="L229" i="1"/>
  <c r="K229" i="1"/>
  <c r="H229" i="1"/>
  <c r="G229" i="1"/>
  <c r="F229" i="1"/>
  <c r="E229" i="1"/>
  <c r="D229" i="1"/>
  <c r="C229" i="1"/>
  <c r="B229" i="1"/>
  <c r="L228" i="1"/>
  <c r="K228" i="1"/>
  <c r="H228" i="1"/>
  <c r="G228" i="1"/>
  <c r="F228" i="1"/>
  <c r="E228" i="1"/>
  <c r="D228" i="1"/>
  <c r="C228" i="1"/>
  <c r="B228" i="1"/>
  <c r="L227" i="1"/>
  <c r="K227" i="1"/>
  <c r="H227" i="1"/>
  <c r="G227" i="1"/>
  <c r="F227" i="1"/>
  <c r="E227" i="1"/>
  <c r="D227" i="1"/>
  <c r="C227" i="1"/>
  <c r="B227" i="1"/>
  <c r="L226" i="1"/>
  <c r="K226" i="1"/>
  <c r="J226" i="1"/>
  <c r="H226" i="1"/>
  <c r="G226" i="1"/>
  <c r="F226" i="1"/>
  <c r="E226" i="1"/>
  <c r="D226" i="1"/>
  <c r="C226" i="1"/>
  <c r="B226" i="1"/>
  <c r="L225" i="1"/>
  <c r="K225" i="1"/>
  <c r="J225" i="1"/>
  <c r="H225" i="1"/>
  <c r="G225" i="1"/>
  <c r="F225" i="1"/>
  <c r="E225" i="1"/>
  <c r="D225" i="1"/>
  <c r="C225" i="1"/>
  <c r="B225" i="1"/>
  <c r="L224" i="1"/>
  <c r="K224" i="1"/>
  <c r="J224" i="1"/>
  <c r="H224" i="1"/>
  <c r="G224" i="1"/>
  <c r="F224" i="1"/>
  <c r="E224" i="1"/>
  <c r="D224" i="1"/>
  <c r="C224" i="1"/>
  <c r="B224" i="1"/>
  <c r="L199" i="1"/>
  <c r="K199" i="1"/>
  <c r="J199" i="1"/>
  <c r="H199" i="1"/>
  <c r="G199" i="1"/>
  <c r="F199" i="1"/>
  <c r="E199" i="1"/>
  <c r="D199" i="1"/>
  <c r="C199" i="1"/>
  <c r="B199" i="1"/>
  <c r="L222" i="1"/>
  <c r="K222" i="1"/>
  <c r="H222" i="1"/>
  <c r="G222" i="1"/>
  <c r="F222" i="1"/>
  <c r="E222" i="1"/>
  <c r="D222" i="1"/>
  <c r="C222" i="1"/>
  <c r="B222" i="1"/>
  <c r="L221" i="1"/>
  <c r="K221" i="1"/>
  <c r="H221" i="1"/>
  <c r="G221" i="1"/>
  <c r="F221" i="1"/>
  <c r="E221" i="1"/>
  <c r="D221" i="1"/>
  <c r="C221" i="1"/>
  <c r="B221" i="1"/>
  <c r="L121" i="1"/>
  <c r="K121" i="1"/>
  <c r="H121" i="1"/>
  <c r="G121" i="1"/>
  <c r="F121" i="1"/>
  <c r="E121" i="1"/>
  <c r="D121" i="1"/>
  <c r="C121" i="1"/>
  <c r="B121" i="1"/>
  <c r="L219" i="1"/>
  <c r="K219" i="1"/>
  <c r="H219" i="1"/>
  <c r="G219" i="1"/>
  <c r="F219" i="1"/>
  <c r="E219" i="1"/>
  <c r="D219" i="1"/>
  <c r="C219" i="1"/>
  <c r="B219" i="1"/>
  <c r="L218" i="1"/>
  <c r="K218" i="1"/>
  <c r="J218" i="1"/>
  <c r="H218" i="1"/>
  <c r="G218" i="1"/>
  <c r="F218" i="1"/>
  <c r="E218" i="1"/>
  <c r="D218" i="1"/>
  <c r="C218" i="1"/>
  <c r="B218" i="1"/>
  <c r="L217" i="1"/>
  <c r="K217" i="1"/>
  <c r="J217" i="1"/>
  <c r="H217" i="1"/>
  <c r="G217" i="1"/>
  <c r="F217" i="1"/>
  <c r="E217" i="1"/>
  <c r="D217" i="1"/>
  <c r="C217" i="1"/>
  <c r="B217" i="1"/>
  <c r="L216" i="1"/>
  <c r="K216" i="1"/>
  <c r="H216" i="1"/>
  <c r="G216" i="1"/>
  <c r="F216" i="1"/>
  <c r="E216" i="1"/>
  <c r="D216" i="1"/>
  <c r="C216" i="1"/>
  <c r="B216" i="1"/>
  <c r="L215" i="1"/>
  <c r="K215" i="1"/>
  <c r="H215" i="1"/>
  <c r="G215" i="1"/>
  <c r="F215" i="1"/>
  <c r="E215" i="1"/>
  <c r="D215" i="1"/>
  <c r="C215" i="1"/>
  <c r="B215" i="1"/>
  <c r="L214" i="1"/>
  <c r="K214" i="1"/>
  <c r="J214" i="1"/>
  <c r="H214" i="1"/>
  <c r="G214" i="1"/>
  <c r="F214" i="1"/>
  <c r="E214" i="1"/>
  <c r="D214" i="1"/>
  <c r="C214" i="1"/>
  <c r="B214" i="1"/>
  <c r="L213" i="1"/>
  <c r="K213" i="1"/>
  <c r="H213" i="1"/>
  <c r="G213" i="1"/>
  <c r="F213" i="1"/>
  <c r="E213" i="1"/>
  <c r="D213" i="1"/>
  <c r="C213" i="1"/>
  <c r="B213" i="1"/>
  <c r="L212" i="1"/>
  <c r="K212" i="1"/>
  <c r="H212" i="1"/>
  <c r="G212" i="1"/>
  <c r="F212" i="1"/>
  <c r="E212" i="1"/>
  <c r="D212" i="1"/>
  <c r="C212" i="1"/>
  <c r="B212" i="1"/>
  <c r="L211" i="1"/>
  <c r="K211" i="1"/>
  <c r="H211" i="1"/>
  <c r="G211" i="1"/>
  <c r="F211" i="1"/>
  <c r="E211" i="1"/>
  <c r="D211" i="1"/>
  <c r="C211" i="1"/>
  <c r="B211" i="1"/>
  <c r="L210" i="1"/>
  <c r="K210" i="1"/>
  <c r="H210" i="1"/>
  <c r="G210" i="1"/>
  <c r="F210" i="1"/>
  <c r="E210" i="1"/>
  <c r="D210" i="1"/>
  <c r="C210" i="1"/>
  <c r="B210" i="1"/>
  <c r="L209" i="1"/>
  <c r="K209" i="1"/>
  <c r="H209" i="1"/>
  <c r="G209" i="1"/>
  <c r="F209" i="1"/>
  <c r="E209" i="1"/>
  <c r="D209" i="1"/>
  <c r="C209" i="1"/>
  <c r="B209" i="1"/>
  <c r="L208" i="1"/>
  <c r="K208" i="1"/>
  <c r="H208" i="1"/>
  <c r="G208" i="1"/>
  <c r="E208" i="1"/>
  <c r="D208" i="1"/>
  <c r="C208" i="1"/>
  <c r="B208" i="1"/>
  <c r="L207" i="1"/>
  <c r="K207" i="1"/>
  <c r="H207" i="1"/>
  <c r="G207" i="1"/>
  <c r="F207" i="1"/>
  <c r="E207" i="1"/>
  <c r="D207" i="1"/>
  <c r="C207" i="1"/>
  <c r="B207" i="1"/>
  <c r="L206" i="1"/>
  <c r="K206" i="1"/>
  <c r="H206" i="1"/>
  <c r="G206" i="1"/>
  <c r="F206" i="1"/>
  <c r="E206" i="1"/>
  <c r="D206" i="1"/>
  <c r="C206" i="1"/>
  <c r="B206" i="1"/>
  <c r="L205" i="1"/>
  <c r="K205" i="1"/>
  <c r="H205" i="1"/>
  <c r="G205" i="1"/>
  <c r="F205" i="1"/>
  <c r="E205" i="1"/>
  <c r="D205" i="1"/>
  <c r="C205" i="1"/>
  <c r="B205" i="1"/>
  <c r="L204" i="1"/>
  <c r="K204" i="1"/>
  <c r="H204" i="1"/>
  <c r="G204" i="1"/>
  <c r="F204" i="1"/>
  <c r="E204" i="1"/>
  <c r="D204" i="1"/>
  <c r="C204" i="1"/>
  <c r="B204" i="1"/>
  <c r="L203" i="1"/>
  <c r="K203" i="1"/>
  <c r="H203" i="1"/>
  <c r="G203" i="1"/>
  <c r="F203" i="1"/>
  <c r="E203" i="1"/>
  <c r="D203" i="1"/>
  <c r="C203" i="1"/>
  <c r="B203" i="1"/>
  <c r="L202" i="1"/>
  <c r="K202" i="1"/>
  <c r="J202" i="1"/>
  <c r="H202" i="1"/>
  <c r="G202" i="1"/>
  <c r="F202" i="1"/>
  <c r="E202" i="1"/>
  <c r="D202" i="1"/>
  <c r="C202" i="1"/>
  <c r="B202" i="1"/>
  <c r="L201" i="1"/>
  <c r="K201" i="1"/>
  <c r="H201" i="1"/>
  <c r="G201" i="1"/>
  <c r="F201" i="1"/>
  <c r="E201" i="1"/>
  <c r="D201" i="1"/>
  <c r="C201" i="1"/>
  <c r="B201" i="1"/>
  <c r="L200" i="1"/>
  <c r="K200" i="1"/>
  <c r="H200" i="1"/>
  <c r="G200" i="1"/>
  <c r="F200" i="1"/>
  <c r="E200" i="1"/>
  <c r="D200" i="1"/>
  <c r="C200" i="1"/>
  <c r="B200" i="1"/>
  <c r="L116" i="1"/>
  <c r="K116" i="1"/>
  <c r="H116" i="1"/>
  <c r="G116" i="1"/>
  <c r="F116" i="1"/>
  <c r="E116" i="1"/>
  <c r="D116" i="1"/>
  <c r="C116" i="1"/>
  <c r="B116" i="1"/>
  <c r="L198" i="1"/>
  <c r="K198" i="1"/>
  <c r="H198" i="1"/>
  <c r="G198" i="1"/>
  <c r="F198" i="1"/>
  <c r="E198" i="1"/>
  <c r="D198" i="1"/>
  <c r="C198" i="1"/>
  <c r="B198" i="1"/>
  <c r="L60" i="1"/>
  <c r="K60" i="1"/>
  <c r="H60" i="1"/>
  <c r="G60" i="1"/>
  <c r="F60" i="1"/>
  <c r="E60" i="1"/>
  <c r="D60" i="1"/>
  <c r="C60" i="1"/>
  <c r="B60" i="1"/>
  <c r="L196" i="1"/>
  <c r="K196" i="1"/>
  <c r="H196" i="1"/>
  <c r="G196" i="1"/>
  <c r="F196" i="1"/>
  <c r="E196" i="1"/>
  <c r="D196" i="1"/>
  <c r="C196" i="1"/>
  <c r="B196" i="1"/>
  <c r="L195" i="1"/>
  <c r="K195" i="1"/>
  <c r="H195" i="1"/>
  <c r="G195" i="1"/>
  <c r="F195" i="1"/>
  <c r="E195" i="1"/>
  <c r="D195" i="1"/>
  <c r="C195" i="1"/>
  <c r="B195" i="1"/>
  <c r="L194" i="1"/>
  <c r="K194" i="1"/>
  <c r="H194" i="1"/>
  <c r="G194" i="1"/>
  <c r="F194" i="1"/>
  <c r="E194" i="1"/>
  <c r="D194" i="1"/>
  <c r="C194" i="1"/>
  <c r="B194" i="1"/>
  <c r="L193" i="1"/>
  <c r="K193" i="1"/>
  <c r="H193" i="1"/>
  <c r="G193" i="1"/>
  <c r="F193" i="1"/>
  <c r="E193" i="1"/>
  <c r="D193" i="1"/>
  <c r="C193" i="1"/>
  <c r="B193" i="1"/>
  <c r="L192" i="1"/>
  <c r="K192" i="1"/>
  <c r="H192" i="1"/>
  <c r="G192" i="1"/>
  <c r="F192" i="1"/>
  <c r="E192" i="1"/>
  <c r="D192" i="1"/>
  <c r="C192" i="1"/>
  <c r="B192" i="1"/>
  <c r="L191" i="1"/>
  <c r="K191" i="1"/>
  <c r="H191" i="1"/>
  <c r="G191" i="1"/>
  <c r="F191" i="1"/>
  <c r="E191" i="1"/>
  <c r="D191" i="1"/>
  <c r="C191" i="1"/>
  <c r="B191" i="1"/>
  <c r="L190" i="1"/>
  <c r="K190" i="1"/>
  <c r="J190" i="1"/>
  <c r="H190" i="1"/>
  <c r="G190" i="1"/>
  <c r="F190" i="1"/>
  <c r="E190" i="1"/>
  <c r="D190" i="1"/>
  <c r="C190" i="1"/>
  <c r="B190" i="1"/>
  <c r="L189" i="1"/>
  <c r="K189" i="1"/>
  <c r="H189" i="1"/>
  <c r="G189" i="1"/>
  <c r="F189" i="1"/>
  <c r="E189" i="1"/>
  <c r="D189" i="1"/>
  <c r="C189" i="1"/>
  <c r="B189" i="1"/>
  <c r="L188" i="1"/>
  <c r="K188" i="1"/>
  <c r="H188" i="1"/>
  <c r="G188" i="1"/>
  <c r="F188" i="1"/>
  <c r="E188" i="1"/>
  <c r="D188" i="1"/>
  <c r="C188" i="1"/>
  <c r="B188" i="1"/>
  <c r="L187" i="1"/>
  <c r="K187" i="1"/>
  <c r="H187" i="1"/>
  <c r="G187" i="1"/>
  <c r="F187" i="1"/>
  <c r="E187" i="1"/>
  <c r="D187" i="1"/>
  <c r="C187" i="1"/>
  <c r="B187" i="1"/>
  <c r="L186" i="1"/>
  <c r="K186" i="1"/>
  <c r="H186" i="1"/>
  <c r="G186" i="1"/>
  <c r="F186" i="1"/>
  <c r="E186" i="1"/>
  <c r="D186" i="1"/>
  <c r="C186" i="1"/>
  <c r="B186" i="1"/>
  <c r="L185" i="1"/>
  <c r="K185" i="1"/>
  <c r="H185" i="1"/>
  <c r="G185" i="1"/>
  <c r="F185" i="1"/>
  <c r="E185" i="1"/>
  <c r="D185" i="1"/>
  <c r="C185" i="1"/>
  <c r="B185" i="1"/>
  <c r="L184" i="1"/>
  <c r="K184" i="1"/>
  <c r="H184" i="1"/>
  <c r="G184" i="1"/>
  <c r="F184" i="1"/>
  <c r="E184" i="1"/>
  <c r="D184" i="1"/>
  <c r="C184" i="1"/>
  <c r="B184" i="1"/>
  <c r="L183" i="1"/>
  <c r="K183" i="1"/>
  <c r="H183" i="1"/>
  <c r="G183" i="1"/>
  <c r="F183" i="1"/>
  <c r="E183" i="1"/>
  <c r="D183" i="1"/>
  <c r="C183" i="1"/>
  <c r="B183" i="1"/>
  <c r="L182" i="1"/>
  <c r="K182" i="1"/>
  <c r="H182" i="1"/>
  <c r="G182" i="1"/>
  <c r="F182" i="1"/>
  <c r="E182" i="1"/>
  <c r="D182" i="1"/>
  <c r="C182" i="1"/>
  <c r="B182" i="1"/>
  <c r="L181" i="1"/>
  <c r="K181" i="1"/>
  <c r="H181" i="1"/>
  <c r="G181" i="1"/>
  <c r="F181" i="1"/>
  <c r="E181" i="1"/>
  <c r="D181" i="1"/>
  <c r="C181" i="1"/>
  <c r="B181" i="1"/>
  <c r="L180" i="1"/>
  <c r="K180" i="1"/>
  <c r="J180" i="1"/>
  <c r="H180" i="1"/>
  <c r="G180" i="1"/>
  <c r="F180" i="1"/>
  <c r="E180" i="1"/>
  <c r="D180" i="1"/>
  <c r="C180" i="1"/>
  <c r="B180" i="1"/>
  <c r="L179" i="1"/>
  <c r="K179" i="1"/>
  <c r="J179" i="1"/>
  <c r="H179" i="1"/>
  <c r="G179" i="1"/>
  <c r="F179" i="1"/>
  <c r="E179" i="1"/>
  <c r="D179" i="1"/>
  <c r="C179" i="1"/>
  <c r="B179" i="1"/>
  <c r="L178" i="1"/>
  <c r="K178" i="1"/>
  <c r="J178" i="1"/>
  <c r="H178" i="1"/>
  <c r="G178" i="1"/>
  <c r="F178" i="1"/>
  <c r="E178" i="1"/>
  <c r="D178" i="1"/>
  <c r="C178" i="1"/>
  <c r="B178" i="1"/>
  <c r="L177" i="1"/>
  <c r="K177" i="1"/>
  <c r="H177" i="1"/>
  <c r="G177" i="1"/>
  <c r="F177" i="1"/>
  <c r="E177" i="1"/>
  <c r="D177" i="1"/>
  <c r="C177" i="1"/>
  <c r="B177" i="1"/>
  <c r="L176" i="1"/>
  <c r="K176" i="1"/>
  <c r="H176" i="1"/>
  <c r="G176" i="1"/>
  <c r="F176" i="1"/>
  <c r="E176" i="1"/>
  <c r="D176" i="1"/>
  <c r="C176" i="1"/>
  <c r="B176" i="1"/>
  <c r="L175" i="1"/>
  <c r="K175" i="1"/>
  <c r="H175" i="1"/>
  <c r="G175" i="1"/>
  <c r="F175" i="1"/>
  <c r="E175" i="1"/>
  <c r="D175" i="1"/>
  <c r="C175" i="1"/>
  <c r="B175" i="1"/>
  <c r="L174" i="1"/>
  <c r="K174" i="1"/>
  <c r="H174" i="1"/>
  <c r="G174" i="1"/>
  <c r="F174" i="1"/>
  <c r="E174" i="1"/>
  <c r="D174" i="1"/>
  <c r="C174" i="1"/>
  <c r="B174" i="1"/>
  <c r="L173" i="1"/>
  <c r="K173" i="1"/>
  <c r="J173" i="1"/>
  <c r="H173" i="1"/>
  <c r="G173" i="1"/>
  <c r="F173" i="1"/>
  <c r="E173" i="1"/>
  <c r="D173" i="1"/>
  <c r="C173" i="1"/>
  <c r="B173" i="1"/>
  <c r="L172" i="1"/>
  <c r="K172" i="1"/>
  <c r="H172" i="1"/>
  <c r="G172" i="1"/>
  <c r="F172" i="1"/>
  <c r="E172" i="1"/>
  <c r="D172" i="1"/>
  <c r="C172" i="1"/>
  <c r="B172" i="1"/>
  <c r="L171" i="1"/>
  <c r="K171" i="1"/>
  <c r="H171" i="1"/>
  <c r="G171" i="1"/>
  <c r="F171" i="1"/>
  <c r="E171" i="1"/>
  <c r="D171" i="1"/>
  <c r="C171" i="1"/>
  <c r="B171" i="1"/>
  <c r="L170" i="1"/>
  <c r="K170" i="1"/>
  <c r="H170" i="1"/>
  <c r="G170" i="1"/>
  <c r="F170" i="1"/>
  <c r="E170" i="1"/>
  <c r="D170" i="1"/>
  <c r="C170" i="1"/>
  <c r="B170" i="1"/>
  <c r="L169" i="1"/>
  <c r="K169" i="1"/>
  <c r="H169" i="1"/>
  <c r="G169" i="1"/>
  <c r="F169" i="1"/>
  <c r="E169" i="1"/>
  <c r="D169" i="1"/>
  <c r="C169" i="1"/>
  <c r="B169" i="1"/>
  <c r="L168" i="1"/>
  <c r="K168" i="1"/>
  <c r="H168" i="1"/>
  <c r="G168" i="1"/>
  <c r="F168" i="1"/>
  <c r="E168" i="1"/>
  <c r="D168" i="1"/>
  <c r="C168" i="1"/>
  <c r="B168" i="1"/>
  <c r="L167" i="1"/>
  <c r="K167" i="1"/>
  <c r="H167" i="1"/>
  <c r="G167" i="1"/>
  <c r="F167" i="1"/>
  <c r="E167" i="1"/>
  <c r="D167" i="1"/>
  <c r="C167" i="1"/>
  <c r="B167" i="1"/>
  <c r="L166" i="1"/>
  <c r="K166" i="1"/>
  <c r="H166" i="1"/>
  <c r="G166" i="1"/>
  <c r="F166" i="1"/>
  <c r="E166" i="1"/>
  <c r="D166" i="1"/>
  <c r="C166" i="1"/>
  <c r="B166" i="1"/>
  <c r="L165" i="1"/>
  <c r="K165" i="1"/>
  <c r="H165" i="1"/>
  <c r="G165" i="1"/>
  <c r="F165" i="1"/>
  <c r="E165" i="1"/>
  <c r="D165" i="1"/>
  <c r="C165" i="1"/>
  <c r="B165" i="1"/>
  <c r="L164" i="1"/>
  <c r="K164" i="1"/>
  <c r="H164" i="1"/>
  <c r="G164" i="1"/>
  <c r="F164" i="1"/>
  <c r="E164" i="1"/>
  <c r="D164" i="1"/>
  <c r="C164" i="1"/>
  <c r="B164" i="1"/>
  <c r="L163" i="1"/>
  <c r="K163" i="1"/>
  <c r="H163" i="1"/>
  <c r="G163" i="1"/>
  <c r="F163" i="1"/>
  <c r="E163" i="1"/>
  <c r="D163" i="1"/>
  <c r="C163" i="1"/>
  <c r="B163" i="1"/>
  <c r="L162" i="1"/>
  <c r="K162" i="1"/>
  <c r="H162" i="1"/>
  <c r="G162" i="1"/>
  <c r="F162" i="1"/>
  <c r="E162" i="1"/>
  <c r="D162" i="1"/>
  <c r="C162" i="1"/>
  <c r="B162" i="1"/>
  <c r="L161" i="1"/>
  <c r="K161" i="1"/>
  <c r="H161" i="1"/>
  <c r="G161" i="1"/>
  <c r="F161" i="1"/>
  <c r="E161" i="1"/>
  <c r="D161" i="1"/>
  <c r="C161" i="1"/>
  <c r="B161" i="1"/>
  <c r="L160" i="1"/>
  <c r="K160" i="1"/>
  <c r="H160" i="1"/>
  <c r="G160" i="1"/>
  <c r="F160" i="1"/>
  <c r="E160" i="1"/>
  <c r="D160" i="1"/>
  <c r="C160" i="1"/>
  <c r="B160" i="1"/>
  <c r="L159" i="1"/>
  <c r="K159" i="1"/>
  <c r="H159" i="1"/>
  <c r="G159" i="1"/>
  <c r="F159" i="1"/>
  <c r="E159" i="1"/>
  <c r="D159" i="1"/>
  <c r="C159" i="1"/>
  <c r="B159" i="1"/>
  <c r="L158" i="1"/>
  <c r="K158" i="1"/>
  <c r="J158" i="1"/>
  <c r="H158" i="1"/>
  <c r="G158" i="1"/>
  <c r="F158" i="1"/>
  <c r="E158" i="1"/>
  <c r="D158" i="1"/>
  <c r="C158" i="1"/>
  <c r="B158" i="1"/>
  <c r="L157" i="1"/>
  <c r="K157" i="1"/>
  <c r="H157" i="1"/>
  <c r="G157" i="1"/>
  <c r="F157" i="1"/>
  <c r="E157" i="1"/>
  <c r="D157" i="1"/>
  <c r="C157" i="1"/>
  <c r="B157" i="1"/>
  <c r="L156" i="1"/>
  <c r="K156" i="1"/>
  <c r="H156" i="1"/>
  <c r="G156" i="1"/>
  <c r="F156" i="1"/>
  <c r="E156" i="1"/>
  <c r="D156" i="1"/>
  <c r="C156" i="1"/>
  <c r="B156" i="1"/>
  <c r="L155" i="1"/>
  <c r="K155" i="1"/>
  <c r="H155" i="1"/>
  <c r="G155" i="1"/>
  <c r="F155" i="1"/>
  <c r="E155" i="1"/>
  <c r="D155" i="1"/>
  <c r="C155" i="1"/>
  <c r="B155" i="1"/>
  <c r="L154" i="1"/>
  <c r="K154" i="1"/>
  <c r="H154" i="1"/>
  <c r="G154" i="1"/>
  <c r="F154" i="1"/>
  <c r="E154" i="1"/>
  <c r="D154" i="1"/>
  <c r="C154" i="1"/>
  <c r="B154" i="1"/>
  <c r="L153" i="1"/>
  <c r="K153" i="1"/>
  <c r="H153" i="1"/>
  <c r="G153" i="1"/>
  <c r="F153" i="1"/>
  <c r="E153" i="1"/>
  <c r="D153" i="1"/>
  <c r="C153" i="1"/>
  <c r="B153" i="1"/>
  <c r="L152" i="1"/>
  <c r="K152" i="1"/>
  <c r="H152" i="1"/>
  <c r="G152" i="1"/>
  <c r="F152" i="1"/>
  <c r="E152" i="1"/>
  <c r="D152" i="1"/>
  <c r="C152" i="1"/>
  <c r="B152" i="1"/>
  <c r="L151" i="1"/>
  <c r="K151" i="1"/>
  <c r="H151" i="1"/>
  <c r="G151" i="1"/>
  <c r="F151" i="1"/>
  <c r="E151" i="1"/>
  <c r="D151" i="1"/>
  <c r="C151" i="1"/>
  <c r="B151" i="1"/>
  <c r="L150" i="1"/>
  <c r="K150" i="1"/>
  <c r="H150" i="1"/>
  <c r="G150" i="1"/>
  <c r="F150" i="1"/>
  <c r="E150" i="1"/>
  <c r="D150" i="1"/>
  <c r="C150" i="1"/>
  <c r="B150" i="1"/>
  <c r="L149" i="1"/>
  <c r="K149" i="1"/>
  <c r="H149" i="1"/>
  <c r="G149" i="1"/>
  <c r="F149" i="1"/>
  <c r="E149" i="1"/>
  <c r="D149" i="1"/>
  <c r="C149" i="1"/>
  <c r="B149" i="1"/>
  <c r="L148" i="1"/>
  <c r="K148" i="1"/>
  <c r="H148" i="1"/>
  <c r="G148" i="1"/>
  <c r="F148" i="1"/>
  <c r="E148" i="1"/>
  <c r="D148" i="1"/>
  <c r="C148" i="1"/>
  <c r="B148" i="1"/>
  <c r="L147" i="1"/>
  <c r="K147" i="1"/>
  <c r="H147" i="1"/>
  <c r="G147" i="1"/>
  <c r="F147" i="1"/>
  <c r="E147" i="1"/>
  <c r="D147" i="1"/>
  <c r="C147" i="1"/>
  <c r="B147" i="1"/>
  <c r="L146" i="1"/>
  <c r="K146" i="1"/>
  <c r="H146" i="1"/>
  <c r="G146" i="1"/>
  <c r="F146" i="1"/>
  <c r="E146" i="1"/>
  <c r="D146" i="1"/>
  <c r="C146" i="1"/>
  <c r="B146" i="1"/>
  <c r="L145" i="1"/>
  <c r="K145" i="1"/>
  <c r="H145" i="1"/>
  <c r="G145" i="1"/>
  <c r="F145" i="1"/>
  <c r="E145" i="1"/>
  <c r="D145" i="1"/>
  <c r="C145" i="1"/>
  <c r="B145" i="1"/>
  <c r="L144" i="1"/>
  <c r="K144" i="1"/>
  <c r="H144" i="1"/>
  <c r="G144" i="1"/>
  <c r="F144" i="1"/>
  <c r="E144" i="1"/>
  <c r="D144" i="1"/>
  <c r="C144" i="1"/>
  <c r="B144" i="1"/>
  <c r="L143" i="1"/>
  <c r="K143" i="1"/>
  <c r="H143" i="1"/>
  <c r="G143" i="1"/>
  <c r="F143" i="1"/>
  <c r="E143" i="1"/>
  <c r="D143" i="1"/>
  <c r="C143" i="1"/>
  <c r="B143" i="1"/>
  <c r="L142" i="1"/>
  <c r="K142" i="1"/>
  <c r="H142" i="1"/>
  <c r="G142" i="1"/>
  <c r="F142" i="1"/>
  <c r="E142" i="1"/>
  <c r="D142" i="1"/>
  <c r="C142" i="1"/>
  <c r="B142" i="1"/>
  <c r="L141" i="1"/>
  <c r="K141" i="1"/>
  <c r="H141" i="1"/>
  <c r="G141" i="1"/>
  <c r="F141" i="1"/>
  <c r="E141" i="1"/>
  <c r="D141" i="1"/>
  <c r="C141" i="1"/>
  <c r="B141" i="1"/>
  <c r="L140" i="1"/>
  <c r="K140" i="1"/>
  <c r="H140" i="1"/>
  <c r="G140" i="1"/>
  <c r="F140" i="1"/>
  <c r="E140" i="1"/>
  <c r="D140" i="1"/>
  <c r="C140" i="1"/>
  <c r="B140" i="1"/>
  <c r="L139" i="1"/>
  <c r="K139" i="1"/>
  <c r="H139" i="1"/>
  <c r="G139" i="1"/>
  <c r="F139" i="1"/>
  <c r="E139" i="1"/>
  <c r="D139" i="1"/>
  <c r="C139" i="1"/>
  <c r="B139" i="1"/>
  <c r="L138" i="1"/>
  <c r="K138" i="1"/>
  <c r="J138" i="1"/>
  <c r="H138" i="1"/>
  <c r="G138" i="1"/>
  <c r="F138" i="1"/>
  <c r="E138" i="1"/>
  <c r="D138" i="1"/>
  <c r="C138" i="1"/>
  <c r="B138" i="1"/>
  <c r="L137" i="1"/>
  <c r="K137" i="1"/>
  <c r="H137" i="1"/>
  <c r="G137" i="1"/>
  <c r="F137" i="1"/>
  <c r="E137" i="1"/>
  <c r="D137" i="1"/>
  <c r="C137" i="1"/>
  <c r="B137" i="1"/>
  <c r="L136" i="1"/>
  <c r="K136" i="1"/>
  <c r="H136" i="1"/>
  <c r="G136" i="1"/>
  <c r="F136" i="1"/>
  <c r="E136" i="1"/>
  <c r="D136" i="1"/>
  <c r="C136" i="1"/>
  <c r="B136" i="1"/>
  <c r="L135" i="1"/>
  <c r="K135" i="1"/>
  <c r="H135" i="1"/>
  <c r="G135" i="1"/>
  <c r="F135" i="1"/>
  <c r="E135" i="1"/>
  <c r="D135" i="1"/>
  <c r="C135" i="1"/>
  <c r="B135" i="1"/>
  <c r="L134" i="1"/>
  <c r="K134" i="1"/>
  <c r="H134" i="1"/>
  <c r="G134" i="1"/>
  <c r="F134" i="1"/>
  <c r="E134" i="1"/>
  <c r="D134" i="1"/>
  <c r="C134" i="1"/>
  <c r="B134" i="1"/>
  <c r="L133" i="1"/>
  <c r="K133" i="1"/>
  <c r="H133" i="1"/>
  <c r="G133" i="1"/>
  <c r="F133" i="1"/>
  <c r="E133" i="1"/>
  <c r="D133" i="1"/>
  <c r="C133" i="1"/>
  <c r="B133" i="1"/>
  <c r="L132" i="1"/>
  <c r="K132" i="1"/>
  <c r="H132" i="1"/>
  <c r="G132" i="1"/>
  <c r="F132" i="1"/>
  <c r="E132" i="1"/>
  <c r="D132" i="1"/>
  <c r="C132" i="1"/>
  <c r="B132" i="1"/>
  <c r="L131" i="1"/>
  <c r="K131" i="1"/>
  <c r="H131" i="1"/>
  <c r="G131" i="1"/>
  <c r="F131" i="1"/>
  <c r="E131" i="1"/>
  <c r="D131" i="1"/>
  <c r="C131" i="1"/>
  <c r="B131" i="1"/>
  <c r="L130" i="1"/>
  <c r="K130" i="1"/>
  <c r="H130" i="1"/>
  <c r="G130" i="1"/>
  <c r="F130" i="1"/>
  <c r="E130" i="1"/>
  <c r="D130" i="1"/>
  <c r="C130" i="1"/>
  <c r="B130" i="1"/>
  <c r="L129" i="1"/>
  <c r="K129" i="1"/>
  <c r="H129" i="1"/>
  <c r="G129" i="1"/>
  <c r="F129" i="1"/>
  <c r="E129" i="1"/>
  <c r="D129" i="1"/>
  <c r="C129" i="1"/>
  <c r="B129" i="1"/>
  <c r="L128" i="1"/>
  <c r="K128" i="1"/>
  <c r="J128" i="1"/>
  <c r="H128" i="1"/>
  <c r="G128" i="1"/>
  <c r="F128" i="1"/>
  <c r="E128" i="1"/>
  <c r="D128" i="1"/>
  <c r="C128" i="1"/>
  <c r="B128" i="1"/>
  <c r="L127" i="1"/>
  <c r="K127" i="1"/>
  <c r="H127" i="1"/>
  <c r="G127" i="1"/>
  <c r="F127" i="1"/>
  <c r="E127" i="1"/>
  <c r="D127" i="1"/>
  <c r="C127" i="1"/>
  <c r="B127" i="1"/>
  <c r="L126" i="1"/>
  <c r="K126" i="1"/>
  <c r="H126" i="1"/>
  <c r="G126" i="1"/>
  <c r="F126" i="1"/>
  <c r="E126" i="1"/>
  <c r="D126" i="1"/>
  <c r="C126" i="1"/>
  <c r="B126" i="1"/>
  <c r="L125" i="1"/>
  <c r="K125" i="1"/>
  <c r="H125" i="1"/>
  <c r="G125" i="1"/>
  <c r="F125" i="1"/>
  <c r="E125" i="1"/>
  <c r="D125" i="1"/>
  <c r="C125" i="1"/>
  <c r="B125" i="1"/>
  <c r="L124" i="1"/>
  <c r="K124" i="1"/>
  <c r="H124" i="1"/>
  <c r="G124" i="1"/>
  <c r="F124" i="1"/>
  <c r="E124" i="1"/>
  <c r="D124" i="1"/>
  <c r="C124" i="1"/>
  <c r="B124" i="1"/>
  <c r="L123" i="1"/>
  <c r="K123" i="1"/>
  <c r="H123" i="1"/>
  <c r="G123" i="1"/>
  <c r="F123" i="1"/>
  <c r="E123" i="1"/>
  <c r="D123" i="1"/>
  <c r="C123" i="1"/>
  <c r="B123" i="1"/>
  <c r="L122" i="1"/>
  <c r="K122" i="1"/>
  <c r="H122" i="1"/>
  <c r="G122" i="1"/>
  <c r="F122" i="1"/>
  <c r="E122" i="1"/>
  <c r="D122" i="1"/>
  <c r="C122" i="1"/>
  <c r="B122" i="1"/>
  <c r="L45" i="1"/>
  <c r="K45" i="1"/>
  <c r="H45" i="1"/>
  <c r="G45" i="1"/>
  <c r="F45" i="1"/>
  <c r="E45" i="1"/>
  <c r="D45" i="1"/>
  <c r="C45" i="1"/>
  <c r="B45" i="1"/>
  <c r="L120" i="1"/>
  <c r="K120" i="1"/>
  <c r="H120" i="1"/>
  <c r="G120" i="1"/>
  <c r="F120" i="1"/>
  <c r="E120" i="1"/>
  <c r="D120" i="1"/>
  <c r="C120" i="1"/>
  <c r="B120" i="1"/>
  <c r="L119" i="1"/>
  <c r="K119" i="1"/>
  <c r="H119" i="1"/>
  <c r="G119" i="1"/>
  <c r="F119" i="1"/>
  <c r="E119" i="1"/>
  <c r="D119" i="1"/>
  <c r="C119" i="1"/>
  <c r="B119" i="1"/>
  <c r="L118" i="1"/>
  <c r="K118" i="1"/>
  <c r="H118" i="1"/>
  <c r="G118" i="1"/>
  <c r="F118" i="1"/>
  <c r="E118" i="1"/>
  <c r="D118" i="1"/>
  <c r="C118" i="1"/>
  <c r="B118" i="1"/>
  <c r="L117" i="1"/>
  <c r="K117" i="1"/>
  <c r="H117" i="1"/>
  <c r="G117" i="1"/>
  <c r="F117" i="1"/>
  <c r="E117" i="1"/>
  <c r="D117" i="1"/>
  <c r="C117" i="1"/>
  <c r="B117" i="1"/>
  <c r="L242" i="1"/>
  <c r="K242" i="1"/>
  <c r="J242" i="1"/>
  <c r="H242" i="1"/>
  <c r="G242" i="1"/>
  <c r="F242" i="1"/>
  <c r="E242" i="1"/>
  <c r="D242" i="1"/>
  <c r="C242" i="1"/>
  <c r="B242" i="1"/>
  <c r="L115" i="1"/>
  <c r="K115" i="1"/>
  <c r="H115" i="1"/>
  <c r="G115" i="1"/>
  <c r="F115" i="1"/>
  <c r="E115" i="1"/>
  <c r="D115" i="1"/>
  <c r="C115" i="1"/>
  <c r="B115" i="1"/>
  <c r="L114" i="1"/>
  <c r="K114" i="1"/>
  <c r="H114" i="1"/>
  <c r="G114" i="1"/>
  <c r="F114" i="1"/>
  <c r="E114" i="1"/>
  <c r="D114" i="1"/>
  <c r="C114" i="1"/>
  <c r="B114" i="1"/>
  <c r="L113" i="1"/>
  <c r="K113" i="1"/>
  <c r="H113" i="1"/>
  <c r="G113" i="1"/>
  <c r="F113" i="1"/>
  <c r="E113" i="1"/>
  <c r="D113" i="1"/>
  <c r="C113" i="1"/>
  <c r="B113" i="1"/>
  <c r="L112" i="1"/>
  <c r="K112" i="1"/>
  <c r="H112" i="1"/>
  <c r="G112" i="1"/>
  <c r="F112" i="1"/>
  <c r="E112" i="1"/>
  <c r="D112" i="1"/>
  <c r="C112" i="1"/>
  <c r="B112" i="1"/>
  <c r="L111" i="1"/>
  <c r="K111" i="1"/>
  <c r="H111" i="1"/>
  <c r="G111" i="1"/>
  <c r="F111" i="1"/>
  <c r="E111" i="1"/>
  <c r="D111" i="1"/>
  <c r="C111" i="1"/>
  <c r="B111" i="1"/>
  <c r="L110" i="1"/>
  <c r="K110" i="1"/>
  <c r="H110" i="1"/>
  <c r="G110" i="1"/>
  <c r="F110" i="1"/>
  <c r="E110" i="1"/>
  <c r="D110" i="1"/>
  <c r="C110" i="1"/>
  <c r="B110" i="1"/>
  <c r="L109" i="1"/>
  <c r="K109" i="1"/>
  <c r="H109" i="1"/>
  <c r="G109" i="1"/>
  <c r="F109" i="1"/>
  <c r="E109" i="1"/>
  <c r="D109" i="1"/>
  <c r="C109" i="1"/>
  <c r="B109" i="1"/>
  <c r="L108" i="1"/>
  <c r="K108" i="1"/>
  <c r="H108" i="1"/>
  <c r="G108" i="1"/>
  <c r="F108" i="1"/>
  <c r="E108" i="1"/>
  <c r="D108" i="1"/>
  <c r="C108" i="1"/>
  <c r="B108" i="1"/>
  <c r="L107" i="1"/>
  <c r="K107" i="1"/>
  <c r="H107" i="1"/>
  <c r="G107" i="1"/>
  <c r="F107" i="1"/>
  <c r="E107" i="1"/>
  <c r="D107" i="1"/>
  <c r="C107" i="1"/>
  <c r="B107" i="1"/>
  <c r="L106" i="1"/>
  <c r="K106" i="1"/>
  <c r="H106" i="1"/>
  <c r="G106" i="1"/>
  <c r="F106" i="1"/>
  <c r="E106" i="1"/>
  <c r="D106" i="1"/>
  <c r="C106" i="1"/>
  <c r="B106" i="1"/>
  <c r="L105" i="1"/>
  <c r="K105" i="1"/>
  <c r="H105" i="1"/>
  <c r="G105" i="1"/>
  <c r="F105" i="1"/>
  <c r="E105" i="1"/>
  <c r="D105" i="1"/>
  <c r="C105" i="1"/>
  <c r="B105" i="1"/>
  <c r="L104" i="1"/>
  <c r="K104" i="1"/>
  <c r="H104" i="1"/>
  <c r="G104" i="1"/>
  <c r="F104" i="1"/>
  <c r="E104" i="1"/>
  <c r="D104" i="1"/>
  <c r="C104" i="1"/>
  <c r="B104" i="1"/>
  <c r="L103" i="1"/>
  <c r="K103" i="1"/>
  <c r="H103" i="1"/>
  <c r="G103" i="1"/>
  <c r="F103" i="1"/>
  <c r="E103" i="1"/>
  <c r="D103" i="1"/>
  <c r="C103" i="1"/>
  <c r="B103" i="1"/>
  <c r="L102" i="1"/>
  <c r="H102" i="1"/>
  <c r="G102" i="1"/>
  <c r="F102" i="1"/>
  <c r="E102" i="1"/>
  <c r="D102" i="1"/>
  <c r="C102" i="1"/>
  <c r="B102" i="1"/>
  <c r="L101" i="1"/>
  <c r="K101" i="1"/>
  <c r="H101" i="1"/>
  <c r="G101" i="1"/>
  <c r="F101" i="1"/>
  <c r="E101" i="1"/>
  <c r="D101" i="1"/>
  <c r="C101" i="1"/>
  <c r="B101" i="1"/>
  <c r="L100" i="1"/>
  <c r="K100" i="1"/>
  <c r="H100" i="1"/>
  <c r="G100" i="1"/>
  <c r="F100" i="1"/>
  <c r="E100" i="1"/>
  <c r="D100" i="1"/>
  <c r="C100" i="1"/>
  <c r="B100" i="1"/>
  <c r="L99" i="1"/>
  <c r="K99" i="1"/>
  <c r="H99" i="1"/>
  <c r="G99" i="1"/>
  <c r="F99" i="1"/>
  <c r="E99" i="1"/>
  <c r="D99" i="1"/>
  <c r="C99" i="1"/>
  <c r="B99" i="1"/>
  <c r="L98" i="1"/>
  <c r="K98" i="1"/>
  <c r="H98" i="1"/>
  <c r="G98" i="1"/>
  <c r="F98" i="1"/>
  <c r="E98" i="1"/>
  <c r="D98" i="1"/>
  <c r="C98" i="1"/>
  <c r="B98" i="1"/>
  <c r="L97" i="1"/>
  <c r="K97" i="1"/>
  <c r="H97" i="1"/>
  <c r="G97" i="1"/>
  <c r="F97" i="1"/>
  <c r="E97" i="1"/>
  <c r="D97" i="1"/>
  <c r="C97" i="1"/>
  <c r="B97" i="1"/>
  <c r="L96" i="1"/>
  <c r="K96" i="1"/>
  <c r="H96" i="1"/>
  <c r="G96" i="1"/>
  <c r="F96" i="1"/>
  <c r="E96" i="1"/>
  <c r="D96" i="1"/>
  <c r="C96" i="1"/>
  <c r="B96" i="1"/>
  <c r="L95" i="1"/>
  <c r="K95" i="1"/>
  <c r="J95" i="1"/>
  <c r="H95" i="1"/>
  <c r="G95" i="1"/>
  <c r="F95" i="1"/>
  <c r="E95" i="1"/>
  <c r="D95" i="1"/>
  <c r="C95" i="1"/>
  <c r="B95" i="1"/>
  <c r="L94" i="1"/>
  <c r="K94" i="1"/>
  <c r="H94" i="1"/>
  <c r="G94" i="1"/>
  <c r="F94" i="1"/>
  <c r="E94" i="1"/>
  <c r="D94" i="1"/>
  <c r="C94" i="1"/>
  <c r="B94" i="1"/>
  <c r="L93" i="1"/>
  <c r="K93" i="1"/>
  <c r="H93" i="1"/>
  <c r="G93" i="1"/>
  <c r="F93" i="1"/>
  <c r="E93" i="1"/>
  <c r="D93" i="1"/>
  <c r="C93" i="1"/>
  <c r="B93" i="1"/>
  <c r="L92" i="1"/>
  <c r="K92" i="1"/>
  <c r="H92" i="1"/>
  <c r="G92" i="1"/>
  <c r="F92" i="1"/>
  <c r="E92" i="1"/>
  <c r="D92" i="1"/>
  <c r="C92" i="1"/>
  <c r="B92" i="1"/>
  <c r="L91" i="1"/>
  <c r="K91" i="1"/>
  <c r="H91" i="1"/>
  <c r="G91" i="1"/>
  <c r="F91" i="1"/>
  <c r="E91" i="1"/>
  <c r="D91" i="1"/>
  <c r="C91" i="1"/>
  <c r="B91" i="1"/>
  <c r="L90" i="1"/>
  <c r="K90" i="1"/>
  <c r="H90" i="1"/>
  <c r="G90" i="1"/>
  <c r="F90" i="1"/>
  <c r="E90" i="1"/>
  <c r="D90" i="1"/>
  <c r="C90" i="1"/>
  <c r="B90" i="1"/>
  <c r="L89" i="1"/>
  <c r="K89" i="1"/>
  <c r="H89" i="1"/>
  <c r="G89" i="1"/>
  <c r="F89" i="1"/>
  <c r="E89" i="1"/>
  <c r="D89" i="1"/>
  <c r="C89" i="1"/>
  <c r="B89" i="1"/>
  <c r="L88" i="1"/>
  <c r="K88" i="1"/>
  <c r="H88" i="1"/>
  <c r="G88" i="1"/>
  <c r="F88" i="1"/>
  <c r="E88" i="1"/>
  <c r="D88" i="1"/>
  <c r="C88" i="1"/>
  <c r="B88" i="1"/>
  <c r="L87" i="1"/>
  <c r="K87" i="1"/>
  <c r="H87" i="1"/>
  <c r="G87" i="1"/>
  <c r="F87" i="1"/>
  <c r="E87" i="1"/>
  <c r="D87" i="1"/>
  <c r="C87" i="1"/>
  <c r="B87" i="1"/>
  <c r="L86" i="1"/>
  <c r="K86" i="1"/>
  <c r="H86" i="1"/>
  <c r="G86" i="1"/>
  <c r="F86" i="1"/>
  <c r="E86" i="1"/>
  <c r="D86" i="1"/>
  <c r="C86" i="1"/>
  <c r="B86" i="1"/>
  <c r="L85" i="1"/>
  <c r="K85" i="1"/>
  <c r="H85" i="1"/>
  <c r="G85" i="1"/>
  <c r="F85" i="1"/>
  <c r="E85" i="1"/>
  <c r="D85" i="1"/>
  <c r="C85" i="1"/>
  <c r="B85" i="1"/>
  <c r="L84" i="1"/>
  <c r="K84" i="1"/>
  <c r="H84" i="1"/>
  <c r="G84" i="1"/>
  <c r="F84" i="1"/>
  <c r="E84" i="1"/>
  <c r="D84" i="1"/>
  <c r="C84" i="1"/>
  <c r="B84" i="1"/>
  <c r="L83" i="1"/>
  <c r="K83" i="1"/>
  <c r="H83" i="1"/>
  <c r="G83" i="1"/>
  <c r="F83" i="1"/>
  <c r="E83" i="1"/>
  <c r="D83" i="1"/>
  <c r="C83" i="1"/>
  <c r="B83" i="1"/>
  <c r="L82" i="1"/>
  <c r="K82" i="1"/>
  <c r="H82" i="1"/>
  <c r="G82" i="1"/>
  <c r="F82" i="1"/>
  <c r="E82" i="1"/>
  <c r="D82" i="1"/>
  <c r="C82" i="1"/>
  <c r="B82" i="1"/>
  <c r="L81" i="1"/>
  <c r="K81" i="1"/>
  <c r="J81" i="1"/>
  <c r="H81" i="1"/>
  <c r="G81" i="1"/>
  <c r="F81" i="1"/>
  <c r="E81" i="1"/>
  <c r="D81" i="1"/>
  <c r="C81" i="1"/>
  <c r="B81" i="1"/>
  <c r="L80" i="1"/>
  <c r="K80" i="1"/>
  <c r="J80" i="1"/>
  <c r="H80" i="1"/>
  <c r="G80" i="1"/>
  <c r="F80" i="1"/>
  <c r="E80" i="1"/>
  <c r="D80" i="1"/>
  <c r="C80" i="1"/>
  <c r="B80" i="1"/>
  <c r="L79" i="1"/>
  <c r="K79" i="1"/>
  <c r="H79" i="1"/>
  <c r="G79" i="1"/>
  <c r="F79" i="1"/>
  <c r="E79" i="1"/>
  <c r="D79" i="1"/>
  <c r="C79" i="1"/>
  <c r="B79" i="1"/>
  <c r="L78" i="1"/>
  <c r="K78" i="1"/>
  <c r="H78" i="1"/>
  <c r="G78" i="1"/>
  <c r="F78" i="1"/>
  <c r="E78" i="1"/>
  <c r="D78" i="1"/>
  <c r="C78" i="1"/>
  <c r="B78" i="1"/>
  <c r="L77" i="1"/>
  <c r="K77" i="1"/>
  <c r="H77" i="1"/>
  <c r="G77" i="1"/>
  <c r="F77" i="1"/>
  <c r="E77" i="1"/>
  <c r="D77" i="1"/>
  <c r="C77" i="1"/>
  <c r="B77" i="1"/>
  <c r="L76" i="1"/>
  <c r="K76" i="1"/>
  <c r="H76" i="1"/>
  <c r="G76" i="1"/>
  <c r="F76" i="1"/>
  <c r="E76" i="1"/>
  <c r="D76" i="1"/>
  <c r="C76" i="1"/>
  <c r="B76" i="1"/>
  <c r="L75" i="1"/>
  <c r="K75" i="1"/>
  <c r="H75" i="1"/>
  <c r="G75" i="1"/>
  <c r="F75" i="1"/>
  <c r="E75" i="1"/>
  <c r="D75" i="1"/>
  <c r="C75" i="1"/>
  <c r="B75" i="1"/>
  <c r="L74" i="1"/>
  <c r="K74" i="1"/>
  <c r="H74" i="1"/>
  <c r="G74" i="1"/>
  <c r="F74" i="1"/>
  <c r="E74" i="1"/>
  <c r="D74" i="1"/>
  <c r="C74" i="1"/>
  <c r="B74" i="1"/>
  <c r="L73" i="1"/>
  <c r="K73" i="1"/>
  <c r="H73" i="1"/>
  <c r="G73" i="1"/>
  <c r="F73" i="1"/>
  <c r="E73" i="1"/>
  <c r="D73" i="1"/>
  <c r="C73" i="1"/>
  <c r="B73" i="1"/>
  <c r="L72" i="1"/>
  <c r="K72" i="1"/>
  <c r="H72" i="1"/>
  <c r="G72" i="1"/>
  <c r="F72" i="1"/>
  <c r="E72" i="1"/>
  <c r="D72" i="1"/>
  <c r="C72" i="1"/>
  <c r="B72" i="1"/>
  <c r="L71" i="1"/>
  <c r="K71" i="1"/>
  <c r="H71" i="1"/>
  <c r="G71" i="1"/>
  <c r="F71" i="1"/>
  <c r="E71" i="1"/>
  <c r="D71" i="1"/>
  <c r="C71" i="1"/>
  <c r="B71" i="1"/>
  <c r="L70" i="1"/>
  <c r="K70" i="1"/>
  <c r="J70" i="1"/>
  <c r="H70" i="1"/>
  <c r="G70" i="1"/>
  <c r="F70" i="1"/>
  <c r="E70" i="1"/>
  <c r="D70" i="1"/>
  <c r="C70" i="1"/>
  <c r="B70" i="1"/>
  <c r="L69" i="1"/>
  <c r="K69" i="1"/>
  <c r="H69" i="1"/>
  <c r="G69" i="1"/>
  <c r="F69" i="1"/>
  <c r="E69" i="1"/>
  <c r="D69" i="1"/>
  <c r="C69" i="1"/>
  <c r="B69" i="1"/>
  <c r="L220" i="1"/>
  <c r="K220" i="1"/>
  <c r="H220" i="1"/>
  <c r="G220" i="1"/>
  <c r="F220" i="1"/>
  <c r="E220" i="1"/>
  <c r="D220" i="1"/>
  <c r="C220" i="1"/>
  <c r="B220" i="1"/>
  <c r="L67" i="1"/>
  <c r="K67" i="1"/>
  <c r="H67" i="1"/>
  <c r="G67" i="1"/>
  <c r="F67" i="1"/>
  <c r="E67" i="1"/>
  <c r="D67" i="1"/>
  <c r="C67" i="1"/>
  <c r="B67" i="1"/>
  <c r="L66" i="1"/>
  <c r="K66" i="1"/>
  <c r="H66" i="1"/>
  <c r="G66" i="1"/>
  <c r="F66" i="1"/>
  <c r="E66" i="1"/>
  <c r="D66" i="1"/>
  <c r="C66" i="1"/>
  <c r="B66" i="1"/>
  <c r="L65" i="1"/>
  <c r="K65" i="1"/>
  <c r="H65" i="1"/>
  <c r="G65" i="1"/>
  <c r="F65" i="1"/>
  <c r="E65" i="1"/>
  <c r="D65" i="1"/>
  <c r="C65" i="1"/>
  <c r="B65" i="1"/>
  <c r="L64" i="1"/>
  <c r="K64" i="1"/>
  <c r="H64" i="1"/>
  <c r="G64" i="1"/>
  <c r="F64" i="1"/>
  <c r="E64" i="1"/>
  <c r="D64" i="1"/>
  <c r="C64" i="1"/>
  <c r="B64" i="1"/>
  <c r="L63" i="1"/>
  <c r="K63" i="1"/>
  <c r="H63" i="1"/>
  <c r="G63" i="1"/>
  <c r="F63" i="1"/>
  <c r="E63" i="1"/>
  <c r="D63" i="1"/>
  <c r="C63" i="1"/>
  <c r="B63" i="1"/>
  <c r="L62" i="1"/>
  <c r="K62" i="1"/>
  <c r="H62" i="1"/>
  <c r="G62" i="1"/>
  <c r="F62" i="1"/>
  <c r="E62" i="1"/>
  <c r="D62" i="1"/>
  <c r="C62" i="1"/>
  <c r="B62" i="1"/>
  <c r="L61" i="1"/>
  <c r="K61" i="1"/>
  <c r="H61" i="1"/>
  <c r="G61" i="1"/>
  <c r="F61" i="1"/>
  <c r="E61" i="1"/>
  <c r="D61" i="1"/>
  <c r="C61" i="1"/>
  <c r="B61" i="1"/>
  <c r="L245" i="1"/>
  <c r="K245" i="1"/>
  <c r="J245" i="1"/>
  <c r="H245" i="1"/>
  <c r="G245" i="1"/>
  <c r="F245" i="1"/>
  <c r="E245" i="1"/>
  <c r="D245" i="1"/>
  <c r="C245" i="1"/>
  <c r="B245" i="1"/>
  <c r="L59" i="1"/>
  <c r="K59" i="1"/>
  <c r="J59" i="1"/>
  <c r="H59" i="1"/>
  <c r="G59" i="1"/>
  <c r="F59" i="1"/>
  <c r="E59" i="1"/>
  <c r="D59" i="1"/>
  <c r="C59" i="1"/>
  <c r="B59" i="1"/>
  <c r="L58" i="1"/>
  <c r="K58" i="1"/>
  <c r="H58" i="1"/>
  <c r="G58" i="1"/>
  <c r="F58" i="1"/>
  <c r="E58" i="1"/>
  <c r="D58" i="1"/>
  <c r="C58" i="1"/>
  <c r="B58" i="1"/>
  <c r="L57" i="1"/>
  <c r="K57" i="1"/>
  <c r="H57" i="1"/>
  <c r="G57" i="1"/>
  <c r="F57" i="1"/>
  <c r="E57" i="1"/>
  <c r="D57" i="1"/>
  <c r="C57" i="1"/>
  <c r="B57" i="1"/>
  <c r="L56" i="1"/>
  <c r="K56" i="1"/>
  <c r="H56" i="1"/>
  <c r="G56" i="1"/>
  <c r="F56" i="1"/>
  <c r="E56" i="1"/>
  <c r="D56" i="1"/>
  <c r="C56" i="1"/>
  <c r="B56" i="1"/>
  <c r="L55" i="1"/>
  <c r="K55" i="1"/>
  <c r="H55" i="1"/>
  <c r="G55" i="1"/>
  <c r="F55" i="1"/>
  <c r="E55" i="1"/>
  <c r="D55" i="1"/>
  <c r="C55" i="1"/>
  <c r="B55" i="1"/>
  <c r="L54" i="1"/>
  <c r="K54" i="1"/>
  <c r="H54" i="1"/>
  <c r="G54" i="1"/>
  <c r="F54" i="1"/>
  <c r="E54" i="1"/>
  <c r="D54" i="1"/>
  <c r="C54" i="1"/>
  <c r="B54" i="1"/>
  <c r="L53" i="1"/>
  <c r="K53" i="1"/>
  <c r="H53" i="1"/>
  <c r="G53" i="1"/>
  <c r="F53" i="1"/>
  <c r="E53" i="1"/>
  <c r="D53" i="1"/>
  <c r="C53" i="1"/>
  <c r="B53" i="1"/>
  <c r="L52" i="1"/>
  <c r="K52" i="1"/>
  <c r="H52" i="1"/>
  <c r="G52" i="1"/>
  <c r="F52" i="1"/>
  <c r="E52" i="1"/>
  <c r="D52" i="1"/>
  <c r="C52" i="1"/>
  <c r="B52" i="1"/>
  <c r="L51" i="1"/>
  <c r="K51" i="1"/>
  <c r="H51" i="1"/>
  <c r="G51" i="1"/>
  <c r="F51" i="1"/>
  <c r="E51" i="1"/>
  <c r="D51" i="1"/>
  <c r="C51" i="1"/>
  <c r="B51" i="1"/>
  <c r="L50" i="1"/>
  <c r="K50" i="1"/>
  <c r="H50" i="1"/>
  <c r="G50" i="1"/>
  <c r="F50" i="1"/>
  <c r="E50" i="1"/>
  <c r="D50" i="1"/>
  <c r="C50" i="1"/>
  <c r="B50" i="1"/>
  <c r="L49" i="1"/>
  <c r="K49" i="1"/>
  <c r="H49" i="1"/>
  <c r="G49" i="1"/>
  <c r="F49" i="1"/>
  <c r="E49" i="1"/>
  <c r="D49" i="1"/>
  <c r="C49" i="1"/>
  <c r="B49" i="1"/>
  <c r="L48" i="1"/>
  <c r="K48" i="1"/>
  <c r="H48" i="1"/>
  <c r="G48" i="1"/>
  <c r="F48" i="1"/>
  <c r="E48" i="1"/>
  <c r="D48" i="1"/>
  <c r="C48" i="1"/>
  <c r="B48" i="1"/>
  <c r="L47" i="1"/>
  <c r="K47" i="1"/>
  <c r="H47" i="1"/>
  <c r="G47" i="1"/>
  <c r="F47" i="1"/>
  <c r="E47" i="1"/>
  <c r="D47" i="1"/>
  <c r="C47" i="1"/>
  <c r="B47" i="1"/>
  <c r="L46" i="1"/>
  <c r="K46" i="1"/>
  <c r="H46" i="1"/>
  <c r="G46" i="1"/>
  <c r="F46" i="1"/>
  <c r="E46" i="1"/>
  <c r="D46" i="1"/>
  <c r="C46" i="1"/>
  <c r="B46" i="1"/>
  <c r="L68" i="1"/>
  <c r="K68" i="1"/>
  <c r="H68" i="1"/>
  <c r="G68" i="1"/>
  <c r="F68" i="1"/>
  <c r="E68" i="1"/>
  <c r="D68" i="1"/>
  <c r="C68" i="1"/>
  <c r="B68" i="1"/>
  <c r="L44" i="1"/>
  <c r="K44" i="1"/>
  <c r="H44" i="1"/>
  <c r="G44" i="1"/>
  <c r="F44" i="1"/>
  <c r="E44" i="1"/>
  <c r="D44" i="1"/>
  <c r="C44" i="1"/>
  <c r="B44" i="1"/>
  <c r="L43" i="1"/>
  <c r="K43" i="1"/>
  <c r="H43" i="1"/>
  <c r="G43" i="1"/>
  <c r="F43" i="1"/>
  <c r="E43" i="1"/>
  <c r="D43" i="1"/>
  <c r="C43" i="1"/>
  <c r="B43" i="1"/>
  <c r="L42" i="1"/>
  <c r="K42" i="1"/>
  <c r="H42" i="1"/>
  <c r="G42" i="1"/>
  <c r="F42" i="1"/>
  <c r="E42" i="1"/>
  <c r="D42" i="1"/>
  <c r="C42" i="1"/>
  <c r="B42" i="1"/>
  <c r="L41" i="1"/>
  <c r="K41" i="1"/>
  <c r="H41" i="1"/>
  <c r="G41" i="1"/>
  <c r="F41" i="1"/>
  <c r="E41" i="1"/>
  <c r="D41" i="1"/>
  <c r="C41" i="1"/>
  <c r="B41" i="1"/>
  <c r="L40" i="1"/>
  <c r="K40" i="1"/>
  <c r="H40" i="1"/>
  <c r="G40" i="1"/>
  <c r="F40" i="1"/>
  <c r="E40" i="1"/>
  <c r="D40" i="1"/>
  <c r="C40" i="1"/>
  <c r="B40" i="1"/>
  <c r="L39" i="1"/>
  <c r="K39" i="1"/>
  <c r="J39" i="1"/>
  <c r="H39" i="1"/>
  <c r="G39" i="1"/>
  <c r="F39" i="1"/>
  <c r="E39" i="1"/>
  <c r="D39" i="1"/>
  <c r="C39" i="1"/>
  <c r="B39" i="1"/>
  <c r="L38" i="1"/>
  <c r="K38" i="1"/>
  <c r="H38" i="1"/>
  <c r="G38" i="1"/>
  <c r="F38" i="1"/>
  <c r="E38" i="1"/>
  <c r="D38" i="1"/>
  <c r="C38" i="1"/>
  <c r="B38" i="1"/>
  <c r="L37" i="1"/>
  <c r="K37" i="1"/>
  <c r="H37" i="1"/>
  <c r="G37" i="1"/>
  <c r="F37" i="1"/>
  <c r="E37" i="1"/>
  <c r="D37" i="1"/>
  <c r="C37" i="1"/>
  <c r="B37" i="1"/>
  <c r="L36" i="1"/>
  <c r="K36" i="1"/>
  <c r="H36" i="1"/>
  <c r="G36" i="1"/>
  <c r="F36" i="1"/>
  <c r="E36" i="1"/>
  <c r="D36" i="1"/>
  <c r="C36" i="1"/>
  <c r="B36" i="1"/>
  <c r="L35" i="1"/>
  <c r="K35" i="1"/>
  <c r="H35" i="1"/>
  <c r="G35" i="1"/>
  <c r="F35" i="1"/>
  <c r="E35" i="1"/>
  <c r="D35" i="1"/>
  <c r="C35" i="1"/>
  <c r="B35" i="1"/>
  <c r="L34" i="1"/>
  <c r="K34" i="1"/>
  <c r="H34" i="1"/>
  <c r="G34" i="1"/>
  <c r="F34" i="1"/>
  <c r="E34" i="1"/>
  <c r="D34" i="1"/>
  <c r="C34" i="1"/>
  <c r="B34" i="1"/>
  <c r="L33" i="1"/>
  <c r="K33" i="1"/>
  <c r="H33" i="1"/>
  <c r="G33" i="1"/>
  <c r="F33" i="1"/>
  <c r="E33" i="1"/>
  <c r="D33" i="1"/>
  <c r="C33" i="1"/>
  <c r="B33" i="1"/>
  <c r="L32" i="1"/>
  <c r="K32" i="1"/>
  <c r="H32" i="1"/>
  <c r="G32" i="1"/>
  <c r="F32" i="1"/>
  <c r="E32" i="1"/>
  <c r="D32" i="1"/>
  <c r="C32" i="1"/>
  <c r="B32" i="1"/>
  <c r="L31" i="1"/>
  <c r="K31" i="1"/>
  <c r="H31" i="1"/>
  <c r="G31" i="1"/>
  <c r="F31" i="1"/>
  <c r="E31" i="1"/>
  <c r="D31" i="1"/>
  <c r="C31" i="1"/>
  <c r="B31" i="1"/>
  <c r="L30" i="1"/>
  <c r="K30" i="1"/>
  <c r="H30" i="1"/>
  <c r="G30" i="1"/>
  <c r="F30" i="1"/>
  <c r="E30" i="1"/>
  <c r="D30" i="1"/>
  <c r="C30" i="1"/>
  <c r="B30" i="1"/>
  <c r="L29" i="1"/>
  <c r="K29" i="1"/>
  <c r="H29" i="1"/>
  <c r="G29" i="1"/>
  <c r="F29" i="1"/>
  <c r="E29" i="1"/>
  <c r="D29" i="1"/>
  <c r="C29" i="1"/>
  <c r="B29" i="1"/>
  <c r="L28" i="1"/>
  <c r="K28" i="1"/>
  <c r="H28" i="1"/>
  <c r="G28" i="1"/>
  <c r="F28" i="1"/>
  <c r="E28" i="1"/>
  <c r="D28" i="1"/>
  <c r="C28" i="1"/>
  <c r="B28" i="1"/>
  <c r="L27" i="1"/>
  <c r="K27" i="1"/>
  <c r="H27" i="1"/>
  <c r="G27" i="1"/>
  <c r="F27" i="1"/>
  <c r="E27" i="1"/>
  <c r="D27" i="1"/>
  <c r="C27" i="1"/>
  <c r="B27" i="1"/>
  <c r="L26" i="1"/>
  <c r="K26" i="1"/>
  <c r="H26" i="1"/>
  <c r="G26" i="1"/>
  <c r="F26" i="1"/>
  <c r="E26" i="1"/>
  <c r="D26" i="1"/>
  <c r="C26" i="1"/>
  <c r="B26" i="1"/>
  <c r="L25" i="1"/>
  <c r="K25" i="1"/>
  <c r="H25" i="1"/>
  <c r="G25" i="1"/>
  <c r="F25" i="1"/>
  <c r="E25" i="1"/>
  <c r="D25" i="1"/>
  <c r="C25" i="1"/>
  <c r="B25" i="1"/>
  <c r="L24" i="1"/>
  <c r="K24" i="1"/>
  <c r="H24" i="1"/>
  <c r="G24" i="1"/>
  <c r="F24" i="1"/>
  <c r="E24" i="1"/>
  <c r="D24" i="1"/>
  <c r="C24" i="1"/>
  <c r="B24" i="1"/>
  <c r="E11" i="1"/>
  <c r="F12" i="1"/>
  <c r="F16" i="1"/>
  <c r="E10" i="1"/>
  <c r="E12" i="1"/>
  <c r="E16" i="1"/>
  <c r="F15" i="1"/>
  <c r="E15" i="1"/>
  <c r="E14" i="1"/>
  <c r="F14" i="1"/>
  <c r="E9" i="1"/>
  <c r="E18" i="1"/>
  <c r="J261" i="1"/>
  <c r="J260" i="1"/>
  <c r="I261" i="1"/>
  <c r="I259" i="1"/>
  <c r="I258" i="1"/>
  <c r="J186" i="1"/>
  <c r="J187" i="1"/>
  <c r="J188" i="1"/>
  <c r="J189" i="1"/>
  <c r="J191" i="1"/>
  <c r="J192" i="1"/>
  <c r="J193" i="1"/>
  <c r="J194" i="1"/>
  <c r="J195" i="1"/>
  <c r="J196" i="1"/>
  <c r="J197" i="1"/>
  <c r="J198" i="1"/>
  <c r="J200" i="1"/>
  <c r="J201" i="1"/>
  <c r="J203" i="1"/>
  <c r="J204" i="1"/>
  <c r="J205" i="1"/>
  <c r="J206" i="1"/>
  <c r="J207" i="1"/>
  <c r="J208" i="1"/>
  <c r="J209" i="1"/>
  <c r="J210" i="1"/>
  <c r="J211" i="1"/>
  <c r="J212" i="1"/>
  <c r="J213" i="1"/>
  <c r="J215" i="1"/>
  <c r="J216" i="1"/>
  <c r="J219" i="1"/>
  <c r="J220" i="1"/>
  <c r="J221" i="1"/>
  <c r="J222" i="1"/>
  <c r="J223" i="1"/>
  <c r="J227" i="1"/>
  <c r="J228" i="1"/>
  <c r="J229" i="1"/>
  <c r="J230" i="1"/>
  <c r="J231" i="1"/>
  <c r="J233" i="1"/>
  <c r="J235" i="1"/>
  <c r="J239" i="1"/>
  <c r="J240" i="1"/>
  <c r="J241" i="1"/>
  <c r="J182" i="1"/>
  <c r="J183" i="1"/>
  <c r="J184" i="1"/>
  <c r="J185" i="1"/>
  <c r="J181" i="1"/>
  <c r="I257" i="1"/>
  <c r="I256" i="1"/>
  <c r="I254" i="1"/>
  <c r="I255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6" i="1"/>
  <c r="I237" i="1"/>
  <c r="I235" i="1"/>
  <c r="I234" i="1"/>
  <c r="I80" i="1"/>
  <c r="I39" i="1"/>
  <c r="I233" i="1"/>
  <c r="I232" i="1"/>
  <c r="I231" i="1"/>
  <c r="I229" i="1"/>
  <c r="I228" i="1"/>
  <c r="I230" i="1"/>
  <c r="I227" i="1"/>
  <c r="I226" i="1"/>
  <c r="I225" i="1"/>
  <c r="I224" i="1"/>
  <c r="I223" i="1"/>
  <c r="I222" i="1"/>
  <c r="I221" i="1"/>
  <c r="I220" i="1"/>
  <c r="I219" i="1"/>
  <c r="I218" i="1"/>
  <c r="I217" i="1"/>
  <c r="I215" i="1"/>
  <c r="I216" i="1"/>
  <c r="I213" i="1"/>
  <c r="I214" i="1"/>
  <c r="I212" i="1"/>
  <c r="I291" i="1"/>
  <c r="J291" i="1"/>
  <c r="J169" i="1"/>
  <c r="I211" i="1"/>
  <c r="I210" i="1"/>
  <c r="I209" i="1"/>
  <c r="I208" i="1"/>
  <c r="I207" i="1"/>
  <c r="J60" i="1"/>
  <c r="J61" i="1"/>
  <c r="I206" i="1"/>
  <c r="I204" i="1"/>
  <c r="I205" i="1"/>
  <c r="I289" i="1"/>
  <c r="I285" i="1"/>
  <c r="I281" i="1"/>
  <c r="I277" i="1"/>
  <c r="J282" i="1"/>
  <c r="J278" i="1"/>
  <c r="J289" i="1"/>
  <c r="I284" i="1"/>
  <c r="I280" i="1"/>
  <c r="I276" i="1"/>
  <c r="J285" i="1"/>
  <c r="J281" i="1"/>
  <c r="J277" i="1"/>
  <c r="J288" i="1"/>
  <c r="I288" i="1"/>
  <c r="I287" i="1"/>
  <c r="I283" i="1"/>
  <c r="I279" i="1"/>
  <c r="I275" i="1"/>
  <c r="J284" i="1"/>
  <c r="J280" i="1"/>
  <c r="J276" i="1"/>
  <c r="G16" i="1"/>
  <c r="G14" i="1"/>
  <c r="J287" i="1"/>
  <c r="I290" i="1"/>
  <c r="I286" i="1"/>
  <c r="I282" i="1"/>
  <c r="I278" i="1"/>
  <c r="J283" i="1"/>
  <c r="J279" i="1"/>
  <c r="J275" i="1"/>
  <c r="J290" i="1"/>
  <c r="J286" i="1"/>
  <c r="J121" i="1"/>
  <c r="J116" i="1"/>
  <c r="J45" i="1"/>
  <c r="I45" i="1"/>
  <c r="I121" i="1"/>
  <c r="I197" i="1"/>
  <c r="I199" i="1"/>
  <c r="I202" i="1"/>
  <c r="I186" i="1"/>
  <c r="I174" i="1"/>
  <c r="I158" i="1"/>
  <c r="I146" i="1"/>
  <c r="I134" i="1"/>
  <c r="I122" i="1"/>
  <c r="I110" i="1"/>
  <c r="I98" i="1"/>
  <c r="I87" i="1"/>
  <c r="I70" i="1"/>
  <c r="I58" i="1"/>
  <c r="I42" i="1"/>
  <c r="I29" i="1"/>
  <c r="J30" i="1"/>
  <c r="J40" i="1"/>
  <c r="J55" i="1"/>
  <c r="J77" i="1"/>
  <c r="J90" i="1"/>
  <c r="J102" i="1"/>
  <c r="J118" i="1"/>
  <c r="J125" i="1"/>
  <c r="J142" i="1"/>
  <c r="J155" i="1"/>
  <c r="J167" i="1"/>
  <c r="I193" i="1"/>
  <c r="I181" i="1"/>
  <c r="I177" i="1"/>
  <c r="I173" i="1"/>
  <c r="I169" i="1"/>
  <c r="I165" i="1"/>
  <c r="I161" i="1"/>
  <c r="I157" i="1"/>
  <c r="I153" i="1"/>
  <c r="I149" i="1"/>
  <c r="I145" i="1"/>
  <c r="I141" i="1"/>
  <c r="I137" i="1"/>
  <c r="I133" i="1"/>
  <c r="I129" i="1"/>
  <c r="I125" i="1"/>
  <c r="I117" i="1"/>
  <c r="I113" i="1"/>
  <c r="I109" i="1"/>
  <c r="I105" i="1"/>
  <c r="I101" i="1"/>
  <c r="I97" i="1"/>
  <c r="I93" i="1"/>
  <c r="I262" i="1"/>
  <c r="I86" i="1"/>
  <c r="I82" i="1"/>
  <c r="I77" i="1"/>
  <c r="I73" i="1"/>
  <c r="I69" i="1"/>
  <c r="I65" i="1"/>
  <c r="I61" i="1"/>
  <c r="I57" i="1"/>
  <c r="I53" i="1"/>
  <c r="I49" i="1"/>
  <c r="I41" i="1"/>
  <c r="I36" i="1"/>
  <c r="I32" i="1"/>
  <c r="I28" i="1"/>
  <c r="J24" i="1"/>
  <c r="G12" i="1"/>
  <c r="J33" i="1"/>
  <c r="J29" i="1"/>
  <c r="G10" i="1"/>
  <c r="J25" i="1"/>
  <c r="J48" i="1"/>
  <c r="J44" i="1"/>
  <c r="J52" i="1"/>
  <c r="J58" i="1"/>
  <c r="J54" i="1"/>
  <c r="J66" i="1"/>
  <c r="J62" i="1"/>
  <c r="J69" i="1"/>
  <c r="J76" i="1"/>
  <c r="J87" i="1"/>
  <c r="J83" i="1"/>
  <c r="J262" i="1"/>
  <c r="J93" i="1"/>
  <c r="J105" i="1"/>
  <c r="J101" i="1"/>
  <c r="J97" i="1"/>
  <c r="J110" i="1"/>
  <c r="J117" i="1"/>
  <c r="J123" i="1"/>
  <c r="J119" i="1"/>
  <c r="J124" i="1"/>
  <c r="J135" i="1"/>
  <c r="J131" i="1"/>
  <c r="J141" i="1"/>
  <c r="J146" i="1"/>
  <c r="J153" i="1"/>
  <c r="J149" i="1"/>
  <c r="J154" i="1"/>
  <c r="J161" i="1"/>
  <c r="J166" i="1"/>
  <c r="J172" i="1"/>
  <c r="J176" i="1"/>
  <c r="I198" i="1"/>
  <c r="I190" i="1"/>
  <c r="I178" i="1"/>
  <c r="I166" i="1"/>
  <c r="I154" i="1"/>
  <c r="I142" i="1"/>
  <c r="I130" i="1"/>
  <c r="I118" i="1"/>
  <c r="I106" i="1"/>
  <c r="I94" i="1"/>
  <c r="I83" i="1"/>
  <c r="I74" i="1"/>
  <c r="I62" i="1"/>
  <c r="I50" i="1"/>
  <c r="I37" i="1"/>
  <c r="I25" i="1"/>
  <c r="J26" i="1"/>
  <c r="J41" i="1"/>
  <c r="J67" i="1"/>
  <c r="J71" i="1"/>
  <c r="J84" i="1"/>
  <c r="J106" i="1"/>
  <c r="J111" i="1"/>
  <c r="J120" i="1"/>
  <c r="J132" i="1"/>
  <c r="J143" i="1"/>
  <c r="J162" i="1"/>
  <c r="J170" i="1"/>
  <c r="I185" i="1"/>
  <c r="I24" i="1"/>
  <c r="I200" i="1"/>
  <c r="I196" i="1"/>
  <c r="I192" i="1"/>
  <c r="I188" i="1"/>
  <c r="I184" i="1"/>
  <c r="I180" i="1"/>
  <c r="I176" i="1"/>
  <c r="I172" i="1"/>
  <c r="I168" i="1"/>
  <c r="I164" i="1"/>
  <c r="I160" i="1"/>
  <c r="I156" i="1"/>
  <c r="I152" i="1"/>
  <c r="I148" i="1"/>
  <c r="I144" i="1"/>
  <c r="I140" i="1"/>
  <c r="I136" i="1"/>
  <c r="I132" i="1"/>
  <c r="I128" i="1"/>
  <c r="I124" i="1"/>
  <c r="I120" i="1"/>
  <c r="I116" i="1"/>
  <c r="I112" i="1"/>
  <c r="I108" i="1"/>
  <c r="I104" i="1"/>
  <c r="I100" i="1"/>
  <c r="I96" i="1"/>
  <c r="I92" i="1"/>
  <c r="I89" i="1"/>
  <c r="I85" i="1"/>
  <c r="I81" i="1"/>
  <c r="I76" i="1"/>
  <c r="I72" i="1"/>
  <c r="I68" i="1"/>
  <c r="I64" i="1"/>
  <c r="I60" i="1"/>
  <c r="I56" i="1"/>
  <c r="I52" i="1"/>
  <c r="I48" i="1"/>
  <c r="I44" i="1"/>
  <c r="I40" i="1"/>
  <c r="I35" i="1"/>
  <c r="I31" i="1"/>
  <c r="I27" i="1"/>
  <c r="J36" i="1"/>
  <c r="J32" i="1"/>
  <c r="J28" i="1"/>
  <c r="J38" i="1"/>
  <c r="J47" i="1"/>
  <c r="J43" i="1"/>
  <c r="J51" i="1"/>
  <c r="J57" i="1"/>
  <c r="J53" i="1"/>
  <c r="J65" i="1"/>
  <c r="J73" i="1"/>
  <c r="J79" i="1"/>
  <c r="J75" i="1"/>
  <c r="J86" i="1"/>
  <c r="J92" i="1"/>
  <c r="J89" i="1"/>
  <c r="J96" i="1"/>
  <c r="J104" i="1"/>
  <c r="J100" i="1"/>
  <c r="J113" i="1"/>
  <c r="J109" i="1"/>
  <c r="J122" i="1"/>
  <c r="J127" i="1"/>
  <c r="J129" i="1"/>
  <c r="J134" i="1"/>
  <c r="J130" i="1"/>
  <c r="J140" i="1"/>
  <c r="J145" i="1"/>
  <c r="J152" i="1"/>
  <c r="J157" i="1"/>
  <c r="J159" i="1"/>
  <c r="J160" i="1"/>
  <c r="J165" i="1"/>
  <c r="J171" i="1"/>
  <c r="J175" i="1"/>
  <c r="I194" i="1"/>
  <c r="I182" i="1"/>
  <c r="I170" i="1"/>
  <c r="I162" i="1"/>
  <c r="I150" i="1"/>
  <c r="I138" i="1"/>
  <c r="I126" i="1"/>
  <c r="I114" i="1"/>
  <c r="I102" i="1"/>
  <c r="I90" i="1"/>
  <c r="I78" i="1"/>
  <c r="I66" i="1"/>
  <c r="I54" i="1"/>
  <c r="I46" i="1"/>
  <c r="I33" i="1"/>
  <c r="J34" i="1"/>
  <c r="J49" i="1"/>
  <c r="J63" i="1"/>
  <c r="J82" i="1"/>
  <c r="J94" i="1"/>
  <c r="J98" i="1"/>
  <c r="J114" i="1"/>
  <c r="J136" i="1"/>
  <c r="J147" i="1"/>
  <c r="J150" i="1"/>
  <c r="J177" i="1"/>
  <c r="I201" i="1"/>
  <c r="I189" i="1"/>
  <c r="I203" i="1"/>
  <c r="I195" i="1"/>
  <c r="I191" i="1"/>
  <c r="I187" i="1"/>
  <c r="I183" i="1"/>
  <c r="I179" i="1"/>
  <c r="I175" i="1"/>
  <c r="I171" i="1"/>
  <c r="I167" i="1"/>
  <c r="I163" i="1"/>
  <c r="I159" i="1"/>
  <c r="I155" i="1"/>
  <c r="I151" i="1"/>
  <c r="I147" i="1"/>
  <c r="I143" i="1"/>
  <c r="I139" i="1"/>
  <c r="I135" i="1"/>
  <c r="I131" i="1"/>
  <c r="I127" i="1"/>
  <c r="I123" i="1"/>
  <c r="I119" i="1"/>
  <c r="I115" i="1"/>
  <c r="I111" i="1"/>
  <c r="I107" i="1"/>
  <c r="I103" i="1"/>
  <c r="I99" i="1"/>
  <c r="I95" i="1"/>
  <c r="I91" i="1"/>
  <c r="I88" i="1"/>
  <c r="I84" i="1"/>
  <c r="I79" i="1"/>
  <c r="I75" i="1"/>
  <c r="I71" i="1"/>
  <c r="I67" i="1"/>
  <c r="I63" i="1"/>
  <c r="I59" i="1"/>
  <c r="I55" i="1"/>
  <c r="I51" i="1"/>
  <c r="I47" i="1"/>
  <c r="I43" i="1"/>
  <c r="I38" i="1"/>
  <c r="I34" i="1"/>
  <c r="I30" i="1"/>
  <c r="I26" i="1"/>
  <c r="J35" i="1"/>
  <c r="J31" i="1"/>
  <c r="J27" i="1"/>
  <c r="J37" i="1"/>
  <c r="G11" i="1"/>
  <c r="J46" i="1"/>
  <c r="J42" i="1"/>
  <c r="J50" i="1"/>
  <c r="J56" i="1"/>
  <c r="J68" i="1"/>
  <c r="J64" i="1"/>
  <c r="J72" i="1"/>
  <c r="J78" i="1"/>
  <c r="J74" i="1"/>
  <c r="J85" i="1"/>
  <c r="J91" i="1"/>
  <c r="J88" i="1"/>
  <c r="J107" i="1"/>
  <c r="J103" i="1"/>
  <c r="J99" i="1"/>
  <c r="J112" i="1"/>
  <c r="J108" i="1"/>
  <c r="J115" i="1"/>
  <c r="J126" i="1"/>
  <c r="J137" i="1"/>
  <c r="J133" i="1"/>
  <c r="J139" i="1"/>
  <c r="J148" i="1"/>
  <c r="J144" i="1"/>
  <c r="J151" i="1"/>
  <c r="J156" i="1"/>
  <c r="J163" i="1"/>
  <c r="J168" i="1"/>
  <c r="J164" i="1"/>
  <c r="J174" i="1"/>
  <c r="G9" i="1"/>
  <c r="G18" i="1"/>
  <c r="K102" i="1"/>
  <c r="F11" i="1"/>
  <c r="F10" i="1"/>
  <c r="F9" i="1"/>
  <c r="F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佐賀県</author>
  </authors>
  <commentList>
    <comment ref="C2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旧ハートピア武雄</t>
        </r>
      </text>
    </comment>
    <comment ref="C25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旧ロイヤルケア神埼</t>
        </r>
      </text>
    </comment>
  </commentList>
</comments>
</file>

<file path=xl/sharedStrings.xml><?xml version="1.0" encoding="utf-8"?>
<sst xmlns="http://schemas.openxmlformats.org/spreadsheetml/2006/main" count="29" uniqueCount="29">
  <si>
    <t>【佐賀県】有料老人ホーム一覧（老人福祉法第２９条第１項の規定に基づく届出施設）</t>
    <rPh sb="1" eb="4">
      <t>サガケン</t>
    </rPh>
    <rPh sb="5" eb="7">
      <t>ユウリョウ</t>
    </rPh>
    <rPh sb="7" eb="9">
      <t>ロウジン</t>
    </rPh>
    <rPh sb="12" eb="14">
      <t>イチラン</t>
    </rPh>
    <phoneticPr fontId="3"/>
  </si>
  <si>
    <r>
      <t>　</t>
    </r>
    <r>
      <rPr>
        <sz val="11"/>
        <rFont val="ＭＳ 明朝"/>
        <family val="1"/>
        <charset val="128"/>
      </rPr>
      <t>（１）</t>
    </r>
    <r>
      <rPr>
        <sz val="11"/>
        <rFont val="ＭＳ Ｐゴシック"/>
        <family val="3"/>
        <charset val="128"/>
      </rPr>
      <t>　有料老人ホーム　　</t>
    </r>
    <r>
      <rPr>
        <sz val="9"/>
        <rFont val="ＭＳ Ｐ明朝"/>
        <family val="1"/>
        <charset val="128"/>
      </rPr>
      <t>（担当：長寿社会課　高齢者福祉担当）</t>
    </r>
    <r>
      <rPr>
        <sz val="9"/>
        <rFont val="ＭＳ 明朝"/>
        <family val="1"/>
        <charset val="128"/>
      </rPr>
      <t>　</t>
    </r>
  </si>
  <si>
    <t>　　　　　　　[所得が比較的高い一般の老人を対象とし、給食、その他の日常生活上必要な便宜を供する施設]</t>
    <phoneticPr fontId="3"/>
  </si>
  <si>
    <t>施設数</t>
    <rPh sb="0" eb="2">
      <t>シセツ</t>
    </rPh>
    <rPh sb="2" eb="3">
      <t>スウ</t>
    </rPh>
    <phoneticPr fontId="3"/>
  </si>
  <si>
    <t>定員数
戸数</t>
    <rPh sb="0" eb="2">
      <t>テイイン</t>
    </rPh>
    <rPh sb="2" eb="3">
      <t>スウ</t>
    </rPh>
    <rPh sb="4" eb="6">
      <t>コスウ</t>
    </rPh>
    <phoneticPr fontId="3"/>
  </si>
  <si>
    <t>地域密着型
特定施設</t>
    <rPh sb="0" eb="2">
      <t>チイキ</t>
    </rPh>
    <rPh sb="2" eb="5">
      <t>ミッチャクガタ</t>
    </rPh>
    <rPh sb="6" eb="8">
      <t>トクテイ</t>
    </rPh>
    <rPh sb="8" eb="10">
      <t>シセツ</t>
    </rPh>
    <phoneticPr fontId="3"/>
  </si>
  <si>
    <t>有料老人ホーム（A）</t>
    <rPh sb="0" eb="2">
      <t>ユウリョウ</t>
    </rPh>
    <rPh sb="2" eb="4">
      <t>ロウジン</t>
    </rPh>
    <phoneticPr fontId="3"/>
  </si>
  <si>
    <t>介護付有料老人ホーム</t>
    <rPh sb="0" eb="2">
      <t>カイゴ</t>
    </rPh>
    <rPh sb="2" eb="3">
      <t>ツキ</t>
    </rPh>
    <rPh sb="3" eb="5">
      <t>ユウリョウ</t>
    </rPh>
    <rPh sb="5" eb="7">
      <t>ロウジン</t>
    </rPh>
    <phoneticPr fontId="3"/>
  </si>
  <si>
    <t>住宅型有料老人ホーム</t>
    <rPh sb="0" eb="3">
      <t>ジュウタクガタ</t>
    </rPh>
    <rPh sb="3" eb="5">
      <t>ユウリョウ</t>
    </rPh>
    <rPh sb="5" eb="7">
      <t>ロウジン</t>
    </rPh>
    <phoneticPr fontId="3"/>
  </si>
  <si>
    <t>健康型有料老人ホーム</t>
    <rPh sb="0" eb="2">
      <t>ケンコウ</t>
    </rPh>
    <rPh sb="2" eb="3">
      <t>ガタ</t>
    </rPh>
    <rPh sb="3" eb="5">
      <t>ユウリョウ</t>
    </rPh>
    <rPh sb="5" eb="7">
      <t>ロウジン</t>
    </rPh>
    <phoneticPr fontId="3"/>
  </si>
  <si>
    <t>有料老人ホームに該当する
サービス付き高齢者向け住宅（B）</t>
    <rPh sb="0" eb="2">
      <t>ユウリョウ</t>
    </rPh>
    <rPh sb="2" eb="4">
      <t>ロウジン</t>
    </rPh>
    <rPh sb="8" eb="10">
      <t>ガイトウ</t>
    </rPh>
    <rPh sb="17" eb="18">
      <t>ツ</t>
    </rPh>
    <rPh sb="19" eb="22">
      <t>コウレイシャ</t>
    </rPh>
    <rPh sb="22" eb="23">
      <t>ム</t>
    </rPh>
    <rPh sb="24" eb="26">
      <t>ジュウタク</t>
    </rPh>
    <phoneticPr fontId="3"/>
  </si>
  <si>
    <t>介護付</t>
    <rPh sb="0" eb="2">
      <t>カイゴ</t>
    </rPh>
    <rPh sb="2" eb="3">
      <t>ツキ</t>
    </rPh>
    <phoneticPr fontId="3"/>
  </si>
  <si>
    <t>介護付以外</t>
    <rPh sb="0" eb="2">
      <t>カイゴ</t>
    </rPh>
    <rPh sb="2" eb="3">
      <t>ツ</t>
    </rPh>
    <rPh sb="3" eb="5">
      <t>イガイ</t>
    </rPh>
    <phoneticPr fontId="3"/>
  </si>
  <si>
    <t>合計（A+B）</t>
    <rPh sb="0" eb="2">
      <t>ゴウケイ</t>
    </rPh>
    <phoneticPr fontId="3"/>
  </si>
  <si>
    <t>更新情報</t>
    <rPh sb="0" eb="2">
      <t>コウシン</t>
    </rPh>
    <rPh sb="2" eb="4">
      <t>ジョウホウ</t>
    </rPh>
    <phoneticPr fontId="3"/>
  </si>
  <si>
    <t>施　設　名</t>
    <phoneticPr fontId="3"/>
  </si>
  <si>
    <t>所在地</t>
  </si>
  <si>
    <t>変更･廃止
等年月日</t>
    <rPh sb="0" eb="2">
      <t>ヘンコウ</t>
    </rPh>
    <rPh sb="3" eb="5">
      <t>ハイシ</t>
    </rPh>
    <rPh sb="6" eb="7">
      <t>トウ</t>
    </rPh>
    <rPh sb="7" eb="10">
      <t>ネンガッピ</t>
    </rPh>
    <phoneticPr fontId="3"/>
  </si>
  <si>
    <t>事由</t>
    <rPh sb="0" eb="2">
      <t>ジユウ</t>
    </rPh>
    <phoneticPr fontId="3"/>
  </si>
  <si>
    <t>電話番号
ＦＡＸ番号</t>
    <rPh sb="8" eb="10">
      <t>バンゴウ</t>
    </rPh>
    <phoneticPr fontId="3"/>
  </si>
  <si>
    <t>事業開始
年月日</t>
    <rPh sb="0" eb="2">
      <t>ジギョウ</t>
    </rPh>
    <rPh sb="2" eb="4">
      <t>カイシ</t>
    </rPh>
    <rPh sb="5" eb="8">
      <t>ネンガッピ</t>
    </rPh>
    <phoneticPr fontId="3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</si>
  <si>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3"/>
  </si>
  <si>
    <t>設置者</t>
    <phoneticPr fontId="3"/>
  </si>
  <si>
    <t>定員</t>
    <phoneticPr fontId="3"/>
  </si>
  <si>
    <t>備　考</t>
    <phoneticPr fontId="3"/>
  </si>
  <si>
    <t>='（全体管理用）'!M187</t>
    <phoneticPr fontId="3"/>
  </si>
  <si>
    <t>有料老人ホームに該当するサービス付き高齢者向け住宅</t>
    <phoneticPr fontId="3"/>
  </si>
  <si>
    <t>数</t>
    <rPh sb="0" eb="1">
      <t>スウ</t>
    </rPh>
    <phoneticPr fontId="3"/>
  </si>
  <si>
    <t>介護事業所番号</t>
    <rPh sb="0" eb="2">
      <t>カイゴ</t>
    </rPh>
    <rPh sb="2" eb="5">
      <t>ジギョウショ</t>
    </rPh>
    <rPh sb="5" eb="7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</si>
</sst>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9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明朝"/>
      <family val="1"/>
      <charset val="128"/>
    </font>
    <font>
      <sz val="9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明朝"/>
      <family val="1"/>
      <charset val="128"/>
    </font>
    <font>
      <sz val="11"/>
      <name val="游ゴシック"/>
      <family val="3"/>
      <charset val="128"/>
      <scheme val="minor"/>
    </font>
    <font>
      <b/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明朝"/>
      <family val="1"/>
      <charset val="128"/>
    </font>
    <font>
      <sz val="11"/>
      <name val="明朝"/>
      <family val="1"/>
      <charset val="128"/>
    </font>
    <font>
      <sz val="12"/>
      <color rgb="FFFF0000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49" fontId="5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49" fontId="6" fillId="0" borderId="0" xfId="0" applyNumberFormat="1" applyFont="1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49" fontId="10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Continuous" vertical="center"/>
    </xf>
    <xf numFmtId="176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38" fontId="12" fillId="2" borderId="4" xfId="1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38" fontId="0" fillId="0" borderId="5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38" fontId="0" fillId="0" borderId="4" xfId="1" applyFont="1" applyBorder="1">
      <alignment vertical="center"/>
    </xf>
    <xf numFmtId="49" fontId="0" fillId="0" borderId="6" xfId="0" applyNumberFormat="1" applyBorder="1">
      <alignment vertical="center"/>
    </xf>
    <xf numFmtId="0" fontId="0" fillId="0" borderId="2" xfId="0" applyBorder="1" applyAlignment="1">
      <alignment horizontal="left" vertical="center"/>
    </xf>
    <xf numFmtId="38" fontId="0" fillId="0" borderId="2" xfId="1" applyFont="1" applyBorder="1" applyAlignment="1">
      <alignment horizontal="right" vertical="center"/>
    </xf>
    <xf numFmtId="38" fontId="0" fillId="0" borderId="2" xfId="1" applyFont="1" applyBorder="1">
      <alignment vertical="center"/>
    </xf>
    <xf numFmtId="38" fontId="0" fillId="3" borderId="7" xfId="1" applyFont="1" applyFill="1" applyBorder="1" applyAlignment="1">
      <alignment horizontal="right" vertical="center"/>
    </xf>
    <xf numFmtId="38" fontId="0" fillId="3" borderId="7" xfId="1" applyFont="1" applyFill="1" applyBorder="1">
      <alignment vertical="center"/>
    </xf>
    <xf numFmtId="38" fontId="0" fillId="0" borderId="2" xfId="1" applyFont="1" applyBorder="1" applyAlignment="1">
      <alignment horizontal="center" vertical="center"/>
    </xf>
    <xf numFmtId="49" fontId="0" fillId="4" borderId="1" xfId="0" applyNumberFormat="1" applyFill="1" applyBorder="1" applyAlignment="1">
      <alignment vertical="center"/>
    </xf>
    <xf numFmtId="0" fontId="0" fillId="4" borderId="2" xfId="0" applyFill="1" applyBorder="1" applyAlignment="1">
      <alignment vertical="center"/>
    </xf>
    <xf numFmtId="38" fontId="0" fillId="4" borderId="7" xfId="1" applyFont="1" applyFill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49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176" fontId="14" fillId="0" borderId="4" xfId="0" applyNumberFormat="1" applyFont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vertical="center" wrapText="1"/>
    </xf>
    <xf numFmtId="0" fontId="11" fillId="0" borderId="8" xfId="0" applyFont="1" applyBorder="1" applyAlignment="1">
      <alignment horizontal="left" vertical="center" wrapText="1"/>
    </xf>
    <xf numFmtId="176" fontId="11" fillId="0" borderId="8" xfId="0" applyNumberFormat="1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176" fontId="11" fillId="0" borderId="8" xfId="0" applyNumberFormat="1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right" vertical="center" wrapText="1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176" fontId="17" fillId="0" borderId="0" xfId="0" applyNumberFormat="1" applyFont="1" applyAlignment="1">
      <alignment horizontal="center" vertical="center"/>
    </xf>
    <xf numFmtId="38" fontId="12" fillId="2" borderId="4" xfId="1" applyFont="1" applyFill="1" applyBorder="1">
      <alignment vertical="center"/>
    </xf>
    <xf numFmtId="38" fontId="0" fillId="4" borderId="7" xfId="1" applyFont="1" applyFill="1" applyBorder="1">
      <alignment vertical="center"/>
    </xf>
    <xf numFmtId="176" fontId="11" fillId="0" borderId="9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176" fontId="11" fillId="0" borderId="0" xfId="0" applyNumberFormat="1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176" fontId="11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58" fontId="0" fillId="0" borderId="0" xfId="0" applyNumberFormat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2\Personal-01\Private\0121509\&#65299;&#65294;&#38263;&#23551;&#31038;&#20250;&#35506;\1%20&#26377;&#26009;&#32769;&#20154;&#12507;&#12540;&#12512;\02_&#26377;&#26009;&#32769;&#20154;&#12507;&#12540;&#12512;&#19968;&#35239;&amp;&#25512;&#31227;&amp;&#32113;&#35336;\1_&#30476;&#20869;&#26377;&#26009;&#32769;&#20154;&#12507;&#12540;&#12512;&#19968;&#35239;\&#19968;&#35239;&#31649;&#29702;&#29992;&#65288;&#2603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全体管理用）"/>
      <sheetName val="休止・廃止施設"/>
      <sheetName val="災害時連絡体制報告"/>
      <sheetName val="（公表用）※新エクセルにコピー＆値を張り付け"/>
      <sheetName val="施設数・定員数"/>
      <sheetName val="保険者・市町別・福祉圏域"/>
      <sheetName val="議会用"/>
      <sheetName val="送付シール用"/>
      <sheetName val="立入検査選定用"/>
      <sheetName val="Sheet1"/>
    </sheetNames>
    <sheetDataSet>
      <sheetData sheetId="0">
        <row r="1">
          <cell r="AJ1" t="str">
            <v>住所地特例
適用開始日
※自動入力</v>
          </cell>
          <cell r="AL1" t="str">
            <v>備　考</v>
          </cell>
        </row>
        <row r="3">
          <cell r="D3" t="str">
            <v>ケアホーム
ロイヤル神埼</v>
          </cell>
          <cell r="E3" t="str">
            <v>842</v>
          </cell>
          <cell r="F3" t="str">
            <v>0003</v>
          </cell>
          <cell r="I3" t="str">
            <v>神埼市</v>
          </cell>
          <cell r="J3" t="str">
            <v>神埼町本堀1620番地</v>
          </cell>
          <cell r="N3" t="str">
            <v>0952</v>
          </cell>
          <cell r="O3" t="str">
            <v>53</v>
          </cell>
          <cell r="P3" t="str">
            <v>8540</v>
          </cell>
          <cell r="Q3" t="str">
            <v>52-5600</v>
          </cell>
          <cell r="S3" t="str">
            <v>株式会社 みのり</v>
          </cell>
          <cell r="AD3">
            <v>39783</v>
          </cell>
          <cell r="AJ3">
            <v>39783</v>
          </cell>
          <cell r="AK3">
            <v>60</v>
          </cell>
          <cell r="AL3" t="str">
            <v>介護付</v>
          </cell>
          <cell r="AM3">
            <v>4172000061</v>
          </cell>
          <cell r="AQ3" t="str">
            <v>第2号</v>
          </cell>
        </row>
        <row r="4">
          <cell r="D4" t="str">
            <v>シルバーホーム幸</v>
          </cell>
          <cell r="E4" t="str">
            <v>840</v>
          </cell>
          <cell r="F4" t="str">
            <v>0805</v>
          </cell>
          <cell r="I4" t="str">
            <v>佐賀市</v>
          </cell>
          <cell r="J4" t="str">
            <v>神野西1-4-18</v>
          </cell>
          <cell r="N4" t="str">
            <v>0952</v>
          </cell>
          <cell r="O4" t="str">
            <v>33</v>
          </cell>
          <cell r="P4" t="str">
            <v>4108</v>
          </cell>
          <cell r="Q4" t="str">
            <v>33-4108</v>
          </cell>
          <cell r="S4" t="str">
            <v>有限会社
アミチデラムジカ</v>
          </cell>
          <cell r="AD4">
            <v>38174</v>
          </cell>
          <cell r="AJ4">
            <v>38174</v>
          </cell>
          <cell r="AK4">
            <v>10</v>
          </cell>
          <cell r="AL4" t="str">
            <v>介護付</v>
          </cell>
          <cell r="AM4">
            <v>4170100723</v>
          </cell>
          <cell r="AQ4" t="str">
            <v>第3号</v>
          </cell>
        </row>
        <row r="5">
          <cell r="D5" t="str">
            <v>ハウス of クローバー</v>
          </cell>
          <cell r="E5" t="str">
            <v>840</v>
          </cell>
          <cell r="F5" t="str">
            <v>0811</v>
          </cell>
          <cell r="I5" t="str">
            <v>佐賀市</v>
          </cell>
          <cell r="J5" t="str">
            <v>大財5-1-20</v>
          </cell>
          <cell r="N5" t="str">
            <v>0952</v>
          </cell>
          <cell r="O5" t="str">
            <v>27</v>
          </cell>
          <cell r="P5" t="str">
            <v>8311</v>
          </cell>
          <cell r="Q5" t="str">
            <v>27-8170</v>
          </cell>
          <cell r="S5" t="str">
            <v>有限会社 Ｇ－ｐｌｕｓ</v>
          </cell>
          <cell r="AD5">
            <v>38322</v>
          </cell>
          <cell r="AJ5">
            <v>38322</v>
          </cell>
          <cell r="AK5">
            <v>15</v>
          </cell>
          <cell r="AL5" t="str">
            <v>介護付</v>
          </cell>
          <cell r="AM5">
            <v>4170100822</v>
          </cell>
          <cell r="AQ5" t="str">
            <v>第4号</v>
          </cell>
        </row>
        <row r="6">
          <cell r="D6" t="str">
            <v>ナーシングホーム華</v>
          </cell>
          <cell r="E6" t="str">
            <v>849</v>
          </cell>
          <cell r="F6" t="str">
            <v>0901</v>
          </cell>
          <cell r="I6" t="str">
            <v>佐賀市</v>
          </cell>
          <cell r="J6" t="str">
            <v>久保泉町大字川久保2120-7</v>
          </cell>
          <cell r="N6" t="str">
            <v>0952</v>
          </cell>
          <cell r="O6" t="str">
            <v>71</v>
          </cell>
          <cell r="P6" t="str">
            <v>8370</v>
          </cell>
          <cell r="Q6" t="str">
            <v>98-0015</v>
          </cell>
          <cell r="S6" t="str">
            <v>有限会社 フレンドリー</v>
          </cell>
          <cell r="AD6">
            <v>38390</v>
          </cell>
          <cell r="AJ6">
            <v>38390</v>
          </cell>
          <cell r="AK6">
            <v>20</v>
          </cell>
          <cell r="AL6" t="str">
            <v>介護付</v>
          </cell>
          <cell r="AM6">
            <v>4170100855</v>
          </cell>
          <cell r="AQ6" t="str">
            <v>第5号</v>
          </cell>
        </row>
        <row r="7">
          <cell r="D7" t="str">
            <v>南風</v>
          </cell>
          <cell r="E7" t="str">
            <v>841</v>
          </cell>
          <cell r="F7" t="str">
            <v>0066</v>
          </cell>
          <cell r="I7" t="str">
            <v>鳥栖市</v>
          </cell>
          <cell r="J7" t="str">
            <v>儀徳町2238-1</v>
          </cell>
          <cell r="L7">
            <v>43196</v>
          </cell>
          <cell r="M7" t="str">
            <v>管理者変更</v>
          </cell>
          <cell r="N7" t="str">
            <v>0942</v>
          </cell>
          <cell r="O7" t="str">
            <v>84</v>
          </cell>
          <cell r="P7" t="str">
            <v>6020</v>
          </cell>
          <cell r="Q7" t="str">
            <v>84-6020</v>
          </cell>
          <cell r="S7" t="str">
            <v>有限会社 弘正</v>
          </cell>
          <cell r="AD7">
            <v>38626</v>
          </cell>
          <cell r="AJ7">
            <v>38626</v>
          </cell>
          <cell r="AK7">
            <v>30</v>
          </cell>
          <cell r="AL7" t="str">
            <v>介護付</v>
          </cell>
          <cell r="AM7">
            <v>4170300422</v>
          </cell>
          <cell r="AQ7" t="str">
            <v>第6号</v>
          </cell>
        </row>
        <row r="8">
          <cell r="D8" t="str">
            <v>介護付有料老人ホーム
ほのぼの</v>
          </cell>
          <cell r="E8" t="str">
            <v>848</v>
          </cell>
          <cell r="F8" t="str">
            <v>0121</v>
          </cell>
          <cell r="I8" t="str">
            <v>伊万里市</v>
          </cell>
          <cell r="J8" t="str">
            <v>黒川町塩屋511-1</v>
          </cell>
          <cell r="N8" t="str">
            <v>0955</v>
          </cell>
          <cell r="O8" t="str">
            <v>27</v>
          </cell>
          <cell r="P8" t="str">
            <v>0022</v>
          </cell>
          <cell r="Q8" t="str">
            <v>27-2405</v>
          </cell>
          <cell r="S8" t="str">
            <v>株式会社 ほのぼの</v>
          </cell>
          <cell r="AD8">
            <v>39692</v>
          </cell>
          <cell r="AJ8">
            <v>39692</v>
          </cell>
          <cell r="AK8">
            <v>30</v>
          </cell>
          <cell r="AL8" t="str">
            <v>介護付</v>
          </cell>
          <cell r="AM8">
            <v>4170500476</v>
          </cell>
          <cell r="AQ8" t="str">
            <v>第7号</v>
          </cell>
        </row>
        <row r="9">
          <cell r="D9" t="str">
            <v>介護付有料老人ホーム
百楽仙</v>
          </cell>
          <cell r="E9" t="str">
            <v>841</v>
          </cell>
          <cell r="F9" t="str">
            <v>0056</v>
          </cell>
          <cell r="I9" t="str">
            <v>鳥栖市</v>
          </cell>
          <cell r="J9" t="str">
            <v>蔵上四丁目292</v>
          </cell>
          <cell r="L9">
            <v>43200</v>
          </cell>
          <cell r="M9" t="str">
            <v>管理者変更</v>
          </cell>
          <cell r="N9" t="str">
            <v>0942</v>
          </cell>
          <cell r="O9" t="str">
            <v>87</v>
          </cell>
          <cell r="P9" t="str">
            <v>5557</v>
          </cell>
          <cell r="Q9" t="str">
            <v>85-1207</v>
          </cell>
          <cell r="S9" t="str">
            <v>九州メディカル･サービス
株式会社</v>
          </cell>
          <cell r="AD9">
            <v>38777</v>
          </cell>
          <cell r="AJ9">
            <v>38777</v>
          </cell>
          <cell r="AK9">
            <v>44</v>
          </cell>
          <cell r="AL9" t="str">
            <v>介護付</v>
          </cell>
          <cell r="AM9">
            <v>4170300513</v>
          </cell>
          <cell r="AQ9" t="str">
            <v>第8号</v>
          </cell>
        </row>
        <row r="10">
          <cell r="D10" t="str">
            <v>介護付有料老人ホーム
いまり</v>
          </cell>
          <cell r="E10" t="str">
            <v>848</v>
          </cell>
          <cell r="F10" t="str">
            <v>0041</v>
          </cell>
          <cell r="I10" t="str">
            <v>伊万里市</v>
          </cell>
          <cell r="J10" t="str">
            <v>新天町620-5</v>
          </cell>
          <cell r="N10" t="str">
            <v>0955</v>
          </cell>
          <cell r="O10" t="str">
            <v>22</v>
          </cell>
          <cell r="P10" t="str">
            <v>5737</v>
          </cell>
          <cell r="Q10" t="str">
            <v>22-3000</v>
          </cell>
          <cell r="S10" t="str">
            <v>有限会社 精祥</v>
          </cell>
          <cell r="AD10">
            <v>38796</v>
          </cell>
          <cell r="AJ10">
            <v>38796</v>
          </cell>
          <cell r="AK10">
            <v>90</v>
          </cell>
          <cell r="AL10" t="str">
            <v>介護付</v>
          </cell>
          <cell r="AM10">
            <v>4170500344</v>
          </cell>
          <cell r="AQ10" t="str">
            <v>第9号</v>
          </cell>
        </row>
        <row r="11">
          <cell r="D11" t="str">
            <v>介護付有料老人ホーム
桜</v>
          </cell>
          <cell r="E11" t="str">
            <v>847</v>
          </cell>
          <cell r="F11" t="str">
            <v>0062</v>
          </cell>
          <cell r="I11" t="str">
            <v>唐津市</v>
          </cell>
          <cell r="J11" t="str">
            <v>船宮町2587-13</v>
          </cell>
          <cell r="N11" t="str">
            <v>0955</v>
          </cell>
          <cell r="O11" t="str">
            <v>70</v>
          </cell>
          <cell r="P11" t="str">
            <v>0888</v>
          </cell>
          <cell r="Q11" t="str">
            <v>70-0800</v>
          </cell>
          <cell r="S11" t="str">
            <v>有限会社
ハートランド</v>
          </cell>
          <cell r="AD11">
            <v>39001</v>
          </cell>
          <cell r="AJ11">
            <v>39001</v>
          </cell>
          <cell r="AK11">
            <v>46</v>
          </cell>
          <cell r="AL11" t="str">
            <v>介護付</v>
          </cell>
          <cell r="AM11">
            <v>4170200598</v>
          </cell>
          <cell r="AQ11" t="str">
            <v>第10号</v>
          </cell>
        </row>
        <row r="12">
          <cell r="D12" t="str">
            <v>介護付有料老人ホーム
太陽</v>
          </cell>
          <cell r="E12" t="str">
            <v>849</v>
          </cell>
          <cell r="F12" t="str">
            <v>1311</v>
          </cell>
          <cell r="I12" t="str">
            <v>鹿島市</v>
          </cell>
          <cell r="J12" t="str">
            <v>大字高津原667-1</v>
          </cell>
          <cell r="N12" t="str">
            <v>0954</v>
          </cell>
          <cell r="O12" t="str">
            <v>69</v>
          </cell>
          <cell r="P12" t="str">
            <v>8228</v>
          </cell>
          <cell r="Q12" t="str">
            <v>63-0123</v>
          </cell>
          <cell r="S12" t="str">
            <v>社会福祉法人 梅生会</v>
          </cell>
          <cell r="AD12">
            <v>39052</v>
          </cell>
          <cell r="AJ12">
            <v>39052</v>
          </cell>
          <cell r="AK12">
            <v>27</v>
          </cell>
          <cell r="AL12" t="str">
            <v>介護付</v>
          </cell>
          <cell r="AM12">
            <v>4170700217</v>
          </cell>
          <cell r="AQ12" t="str">
            <v>第11号</v>
          </cell>
        </row>
        <row r="13">
          <cell r="D13" t="str">
            <v>ケア付有料老人ホーム
ばんざい</v>
          </cell>
          <cell r="E13" t="str">
            <v>841</v>
          </cell>
          <cell r="F13" t="str">
            <v>0073</v>
          </cell>
          <cell r="I13" t="str">
            <v>鳥栖市</v>
          </cell>
          <cell r="J13" t="str">
            <v>江島町3388-1</v>
          </cell>
          <cell r="N13" t="str">
            <v>0942</v>
          </cell>
          <cell r="O13" t="str">
            <v>83</v>
          </cell>
          <cell r="P13" t="str">
            <v>2286</v>
          </cell>
          <cell r="Q13" t="str">
            <v>84-4506</v>
          </cell>
          <cell r="S13" t="str">
            <v>株式会社 ＬＯＨＡＳ</v>
          </cell>
          <cell r="AD13">
            <v>39203</v>
          </cell>
          <cell r="AJ13">
            <v>39203</v>
          </cell>
          <cell r="AK13">
            <v>30</v>
          </cell>
          <cell r="AL13" t="str">
            <v>介護付</v>
          </cell>
          <cell r="AM13">
            <v>4170300562</v>
          </cell>
          <cell r="AQ13" t="str">
            <v>第12号</v>
          </cell>
        </row>
        <row r="14">
          <cell r="D14" t="str">
            <v>介護付有料老人ホーム
ケアライフ花の里</v>
          </cell>
          <cell r="E14" t="str">
            <v>840</v>
          </cell>
          <cell r="F14" t="str">
            <v>1101</v>
          </cell>
          <cell r="H14" t="str">
            <v>三養基郡</v>
          </cell>
          <cell r="I14" t="str">
            <v>みやき町</v>
          </cell>
          <cell r="J14" t="str">
            <v>大字西島3154-1</v>
          </cell>
          <cell r="N14" t="str">
            <v>0942</v>
          </cell>
          <cell r="O14" t="str">
            <v>96</v>
          </cell>
          <cell r="P14" t="str">
            <v>3877</v>
          </cell>
          <cell r="Q14" t="str">
            <v>96-3878</v>
          </cell>
          <cell r="S14" t="str">
            <v>有限会社
ライフパートナー</v>
          </cell>
          <cell r="AD14">
            <v>39234</v>
          </cell>
          <cell r="AJ14">
            <v>39234</v>
          </cell>
          <cell r="AK14">
            <v>38</v>
          </cell>
          <cell r="AL14" t="str">
            <v>介護付</v>
          </cell>
          <cell r="AM14">
            <v>4171200431</v>
          </cell>
          <cell r="AQ14" t="str">
            <v>第13号</v>
          </cell>
        </row>
        <row r="15">
          <cell r="D15" t="str">
            <v>竜門堂有料老人ホーム
すずかぜ</v>
          </cell>
          <cell r="E15" t="str">
            <v>849</v>
          </cell>
          <cell r="F15" t="str">
            <v>2304</v>
          </cell>
          <cell r="I15" t="str">
            <v>武雄市</v>
          </cell>
          <cell r="J15" t="str">
            <v>山内町大字大野6199-1</v>
          </cell>
          <cell r="L15">
            <v>43647</v>
          </cell>
          <cell r="M15" t="str">
            <v>管理者変更</v>
          </cell>
          <cell r="N15" t="str">
            <v>0954</v>
          </cell>
          <cell r="O15" t="str">
            <v>45</v>
          </cell>
          <cell r="P15" t="str">
            <v>2975</v>
          </cell>
          <cell r="Q15" t="str">
            <v>45-2978</v>
          </cell>
          <cell r="S15" t="str">
            <v>医療法人 竜門堂</v>
          </cell>
          <cell r="AD15">
            <v>39264</v>
          </cell>
          <cell r="AJ15">
            <v>39264</v>
          </cell>
          <cell r="AK15">
            <v>26</v>
          </cell>
          <cell r="AL15" t="str">
            <v>住宅型</v>
          </cell>
          <cell r="AM15" t="str">
            <v>-</v>
          </cell>
          <cell r="AQ15" t="str">
            <v>第14号</v>
          </cell>
        </row>
        <row r="16">
          <cell r="D16" t="str">
            <v>南風Ⅱ番館</v>
          </cell>
          <cell r="E16" t="str">
            <v>841</v>
          </cell>
          <cell r="F16" t="str">
            <v>0047</v>
          </cell>
          <cell r="I16" t="str">
            <v>鳥栖市</v>
          </cell>
          <cell r="J16" t="str">
            <v>今泉町2395-1</v>
          </cell>
          <cell r="L16">
            <v>43192</v>
          </cell>
          <cell r="M16" t="str">
            <v>管理者変更</v>
          </cell>
          <cell r="N16" t="str">
            <v>0942</v>
          </cell>
          <cell r="O16" t="str">
            <v>80</v>
          </cell>
          <cell r="P16" t="str">
            <v>0022</v>
          </cell>
          <cell r="Q16" t="str">
            <v>84-5041</v>
          </cell>
          <cell r="S16" t="str">
            <v>有限会社 弘正</v>
          </cell>
          <cell r="AD16">
            <v>39356</v>
          </cell>
          <cell r="AJ16">
            <v>39356</v>
          </cell>
          <cell r="AK16">
            <v>60</v>
          </cell>
          <cell r="AL16" t="str">
            <v>介護付</v>
          </cell>
          <cell r="AM16">
            <v>4170300604</v>
          </cell>
          <cell r="AQ16" t="str">
            <v>第15号</v>
          </cell>
        </row>
        <row r="17">
          <cell r="D17" t="str">
            <v>有料老人ホーム
きらら</v>
          </cell>
          <cell r="E17" t="str">
            <v>843</v>
          </cell>
          <cell r="F17" t="str">
            <v>0024</v>
          </cell>
          <cell r="I17" t="str">
            <v>武雄市</v>
          </cell>
          <cell r="J17" t="str">
            <v>武雄町大字富岡9576-1</v>
          </cell>
          <cell r="N17" t="str">
            <v>0954</v>
          </cell>
          <cell r="O17" t="str">
            <v>20</v>
          </cell>
          <cell r="P17" t="str">
            <v>1030</v>
          </cell>
          <cell r="Q17" t="str">
            <v>20-1140</v>
          </cell>
          <cell r="S17" t="str">
            <v>株式会社 サンライズ</v>
          </cell>
          <cell r="AD17">
            <v>41214</v>
          </cell>
          <cell r="AJ17" t="str">
            <v>-
(地域密着型
特定施設)</v>
          </cell>
          <cell r="AK17">
            <v>23</v>
          </cell>
          <cell r="AL17" t="str">
            <v>介護付</v>
          </cell>
          <cell r="AM17">
            <v>4190600090</v>
          </cell>
          <cell r="AQ17" t="str">
            <v>第16号</v>
          </cell>
        </row>
        <row r="18">
          <cell r="D18" t="str">
            <v>住宅型有料老人ホーム
ケアビレッジ夢咲</v>
          </cell>
          <cell r="E18" t="str">
            <v>849</v>
          </cell>
          <cell r="F18" t="str">
            <v>0914</v>
          </cell>
          <cell r="I18" t="str">
            <v>佐賀市</v>
          </cell>
          <cell r="J18" t="str">
            <v>兵庫町大字西渕1871-5</v>
          </cell>
          <cell r="N18" t="str">
            <v>0952</v>
          </cell>
          <cell r="O18" t="str">
            <v>20</v>
          </cell>
          <cell r="P18" t="str">
            <v>0500</v>
          </cell>
          <cell r="Q18" t="str">
            <v>20-0505</v>
          </cell>
          <cell r="S18" t="str">
            <v>有限会社
Ｍ＆Ｒメディカル</v>
          </cell>
          <cell r="AD18">
            <v>39405</v>
          </cell>
          <cell r="AJ18">
            <v>39405</v>
          </cell>
          <cell r="AK18">
            <v>48</v>
          </cell>
          <cell r="AL18" t="str">
            <v>住宅型</v>
          </cell>
          <cell r="AM18" t="str">
            <v>-</v>
          </cell>
          <cell r="AQ18" t="str">
            <v>第17号</v>
          </cell>
        </row>
        <row r="19">
          <cell r="D19" t="str">
            <v>介護付有料老人ホーム
シニアケア武雄</v>
          </cell>
          <cell r="E19" t="str">
            <v>843</v>
          </cell>
          <cell r="F19" t="str">
            <v>0001</v>
          </cell>
          <cell r="I19" t="str">
            <v>武雄市</v>
          </cell>
          <cell r="J19" t="str">
            <v>朝日町大字甘久4269-28</v>
          </cell>
          <cell r="N19" t="str">
            <v>0954</v>
          </cell>
          <cell r="O19" t="str">
            <v>26</v>
          </cell>
          <cell r="P19" t="str">
            <v>8071</v>
          </cell>
          <cell r="Q19" t="str">
            <v>23-0716</v>
          </cell>
          <cell r="S19" t="str">
            <v>社会福祉法人
敬愛会</v>
          </cell>
          <cell r="AD19">
            <v>39417</v>
          </cell>
          <cell r="AJ19">
            <v>39417</v>
          </cell>
          <cell r="AK19">
            <v>23</v>
          </cell>
          <cell r="AL19" t="str">
            <v>介護付</v>
          </cell>
          <cell r="AM19">
            <v>4170600284</v>
          </cell>
          <cell r="AQ19" t="str">
            <v>第18号</v>
          </cell>
        </row>
        <row r="20">
          <cell r="D20" t="str">
            <v>介護付有料老人ホーム
小春日和</v>
          </cell>
          <cell r="E20" t="str">
            <v>847</v>
          </cell>
          <cell r="F20" t="str">
            <v>0821</v>
          </cell>
          <cell r="I20" t="str">
            <v>唐津市</v>
          </cell>
          <cell r="J20" t="str">
            <v>町田一丁目2354</v>
          </cell>
          <cell r="N20" t="str">
            <v>0955</v>
          </cell>
          <cell r="O20" t="str">
            <v>70</v>
          </cell>
          <cell r="P20" t="str">
            <v>1770</v>
          </cell>
          <cell r="Q20" t="str">
            <v>70-1780</v>
          </cell>
          <cell r="S20" t="str">
            <v>医療法人 元生會</v>
          </cell>
          <cell r="AD20">
            <v>39479</v>
          </cell>
          <cell r="AJ20">
            <v>39479</v>
          </cell>
          <cell r="AK20">
            <v>34</v>
          </cell>
          <cell r="AL20" t="str">
            <v>介護付</v>
          </cell>
          <cell r="AM20">
            <v>4170200671</v>
          </cell>
          <cell r="AQ20" t="str">
            <v>第19号</v>
          </cell>
        </row>
        <row r="21">
          <cell r="D21" t="str">
            <v>有料老人ホーム
ありあけ</v>
          </cell>
          <cell r="E21" t="str">
            <v>849</v>
          </cell>
          <cell r="F21" t="str">
            <v>0922</v>
          </cell>
          <cell r="I21" t="str">
            <v>佐賀市</v>
          </cell>
          <cell r="J21" t="str">
            <v>高木瀬東三丁目5-12</v>
          </cell>
          <cell r="L21">
            <v>43862</v>
          </cell>
          <cell r="M21" t="str">
            <v>管理者の変更</v>
          </cell>
          <cell r="N21" t="str">
            <v>0952</v>
          </cell>
          <cell r="O21" t="str">
            <v>30</v>
          </cell>
          <cell r="P21" t="str">
            <v>2481</v>
          </cell>
          <cell r="Q21" t="str">
            <v>97-9085</v>
          </cell>
          <cell r="S21" t="str">
            <v>有限会社
フレンドリー</v>
          </cell>
          <cell r="AD21">
            <v>39535</v>
          </cell>
          <cell r="AJ21">
            <v>39535</v>
          </cell>
          <cell r="AK21">
            <v>6</v>
          </cell>
          <cell r="AL21" t="str">
            <v>住宅型</v>
          </cell>
          <cell r="AM21" t="str">
            <v>-</v>
          </cell>
          <cell r="AQ21" t="str">
            <v>第20号</v>
          </cell>
        </row>
        <row r="22">
          <cell r="D22" t="str">
            <v>有料老人ホーム
グッドライフ</v>
          </cell>
          <cell r="E22" t="str">
            <v>849</v>
          </cell>
          <cell r="F22" t="str">
            <v>0936</v>
          </cell>
          <cell r="I22" t="str">
            <v>佐賀市</v>
          </cell>
          <cell r="J22" t="str">
            <v>鍋島町大字森田一本松82番の3</v>
          </cell>
          <cell r="L22">
            <v>43333</v>
          </cell>
          <cell r="M22" t="str">
            <v>定員数の増員</v>
          </cell>
          <cell r="N22" t="str">
            <v>0952</v>
          </cell>
          <cell r="O22" t="str">
            <v>34</v>
          </cell>
          <cell r="P22" t="str">
            <v>1180</v>
          </cell>
          <cell r="Q22" t="str">
            <v>34-1191</v>
          </cell>
          <cell r="S22" t="str">
            <v>有限会社
ほっとらいふ</v>
          </cell>
          <cell r="AD22">
            <v>39550</v>
          </cell>
          <cell r="AJ22">
            <v>39550</v>
          </cell>
          <cell r="AK22">
            <v>19</v>
          </cell>
          <cell r="AL22" t="str">
            <v>住宅型</v>
          </cell>
          <cell r="AM22" t="str">
            <v>-</v>
          </cell>
          <cell r="AQ22" t="str">
            <v>第21号</v>
          </cell>
        </row>
        <row r="23">
          <cell r="D23" t="str">
            <v>有料老人ホーム安寿</v>
          </cell>
          <cell r="E23" t="str">
            <v>847</v>
          </cell>
          <cell r="F23" t="str">
            <v>0324</v>
          </cell>
          <cell r="I23" t="str">
            <v>唐津市</v>
          </cell>
          <cell r="J23" t="str">
            <v>鎮西町高野534-2</v>
          </cell>
          <cell r="N23" t="str">
            <v>0955</v>
          </cell>
          <cell r="O23" t="str">
            <v>82</v>
          </cell>
          <cell r="P23" t="str">
            <v>0170</v>
          </cell>
          <cell r="Q23" t="str">
            <v>82-0171</v>
          </cell>
          <cell r="S23" t="str">
            <v>有限会社 ハート</v>
          </cell>
          <cell r="AD23">
            <v>39600</v>
          </cell>
          <cell r="AJ23">
            <v>39600</v>
          </cell>
          <cell r="AK23">
            <v>22</v>
          </cell>
          <cell r="AL23" t="str">
            <v>住宅型</v>
          </cell>
          <cell r="AM23" t="str">
            <v>-</v>
          </cell>
          <cell r="AQ23" t="str">
            <v>第23号</v>
          </cell>
        </row>
        <row r="24">
          <cell r="D24" t="str">
            <v>ぽっかぽか東唐津館</v>
          </cell>
          <cell r="E24" t="str">
            <v>847</v>
          </cell>
          <cell r="F24" t="str">
            <v>0028</v>
          </cell>
          <cell r="I24" t="str">
            <v>唐津市</v>
          </cell>
          <cell r="J24" t="str">
            <v>鏡新開95番地</v>
          </cell>
          <cell r="N24" t="str">
            <v>0955</v>
          </cell>
          <cell r="O24" t="str">
            <v>77</v>
          </cell>
          <cell r="P24" t="str">
            <v>6700</v>
          </cell>
          <cell r="Q24" t="str">
            <v>77-6701</v>
          </cell>
          <cell r="S24" t="str">
            <v>合同会社
ぽっかぽか</v>
          </cell>
          <cell r="AD24">
            <v>39661</v>
          </cell>
          <cell r="AJ24">
            <v>39661</v>
          </cell>
          <cell r="AK24">
            <v>42</v>
          </cell>
          <cell r="AL24" t="str">
            <v>住宅型</v>
          </cell>
          <cell r="AM24" t="str">
            <v>-</v>
          </cell>
          <cell r="AQ24" t="str">
            <v>第24号</v>
          </cell>
        </row>
        <row r="25">
          <cell r="D25" t="str">
            <v>サンハウス唐津</v>
          </cell>
          <cell r="E25" t="str">
            <v>847</v>
          </cell>
          <cell r="F25" t="str">
            <v>1201</v>
          </cell>
          <cell r="I25" t="str">
            <v>唐津市</v>
          </cell>
          <cell r="J25" t="str">
            <v>北波多徳須恵1178番地4</v>
          </cell>
          <cell r="N25" t="str">
            <v>0955</v>
          </cell>
          <cell r="O25" t="str">
            <v>51</v>
          </cell>
          <cell r="P25" t="str">
            <v>2281</v>
          </cell>
          <cell r="Q25" t="str">
            <v>51-2283</v>
          </cell>
          <cell r="S25" t="str">
            <v>社会福祉法人　健寿会</v>
          </cell>
          <cell r="AD25">
            <v>39722</v>
          </cell>
          <cell r="AJ25">
            <v>39722</v>
          </cell>
          <cell r="AK25">
            <v>60</v>
          </cell>
          <cell r="AL25" t="str">
            <v>介護付</v>
          </cell>
          <cell r="AM25">
            <v>4170200754</v>
          </cell>
          <cell r="AQ25" t="str">
            <v>第25号</v>
          </cell>
        </row>
        <row r="26">
          <cell r="D26" t="str">
            <v>有料老人ホーム
ぽかぽか</v>
          </cell>
          <cell r="E26" t="str">
            <v>840</v>
          </cell>
          <cell r="F26" t="str">
            <v>0202</v>
          </cell>
          <cell r="I26" t="str">
            <v>佐賀市</v>
          </cell>
          <cell r="J26" t="str">
            <v>大和町大字久池井1013番地1</v>
          </cell>
          <cell r="L26">
            <v>43009</v>
          </cell>
          <cell r="M26" t="str">
            <v>管理者の変更</v>
          </cell>
          <cell r="N26" t="str">
            <v>0952</v>
          </cell>
          <cell r="O26" t="str">
            <v>64</v>
          </cell>
          <cell r="P26" t="str">
            <v>8511</v>
          </cell>
          <cell r="Q26" t="str">
            <v>20-8528</v>
          </cell>
          <cell r="S26" t="str">
            <v>有限会社 あしたば</v>
          </cell>
          <cell r="AD26">
            <v>39737</v>
          </cell>
          <cell r="AJ26">
            <v>39737</v>
          </cell>
          <cell r="AK26">
            <v>29</v>
          </cell>
          <cell r="AL26" t="str">
            <v>住宅型</v>
          </cell>
          <cell r="AM26" t="str">
            <v>-</v>
          </cell>
          <cell r="AQ26" t="str">
            <v>第26号</v>
          </cell>
        </row>
        <row r="27">
          <cell r="D27" t="str">
            <v>けいしんハウス</v>
          </cell>
          <cell r="E27" t="str">
            <v>841</v>
          </cell>
          <cell r="F27" t="str">
            <v>0024</v>
          </cell>
          <cell r="I27" t="str">
            <v>鳥栖市</v>
          </cell>
          <cell r="J27" t="str">
            <v>原町恒石688番地1</v>
          </cell>
          <cell r="L27">
            <v>43800</v>
          </cell>
          <cell r="M27" t="str">
            <v>定員数の減</v>
          </cell>
          <cell r="N27" t="str">
            <v>0942</v>
          </cell>
          <cell r="O27" t="str">
            <v>83</v>
          </cell>
          <cell r="P27" t="str">
            <v>1075</v>
          </cell>
          <cell r="Q27" t="str">
            <v>83-1043</v>
          </cell>
          <cell r="S27" t="str">
            <v>医療法人 啓心会</v>
          </cell>
          <cell r="AD27">
            <v>39753</v>
          </cell>
          <cell r="AJ27">
            <v>39753</v>
          </cell>
          <cell r="AK27">
            <v>18</v>
          </cell>
          <cell r="AL27" t="str">
            <v>住宅型</v>
          </cell>
          <cell r="AM27" t="str">
            <v>-</v>
          </cell>
          <cell r="AQ27" t="str">
            <v>第27号</v>
          </cell>
        </row>
        <row r="28">
          <cell r="D28" t="str">
            <v>ライフステイからつ</v>
          </cell>
          <cell r="E28" t="str">
            <v>847</v>
          </cell>
          <cell r="F28" t="str">
            <v>0022</v>
          </cell>
          <cell r="I28" t="str">
            <v>唐津市</v>
          </cell>
          <cell r="J28" t="str">
            <v>鏡3076番地</v>
          </cell>
          <cell r="L28" t="str">
            <v>R1.10.1
R2.4.1</v>
          </cell>
          <cell r="M28" t="str">
            <v>管理者の変更
利用料金の変更</v>
          </cell>
          <cell r="N28" t="str">
            <v>0955</v>
          </cell>
          <cell r="O28" t="str">
            <v>77</v>
          </cell>
          <cell r="P28" t="str">
            <v>3501</v>
          </cell>
          <cell r="Q28" t="str">
            <v>77-3502</v>
          </cell>
          <cell r="S28" t="str">
            <v>サンコーケアライフ
株式会社</v>
          </cell>
          <cell r="AD28">
            <v>41699</v>
          </cell>
          <cell r="AJ28">
            <v>41699</v>
          </cell>
          <cell r="AK28">
            <v>113</v>
          </cell>
          <cell r="AL28" t="str">
            <v>介護付</v>
          </cell>
          <cell r="AM28">
            <v>4170201273</v>
          </cell>
          <cell r="AQ28" t="str">
            <v>第28号</v>
          </cell>
        </row>
        <row r="29">
          <cell r="D29" t="str">
            <v>竜門堂有料老人ホーム
爽風館</v>
          </cell>
          <cell r="E29" t="str">
            <v>849</v>
          </cell>
          <cell r="F29" t="str">
            <v>2303</v>
          </cell>
          <cell r="I29" t="str">
            <v>武雄市</v>
          </cell>
          <cell r="J29" t="str">
            <v>山内町三間坂甲14043番地</v>
          </cell>
          <cell r="N29" t="str">
            <v>0954</v>
          </cell>
          <cell r="O29" t="str">
            <v>45</v>
          </cell>
          <cell r="P29" t="str">
            <v>0650</v>
          </cell>
          <cell r="Q29" t="str">
            <v>45-0652</v>
          </cell>
          <cell r="S29" t="str">
            <v>医療法人 竜門堂</v>
          </cell>
          <cell r="AD29">
            <v>39904</v>
          </cell>
          <cell r="AJ29">
            <v>39904</v>
          </cell>
          <cell r="AK29">
            <v>53</v>
          </cell>
          <cell r="AL29" t="str">
            <v>住宅型</v>
          </cell>
          <cell r="AM29" t="str">
            <v>-</v>
          </cell>
          <cell r="AQ29" t="str">
            <v>第29号</v>
          </cell>
        </row>
        <row r="30">
          <cell r="D30" t="str">
            <v>有料老人ホーム
かわそえ</v>
          </cell>
          <cell r="E30" t="str">
            <v>840</v>
          </cell>
          <cell r="F30" t="str">
            <v>2205</v>
          </cell>
          <cell r="I30" t="str">
            <v>佐賀市</v>
          </cell>
          <cell r="J30" t="str">
            <v>川副町大字南里367-1</v>
          </cell>
          <cell r="L30" t="str">
            <v>H30.10.1
R1.10.1</v>
          </cell>
          <cell r="M30" t="str">
            <v>利用料金の改定</v>
          </cell>
          <cell r="N30" t="str">
            <v>0952</v>
          </cell>
          <cell r="O30" t="str">
            <v>45</v>
          </cell>
          <cell r="P30" t="str">
            <v>3930</v>
          </cell>
          <cell r="Q30" t="str">
            <v>45-0010</v>
          </cell>
          <cell r="S30" t="str">
            <v>株式会社 パラディ</v>
          </cell>
          <cell r="AD30">
            <v>39965</v>
          </cell>
          <cell r="AJ30">
            <v>39965</v>
          </cell>
          <cell r="AK30">
            <v>30</v>
          </cell>
          <cell r="AL30" t="str">
            <v>住宅型</v>
          </cell>
          <cell r="AM30" t="str">
            <v>-</v>
          </cell>
          <cell r="AQ30" t="str">
            <v>第31号</v>
          </cell>
        </row>
        <row r="31">
          <cell r="D31" t="str">
            <v>有料老人ホーム
シニアケア佐賀</v>
          </cell>
          <cell r="E31" t="str">
            <v>849</v>
          </cell>
          <cell r="F31" t="str">
            <v>0917</v>
          </cell>
          <cell r="I31" t="str">
            <v>佐賀市</v>
          </cell>
          <cell r="J31" t="str">
            <v>高木瀬町大字長瀬1240-1</v>
          </cell>
          <cell r="N31" t="str">
            <v>0952</v>
          </cell>
          <cell r="O31" t="str">
            <v>36</v>
          </cell>
          <cell r="P31" t="str">
            <v>7222</v>
          </cell>
          <cell r="Q31" t="str">
            <v>36-7221</v>
          </cell>
          <cell r="S31" t="str">
            <v>医療法人社団　敬愛会</v>
          </cell>
          <cell r="AD31">
            <v>39972</v>
          </cell>
          <cell r="AJ31">
            <v>39972</v>
          </cell>
          <cell r="AK31">
            <v>38</v>
          </cell>
          <cell r="AL31" t="str">
            <v>住宅型</v>
          </cell>
          <cell r="AM31" t="str">
            <v>-</v>
          </cell>
          <cell r="AQ31" t="str">
            <v>第32号</v>
          </cell>
        </row>
        <row r="32">
          <cell r="D32" t="str">
            <v>住宅型有料老人ホーム
あおば</v>
          </cell>
          <cell r="E32" t="str">
            <v>847</v>
          </cell>
          <cell r="F32" t="str">
            <v>0083</v>
          </cell>
          <cell r="I32" t="str">
            <v>唐津市</v>
          </cell>
          <cell r="J32" t="str">
            <v>和多田大土井6-56</v>
          </cell>
          <cell r="N32" t="str">
            <v>0955</v>
          </cell>
          <cell r="O32" t="str">
            <v>72</v>
          </cell>
          <cell r="P32" t="str">
            <v>0627</v>
          </cell>
          <cell r="Q32" t="str">
            <v>72-2654</v>
          </cell>
          <cell r="S32" t="str">
            <v>有限会社 あおば</v>
          </cell>
          <cell r="AD32">
            <v>40027</v>
          </cell>
          <cell r="AJ32">
            <v>40027</v>
          </cell>
          <cell r="AK32">
            <v>15</v>
          </cell>
          <cell r="AL32" t="str">
            <v>住宅型</v>
          </cell>
          <cell r="AM32" t="str">
            <v>-</v>
          </cell>
          <cell r="AQ32" t="str">
            <v>第33号</v>
          </cell>
        </row>
        <row r="33">
          <cell r="D33" t="str">
            <v>有料老人ホーム
光</v>
          </cell>
          <cell r="E33" t="str">
            <v>845</v>
          </cell>
          <cell r="F33" t="str">
            <v>0023</v>
          </cell>
          <cell r="I33" t="str">
            <v>小城市</v>
          </cell>
          <cell r="J33" t="str">
            <v>三日月町大字織島3183</v>
          </cell>
          <cell r="N33" t="str">
            <v>0952</v>
          </cell>
          <cell r="O33" t="str">
            <v>73</v>
          </cell>
          <cell r="P33" t="str">
            <v>5689</v>
          </cell>
          <cell r="Q33" t="str">
            <v>72-8588</v>
          </cell>
          <cell r="S33" t="str">
            <v>株式会社 ライフライン</v>
          </cell>
          <cell r="AD33">
            <v>40057</v>
          </cell>
          <cell r="AJ33">
            <v>40057</v>
          </cell>
          <cell r="AK33">
            <v>30</v>
          </cell>
          <cell r="AL33" t="str">
            <v>住宅型</v>
          </cell>
          <cell r="AM33" t="str">
            <v>-</v>
          </cell>
          <cell r="AQ33" t="str">
            <v>第34号</v>
          </cell>
        </row>
        <row r="34">
          <cell r="D34" t="str">
            <v>有料老人ホーム
やまと</v>
          </cell>
          <cell r="E34" t="str">
            <v>840</v>
          </cell>
          <cell r="F34" t="str">
            <v>0202</v>
          </cell>
          <cell r="I34" t="str">
            <v>佐賀市</v>
          </cell>
          <cell r="J34" t="str">
            <v>大和町大字久池井1943</v>
          </cell>
          <cell r="N34" t="str">
            <v>0952</v>
          </cell>
          <cell r="O34" t="str">
            <v>51</v>
          </cell>
          <cell r="P34" t="str">
            <v>2651</v>
          </cell>
          <cell r="Q34" t="str">
            <v>51-2652</v>
          </cell>
          <cell r="S34" t="str">
            <v>株式会社 パラディ</v>
          </cell>
          <cell r="AD34">
            <v>40172</v>
          </cell>
          <cell r="AJ34">
            <v>40172</v>
          </cell>
          <cell r="AK34">
            <v>18</v>
          </cell>
          <cell r="AL34" t="str">
            <v>住宅型</v>
          </cell>
          <cell r="AM34" t="str">
            <v>-</v>
          </cell>
          <cell r="AQ34" t="str">
            <v>第35号</v>
          </cell>
        </row>
        <row r="35">
          <cell r="D35" t="str">
            <v>有料老人ホーム
うりずん</v>
          </cell>
          <cell r="E35" t="str">
            <v>847</v>
          </cell>
          <cell r="F35" t="str">
            <v>5131</v>
          </cell>
          <cell r="I35" t="str">
            <v>唐津市</v>
          </cell>
          <cell r="J35" t="str">
            <v>浜玉町大字浜崎297-8</v>
          </cell>
          <cell r="N35" t="str">
            <v>0955</v>
          </cell>
          <cell r="O35" t="str">
            <v>56</v>
          </cell>
          <cell r="P35" t="str">
            <v>2279</v>
          </cell>
          <cell r="Q35" t="str">
            <v>56-2279</v>
          </cell>
          <cell r="S35" t="str">
            <v>有限会社 ナオン</v>
          </cell>
          <cell r="AD35">
            <v>40725</v>
          </cell>
          <cell r="AJ35">
            <v>40725</v>
          </cell>
          <cell r="AK35">
            <v>26</v>
          </cell>
          <cell r="AL35" t="str">
            <v>住宅型</v>
          </cell>
          <cell r="AM35" t="str">
            <v>-</v>
          </cell>
          <cell r="AQ35" t="str">
            <v>第36号</v>
          </cell>
        </row>
        <row r="36">
          <cell r="D36" t="str">
            <v>ケアホーム美笑庵</v>
          </cell>
          <cell r="E36" t="str">
            <v>849</v>
          </cell>
          <cell r="F36" t="str">
            <v>1401</v>
          </cell>
          <cell r="I36" t="str">
            <v>嬉野市</v>
          </cell>
          <cell r="J36" t="str">
            <v>塩田町大字久間甲９８１－２</v>
          </cell>
          <cell r="N36" t="str">
            <v>0954</v>
          </cell>
          <cell r="O36" t="str">
            <v>66</v>
          </cell>
          <cell r="P36" t="str">
            <v>8950</v>
          </cell>
          <cell r="Q36" t="str">
            <v>66-8951</v>
          </cell>
          <cell r="S36" t="str">
            <v>社会福祉法人
済昭園</v>
          </cell>
          <cell r="AD36">
            <v>40299</v>
          </cell>
          <cell r="AJ36" t="str">
            <v>-
(地域密着型
特定施設)</v>
          </cell>
          <cell r="AK36">
            <v>12</v>
          </cell>
          <cell r="AL36" t="str">
            <v>住宅型</v>
          </cell>
          <cell r="AM36" t="str">
            <v>-</v>
          </cell>
          <cell r="AQ36" t="str">
            <v>第37号</v>
          </cell>
        </row>
        <row r="37">
          <cell r="D37" t="str">
            <v>ハーモニーライフ
きぼう（神埼）</v>
          </cell>
          <cell r="E37" t="str">
            <v>842</v>
          </cell>
          <cell r="F37" t="str">
            <v>0011</v>
          </cell>
          <cell r="I37" t="str">
            <v>神埼市</v>
          </cell>
          <cell r="J37" t="str">
            <v>神埼町竹字利田1042-3</v>
          </cell>
          <cell r="L37" t="str">
            <v>R1.5.31
R2.4.1</v>
          </cell>
          <cell r="M37" t="str">
            <v>管理者の変更</v>
          </cell>
          <cell r="N37" t="str">
            <v>0952</v>
          </cell>
          <cell r="O37" t="str">
            <v>53</v>
          </cell>
          <cell r="P37" t="str">
            <v>8892</v>
          </cell>
          <cell r="Q37" t="str">
            <v>53-8894</v>
          </cell>
          <cell r="S37" t="str">
            <v>株式会社
ライフサポートＮＥＯ</v>
          </cell>
          <cell r="AD37">
            <v>40330</v>
          </cell>
          <cell r="AJ37">
            <v>40330</v>
          </cell>
          <cell r="AK37">
            <v>33</v>
          </cell>
          <cell r="AL37" t="str">
            <v>住宅型</v>
          </cell>
          <cell r="AM37" t="str">
            <v>-</v>
          </cell>
          <cell r="AQ37" t="str">
            <v>第38号</v>
          </cell>
        </row>
        <row r="38">
          <cell r="D38" t="str">
            <v>ケアハイツ田園</v>
          </cell>
          <cell r="E38" t="str">
            <v>840</v>
          </cell>
          <cell r="F38" t="str">
            <v>0861</v>
          </cell>
          <cell r="I38" t="str">
            <v>佐賀市</v>
          </cell>
          <cell r="J38" t="str">
            <v>嘉瀬町大字中原2050-12</v>
          </cell>
          <cell r="L38">
            <v>43185</v>
          </cell>
          <cell r="M38" t="str">
            <v>食費の変更</v>
          </cell>
          <cell r="N38" t="str">
            <v>0952</v>
          </cell>
          <cell r="O38" t="str">
            <v>20</v>
          </cell>
          <cell r="P38" t="str">
            <v>1165</v>
          </cell>
          <cell r="Q38" t="str">
            <v>23-0535</v>
          </cell>
          <cell r="S38" t="str">
            <v>医療法人 長生会</v>
          </cell>
          <cell r="AD38">
            <v>40436</v>
          </cell>
          <cell r="AJ38">
            <v>40436</v>
          </cell>
          <cell r="AK38">
            <v>25</v>
          </cell>
          <cell r="AL38" t="str">
            <v>介護付</v>
          </cell>
          <cell r="AM38">
            <v>4170101770</v>
          </cell>
          <cell r="AQ38" t="str">
            <v>第39号</v>
          </cell>
        </row>
        <row r="39">
          <cell r="D39" t="str">
            <v>有料老人ホーム
きやま</v>
          </cell>
          <cell r="E39" t="str">
            <v>841</v>
          </cell>
          <cell r="F39" t="str">
            <v>0203</v>
          </cell>
          <cell r="H39" t="str">
            <v>三養基郡</v>
          </cell>
          <cell r="I39" t="str">
            <v>基山町</v>
          </cell>
          <cell r="J39" t="str">
            <v>園部270-1</v>
          </cell>
          <cell r="L39">
            <v>42856</v>
          </cell>
          <cell r="M39" t="str">
            <v>居室・定員数の減少</v>
          </cell>
          <cell r="N39" t="str">
            <v>0942</v>
          </cell>
          <cell r="O39" t="str">
            <v>92</v>
          </cell>
          <cell r="P39" t="str">
            <v>4860</v>
          </cell>
          <cell r="Q39" t="str">
            <v>92-4861</v>
          </cell>
          <cell r="S39" t="str">
            <v>医療法人 好古堂</v>
          </cell>
          <cell r="AD39">
            <v>40466</v>
          </cell>
          <cell r="AJ39">
            <v>40466</v>
          </cell>
          <cell r="AK39">
            <v>1</v>
          </cell>
          <cell r="AL39" t="str">
            <v>住宅型</v>
          </cell>
          <cell r="AM39" t="str">
            <v>-</v>
          </cell>
          <cell r="AQ39" t="str">
            <v>第40号</v>
          </cell>
        </row>
        <row r="40">
          <cell r="D40" t="str">
            <v>有料老人ホーム
白岩の里</v>
          </cell>
          <cell r="E40" t="str">
            <v>843</v>
          </cell>
          <cell r="F40" t="str">
            <v>0021</v>
          </cell>
          <cell r="I40" t="str">
            <v>武雄市</v>
          </cell>
          <cell r="J40" t="str">
            <v>武雄町大字永島15027-1</v>
          </cell>
          <cell r="N40" t="str">
            <v>0954</v>
          </cell>
          <cell r="O40" t="str">
            <v>26</v>
          </cell>
          <cell r="P40" t="str">
            <v>8326</v>
          </cell>
          <cell r="Q40" t="str">
            <v>26-8327</v>
          </cell>
          <cell r="S40" t="str">
            <v>有限会社
ケアカンパニー</v>
          </cell>
          <cell r="AD40">
            <v>40513</v>
          </cell>
          <cell r="AJ40">
            <v>40513</v>
          </cell>
          <cell r="AK40">
            <v>29</v>
          </cell>
          <cell r="AL40" t="str">
            <v>住宅型</v>
          </cell>
          <cell r="AM40" t="str">
            <v>-</v>
          </cell>
          <cell r="AQ40" t="str">
            <v>第41号</v>
          </cell>
        </row>
        <row r="41">
          <cell r="D41" t="str">
            <v>有料老人ホーム
ひだまり　しいの木</v>
          </cell>
          <cell r="E41" t="str">
            <v>847</v>
          </cell>
          <cell r="F41" t="str">
            <v>0881</v>
          </cell>
          <cell r="I41" t="str">
            <v>唐津市</v>
          </cell>
          <cell r="J41" t="str">
            <v>竹木場5109番地6</v>
          </cell>
          <cell r="N41" t="str">
            <v>0955</v>
          </cell>
          <cell r="O41" t="str">
            <v>74</v>
          </cell>
          <cell r="P41" t="str">
            <v>1570</v>
          </cell>
          <cell r="Q41" t="str">
            <v>74-1576</v>
          </cell>
          <cell r="S41" t="str">
            <v>有限会社
バリアフリーＬife</v>
          </cell>
          <cell r="AD41">
            <v>40513</v>
          </cell>
          <cell r="AJ41">
            <v>40513</v>
          </cell>
          <cell r="AK41">
            <v>9</v>
          </cell>
          <cell r="AL41" t="str">
            <v>住宅型</v>
          </cell>
          <cell r="AM41" t="str">
            <v>-</v>
          </cell>
          <cell r="AQ41" t="str">
            <v>第42号</v>
          </cell>
        </row>
        <row r="42">
          <cell r="D42" t="str">
            <v>有料老人ホーム
青空</v>
          </cell>
          <cell r="E42" t="str">
            <v>849</v>
          </cell>
          <cell r="F42" t="str">
            <v>0931</v>
          </cell>
          <cell r="I42" t="str">
            <v>佐賀市</v>
          </cell>
          <cell r="J42" t="str">
            <v>鍋島町大字蛎久字植木川副107</v>
          </cell>
          <cell r="L42">
            <v>43739</v>
          </cell>
          <cell r="M42" t="str">
            <v>利用料金の変更</v>
          </cell>
          <cell r="N42" t="str">
            <v>0952</v>
          </cell>
          <cell r="O42" t="str">
            <v>36</v>
          </cell>
          <cell r="P42" t="str">
            <v>7782</v>
          </cell>
          <cell r="Q42" t="str">
            <v>34-4006</v>
          </cell>
          <cell r="S42" t="str">
            <v>有限会社 釘本</v>
          </cell>
          <cell r="AD42">
            <v>40536</v>
          </cell>
          <cell r="AJ42">
            <v>40536</v>
          </cell>
          <cell r="AK42">
            <v>37</v>
          </cell>
          <cell r="AL42" t="str">
            <v>住宅型</v>
          </cell>
          <cell r="AM42" t="str">
            <v>-</v>
          </cell>
          <cell r="AQ42" t="str">
            <v>第43号</v>
          </cell>
        </row>
        <row r="43">
          <cell r="D43" t="str">
            <v>有料老人ホーム
南風　花ノ木</v>
          </cell>
          <cell r="E43" t="str">
            <v>841</v>
          </cell>
          <cell r="F43" t="str">
            <v>0083</v>
          </cell>
          <cell r="I43" t="str">
            <v>鳥栖市</v>
          </cell>
          <cell r="J43" t="str">
            <v>古賀町花ノ木554番地</v>
          </cell>
          <cell r="L43">
            <v>43435</v>
          </cell>
          <cell r="M43" t="str">
            <v>利用料金等の変更</v>
          </cell>
          <cell r="N43" t="str">
            <v>0942</v>
          </cell>
          <cell r="O43" t="str">
            <v>87</v>
          </cell>
          <cell r="P43" t="str">
            <v>8573</v>
          </cell>
          <cell r="Q43" t="str">
            <v>87-8572</v>
          </cell>
          <cell r="S43" t="str">
            <v>有限会社 弘正</v>
          </cell>
          <cell r="AD43">
            <v>40603</v>
          </cell>
          <cell r="AJ43">
            <v>40603</v>
          </cell>
          <cell r="AK43">
            <v>30</v>
          </cell>
          <cell r="AL43" t="str">
            <v>住宅型</v>
          </cell>
          <cell r="AM43" t="str">
            <v>-</v>
          </cell>
          <cell r="AQ43" t="str">
            <v>第44号</v>
          </cell>
        </row>
        <row r="44">
          <cell r="D44" t="str">
            <v>有料老人ホーム
はいからさん</v>
          </cell>
          <cell r="E44" t="str">
            <v>847</v>
          </cell>
          <cell r="F44" t="str">
            <v>0824</v>
          </cell>
          <cell r="I44" t="str">
            <v>唐津市</v>
          </cell>
          <cell r="J44" t="str">
            <v>神田２０７５－１</v>
          </cell>
          <cell r="N44" t="str">
            <v>0955</v>
          </cell>
          <cell r="O44" t="str">
            <v>65</v>
          </cell>
          <cell r="P44" t="str">
            <v>8349</v>
          </cell>
          <cell r="Q44" t="str">
            <v>74-3858</v>
          </cell>
          <cell r="S44" t="str">
            <v>有限会社
在宅介護お世話宅配便</v>
          </cell>
          <cell r="AD44">
            <v>40634</v>
          </cell>
          <cell r="AJ44">
            <v>40634</v>
          </cell>
          <cell r="AK44">
            <v>17</v>
          </cell>
          <cell r="AL44" t="str">
            <v>住宅型</v>
          </cell>
          <cell r="AM44" t="str">
            <v>-</v>
          </cell>
          <cell r="AQ44" t="str">
            <v>第45号</v>
          </cell>
        </row>
        <row r="45">
          <cell r="D45" t="str">
            <v>有料老人ホーム
アヴィラージュ佐賀医大前</v>
          </cell>
          <cell r="E45" t="str">
            <v>849</v>
          </cell>
          <cell r="F45" t="str">
            <v>0938</v>
          </cell>
          <cell r="I45" t="str">
            <v>佐賀市</v>
          </cell>
          <cell r="J45" t="str">
            <v>鍋島町鍋島2001番地1</v>
          </cell>
          <cell r="L45" t="str">
            <v>H31.1.1
R2.3.30</v>
          </cell>
          <cell r="M45" t="str">
            <v>利用料金等の変更</v>
          </cell>
          <cell r="N45" t="str">
            <v>0952</v>
          </cell>
          <cell r="O45" t="str">
            <v>36</v>
          </cell>
          <cell r="P45" t="str">
            <v>9180</v>
          </cell>
          <cell r="Q45" t="str">
            <v>36-9185</v>
          </cell>
          <cell r="S45" t="str">
            <v>株式会社
はれコーポレーション</v>
          </cell>
          <cell r="AD45">
            <v>40664</v>
          </cell>
          <cell r="AJ45">
            <v>40664</v>
          </cell>
          <cell r="AK45">
            <v>50</v>
          </cell>
          <cell r="AL45" t="str">
            <v>住宅型</v>
          </cell>
          <cell r="AM45" t="str">
            <v>-</v>
          </cell>
          <cell r="AQ45" t="str">
            <v>第46号</v>
          </cell>
        </row>
        <row r="46">
          <cell r="D46" t="str">
            <v>住宅型有料老人ホーム
リーガルケア・サポートセンター</v>
          </cell>
          <cell r="E46" t="str">
            <v>840</v>
          </cell>
          <cell r="F46" t="str">
            <v>0212</v>
          </cell>
          <cell r="I46" t="str">
            <v>佐賀市</v>
          </cell>
          <cell r="J46" t="str">
            <v>大和町池上1894-1</v>
          </cell>
          <cell r="N46" t="str">
            <v>0952</v>
          </cell>
          <cell r="O46" t="str">
            <v>97</v>
          </cell>
          <cell r="P46" t="str">
            <v>7348</v>
          </cell>
          <cell r="Q46" t="str">
            <v>97-7349</v>
          </cell>
          <cell r="S46" t="str">
            <v>有限会社 ヒューム</v>
          </cell>
          <cell r="AD46">
            <v>40664</v>
          </cell>
          <cell r="AJ46">
            <v>40664</v>
          </cell>
          <cell r="AK46">
            <v>30</v>
          </cell>
          <cell r="AL46" t="str">
            <v>住宅型</v>
          </cell>
          <cell r="AM46" t="str">
            <v>-</v>
          </cell>
          <cell r="AQ46" t="str">
            <v>第47号</v>
          </cell>
        </row>
        <row r="47">
          <cell r="D47" t="str">
            <v>レジデンスゆうあい</v>
          </cell>
          <cell r="E47" t="str">
            <v>849</v>
          </cell>
          <cell r="F47" t="str">
            <v>1311</v>
          </cell>
          <cell r="I47" t="str">
            <v>鹿島市</v>
          </cell>
          <cell r="J47" t="str">
            <v>大字高津原2962-1</v>
          </cell>
          <cell r="N47" t="str">
            <v>0954</v>
          </cell>
          <cell r="O47" t="str">
            <v>69</v>
          </cell>
          <cell r="P47" t="str">
            <v>8315</v>
          </cell>
          <cell r="Q47" t="str">
            <v>69-8316</v>
          </cell>
          <cell r="S47" t="str">
            <v>社会医療法人 祐愛会</v>
          </cell>
          <cell r="AD47">
            <v>40731</v>
          </cell>
          <cell r="AJ47" t="str">
            <v>-
(地域密着型
特定施設)</v>
          </cell>
          <cell r="AK47">
            <v>27</v>
          </cell>
          <cell r="AL47" t="str">
            <v>介護付</v>
          </cell>
          <cell r="AM47">
            <v>4190700064</v>
          </cell>
          <cell r="AQ47" t="str">
            <v>第48号</v>
          </cell>
        </row>
        <row r="48">
          <cell r="D48" t="str">
            <v>有料老人ホーム
ケアハウスみやき</v>
          </cell>
          <cell r="E48" t="str">
            <v>849</v>
          </cell>
          <cell r="F48" t="str">
            <v>0114</v>
          </cell>
          <cell r="H48" t="str">
            <v>三養基郡</v>
          </cell>
          <cell r="I48" t="str">
            <v>みやき町</v>
          </cell>
          <cell r="J48" t="str">
            <v>中津隈624</v>
          </cell>
          <cell r="L48">
            <v>43862</v>
          </cell>
          <cell r="M48" t="str">
            <v>代表者住所変更</v>
          </cell>
          <cell r="N48" t="str">
            <v>0942</v>
          </cell>
          <cell r="O48" t="str">
            <v>89</v>
          </cell>
          <cell r="P48" t="str">
            <v>5200</v>
          </cell>
          <cell r="Q48" t="str">
            <v>89-5217</v>
          </cell>
          <cell r="S48" t="str">
            <v>株式会社 ケアプロ</v>
          </cell>
          <cell r="AD48">
            <v>40664</v>
          </cell>
          <cell r="AJ48">
            <v>40664</v>
          </cell>
          <cell r="AK48">
            <v>30</v>
          </cell>
          <cell r="AL48" t="str">
            <v>住宅型</v>
          </cell>
          <cell r="AM48" t="str">
            <v>-</v>
          </cell>
          <cell r="AQ48" t="str">
            <v>第49号</v>
          </cell>
        </row>
        <row r="49">
          <cell r="D49" t="str">
            <v>住宅型有料老人ホーム
ふれあい</v>
          </cell>
          <cell r="E49" t="str">
            <v>845</v>
          </cell>
          <cell r="F49" t="str">
            <v>0022</v>
          </cell>
          <cell r="I49" t="str">
            <v>小城市</v>
          </cell>
          <cell r="J49" t="str">
            <v>三日月町久米字吉原318-1</v>
          </cell>
          <cell r="N49" t="str">
            <v>0952</v>
          </cell>
          <cell r="O49" t="str">
            <v>71</v>
          </cell>
          <cell r="P49" t="str">
            <v>1655</v>
          </cell>
          <cell r="Q49" t="str">
            <v>72-5033</v>
          </cell>
          <cell r="S49" t="str">
            <v>株式会社 ふれあい</v>
          </cell>
          <cell r="AD49">
            <v>40756</v>
          </cell>
          <cell r="AJ49">
            <v>40756</v>
          </cell>
          <cell r="AK49">
            <v>15</v>
          </cell>
          <cell r="AL49" t="str">
            <v>住宅型</v>
          </cell>
          <cell r="AM49" t="str">
            <v>-</v>
          </cell>
          <cell r="AQ49" t="str">
            <v>第50号</v>
          </cell>
        </row>
        <row r="50">
          <cell r="D50" t="str">
            <v>有料老人ホーム
元気</v>
          </cell>
          <cell r="E50" t="str">
            <v>841</v>
          </cell>
          <cell r="F50" t="str">
            <v>0061</v>
          </cell>
          <cell r="I50" t="str">
            <v>鳥栖市</v>
          </cell>
          <cell r="J50" t="str">
            <v>轟木町1473</v>
          </cell>
          <cell r="L50" t="str">
            <v>H30.8.1
R1.10.1
R2.4.1</v>
          </cell>
          <cell r="M50" t="str">
            <v>管理者変更</v>
          </cell>
          <cell r="N50" t="str">
            <v>0942</v>
          </cell>
          <cell r="O50" t="str">
            <v>84</v>
          </cell>
          <cell r="P50" t="str">
            <v>2765</v>
          </cell>
          <cell r="Q50" t="str">
            <v>84-3086</v>
          </cell>
          <cell r="S50" t="str">
            <v>九州メディカル・サービス株式会社</v>
          </cell>
          <cell r="AD50">
            <v>40756</v>
          </cell>
          <cell r="AJ50">
            <v>40756</v>
          </cell>
          <cell r="AK50">
            <v>21</v>
          </cell>
          <cell r="AL50" t="str">
            <v>住宅型</v>
          </cell>
          <cell r="AM50" t="str">
            <v>-</v>
          </cell>
          <cell r="AQ50" t="str">
            <v>第51号</v>
          </cell>
        </row>
        <row r="51">
          <cell r="D51" t="str">
            <v>有料老人ホーム
シニアホーム高木瀬</v>
          </cell>
          <cell r="E51" t="str">
            <v>849</v>
          </cell>
          <cell r="F51" t="str">
            <v>0916</v>
          </cell>
          <cell r="I51" t="str">
            <v>佐賀市</v>
          </cell>
          <cell r="J51" t="str">
            <v>高木瀬町大字東高木241-1</v>
          </cell>
          <cell r="L51" t="str">
            <v>H30.5.1
R1.10.1</v>
          </cell>
          <cell r="M51" t="str">
            <v>管理者の変更
利用料の改定</v>
          </cell>
          <cell r="N51" t="str">
            <v>0952</v>
          </cell>
          <cell r="O51" t="str">
            <v>36</v>
          </cell>
          <cell r="P51" t="str">
            <v>7111</v>
          </cell>
          <cell r="Q51" t="str">
            <v>36-7170</v>
          </cell>
          <cell r="S51" t="str">
            <v>株式会社
ＭＴ．ＣＯ</v>
          </cell>
          <cell r="AD51">
            <v>40780</v>
          </cell>
          <cell r="AJ51">
            <v>40780</v>
          </cell>
          <cell r="AK51">
            <v>45</v>
          </cell>
          <cell r="AL51" t="str">
            <v>住宅型</v>
          </cell>
          <cell r="AM51" t="str">
            <v>-</v>
          </cell>
          <cell r="AQ51" t="str">
            <v>第52号</v>
          </cell>
        </row>
        <row r="52">
          <cell r="D52" t="str">
            <v>住宅型有料老人ホーム
メディカルケア愛咲</v>
          </cell>
          <cell r="E52" t="str">
            <v>840</v>
          </cell>
          <cell r="F52" t="str">
            <v>0054</v>
          </cell>
          <cell r="I52" t="str">
            <v>佐賀市</v>
          </cell>
          <cell r="J52" t="str">
            <v>水ケ江二丁目7-23</v>
          </cell>
          <cell r="N52" t="str">
            <v>0952</v>
          </cell>
          <cell r="O52" t="str">
            <v>23</v>
          </cell>
          <cell r="P52" t="str">
            <v>3720</v>
          </cell>
          <cell r="Q52" t="str">
            <v>26-6964</v>
          </cell>
          <cell r="S52" t="str">
            <v>医療法人 正和会</v>
          </cell>
          <cell r="AD52">
            <v>40805</v>
          </cell>
          <cell r="AJ52">
            <v>40805</v>
          </cell>
          <cell r="AK52">
            <v>6</v>
          </cell>
          <cell r="AL52" t="str">
            <v>住宅型</v>
          </cell>
          <cell r="AM52" t="str">
            <v>-</v>
          </cell>
          <cell r="AQ52" t="str">
            <v>第53号</v>
          </cell>
        </row>
        <row r="53">
          <cell r="D53" t="str">
            <v>有料老人ホーム
ひだまり</v>
          </cell>
          <cell r="E53" t="str">
            <v>849</v>
          </cell>
          <cell r="F53" t="str">
            <v>0905</v>
          </cell>
          <cell r="I53" t="str">
            <v>佐賀市</v>
          </cell>
          <cell r="J53" t="str">
            <v>金立町大字千布3898-6</v>
          </cell>
          <cell r="N53" t="str">
            <v>0952</v>
          </cell>
          <cell r="O53" t="str">
            <v>98</v>
          </cell>
          <cell r="P53" t="str">
            <v>2433</v>
          </cell>
          <cell r="Q53" t="str">
            <v>98-2431</v>
          </cell>
          <cell r="S53" t="str">
            <v>有限会社 ラポール</v>
          </cell>
          <cell r="AD53">
            <v>40817</v>
          </cell>
          <cell r="AJ53">
            <v>40817</v>
          </cell>
          <cell r="AK53">
            <v>30</v>
          </cell>
          <cell r="AL53" t="str">
            <v>住宅型</v>
          </cell>
          <cell r="AM53" t="str">
            <v>-</v>
          </cell>
          <cell r="AQ53" t="str">
            <v>第54号</v>
          </cell>
        </row>
        <row r="54">
          <cell r="D54" t="str">
            <v>有料老人ホーム
光２号館</v>
          </cell>
          <cell r="E54" t="str">
            <v>845</v>
          </cell>
          <cell r="F54" t="str">
            <v>0023</v>
          </cell>
          <cell r="I54" t="str">
            <v>小城市</v>
          </cell>
          <cell r="J54" t="str">
            <v>三日月町大字織島3197-9</v>
          </cell>
          <cell r="N54" t="str">
            <v>0952</v>
          </cell>
          <cell r="O54" t="str">
            <v>73</v>
          </cell>
          <cell r="P54" t="str">
            <v>5768</v>
          </cell>
          <cell r="Q54" t="str">
            <v>73-5769</v>
          </cell>
          <cell r="S54" t="str">
            <v>株式会社 ライフライン</v>
          </cell>
          <cell r="AD54">
            <v>40817</v>
          </cell>
          <cell r="AJ54">
            <v>40817</v>
          </cell>
          <cell r="AK54">
            <v>30</v>
          </cell>
          <cell r="AL54" t="str">
            <v>住宅型</v>
          </cell>
          <cell r="AM54" t="str">
            <v>-</v>
          </cell>
          <cell r="AQ54" t="str">
            <v>第55号</v>
          </cell>
        </row>
        <row r="55">
          <cell r="D55" t="str">
            <v>有料老人ホーム
愛宕園</v>
          </cell>
          <cell r="E55" t="str">
            <v>847</v>
          </cell>
          <cell r="F55" t="str">
            <v>0033</v>
          </cell>
          <cell r="I55" t="str">
            <v>唐津市</v>
          </cell>
          <cell r="J55" t="str">
            <v>久里516-5</v>
          </cell>
          <cell r="L55" t="str">
            <v>H30.7.1
R1.10.1</v>
          </cell>
          <cell r="M55" t="str">
            <v>管理者の変更
利用料の変更</v>
          </cell>
          <cell r="N55" t="str">
            <v>0955</v>
          </cell>
          <cell r="O55" t="str">
            <v>78</v>
          </cell>
          <cell r="P55" t="str">
            <v>3841</v>
          </cell>
          <cell r="Q55" t="str">
            <v>78-3847</v>
          </cell>
          <cell r="S55" t="str">
            <v>特定非営利活動法人
ケアサポートまんねん</v>
          </cell>
          <cell r="AD55">
            <v>40844</v>
          </cell>
          <cell r="AJ55">
            <v>40844</v>
          </cell>
          <cell r="AK55">
            <v>10</v>
          </cell>
          <cell r="AL55" t="str">
            <v>住宅型</v>
          </cell>
          <cell r="AM55" t="str">
            <v>-</v>
          </cell>
          <cell r="AQ55" t="str">
            <v>第56号</v>
          </cell>
        </row>
        <row r="56">
          <cell r="D56" t="str">
            <v>有料老人ホーム
シニアライフ佐賀</v>
          </cell>
          <cell r="E56" t="str">
            <v>849</v>
          </cell>
          <cell r="F56" t="str">
            <v>0917</v>
          </cell>
          <cell r="I56" t="str">
            <v>佐賀市</v>
          </cell>
          <cell r="J56" t="str">
            <v>高木瀬町大字長瀬1245-1</v>
          </cell>
          <cell r="L56">
            <v>42919</v>
          </cell>
          <cell r="M56" t="str">
            <v>法人の商号の変更</v>
          </cell>
          <cell r="N56" t="str">
            <v>0952</v>
          </cell>
          <cell r="O56" t="str">
            <v>37</v>
          </cell>
          <cell r="P56" t="str">
            <v>8206</v>
          </cell>
          <cell r="Q56" t="str">
            <v>37-8207</v>
          </cell>
          <cell r="S56" t="str">
            <v>ジンフィールド株式会社</v>
          </cell>
          <cell r="AD56">
            <v>40848</v>
          </cell>
          <cell r="AJ56">
            <v>40848</v>
          </cell>
          <cell r="AK56">
            <v>40</v>
          </cell>
          <cell r="AL56" t="str">
            <v>住宅型</v>
          </cell>
          <cell r="AM56" t="str">
            <v>-</v>
          </cell>
          <cell r="AQ56" t="str">
            <v>第57号</v>
          </cell>
        </row>
        <row r="57">
          <cell r="D57" t="str">
            <v>介護付有料老人ホーム
ほのか</v>
          </cell>
          <cell r="E57" t="str">
            <v>849</v>
          </cell>
          <cell r="F57" t="str">
            <v>2204</v>
          </cell>
          <cell r="I57" t="str">
            <v>武雄市</v>
          </cell>
          <cell r="J57" t="str">
            <v>北方町大字大崎遅焼2367番地3</v>
          </cell>
          <cell r="N57" t="str">
            <v>0954</v>
          </cell>
          <cell r="O57" t="str">
            <v>36</v>
          </cell>
          <cell r="P57" t="str">
            <v>6001</v>
          </cell>
          <cell r="Q57" t="str">
            <v>36-6002</v>
          </cell>
          <cell r="S57" t="str">
            <v>株式会社
サンライズ</v>
          </cell>
          <cell r="AD57">
            <v>41091</v>
          </cell>
          <cell r="AJ57" t="str">
            <v>-
(地域密着型
特定施設)</v>
          </cell>
          <cell r="AK57">
            <v>22</v>
          </cell>
          <cell r="AL57" t="str">
            <v>介護付</v>
          </cell>
          <cell r="AM57">
            <v>4190600082</v>
          </cell>
          <cell r="AQ57" t="str">
            <v>第58号</v>
          </cell>
        </row>
        <row r="58">
          <cell r="D58" t="str">
            <v>有料老人ホーム
りんごの樹</v>
          </cell>
          <cell r="E58" t="str">
            <v>840</v>
          </cell>
          <cell r="F58" t="str">
            <v>0005</v>
          </cell>
          <cell r="I58" t="str">
            <v>佐賀市</v>
          </cell>
          <cell r="J58" t="str">
            <v>蓮池町大字蓮池350-1</v>
          </cell>
          <cell r="L58">
            <v>43739</v>
          </cell>
          <cell r="M58" t="str">
            <v>料金の変更</v>
          </cell>
          <cell r="N58" t="str">
            <v>0952</v>
          </cell>
          <cell r="O58" t="str">
            <v>97</v>
          </cell>
          <cell r="P58" t="str">
            <v>1117</v>
          </cell>
          <cell r="Q58" t="str">
            <v>97-1118</v>
          </cell>
          <cell r="S58" t="str">
            <v>株式会社　輝き</v>
          </cell>
          <cell r="AD58">
            <v>40878</v>
          </cell>
          <cell r="AJ58" t="str">
            <v>-
(地域密着型
特定施設)</v>
          </cell>
          <cell r="AK58">
            <v>29</v>
          </cell>
          <cell r="AL58" t="str">
            <v>住宅型</v>
          </cell>
          <cell r="AM58" t="str">
            <v>-</v>
          </cell>
          <cell r="AQ58" t="str">
            <v>第59号</v>
          </cell>
        </row>
        <row r="59">
          <cell r="D59" t="str">
            <v>有料老人ホーム
ながせ苑</v>
          </cell>
          <cell r="E59" t="str">
            <v>849</v>
          </cell>
          <cell r="F59" t="str">
            <v>0917</v>
          </cell>
          <cell r="I59" t="str">
            <v>佐賀市</v>
          </cell>
          <cell r="J59" t="str">
            <v>高木瀬町大字長瀬108-8</v>
          </cell>
          <cell r="N59" t="str">
            <v>0952</v>
          </cell>
          <cell r="O59" t="str">
            <v>37</v>
          </cell>
          <cell r="P59" t="str">
            <v>8903</v>
          </cell>
          <cell r="Q59" t="str">
            <v>37-8904</v>
          </cell>
          <cell r="S59" t="str">
            <v>株式会社
SMART BRAIN</v>
          </cell>
          <cell r="AD59">
            <v>40897</v>
          </cell>
          <cell r="AJ59">
            <v>40897</v>
          </cell>
          <cell r="AK59">
            <v>12</v>
          </cell>
          <cell r="AL59" t="str">
            <v>住宅型</v>
          </cell>
          <cell r="AM59" t="str">
            <v>-</v>
          </cell>
          <cell r="AQ59" t="str">
            <v>第60号</v>
          </cell>
        </row>
        <row r="60">
          <cell r="D60" t="str">
            <v>ぬくもいホーム
花いちもんめ</v>
          </cell>
          <cell r="E60" t="str">
            <v>847</v>
          </cell>
          <cell r="F60" t="str">
            <v>0881</v>
          </cell>
          <cell r="I60" t="str">
            <v>唐津市</v>
          </cell>
          <cell r="J60" t="str">
            <v>竹木場5012-14</v>
          </cell>
          <cell r="N60" t="str">
            <v>0955</v>
          </cell>
          <cell r="O60" t="str">
            <v>58</v>
          </cell>
          <cell r="P60" t="str">
            <v>9512</v>
          </cell>
          <cell r="Q60" t="str">
            <v>73-6820</v>
          </cell>
          <cell r="S60" t="str">
            <v>株式会社 真盛</v>
          </cell>
          <cell r="AD60">
            <v>40909</v>
          </cell>
          <cell r="AJ60">
            <v>40909</v>
          </cell>
          <cell r="AK60">
            <v>16</v>
          </cell>
          <cell r="AL60" t="str">
            <v>住宅型</v>
          </cell>
          <cell r="AM60" t="str">
            <v>-</v>
          </cell>
          <cell r="AQ60" t="str">
            <v>第61号</v>
          </cell>
        </row>
        <row r="61">
          <cell r="D61" t="str">
            <v>有料老人ホーム
佑紀苑高木瀬</v>
          </cell>
          <cell r="E61" t="str">
            <v>849</v>
          </cell>
          <cell r="F61" t="str">
            <v>0922</v>
          </cell>
          <cell r="I61" t="str">
            <v>佐賀市</v>
          </cell>
          <cell r="J61" t="str">
            <v>高木瀬東一丁目1-6</v>
          </cell>
          <cell r="N61" t="str">
            <v>0952</v>
          </cell>
          <cell r="O61" t="str">
            <v>37</v>
          </cell>
          <cell r="P61" t="str">
            <v>7477</v>
          </cell>
          <cell r="Q61" t="str">
            <v>37-7478</v>
          </cell>
          <cell r="S61" t="str">
            <v>有限会社 佑紀苑</v>
          </cell>
          <cell r="AD61">
            <v>40940</v>
          </cell>
          <cell r="AJ61">
            <v>40940</v>
          </cell>
          <cell r="AK61">
            <v>22</v>
          </cell>
          <cell r="AL61" t="str">
            <v>住宅型</v>
          </cell>
          <cell r="AM61" t="str">
            <v>-</v>
          </cell>
          <cell r="AQ61" t="str">
            <v>第62号</v>
          </cell>
        </row>
        <row r="62">
          <cell r="D62" t="str">
            <v>有料老人ホーム
華かがみ</v>
          </cell>
          <cell r="E62" t="str">
            <v>847</v>
          </cell>
          <cell r="F62" t="str">
            <v>0031</v>
          </cell>
          <cell r="I62" t="str">
            <v>唐津市</v>
          </cell>
          <cell r="J62" t="str">
            <v>原941-1</v>
          </cell>
          <cell r="L62">
            <v>43739</v>
          </cell>
          <cell r="M62" t="str">
            <v>利用料金の変更</v>
          </cell>
          <cell r="N62" t="str">
            <v>0955</v>
          </cell>
          <cell r="O62" t="str">
            <v>77</v>
          </cell>
          <cell r="P62" t="str">
            <v>3630</v>
          </cell>
          <cell r="Q62" t="str">
            <v>77-3609</v>
          </cell>
          <cell r="S62" t="str">
            <v>株式会社 癒しの郷</v>
          </cell>
          <cell r="AD62">
            <v>40969</v>
          </cell>
          <cell r="AJ62">
            <v>40969</v>
          </cell>
          <cell r="AK62">
            <v>23</v>
          </cell>
          <cell r="AL62" t="str">
            <v>住宅型</v>
          </cell>
          <cell r="AM62" t="str">
            <v>-</v>
          </cell>
          <cell r="AQ62" t="str">
            <v>第63号</v>
          </cell>
        </row>
        <row r="63">
          <cell r="D63" t="str">
            <v>有料老人ホーム
楠気</v>
          </cell>
          <cell r="E63" t="str">
            <v>849</v>
          </cell>
          <cell r="F63" t="str">
            <v>0901</v>
          </cell>
          <cell r="I63" t="str">
            <v>佐賀市</v>
          </cell>
          <cell r="J63" t="str">
            <v>久保泉町大字川久保3686-2</v>
          </cell>
          <cell r="N63" t="str">
            <v>0952</v>
          </cell>
          <cell r="O63" t="str">
            <v>98</v>
          </cell>
          <cell r="P63" t="str">
            <v>3380</v>
          </cell>
          <cell r="Q63" t="str">
            <v>98-3381</v>
          </cell>
          <cell r="S63" t="str">
            <v>株式会社
オフィスひかり</v>
          </cell>
          <cell r="AD63">
            <v>40969</v>
          </cell>
          <cell r="AJ63">
            <v>40969</v>
          </cell>
          <cell r="AK63">
            <v>28</v>
          </cell>
          <cell r="AL63" t="str">
            <v>住宅型</v>
          </cell>
          <cell r="AM63" t="str">
            <v>-</v>
          </cell>
          <cell r="AQ63" t="str">
            <v>第64号</v>
          </cell>
        </row>
        <row r="64">
          <cell r="D64" t="str">
            <v>プロジェクトエース
きらめき</v>
          </cell>
          <cell r="E64" t="str">
            <v>841</v>
          </cell>
          <cell r="F64" t="str">
            <v>0005</v>
          </cell>
          <cell r="I64" t="str">
            <v>鳥栖市</v>
          </cell>
          <cell r="J64" t="str">
            <v>弥生が丘七丁目14</v>
          </cell>
          <cell r="N64" t="str">
            <v>0942</v>
          </cell>
          <cell r="O64" t="str">
            <v>85</v>
          </cell>
          <cell r="P64" t="str">
            <v>9330</v>
          </cell>
          <cell r="Q64" t="str">
            <v>85-9340</v>
          </cell>
          <cell r="S64" t="str">
            <v>株式会社
プロジェクトエース</v>
          </cell>
          <cell r="AD64">
            <v>40995</v>
          </cell>
          <cell r="AJ64">
            <v>40995</v>
          </cell>
          <cell r="AK64">
            <v>20</v>
          </cell>
          <cell r="AL64" t="str">
            <v>住宅型</v>
          </cell>
          <cell r="AM64" t="str">
            <v>-</v>
          </cell>
          <cell r="AQ64" t="str">
            <v>第65号</v>
          </cell>
        </row>
        <row r="65">
          <cell r="D65" t="str">
            <v>住宅型有料老人ホーム
シルバーランド天祐</v>
          </cell>
          <cell r="E65" t="str">
            <v>840</v>
          </cell>
          <cell r="F65" t="str">
            <v>0851</v>
          </cell>
          <cell r="I65" t="str">
            <v>佐賀市</v>
          </cell>
          <cell r="J65" t="str">
            <v>天祐一丁目６番23-2</v>
          </cell>
          <cell r="L65">
            <v>43770</v>
          </cell>
          <cell r="M65" t="str">
            <v>利用料金の変更</v>
          </cell>
          <cell r="N65" t="str">
            <v>0952</v>
          </cell>
          <cell r="O65" t="str">
            <v>27</v>
          </cell>
          <cell r="P65" t="str">
            <v>7060</v>
          </cell>
          <cell r="Q65" t="str">
            <v>29-7730</v>
          </cell>
          <cell r="S65" t="str">
            <v>グッド・ジョブ
株式会社</v>
          </cell>
          <cell r="AD65">
            <v>40994</v>
          </cell>
          <cell r="AJ65">
            <v>40994</v>
          </cell>
          <cell r="AK65">
            <v>25</v>
          </cell>
          <cell r="AL65" t="str">
            <v>住宅型</v>
          </cell>
          <cell r="AM65" t="str">
            <v>-</v>
          </cell>
          <cell r="AQ65" t="str">
            <v>第66号</v>
          </cell>
        </row>
        <row r="66">
          <cell r="D66" t="str">
            <v>有料老人ホーム
南風花ノ木Ⅱ番館</v>
          </cell>
          <cell r="E66" t="str">
            <v>841</v>
          </cell>
          <cell r="F66" t="str">
            <v>0083</v>
          </cell>
          <cell r="I66" t="str">
            <v>鳥栖市</v>
          </cell>
          <cell r="J66" t="str">
            <v>古賀町花ノ木554番地</v>
          </cell>
          <cell r="L66" t="str">
            <v>H30.12.1
R1.9.1
R2.4.1</v>
          </cell>
          <cell r="M66" t="str">
            <v>利用料金等の変更
管理者の変更</v>
          </cell>
          <cell r="N66" t="str">
            <v>0942</v>
          </cell>
          <cell r="O66" t="str">
            <v>50</v>
          </cell>
          <cell r="P66" t="str">
            <v>8122</v>
          </cell>
          <cell r="Q66" t="str">
            <v>84-2345</v>
          </cell>
          <cell r="S66" t="str">
            <v>有限会社 弘正</v>
          </cell>
          <cell r="AD66">
            <v>41000</v>
          </cell>
          <cell r="AJ66">
            <v>41000</v>
          </cell>
          <cell r="AK66">
            <v>51</v>
          </cell>
          <cell r="AL66" t="str">
            <v>住宅型</v>
          </cell>
          <cell r="AM66" t="str">
            <v>-</v>
          </cell>
          <cell r="AQ66" t="str">
            <v>第67号</v>
          </cell>
        </row>
        <row r="67">
          <cell r="D67" t="str">
            <v>住宅型有料老人ホーム愛夢かんざき</v>
          </cell>
          <cell r="E67" t="str">
            <v>842</v>
          </cell>
          <cell r="F67" t="str">
            <v>0002</v>
          </cell>
          <cell r="I67" t="str">
            <v>神埼市</v>
          </cell>
          <cell r="J67" t="str">
            <v>神埼町田道ヶ里2220-1</v>
          </cell>
          <cell r="L67">
            <v>43617</v>
          </cell>
          <cell r="M67" t="str">
            <v>利用者数の変更
（60名⇒30名）</v>
          </cell>
          <cell r="N67" t="str">
            <v>0952</v>
          </cell>
          <cell r="O67" t="str">
            <v>55</v>
          </cell>
          <cell r="P67" t="str">
            <v>7711</v>
          </cell>
          <cell r="Q67" t="str">
            <v>55-7707</v>
          </cell>
          <cell r="S67" t="str">
            <v>有限会社 しょうほう</v>
          </cell>
          <cell r="AD67">
            <v>41000</v>
          </cell>
          <cell r="AJ67">
            <v>41000</v>
          </cell>
          <cell r="AK67">
            <v>30</v>
          </cell>
          <cell r="AL67" t="str">
            <v>住宅型</v>
          </cell>
          <cell r="AM67" t="str">
            <v>-</v>
          </cell>
          <cell r="AQ67" t="str">
            <v>第69号</v>
          </cell>
        </row>
        <row r="68">
          <cell r="D68" t="str">
            <v>介護付有料老人ホーム
紀水苑別館</v>
          </cell>
          <cell r="E68" t="str">
            <v>849</v>
          </cell>
          <cell r="F68" t="str">
            <v>0102</v>
          </cell>
          <cell r="H68" t="str">
            <v>三養基郡</v>
          </cell>
          <cell r="I68" t="str">
            <v>みやき町</v>
          </cell>
          <cell r="J68" t="str">
            <v>大字蓑原4239番地3</v>
          </cell>
          <cell r="N68" t="str">
            <v>0942</v>
          </cell>
          <cell r="O68" t="str">
            <v>94</v>
          </cell>
          <cell r="P68" t="str">
            <v>9211</v>
          </cell>
          <cell r="Q68" t="str">
            <v>94-9210</v>
          </cell>
          <cell r="S68" t="str">
            <v>社会福祉法人
紀水会</v>
          </cell>
          <cell r="AD68">
            <v>41030</v>
          </cell>
          <cell r="AJ68">
            <v>41030</v>
          </cell>
          <cell r="AK68">
            <v>40</v>
          </cell>
          <cell r="AL68" t="str">
            <v>介護付</v>
          </cell>
          <cell r="AM68">
            <v>4171200530</v>
          </cell>
          <cell r="AQ68" t="str">
            <v>第70号</v>
          </cell>
        </row>
        <row r="69">
          <cell r="D69" t="str">
            <v>介護付複合福祉施設
パークハウス・有田</v>
          </cell>
          <cell r="E69" t="str">
            <v>849</v>
          </cell>
          <cell r="F69" t="str">
            <v>4176</v>
          </cell>
          <cell r="H69" t="str">
            <v>西松浦郡</v>
          </cell>
          <cell r="I69" t="str">
            <v>有田町</v>
          </cell>
          <cell r="J69" t="str">
            <v>原明乙114番地1</v>
          </cell>
          <cell r="L69" t="str">
            <v>H30.5.25
R1.10.1</v>
          </cell>
          <cell r="M69" t="str">
            <v>居室数・定員数の増加
利用料金の変更</v>
          </cell>
          <cell r="N69" t="str">
            <v>0955</v>
          </cell>
          <cell r="O69" t="str">
            <v>41</v>
          </cell>
          <cell r="P69" t="str">
            <v>2160</v>
          </cell>
          <cell r="Q69" t="str">
            <v>41-2161</v>
          </cell>
          <cell r="S69" t="str">
            <v>社会福祉法人慈光会</v>
          </cell>
          <cell r="AD69">
            <v>41030</v>
          </cell>
          <cell r="AJ69">
            <v>41030</v>
          </cell>
          <cell r="AK69">
            <v>16</v>
          </cell>
          <cell r="AL69" t="str">
            <v>介護付</v>
          </cell>
          <cell r="AM69">
            <v>4171500160</v>
          </cell>
          <cell r="AQ69" t="str">
            <v>第71号</v>
          </cell>
        </row>
        <row r="70">
          <cell r="D70" t="str">
            <v>有料老人ホーム
希望川副</v>
          </cell>
          <cell r="E70" t="str">
            <v>840</v>
          </cell>
          <cell r="F70" t="str">
            <v>2213</v>
          </cell>
          <cell r="I70" t="str">
            <v>佐賀市</v>
          </cell>
          <cell r="J70" t="str">
            <v>川副町大字鹿江960番地23</v>
          </cell>
          <cell r="N70" t="str">
            <v>0952</v>
          </cell>
          <cell r="O70" t="str">
            <v>37</v>
          </cell>
          <cell r="P70" t="str">
            <v>7458</v>
          </cell>
          <cell r="Q70" t="str">
            <v>37-7368</v>
          </cell>
          <cell r="S70" t="str">
            <v>有限会社
メディカル産交</v>
          </cell>
          <cell r="AD70">
            <v>41030</v>
          </cell>
          <cell r="AJ70">
            <v>41030</v>
          </cell>
          <cell r="AK70">
            <v>19</v>
          </cell>
          <cell r="AL70" t="str">
            <v>住宅型</v>
          </cell>
          <cell r="AM70" t="str">
            <v>-</v>
          </cell>
          <cell r="AQ70" t="str">
            <v>第72号</v>
          </cell>
        </row>
        <row r="71">
          <cell r="D71" t="str">
            <v>いこいの里　伊万里</v>
          </cell>
          <cell r="E71" t="str">
            <v>848</v>
          </cell>
          <cell r="F71" t="str">
            <v>0027</v>
          </cell>
          <cell r="I71" t="str">
            <v>伊万里市</v>
          </cell>
          <cell r="J71" t="str">
            <v>立花町2394番地1</v>
          </cell>
          <cell r="L71" t="str">
            <v>H30.11.1
R1.5.29
R1.10.1</v>
          </cell>
          <cell r="M71" t="str">
            <v>利用料金の改定
サービス内容の変更
利用料の改定</v>
          </cell>
          <cell r="N71" t="str">
            <v>0955</v>
          </cell>
          <cell r="O71" t="str">
            <v>22</v>
          </cell>
          <cell r="P71" t="str">
            <v>7700</v>
          </cell>
          <cell r="Q71" t="str">
            <v>22-7705</v>
          </cell>
          <cell r="S71" t="str">
            <v>株式会社
いこいの里佐賀</v>
          </cell>
          <cell r="AD71">
            <v>41061</v>
          </cell>
          <cell r="AJ71">
            <v>41061</v>
          </cell>
          <cell r="AK71">
            <v>65</v>
          </cell>
          <cell r="AL71" t="str">
            <v>住宅型</v>
          </cell>
          <cell r="AM71" t="str">
            <v>-</v>
          </cell>
          <cell r="AQ71" t="str">
            <v>第73号</v>
          </cell>
        </row>
        <row r="72">
          <cell r="D72" t="str">
            <v>有料老人ホーム
ぎおん</v>
          </cell>
          <cell r="E72" t="str">
            <v>845</v>
          </cell>
          <cell r="F72" t="str">
            <v>0004</v>
          </cell>
          <cell r="I72" t="str">
            <v>小城市</v>
          </cell>
          <cell r="J72" t="str">
            <v>小城町大字松尾字松ヶ島3855番地</v>
          </cell>
          <cell r="L72">
            <v>43739</v>
          </cell>
          <cell r="M72" t="str">
            <v>料金変更</v>
          </cell>
          <cell r="N72" t="str">
            <v>0952</v>
          </cell>
          <cell r="O72" t="str">
            <v>97</v>
          </cell>
          <cell r="P72" t="str">
            <v>7560</v>
          </cell>
          <cell r="Q72" t="str">
            <v>97-7466</v>
          </cell>
          <cell r="S72" t="str">
            <v>特定非営利活動法人
まほろば</v>
          </cell>
          <cell r="AD72">
            <v>41091</v>
          </cell>
          <cell r="AJ72" t="str">
            <v>-
(地域密着型
特定施設)</v>
          </cell>
          <cell r="AK72">
            <v>10</v>
          </cell>
          <cell r="AL72" t="str">
            <v>住宅型</v>
          </cell>
          <cell r="AM72" t="str">
            <v>-</v>
          </cell>
          <cell r="AQ72" t="str">
            <v>第74号</v>
          </cell>
        </row>
        <row r="73">
          <cell r="D73" t="str">
            <v>杏の丘　武雄</v>
          </cell>
          <cell r="E73" t="str">
            <v>849</v>
          </cell>
          <cell r="F73" t="str">
            <v>2204</v>
          </cell>
          <cell r="I73" t="str">
            <v>武雄市</v>
          </cell>
          <cell r="J73" t="str">
            <v>北方町大字大崎5025-49</v>
          </cell>
          <cell r="N73" t="str">
            <v>0954</v>
          </cell>
          <cell r="O73" t="str">
            <v>36</v>
          </cell>
          <cell r="P73" t="str">
            <v>0438</v>
          </cell>
          <cell r="Q73" t="str">
            <v>36-0912</v>
          </cell>
          <cell r="S73" t="str">
            <v>株式会社 倭弘</v>
          </cell>
          <cell r="AD73">
            <v>41122</v>
          </cell>
          <cell r="AJ73">
            <v>41122</v>
          </cell>
          <cell r="AK73">
            <v>50</v>
          </cell>
          <cell r="AL73" t="str">
            <v>住宅型</v>
          </cell>
          <cell r="AM73" t="str">
            <v>-</v>
          </cell>
          <cell r="AQ73" t="str">
            <v>第75号</v>
          </cell>
        </row>
        <row r="74">
          <cell r="D74" t="str">
            <v>いこいの里　唐津</v>
          </cell>
          <cell r="E74" t="str">
            <v>847</v>
          </cell>
          <cell r="F74" t="str">
            <v>0081</v>
          </cell>
          <cell r="I74" t="str">
            <v>唐津市</v>
          </cell>
          <cell r="J74" t="str">
            <v>和多田南先石7-15</v>
          </cell>
          <cell r="L74" t="str">
            <v>H30.11.1
R1.5.29
R1.10.1
R2.5.1</v>
          </cell>
          <cell r="M74" t="str">
            <v>利用料金の改定
サービス内容の変更
利用料の改定
管理者の変更</v>
          </cell>
          <cell r="N74" t="str">
            <v>0955</v>
          </cell>
          <cell r="O74" t="str">
            <v>65</v>
          </cell>
          <cell r="P74" t="str">
            <v>7755</v>
          </cell>
          <cell r="Q74" t="str">
            <v>65-7750</v>
          </cell>
          <cell r="S74" t="str">
            <v>株式会社
いこいの里佐賀</v>
          </cell>
          <cell r="AD74">
            <v>41153</v>
          </cell>
          <cell r="AJ74">
            <v>41153</v>
          </cell>
          <cell r="AK74">
            <v>68</v>
          </cell>
          <cell r="AL74" t="str">
            <v>住宅型</v>
          </cell>
          <cell r="AM74" t="str">
            <v>-</v>
          </cell>
          <cell r="AQ74" t="str">
            <v>第76号</v>
          </cell>
        </row>
        <row r="75">
          <cell r="D75" t="str">
            <v>有料老人ホーム
白石の杜</v>
          </cell>
          <cell r="E75" t="str">
            <v>849</v>
          </cell>
          <cell r="F75" t="str">
            <v>1111</v>
          </cell>
          <cell r="H75" t="str">
            <v>杵島郡</v>
          </cell>
          <cell r="I75" t="str">
            <v>白石町</v>
          </cell>
          <cell r="J75" t="str">
            <v>大字東郷１３０７番地３</v>
          </cell>
          <cell r="L75">
            <v>43070</v>
          </cell>
          <cell r="M75" t="str">
            <v>居室数・定員数の増加</v>
          </cell>
          <cell r="N75" t="str">
            <v>0952</v>
          </cell>
          <cell r="O75" t="str">
            <v>77</v>
          </cell>
          <cell r="P75" t="str">
            <v>9122</v>
          </cell>
          <cell r="Q75" t="str">
            <v>84-6077</v>
          </cell>
          <cell r="S75" t="str">
            <v>株式会社 九州ライフ</v>
          </cell>
          <cell r="AD75">
            <v>41161</v>
          </cell>
          <cell r="AJ75">
            <v>41161</v>
          </cell>
          <cell r="AK75">
            <v>53</v>
          </cell>
          <cell r="AL75" t="str">
            <v>住宅型</v>
          </cell>
          <cell r="AM75" t="str">
            <v>-</v>
          </cell>
          <cell r="AQ75" t="str">
            <v>第77号</v>
          </cell>
        </row>
        <row r="76">
          <cell r="D76" t="str">
            <v>有料老人ホーム
カームの里</v>
          </cell>
          <cell r="E76" t="str">
            <v>840</v>
          </cell>
          <cell r="F76" t="str">
            <v>0512</v>
          </cell>
          <cell r="I76" t="str">
            <v>佐賀市</v>
          </cell>
          <cell r="J76" t="str">
            <v>富士町大字上熊川字東３３７番地４</v>
          </cell>
          <cell r="N76" t="str">
            <v>0952</v>
          </cell>
          <cell r="O76" t="str">
            <v>51</v>
          </cell>
          <cell r="P76" t="str">
            <v>0777</v>
          </cell>
          <cell r="Q76" t="str">
            <v>51-0788</v>
          </cell>
          <cell r="S76" t="str">
            <v>株式会社
Ｔ・Ｋコーポレーション</v>
          </cell>
          <cell r="AD76">
            <v>41183</v>
          </cell>
          <cell r="AJ76">
            <v>41183</v>
          </cell>
          <cell r="AK76">
            <v>24</v>
          </cell>
          <cell r="AL76" t="str">
            <v>住宅型</v>
          </cell>
          <cell r="AM76" t="str">
            <v>-</v>
          </cell>
          <cell r="AQ76" t="str">
            <v>第78号</v>
          </cell>
        </row>
        <row r="77">
          <cell r="D77" t="str">
            <v>有料老人ホーム
オリーブの苑</v>
          </cell>
          <cell r="E77" t="str">
            <v>840</v>
          </cell>
          <cell r="F77" t="str">
            <v>0202</v>
          </cell>
          <cell r="I77" t="str">
            <v>佐賀市</v>
          </cell>
          <cell r="J77" t="str">
            <v>大和町大字久池井1521番地5</v>
          </cell>
          <cell r="N77" t="str">
            <v>0952</v>
          </cell>
          <cell r="O77" t="str">
            <v>62</v>
          </cell>
          <cell r="P77" t="str">
            <v>8125</v>
          </cell>
          <cell r="Q77" t="str">
            <v>62-8126</v>
          </cell>
          <cell r="S77" t="str">
            <v>社会福祉法人
聖母の騎士会</v>
          </cell>
          <cell r="AD77">
            <v>41183</v>
          </cell>
          <cell r="AJ77">
            <v>41183</v>
          </cell>
          <cell r="AK77">
            <v>18</v>
          </cell>
          <cell r="AL77" t="str">
            <v>住宅型</v>
          </cell>
          <cell r="AM77" t="str">
            <v>-</v>
          </cell>
          <cell r="AQ77" t="str">
            <v>第79号</v>
          </cell>
        </row>
        <row r="78">
          <cell r="D78" t="str">
            <v>介護付有料老人ホーム
百楽仙　別館</v>
          </cell>
          <cell r="E78" t="str">
            <v>841</v>
          </cell>
          <cell r="F78" t="str">
            <v>0056</v>
          </cell>
          <cell r="I78" t="str">
            <v>鳥栖市</v>
          </cell>
          <cell r="J78" t="str">
            <v>蔵上四丁目293</v>
          </cell>
          <cell r="L78">
            <v>43200</v>
          </cell>
          <cell r="M78" t="str">
            <v>管理者変更</v>
          </cell>
          <cell r="N78" t="str">
            <v>0942</v>
          </cell>
          <cell r="O78" t="str">
            <v>85</v>
          </cell>
          <cell r="P78" t="str">
            <v>9926</v>
          </cell>
          <cell r="Q78" t="str">
            <v>85-1207</v>
          </cell>
          <cell r="S78" t="str">
            <v>九州メディカル・サービス株式会社</v>
          </cell>
          <cell r="AD78">
            <v>41183</v>
          </cell>
          <cell r="AJ78">
            <v>41183</v>
          </cell>
          <cell r="AK78">
            <v>18</v>
          </cell>
          <cell r="AL78" t="str">
            <v>介護付</v>
          </cell>
          <cell r="AM78">
            <v>4170300927</v>
          </cell>
          <cell r="AQ78" t="str">
            <v>第80号</v>
          </cell>
        </row>
        <row r="79">
          <cell r="D79" t="str">
            <v>有料老人ホーム
朋友館</v>
          </cell>
          <cell r="E79" t="str">
            <v>847</v>
          </cell>
          <cell r="F79" t="str">
            <v>0033</v>
          </cell>
          <cell r="I79" t="str">
            <v>唐津市</v>
          </cell>
          <cell r="J79" t="str">
            <v>久里499番地</v>
          </cell>
          <cell r="L79">
            <v>43739</v>
          </cell>
          <cell r="M79" t="str">
            <v>利用料の変更</v>
          </cell>
          <cell r="N79" t="str">
            <v>0955</v>
          </cell>
          <cell r="O79" t="str">
            <v>78</v>
          </cell>
          <cell r="P79" t="str">
            <v>3885</v>
          </cell>
          <cell r="Q79" t="str">
            <v>78-3847</v>
          </cell>
          <cell r="S79" t="str">
            <v>特定非営利活動法人
ケアサポートまんねん</v>
          </cell>
          <cell r="AD79">
            <v>41183</v>
          </cell>
          <cell r="AJ79">
            <v>41183</v>
          </cell>
          <cell r="AK79">
            <v>23</v>
          </cell>
          <cell r="AL79" t="str">
            <v>住宅型</v>
          </cell>
          <cell r="AM79" t="str">
            <v>-</v>
          </cell>
          <cell r="AQ79" t="str">
            <v>第81号</v>
          </cell>
        </row>
        <row r="80">
          <cell r="D80" t="str">
            <v>介護付有料老人ホーム
カーサ・デ佐賀</v>
          </cell>
          <cell r="E80" t="str">
            <v>849</v>
          </cell>
          <cell r="F80" t="str">
            <v>0917</v>
          </cell>
          <cell r="I80" t="str">
            <v>佐賀市</v>
          </cell>
          <cell r="J80" t="str">
            <v>高木瀬町長瀬1294-4</v>
          </cell>
          <cell r="N80" t="str">
            <v>0952</v>
          </cell>
          <cell r="O80" t="str">
            <v>37</v>
          </cell>
          <cell r="P80" t="str">
            <v>7293</v>
          </cell>
          <cell r="Q80" t="str">
            <v>37-7294</v>
          </cell>
          <cell r="S80" t="str">
            <v>社会福祉法人
敬愛会</v>
          </cell>
          <cell r="AD80">
            <v>41214</v>
          </cell>
          <cell r="AJ80">
            <v>41214</v>
          </cell>
          <cell r="AK80">
            <v>24</v>
          </cell>
          <cell r="AL80" t="str">
            <v>介護付</v>
          </cell>
          <cell r="AM80">
            <v>4170102232</v>
          </cell>
          <cell r="AQ80" t="str">
            <v>第82号</v>
          </cell>
        </row>
        <row r="81">
          <cell r="D81" t="str">
            <v>有料老人ホーム
のんびり苑</v>
          </cell>
          <cell r="E81" t="str">
            <v>846</v>
          </cell>
          <cell r="F81" t="str">
            <v>0012</v>
          </cell>
          <cell r="I81" t="str">
            <v>多久市</v>
          </cell>
          <cell r="J81" t="str">
            <v>東多久町大字別府2949-1128</v>
          </cell>
          <cell r="N81" t="str">
            <v>0952</v>
          </cell>
          <cell r="O81" t="str">
            <v>71</v>
          </cell>
          <cell r="P81" t="str">
            <v>2203</v>
          </cell>
          <cell r="Q81" t="str">
            <v>71-2214</v>
          </cell>
          <cell r="S81" t="str">
            <v>株式会社　
アサヒケアサービス</v>
          </cell>
          <cell r="AD81">
            <v>41730</v>
          </cell>
          <cell r="AJ81">
            <v>41730</v>
          </cell>
          <cell r="AK81">
            <v>24</v>
          </cell>
          <cell r="AL81" t="str">
            <v>住宅型</v>
          </cell>
          <cell r="AM81" t="str">
            <v>-</v>
          </cell>
          <cell r="AQ81" t="str">
            <v>第83号</v>
          </cell>
        </row>
        <row r="82">
          <cell r="D82" t="str">
            <v>有料老人ホーム
眺望の杜</v>
          </cell>
          <cell r="E82" t="str">
            <v>843</v>
          </cell>
          <cell r="F82" t="str">
            <v>0021</v>
          </cell>
          <cell r="I82" t="str">
            <v>武雄市</v>
          </cell>
          <cell r="J82" t="str">
            <v>武雄町大字永島16243番地</v>
          </cell>
          <cell r="L82">
            <v>43070</v>
          </cell>
          <cell r="M82" t="str">
            <v>居室数・定員数の増加</v>
          </cell>
          <cell r="N82" t="str">
            <v>0954</v>
          </cell>
          <cell r="O82" t="str">
            <v>28</v>
          </cell>
          <cell r="P82" t="str">
            <v>9920</v>
          </cell>
          <cell r="Q82" t="str">
            <v>28-9922</v>
          </cell>
          <cell r="S82" t="str">
            <v>医療法人 太田医院</v>
          </cell>
          <cell r="AD82">
            <v>41228</v>
          </cell>
          <cell r="AJ82">
            <v>41228</v>
          </cell>
          <cell r="AK82">
            <v>55</v>
          </cell>
          <cell r="AL82" t="str">
            <v>住宅型</v>
          </cell>
          <cell r="AM82" t="str">
            <v>-</v>
          </cell>
          <cell r="AQ82" t="str">
            <v>第84号</v>
          </cell>
        </row>
        <row r="83">
          <cell r="D83" t="str">
            <v>有料老人ホーム
ながせ</v>
          </cell>
          <cell r="E83" t="str">
            <v>840</v>
          </cell>
          <cell r="F83" t="str">
            <v>0853</v>
          </cell>
          <cell r="I83" t="str">
            <v>佐賀市</v>
          </cell>
          <cell r="J83" t="str">
            <v>長瀬町984番1</v>
          </cell>
          <cell r="N83" t="str">
            <v>0952</v>
          </cell>
          <cell r="O83" t="str">
            <v>37</v>
          </cell>
          <cell r="P83" t="str">
            <v>7500</v>
          </cell>
          <cell r="Q83" t="str">
            <v>37-7509</v>
          </cell>
          <cell r="S83" t="str">
            <v>開成商事 株式会社</v>
          </cell>
          <cell r="AD83">
            <v>41244</v>
          </cell>
          <cell r="AJ83">
            <v>41244</v>
          </cell>
          <cell r="AK83">
            <v>25</v>
          </cell>
          <cell r="AL83" t="str">
            <v>住宅型</v>
          </cell>
          <cell r="AM83" t="str">
            <v>-</v>
          </cell>
          <cell r="AQ83" t="str">
            <v>第85号</v>
          </cell>
        </row>
        <row r="84">
          <cell r="D84" t="str">
            <v>もみじ荘</v>
          </cell>
          <cell r="E84" t="str">
            <v>842</v>
          </cell>
          <cell r="F84" t="str">
            <v>0101</v>
          </cell>
          <cell r="H84" t="str">
            <v>神埼郡</v>
          </cell>
          <cell r="I84" t="str">
            <v>吉野ヶ里町</v>
          </cell>
          <cell r="J84" t="str">
            <v>大字松隈199-1番地</v>
          </cell>
          <cell r="N84" t="str">
            <v>0952</v>
          </cell>
          <cell r="O84" t="str">
            <v>52</v>
          </cell>
          <cell r="P84" t="str">
            <v>7845</v>
          </cell>
          <cell r="Q84" t="str">
            <v>52-7845</v>
          </cell>
          <cell r="S84" t="str">
            <v>株式会社　
医療福祉システムズ</v>
          </cell>
          <cell r="AD84">
            <v>41244</v>
          </cell>
          <cell r="AJ84">
            <v>41244</v>
          </cell>
          <cell r="AK84">
            <v>25</v>
          </cell>
          <cell r="AL84" t="str">
            <v>住宅型</v>
          </cell>
          <cell r="AM84" t="str">
            <v>-</v>
          </cell>
          <cell r="AQ84" t="str">
            <v>第86号</v>
          </cell>
        </row>
        <row r="85">
          <cell r="D85" t="str">
            <v>有料老人ホーム
道の家</v>
          </cell>
          <cell r="E85" t="str">
            <v>843</v>
          </cell>
          <cell r="F85" t="str">
            <v>0024</v>
          </cell>
          <cell r="I85" t="str">
            <v>武雄市</v>
          </cell>
          <cell r="J85" t="str">
            <v>武雄町大字富岡11083番地1</v>
          </cell>
          <cell r="L85">
            <v>43435</v>
          </cell>
          <cell r="M85" t="str">
            <v>管理者の変更</v>
          </cell>
          <cell r="N85" t="str">
            <v>0954</v>
          </cell>
          <cell r="O85" t="str">
            <v>26</v>
          </cell>
          <cell r="P85" t="str">
            <v>8100</v>
          </cell>
          <cell r="Q85" t="str">
            <v>26-8120</v>
          </cell>
          <cell r="S85" t="str">
            <v>特定非営利活動法人
ゆとり</v>
          </cell>
          <cell r="AD85">
            <v>41275</v>
          </cell>
          <cell r="AJ85">
            <v>41275</v>
          </cell>
          <cell r="AK85">
            <v>34</v>
          </cell>
          <cell r="AL85" t="str">
            <v>住宅型</v>
          </cell>
          <cell r="AM85" t="str">
            <v>-</v>
          </cell>
          <cell r="AQ85" t="str">
            <v>第88号</v>
          </cell>
        </row>
        <row r="86">
          <cell r="D86" t="str">
            <v>有料老人ホーム
南風田代</v>
          </cell>
          <cell r="E86" t="str">
            <v>841</v>
          </cell>
          <cell r="F86" t="str">
            <v>0016</v>
          </cell>
          <cell r="I86" t="str">
            <v>鳥栖市</v>
          </cell>
          <cell r="J86" t="str">
            <v>田代外町699番地4</v>
          </cell>
          <cell r="L86">
            <v>43739</v>
          </cell>
          <cell r="M86" t="str">
            <v>管理者の変更</v>
          </cell>
          <cell r="N86" t="str">
            <v>0942</v>
          </cell>
          <cell r="O86" t="str">
            <v>50</v>
          </cell>
          <cell r="P86" t="str">
            <v>8683</v>
          </cell>
          <cell r="Q86" t="str">
            <v>83-8809</v>
          </cell>
          <cell r="S86" t="str">
            <v>有限会社 弘正</v>
          </cell>
          <cell r="AD86">
            <v>41334</v>
          </cell>
          <cell r="AJ86">
            <v>41334</v>
          </cell>
          <cell r="AK86">
            <v>65</v>
          </cell>
          <cell r="AL86" t="str">
            <v>住宅型</v>
          </cell>
          <cell r="AM86" t="str">
            <v>-</v>
          </cell>
          <cell r="AQ86" t="str">
            <v>第90号</v>
          </cell>
        </row>
        <row r="87">
          <cell r="D87" t="str">
            <v>いこいの里巨勢</v>
          </cell>
          <cell r="E87" t="str">
            <v>840</v>
          </cell>
          <cell r="F87" t="str">
            <v>0008</v>
          </cell>
          <cell r="I87" t="str">
            <v>佐賀市</v>
          </cell>
          <cell r="J87" t="str">
            <v>巨勢町大字牛島681-1</v>
          </cell>
          <cell r="L87" t="str">
            <v>H30.11.1
R1.5.29
Ｒ1.8.1
R1.10.1</v>
          </cell>
          <cell r="M87" t="str">
            <v>利用料金の改定
サービス内容の変更
管理者の変更
利用料金の改定</v>
          </cell>
          <cell r="N87" t="str">
            <v>0952</v>
          </cell>
          <cell r="O87" t="str">
            <v>27</v>
          </cell>
          <cell r="P87" t="str">
            <v>0001</v>
          </cell>
          <cell r="Q87" t="str">
            <v>27-0011</v>
          </cell>
          <cell r="S87" t="str">
            <v>株式会社
いこいの里佐賀</v>
          </cell>
          <cell r="AD87">
            <v>41334</v>
          </cell>
          <cell r="AJ87">
            <v>41334</v>
          </cell>
          <cell r="AK87">
            <v>73</v>
          </cell>
          <cell r="AL87" t="str">
            <v>住宅型</v>
          </cell>
          <cell r="AM87" t="str">
            <v>-</v>
          </cell>
          <cell r="AQ87" t="str">
            <v>第91号</v>
          </cell>
        </row>
        <row r="88">
          <cell r="D88" t="str">
            <v>有料老人ホーム
みんなの家</v>
          </cell>
          <cell r="E88" t="str">
            <v>849</v>
          </cell>
          <cell r="F88" t="str">
            <v>0901</v>
          </cell>
          <cell r="I88" t="str">
            <v>佐賀市</v>
          </cell>
          <cell r="J88" t="str">
            <v>久保泉町川久保875番地1</v>
          </cell>
          <cell r="N88" t="str">
            <v>0952</v>
          </cell>
          <cell r="O88" t="str">
            <v>37</v>
          </cell>
          <cell r="P88" t="str">
            <v>7141</v>
          </cell>
          <cell r="Q88" t="str">
            <v>37-7142</v>
          </cell>
          <cell r="S88" t="str">
            <v>株式会社
ライフサポート</v>
          </cell>
          <cell r="AD88">
            <v>41334</v>
          </cell>
          <cell r="AJ88">
            <v>41334</v>
          </cell>
          <cell r="AK88">
            <v>16</v>
          </cell>
          <cell r="AL88" t="str">
            <v>住宅型</v>
          </cell>
          <cell r="AM88" t="str">
            <v>-</v>
          </cell>
          <cell r="AQ88" t="str">
            <v>第92号</v>
          </cell>
        </row>
        <row r="89">
          <cell r="D89" t="str">
            <v>有料老人ホーム
百花之里</v>
          </cell>
          <cell r="E89" t="str">
            <v>843</v>
          </cell>
          <cell r="F89" t="str">
            <v>0301</v>
          </cell>
          <cell r="I89" t="str">
            <v>嬉野市</v>
          </cell>
          <cell r="J89" t="str">
            <v>嬉野町大字下宿乙961-1</v>
          </cell>
          <cell r="N89" t="str">
            <v>0954</v>
          </cell>
          <cell r="O89" t="str">
            <v>43</v>
          </cell>
          <cell r="P89" t="str">
            <v>0883</v>
          </cell>
          <cell r="Q89" t="str">
            <v>43-0884</v>
          </cell>
          <cell r="S89" t="str">
            <v>株式会社 心乃夾人</v>
          </cell>
          <cell r="AD89">
            <v>41334</v>
          </cell>
          <cell r="AJ89">
            <v>41334</v>
          </cell>
          <cell r="AK89">
            <v>10</v>
          </cell>
          <cell r="AL89" t="str">
            <v>住宅型</v>
          </cell>
          <cell r="AM89" t="str">
            <v>-</v>
          </cell>
          <cell r="AQ89" t="str">
            <v>第93号</v>
          </cell>
        </row>
        <row r="90">
          <cell r="D90" t="str">
            <v>竜門堂有料老人ホーム
ありた</v>
          </cell>
          <cell r="E90" t="str">
            <v>844</v>
          </cell>
          <cell r="F90" t="str">
            <v>0002</v>
          </cell>
          <cell r="H90" t="str">
            <v>西松浦郡</v>
          </cell>
          <cell r="I90" t="str">
            <v>有田町</v>
          </cell>
          <cell r="J90" t="str">
            <v>中樽二丁目1番18号</v>
          </cell>
          <cell r="L90">
            <v>43313</v>
          </cell>
          <cell r="M90" t="str">
            <v>定員数の増員</v>
          </cell>
          <cell r="N90" t="str">
            <v>0955</v>
          </cell>
          <cell r="O90" t="str">
            <v>25</v>
          </cell>
          <cell r="P90" t="str">
            <v>9679</v>
          </cell>
          <cell r="Q90" t="str">
            <v>25-9680</v>
          </cell>
          <cell r="S90" t="str">
            <v>医療法人 竜門堂</v>
          </cell>
          <cell r="AD90">
            <v>41354</v>
          </cell>
          <cell r="AJ90">
            <v>41354</v>
          </cell>
          <cell r="AK90">
            <v>62</v>
          </cell>
          <cell r="AL90" t="str">
            <v>住宅型</v>
          </cell>
          <cell r="AM90" t="str">
            <v>-</v>
          </cell>
          <cell r="AQ90" t="str">
            <v>第94号</v>
          </cell>
        </row>
        <row r="91">
          <cell r="D91" t="str">
            <v>有料老人ホームちとせ</v>
          </cell>
          <cell r="E91" t="str">
            <v>840</v>
          </cell>
          <cell r="F91" t="str">
            <v>0012</v>
          </cell>
          <cell r="I91" t="str">
            <v>佐賀市</v>
          </cell>
          <cell r="J91" t="str">
            <v>北川副町光法1777-8</v>
          </cell>
          <cell r="L91" t="str">
            <v>2019/4/1　　　2020/6/1</v>
          </cell>
          <cell r="M91" t="str">
            <v>定員数の増　　　　　　サービス内容等の変更
利用料金の改定</v>
          </cell>
          <cell r="N91" t="str">
            <v>0952</v>
          </cell>
          <cell r="O91" t="str">
            <v>41</v>
          </cell>
          <cell r="P91" t="str">
            <v>2177</v>
          </cell>
          <cell r="Q91" t="str">
            <v>41-2178</v>
          </cell>
          <cell r="S91" t="str">
            <v>有限会社 千歳</v>
          </cell>
          <cell r="AD91">
            <v>41372</v>
          </cell>
          <cell r="AJ91">
            <v>41372</v>
          </cell>
          <cell r="AK91">
            <v>32</v>
          </cell>
          <cell r="AL91" t="str">
            <v>住宅型</v>
          </cell>
          <cell r="AM91" t="str">
            <v>-</v>
          </cell>
          <cell r="AQ91" t="str">
            <v>第95号</v>
          </cell>
        </row>
        <row r="92">
          <cell r="D92" t="str">
            <v>有料老人ホーム
永しまの里</v>
          </cell>
          <cell r="E92" t="str">
            <v>843</v>
          </cell>
          <cell r="F92" t="str">
            <v>0021</v>
          </cell>
          <cell r="I92" t="str">
            <v>武雄市</v>
          </cell>
          <cell r="J92" t="str">
            <v xml:space="preserve">
武雄町大字永島14916番地1</v>
          </cell>
          <cell r="N92" t="str">
            <v>0954</v>
          </cell>
          <cell r="O92" t="str">
            <v>28</v>
          </cell>
          <cell r="P92" t="str">
            <v>9225</v>
          </cell>
          <cell r="Q92" t="str">
            <v>28-9235</v>
          </cell>
          <cell r="S92" t="str">
            <v>有限会社
ケアカンパニー</v>
          </cell>
          <cell r="AD92">
            <v>41395</v>
          </cell>
          <cell r="AJ92">
            <v>41395</v>
          </cell>
          <cell r="AK92">
            <v>30</v>
          </cell>
          <cell r="AL92" t="str">
            <v>住宅型</v>
          </cell>
          <cell r="AM92" t="str">
            <v>-</v>
          </cell>
          <cell r="AQ92" t="str">
            <v>第96号</v>
          </cell>
        </row>
        <row r="93">
          <cell r="D93" t="str">
            <v>住宅型有料老人ホーム
きぼう（鳥栖）</v>
          </cell>
          <cell r="E93" t="str">
            <v>841</v>
          </cell>
          <cell r="F93" t="str">
            <v>0071</v>
          </cell>
          <cell r="I93" t="str">
            <v>鳥栖市</v>
          </cell>
          <cell r="J93" t="str">
            <v>原古賀町857番地1</v>
          </cell>
          <cell r="L93" t="str">
            <v>H30.6.1
R1.10.1
R2.3.1</v>
          </cell>
          <cell r="M93" t="str">
            <v>管理者の変更</v>
          </cell>
          <cell r="N93" t="str">
            <v>0942</v>
          </cell>
          <cell r="O93" t="str">
            <v>83</v>
          </cell>
          <cell r="P93" t="str">
            <v>7926</v>
          </cell>
          <cell r="Q93" t="str">
            <v>83-4833</v>
          </cell>
          <cell r="S93" t="str">
            <v>株式会社
ライフサポートＮＥＯ</v>
          </cell>
          <cell r="AD93">
            <v>41395</v>
          </cell>
          <cell r="AJ93">
            <v>41395</v>
          </cell>
          <cell r="AK93">
            <v>21</v>
          </cell>
          <cell r="AL93" t="str">
            <v>住宅型</v>
          </cell>
          <cell r="AM93" t="str">
            <v>-</v>
          </cell>
          <cell r="AQ93" t="str">
            <v>第97号</v>
          </cell>
        </row>
        <row r="94">
          <cell r="D94" t="str">
            <v>さつき苑　鍋島</v>
          </cell>
          <cell r="E94" t="str">
            <v>849</v>
          </cell>
          <cell r="F94" t="str">
            <v>0931</v>
          </cell>
          <cell r="I94" t="str">
            <v>佐賀市</v>
          </cell>
          <cell r="J94" t="str">
            <v>鍋島町大字蛎久字二本松1377番地5</v>
          </cell>
          <cell r="N94" t="str">
            <v>0952</v>
          </cell>
          <cell r="O94" t="str">
            <v>36</v>
          </cell>
          <cell r="P94" t="str">
            <v>5051</v>
          </cell>
          <cell r="Q94" t="str">
            <v>36-5053</v>
          </cell>
          <cell r="S94" t="str">
            <v>有限会社
エクセルサポート</v>
          </cell>
          <cell r="AD94">
            <v>41426</v>
          </cell>
          <cell r="AJ94">
            <v>41426</v>
          </cell>
          <cell r="AK94">
            <v>30</v>
          </cell>
          <cell r="AL94" t="str">
            <v>住宅型</v>
          </cell>
          <cell r="AM94" t="str">
            <v>-</v>
          </cell>
          <cell r="AQ94" t="str">
            <v>第99号</v>
          </cell>
        </row>
        <row r="95">
          <cell r="D95" t="str">
            <v>有料老人ホーム
花みずき</v>
          </cell>
          <cell r="E95" t="str">
            <v>840</v>
          </cell>
          <cell r="F95" t="str">
            <v>0008</v>
          </cell>
          <cell r="I95" t="str">
            <v>佐賀市</v>
          </cell>
          <cell r="J95" t="str">
            <v>巨勢町大字牛島397-11</v>
          </cell>
          <cell r="L95">
            <v>43556</v>
          </cell>
          <cell r="M95" t="str">
            <v>利用料金変更</v>
          </cell>
          <cell r="N95" t="str">
            <v>0952</v>
          </cell>
          <cell r="O95" t="str">
            <v>23</v>
          </cell>
          <cell r="P95" t="str">
            <v>2023</v>
          </cell>
          <cell r="Q95" t="str">
            <v>23-2010</v>
          </cell>
          <cell r="S95" t="str">
            <v>株式会社
NAKAO予防医学研究所</v>
          </cell>
          <cell r="AD95">
            <v>41456</v>
          </cell>
          <cell r="AJ95">
            <v>41456</v>
          </cell>
          <cell r="AK95">
            <v>50</v>
          </cell>
          <cell r="AL95" t="str">
            <v>住宅型</v>
          </cell>
          <cell r="AM95" t="str">
            <v>-</v>
          </cell>
          <cell r="AQ95" t="str">
            <v>第100号</v>
          </cell>
        </row>
        <row r="96">
          <cell r="D96" t="str">
            <v>有料老人ホーム
かがやき巨勢</v>
          </cell>
          <cell r="E96" t="str">
            <v>840</v>
          </cell>
          <cell r="F96" t="str">
            <v>0001</v>
          </cell>
          <cell r="I96" t="str">
            <v>佐賀市</v>
          </cell>
          <cell r="J96" t="str">
            <v>巨勢町大字修理田字一本黒木1208-5</v>
          </cell>
          <cell r="N96" t="str">
            <v>0952</v>
          </cell>
          <cell r="O96" t="str">
            <v>37</v>
          </cell>
          <cell r="P96" t="str">
            <v>5001</v>
          </cell>
          <cell r="Q96" t="str">
            <v>37-5001</v>
          </cell>
          <cell r="S96" t="str">
            <v>株式会社
ニューライフ</v>
          </cell>
          <cell r="AD96">
            <v>41456</v>
          </cell>
          <cell r="AJ96">
            <v>41456</v>
          </cell>
          <cell r="AK96">
            <v>9</v>
          </cell>
          <cell r="AL96" t="str">
            <v>住宅型</v>
          </cell>
          <cell r="AM96" t="str">
            <v>-</v>
          </cell>
          <cell r="AQ96" t="str">
            <v>第101号</v>
          </cell>
        </row>
        <row r="97">
          <cell r="D97" t="str">
            <v>有料老人ホーム
円花</v>
          </cell>
          <cell r="E97" t="str">
            <v>840</v>
          </cell>
          <cell r="F97" t="str">
            <v>0012</v>
          </cell>
          <cell r="I97" t="str">
            <v>佐賀市</v>
          </cell>
          <cell r="J97" t="str">
            <v>北川副町大字光法943-6</v>
          </cell>
          <cell r="N97" t="str">
            <v>0952</v>
          </cell>
          <cell r="O97" t="str">
            <v>20</v>
          </cell>
          <cell r="P97" t="str">
            <v>1010</v>
          </cell>
          <cell r="Q97" t="str">
            <v>20-1013</v>
          </cell>
          <cell r="S97" t="str">
            <v>株式会社 パラディ</v>
          </cell>
          <cell r="AD97">
            <v>41487</v>
          </cell>
          <cell r="AJ97">
            <v>41487</v>
          </cell>
          <cell r="AK97">
            <v>32</v>
          </cell>
          <cell r="AL97" t="str">
            <v>住宅型</v>
          </cell>
          <cell r="AM97" t="str">
            <v>-</v>
          </cell>
          <cell r="AQ97" t="str">
            <v>第102号</v>
          </cell>
        </row>
        <row r="98">
          <cell r="D98" t="str">
            <v>有料老人ホーム
ひだまり久保田館</v>
          </cell>
          <cell r="E98" t="str">
            <v>849</v>
          </cell>
          <cell r="F98" t="str">
            <v>0201</v>
          </cell>
          <cell r="I98" t="str">
            <v>佐賀市</v>
          </cell>
          <cell r="J98" t="str">
            <v>久保田町大字徳万2117番2</v>
          </cell>
          <cell r="N98" t="str">
            <v>0952</v>
          </cell>
          <cell r="O98" t="str">
            <v>37</v>
          </cell>
          <cell r="P98" t="str">
            <v>5133</v>
          </cell>
          <cell r="Q98" t="str">
            <v>37-5135</v>
          </cell>
          <cell r="S98" t="str">
            <v>有限会社 ラポール</v>
          </cell>
          <cell r="AD98">
            <v>41518</v>
          </cell>
          <cell r="AJ98">
            <v>41518</v>
          </cell>
          <cell r="AK98">
            <v>30</v>
          </cell>
          <cell r="AL98" t="str">
            <v>住宅型</v>
          </cell>
          <cell r="AM98" t="str">
            <v>-</v>
          </cell>
          <cell r="AQ98" t="str">
            <v>第105号</v>
          </cell>
        </row>
        <row r="99">
          <cell r="D99" t="str">
            <v>有料老人ホーム光
芦刈館</v>
          </cell>
          <cell r="E99" t="str">
            <v>849</v>
          </cell>
          <cell r="F99" t="str">
            <v>0314</v>
          </cell>
          <cell r="I99" t="str">
            <v>小城市</v>
          </cell>
          <cell r="J99" t="str">
            <v>芦刈町三王崎390-6</v>
          </cell>
          <cell r="N99" t="str">
            <v>0952</v>
          </cell>
          <cell r="O99" t="str">
            <v>66</v>
          </cell>
          <cell r="P99" t="str">
            <v>3858</v>
          </cell>
          <cell r="Q99" t="str">
            <v>66-3857</v>
          </cell>
          <cell r="S99" t="str">
            <v>株式会社 ライフライン</v>
          </cell>
          <cell r="AD99">
            <v>41518</v>
          </cell>
          <cell r="AJ99">
            <v>41518</v>
          </cell>
          <cell r="AK99">
            <v>30</v>
          </cell>
          <cell r="AL99" t="str">
            <v>住宅型</v>
          </cell>
          <cell r="AM99" t="str">
            <v>-</v>
          </cell>
          <cell r="AQ99" t="str">
            <v>第106号</v>
          </cell>
        </row>
        <row r="100">
          <cell r="D100" t="str">
            <v>有料老人ホームふくろ</v>
          </cell>
          <cell r="E100" t="str">
            <v>840</v>
          </cell>
          <cell r="F100" t="str">
            <v>0023</v>
          </cell>
          <cell r="I100" t="str">
            <v>佐賀市</v>
          </cell>
          <cell r="J100" t="str">
            <v>本庄町大字袋167番地2</v>
          </cell>
          <cell r="N100" t="str">
            <v>0952</v>
          </cell>
          <cell r="O100" t="str">
            <v>37</v>
          </cell>
          <cell r="P100" t="str">
            <v>8490</v>
          </cell>
          <cell r="Q100" t="str">
            <v>37-8491</v>
          </cell>
          <cell r="S100" t="str">
            <v>株式会社 武藤</v>
          </cell>
          <cell r="AD100">
            <v>41532</v>
          </cell>
          <cell r="AJ100" t="str">
            <v>-
(地域密着型
特定施設)</v>
          </cell>
          <cell r="AK100">
            <v>19</v>
          </cell>
          <cell r="AL100" t="str">
            <v>住宅型</v>
          </cell>
          <cell r="AM100" t="str">
            <v>-</v>
          </cell>
          <cell r="AQ100" t="str">
            <v>第107号</v>
          </cell>
        </row>
        <row r="101">
          <cell r="D101" t="str">
            <v>アイケアレジデンス
伊万里</v>
          </cell>
          <cell r="E101" t="str">
            <v>848</v>
          </cell>
          <cell r="F101" t="str">
            <v>0031</v>
          </cell>
          <cell r="I101" t="str">
            <v>伊万里市</v>
          </cell>
          <cell r="J101" t="str">
            <v>二里町八谷搦1120</v>
          </cell>
          <cell r="L101">
            <v>43221</v>
          </cell>
          <cell r="M101" t="str">
            <v>管理者と食費の変更</v>
          </cell>
          <cell r="N101" t="str">
            <v>0955</v>
          </cell>
          <cell r="O101" t="str">
            <v>22</v>
          </cell>
          <cell r="P101" t="str">
            <v>8888</v>
          </cell>
          <cell r="Q101" t="str">
            <v>23-3865</v>
          </cell>
          <cell r="S101" t="str">
            <v>アイケア株式会社</v>
          </cell>
          <cell r="AD101">
            <v>41547</v>
          </cell>
          <cell r="AJ101">
            <v>41547</v>
          </cell>
          <cell r="AK101">
            <v>48</v>
          </cell>
          <cell r="AL101" t="str">
            <v>住宅型</v>
          </cell>
          <cell r="AM101" t="str">
            <v>-</v>
          </cell>
          <cell r="AQ101" t="str">
            <v>第108号</v>
          </cell>
        </row>
        <row r="102">
          <cell r="D102" t="str">
            <v>みどり山百花苑</v>
          </cell>
          <cell r="E102" t="str">
            <v>849</v>
          </cell>
          <cell r="F102" t="str">
            <v>3201</v>
          </cell>
          <cell r="I102" t="str">
            <v>唐津市</v>
          </cell>
          <cell r="J102" t="str">
            <v>相知町相知字緑山533-32</v>
          </cell>
          <cell r="L102">
            <v>43336</v>
          </cell>
          <cell r="M102" t="str">
            <v>利用料金変更</v>
          </cell>
          <cell r="N102" t="str">
            <v>0955</v>
          </cell>
          <cell r="O102" t="str">
            <v>62</v>
          </cell>
          <cell r="P102" t="str">
            <v>3012</v>
          </cell>
          <cell r="Q102" t="str">
            <v>62-3013</v>
          </cell>
          <cell r="S102" t="str">
            <v>株式会社
かがやきケアサービス</v>
          </cell>
          <cell r="AD102">
            <v>41548</v>
          </cell>
          <cell r="AJ102">
            <v>41548</v>
          </cell>
          <cell r="AK102">
            <v>23</v>
          </cell>
          <cell r="AL102" t="str">
            <v>住宅型</v>
          </cell>
          <cell r="AM102" t="str">
            <v>-</v>
          </cell>
          <cell r="AQ102" t="str">
            <v>第109号</v>
          </cell>
        </row>
        <row r="103">
          <cell r="D103" t="str">
            <v>ケアホームふくしの家</v>
          </cell>
          <cell r="E103" t="str">
            <v>840</v>
          </cell>
          <cell r="F103" t="str">
            <v>0821</v>
          </cell>
          <cell r="I103" t="str">
            <v>佐賀市</v>
          </cell>
          <cell r="J103" t="str">
            <v>東佐賀町16番2号</v>
          </cell>
          <cell r="N103" t="str">
            <v>0952</v>
          </cell>
          <cell r="O103" t="str">
            <v>37</v>
          </cell>
          <cell r="P103" t="str">
            <v>5102</v>
          </cell>
          <cell r="Q103" t="str">
            <v>37-5103</v>
          </cell>
          <cell r="S103" t="str">
            <v>特定非営利活動法人
市民生活支援センター
ふくしの家</v>
          </cell>
          <cell r="AD103">
            <v>41548</v>
          </cell>
          <cell r="AJ103">
            <v>41548</v>
          </cell>
          <cell r="AK103">
            <v>20</v>
          </cell>
          <cell r="AL103" t="str">
            <v>住宅型</v>
          </cell>
          <cell r="AM103" t="str">
            <v>-</v>
          </cell>
          <cell r="AQ103" t="str">
            <v>第110号</v>
          </cell>
        </row>
        <row r="104">
          <cell r="D104" t="str">
            <v>住宅型有料老人ホーム
縁樹</v>
          </cell>
          <cell r="E104" t="str">
            <v>840</v>
          </cell>
          <cell r="F104" t="str">
            <v>0806</v>
          </cell>
          <cell r="I104" t="str">
            <v>佐賀市</v>
          </cell>
          <cell r="J104" t="str">
            <v>神園六丁目7-6</v>
          </cell>
          <cell r="N104" t="str">
            <v>0952</v>
          </cell>
          <cell r="O104" t="str">
            <v>30</v>
          </cell>
          <cell r="P104" t="str">
            <v>1122</v>
          </cell>
          <cell r="Q104" t="str">
            <v>30-1166</v>
          </cell>
          <cell r="S104" t="str">
            <v>有限会社 鶴亀</v>
          </cell>
          <cell r="AD104">
            <v>41640</v>
          </cell>
          <cell r="AJ104">
            <v>41640</v>
          </cell>
          <cell r="AK104">
            <v>23</v>
          </cell>
          <cell r="AL104" t="str">
            <v>住宅型</v>
          </cell>
          <cell r="AM104" t="str">
            <v>-</v>
          </cell>
          <cell r="AQ104" t="str">
            <v>第111号</v>
          </cell>
        </row>
        <row r="105">
          <cell r="D105" t="str">
            <v>シルバーホーム小葉音</v>
          </cell>
          <cell r="E105" t="str">
            <v>849</v>
          </cell>
          <cell r="F105" t="str">
            <v>0402</v>
          </cell>
          <cell r="H105" t="str">
            <v>杵島郡</v>
          </cell>
          <cell r="I105" t="str">
            <v>白石町</v>
          </cell>
          <cell r="J105" t="str">
            <v>大字福富下分2852番地</v>
          </cell>
          <cell r="L105">
            <v>43739</v>
          </cell>
          <cell r="M105" t="str">
            <v>利用料金変更</v>
          </cell>
          <cell r="N105" t="str">
            <v>0952</v>
          </cell>
          <cell r="O105" t="str">
            <v>87</v>
          </cell>
          <cell r="P105" t="str">
            <v>3777</v>
          </cell>
          <cell r="Q105" t="str">
            <v>87-3788</v>
          </cell>
          <cell r="S105" t="str">
            <v>医療法人 善成</v>
          </cell>
          <cell r="AD105">
            <v>41645</v>
          </cell>
          <cell r="AJ105">
            <v>41645</v>
          </cell>
          <cell r="AK105">
            <v>18</v>
          </cell>
          <cell r="AL105" t="str">
            <v>住宅型</v>
          </cell>
          <cell r="AM105" t="str">
            <v>-</v>
          </cell>
          <cell r="AQ105" t="str">
            <v>第112号</v>
          </cell>
        </row>
        <row r="106">
          <cell r="D106" t="str">
            <v>住宅型有料老人ホーム
あいさぽ</v>
          </cell>
          <cell r="E106" t="str">
            <v>849</v>
          </cell>
          <cell r="F106" t="str">
            <v>0203</v>
          </cell>
          <cell r="I106" t="str">
            <v>佐賀市</v>
          </cell>
          <cell r="J106" t="str">
            <v>久保田町新田3427-3</v>
          </cell>
          <cell r="N106" t="str">
            <v>0952</v>
          </cell>
          <cell r="O106" t="str">
            <v>68</v>
          </cell>
          <cell r="P106" t="str">
            <v>5170</v>
          </cell>
          <cell r="Q106" t="str">
            <v>68-5025</v>
          </cell>
          <cell r="S106" t="str">
            <v>株式会社
愛サポート</v>
          </cell>
          <cell r="AD106">
            <v>41650</v>
          </cell>
          <cell r="AJ106">
            <v>41650</v>
          </cell>
          <cell r="AK106">
            <v>28</v>
          </cell>
          <cell r="AL106" t="str">
            <v>住宅型</v>
          </cell>
          <cell r="AM106" t="str">
            <v>-</v>
          </cell>
          <cell r="AQ106" t="str">
            <v>第113号</v>
          </cell>
        </row>
        <row r="107">
          <cell r="D107" t="str">
            <v>有料老人ホーム
ながせ　ひらお苑</v>
          </cell>
          <cell r="E107" t="str">
            <v>849</v>
          </cell>
          <cell r="F107" t="str">
            <v>0917</v>
          </cell>
          <cell r="I107" t="str">
            <v>佐賀市</v>
          </cell>
          <cell r="J107" t="str">
            <v>高木瀬町大字長瀬1862-5</v>
          </cell>
          <cell r="N107" t="str">
            <v>0952</v>
          </cell>
          <cell r="O107" t="str">
            <v>20</v>
          </cell>
          <cell r="P107" t="str">
            <v>0672</v>
          </cell>
          <cell r="Q107" t="str">
            <v>20-0673</v>
          </cell>
          <cell r="S107" t="str">
            <v>株式会社
SMART BRAIN</v>
          </cell>
          <cell r="AD107">
            <v>41671</v>
          </cell>
          <cell r="AJ107">
            <v>41671</v>
          </cell>
          <cell r="AK107">
            <v>18</v>
          </cell>
          <cell r="AL107" t="str">
            <v>住宅型</v>
          </cell>
          <cell r="AM107" t="str">
            <v>-</v>
          </cell>
          <cell r="AQ107" t="str">
            <v>第114号</v>
          </cell>
        </row>
        <row r="108">
          <cell r="D108" t="str">
            <v>住宅型有料老人ホーム
南のおひさま</v>
          </cell>
          <cell r="E108" t="str">
            <v>847</v>
          </cell>
          <cell r="F108" t="str">
            <v>0834</v>
          </cell>
          <cell r="I108" t="str">
            <v>唐津市</v>
          </cell>
          <cell r="J108" t="str">
            <v>山田白岩2824-5</v>
          </cell>
          <cell r="N108" t="str">
            <v>0955</v>
          </cell>
          <cell r="O108" t="str">
            <v>53</v>
          </cell>
          <cell r="P108" t="str">
            <v>8237</v>
          </cell>
          <cell r="Q108" t="str">
            <v>53-8202</v>
          </cell>
          <cell r="S108" t="str">
            <v>有限会社 リンク</v>
          </cell>
          <cell r="AD108">
            <v>41671</v>
          </cell>
          <cell r="AJ108">
            <v>41671</v>
          </cell>
          <cell r="AK108">
            <v>6</v>
          </cell>
          <cell r="AL108" t="str">
            <v>住宅型</v>
          </cell>
          <cell r="AM108" t="str">
            <v>-</v>
          </cell>
          <cell r="AQ108" t="str">
            <v>第115号</v>
          </cell>
        </row>
        <row r="109">
          <cell r="D109" t="str">
            <v>ぽっかぽか・武雄館</v>
          </cell>
          <cell r="E109" t="str">
            <v>849</v>
          </cell>
          <cell r="F109" t="str">
            <v>2204</v>
          </cell>
          <cell r="I109" t="str">
            <v>武雄市</v>
          </cell>
          <cell r="J109" t="str">
            <v>北方町大字大崎2005番地9</v>
          </cell>
          <cell r="N109" t="str">
            <v>0954</v>
          </cell>
          <cell r="O109" t="str">
            <v>36</v>
          </cell>
          <cell r="P109" t="str">
            <v>0987</v>
          </cell>
          <cell r="Q109" t="str">
            <v>36-0986</v>
          </cell>
          <cell r="S109" t="str">
            <v>合同会社
ぽっかぽか</v>
          </cell>
          <cell r="AD109">
            <v>41697</v>
          </cell>
          <cell r="AJ109">
            <v>41697</v>
          </cell>
          <cell r="AK109">
            <v>36</v>
          </cell>
          <cell r="AL109" t="str">
            <v>住宅型</v>
          </cell>
          <cell r="AM109" t="str">
            <v>-</v>
          </cell>
          <cell r="AQ109" t="str">
            <v>第116号</v>
          </cell>
        </row>
        <row r="110">
          <cell r="D110" t="str">
            <v>ケアホーム美笑庵2号館</v>
          </cell>
          <cell r="E110" t="str">
            <v>849</v>
          </cell>
          <cell r="F110" t="str">
            <v>1401</v>
          </cell>
          <cell r="I110" t="str">
            <v>嬉野市</v>
          </cell>
          <cell r="J110" t="str">
            <v>塩田町大字久間甲996番地</v>
          </cell>
          <cell r="L110">
            <v>43922</v>
          </cell>
          <cell r="M110" t="str">
            <v>管理者の変更</v>
          </cell>
          <cell r="N110" t="str">
            <v>0954</v>
          </cell>
          <cell r="O110" t="str">
            <v>66</v>
          </cell>
          <cell r="P110" t="str">
            <v>8952</v>
          </cell>
          <cell r="Q110" t="str">
            <v>66-8953</v>
          </cell>
          <cell r="S110" t="str">
            <v>社会福祉法人
済昭園</v>
          </cell>
          <cell r="AD110">
            <v>41730</v>
          </cell>
          <cell r="AJ110" t="str">
            <v>-
(地域密着型
特定施設)</v>
          </cell>
          <cell r="AK110">
            <v>11</v>
          </cell>
          <cell r="AL110" t="str">
            <v>住宅型</v>
          </cell>
          <cell r="AM110" t="str">
            <v>-</v>
          </cell>
          <cell r="AQ110" t="str">
            <v>第117号</v>
          </cell>
        </row>
        <row r="111">
          <cell r="D111" t="str">
            <v>住宅型有料老人ホーム
ひだまり蓮花</v>
          </cell>
          <cell r="E111" t="str">
            <v>847</v>
          </cell>
          <cell r="F111" t="str">
            <v>0004</v>
          </cell>
          <cell r="I111" t="str">
            <v>唐津市</v>
          </cell>
          <cell r="J111" t="str">
            <v>養母田545-1</v>
          </cell>
          <cell r="N111" t="str">
            <v>0955</v>
          </cell>
          <cell r="O111" t="str">
            <v>53</v>
          </cell>
          <cell r="P111" t="str">
            <v>8386</v>
          </cell>
          <cell r="Q111" t="str">
            <v>53-8387</v>
          </cell>
          <cell r="S111" t="str">
            <v>有限会社
バリアフリーＬife</v>
          </cell>
          <cell r="AD111">
            <v>41730</v>
          </cell>
          <cell r="AJ111">
            <v>41730</v>
          </cell>
          <cell r="AK111">
            <v>5</v>
          </cell>
          <cell r="AL111" t="str">
            <v>住宅型</v>
          </cell>
          <cell r="AM111" t="str">
            <v>-</v>
          </cell>
          <cell r="AQ111" t="str">
            <v>第118号</v>
          </cell>
        </row>
        <row r="112">
          <cell r="D112" t="str">
            <v>有料老人ホーム
人と木ステーション</v>
          </cell>
          <cell r="E112" t="str">
            <v>841</v>
          </cell>
          <cell r="F112" t="str">
            <v>0024</v>
          </cell>
          <cell r="I112" t="str">
            <v>鳥栖市</v>
          </cell>
          <cell r="J112" t="str">
            <v>原町1253番地1</v>
          </cell>
          <cell r="N112" t="str">
            <v>0942</v>
          </cell>
          <cell r="O112" t="str">
            <v>82</v>
          </cell>
          <cell r="P112" t="str">
            <v>2716</v>
          </cell>
          <cell r="Q112" t="str">
            <v>82-5445</v>
          </cell>
          <cell r="S112" t="str">
            <v>合名会社 別府</v>
          </cell>
          <cell r="AD112">
            <v>41729</v>
          </cell>
          <cell r="AJ112">
            <v>41729</v>
          </cell>
          <cell r="AK112">
            <v>5</v>
          </cell>
          <cell r="AL112" t="str">
            <v>住宅型</v>
          </cell>
          <cell r="AM112" t="str">
            <v>-</v>
          </cell>
          <cell r="AQ112" t="str">
            <v>第119号</v>
          </cell>
        </row>
        <row r="113">
          <cell r="D113" t="str">
            <v>有料老人ホーム
びゃくしん</v>
          </cell>
          <cell r="E113" t="str">
            <v>840</v>
          </cell>
          <cell r="F113" t="str">
            <v>2101</v>
          </cell>
          <cell r="I113" t="str">
            <v>佐賀市</v>
          </cell>
          <cell r="J113" t="str">
            <v>諸富町大字大堂937-3</v>
          </cell>
          <cell r="N113" t="str">
            <v>0952</v>
          </cell>
          <cell r="O113" t="str">
            <v>37</v>
          </cell>
          <cell r="P113" t="str">
            <v>6486</v>
          </cell>
          <cell r="Q113" t="str">
            <v>37-6487</v>
          </cell>
          <cell r="S113" t="str">
            <v>医療法人
森山胃腸科</v>
          </cell>
          <cell r="AD113">
            <v>41743</v>
          </cell>
          <cell r="AJ113">
            <v>41743</v>
          </cell>
          <cell r="AK113">
            <v>30</v>
          </cell>
          <cell r="AL113" t="str">
            <v>住宅型</v>
          </cell>
          <cell r="AM113" t="str">
            <v>-</v>
          </cell>
          <cell r="AQ113" t="str">
            <v>第120号</v>
          </cell>
        </row>
        <row r="114">
          <cell r="D114" t="str">
            <v>きらめきホーム</v>
          </cell>
          <cell r="E114" t="str">
            <v>840</v>
          </cell>
          <cell r="F114" t="str">
            <v>0804</v>
          </cell>
          <cell r="I114" t="str">
            <v>佐賀市</v>
          </cell>
          <cell r="J114" t="str">
            <v>神野東四丁目2321</v>
          </cell>
          <cell r="L114">
            <v>43405</v>
          </cell>
          <cell r="M114" t="str">
            <v>管理者の変更</v>
          </cell>
          <cell r="N114" t="str">
            <v>0952</v>
          </cell>
          <cell r="O114" t="str">
            <v>37</v>
          </cell>
          <cell r="P114" t="str">
            <v>5778</v>
          </cell>
          <cell r="Q114" t="str">
            <v>36-5754</v>
          </cell>
          <cell r="S114" t="str">
            <v>株式会社煌</v>
          </cell>
          <cell r="AD114">
            <v>41785</v>
          </cell>
          <cell r="AJ114">
            <v>41785</v>
          </cell>
          <cell r="AK114">
            <v>18</v>
          </cell>
          <cell r="AL114" t="str">
            <v>住宅型</v>
          </cell>
          <cell r="AM114" t="str">
            <v>-</v>
          </cell>
          <cell r="AQ114" t="str">
            <v>第121号</v>
          </cell>
        </row>
        <row r="115">
          <cell r="D115" t="str">
            <v>アイケアレジデンス
佐賀</v>
          </cell>
          <cell r="E115" t="str">
            <v>840</v>
          </cell>
          <cell r="F115" t="str">
            <v>0015</v>
          </cell>
          <cell r="I115" t="str">
            <v>佐賀市</v>
          </cell>
          <cell r="J115" t="str">
            <v>木原一丁目24番39号</v>
          </cell>
          <cell r="L115">
            <v>43739</v>
          </cell>
          <cell r="M115" t="str">
            <v>利用料金の変更</v>
          </cell>
          <cell r="N115" t="str">
            <v>0952</v>
          </cell>
          <cell r="O115" t="str">
            <v>27</v>
          </cell>
          <cell r="P115" t="str">
            <v>8555</v>
          </cell>
          <cell r="Q115" t="str">
            <v>27-8565</v>
          </cell>
          <cell r="S115" t="str">
            <v>アイケア株式会社</v>
          </cell>
          <cell r="AD115">
            <v>41791</v>
          </cell>
          <cell r="AJ115">
            <v>41791</v>
          </cell>
          <cell r="AK115">
            <v>45</v>
          </cell>
          <cell r="AL115" t="str">
            <v>住宅型</v>
          </cell>
          <cell r="AM115" t="str">
            <v>-</v>
          </cell>
          <cell r="AQ115" t="str">
            <v>第122号</v>
          </cell>
        </row>
        <row r="116">
          <cell r="D116" t="str">
            <v>ぽっかぽか・伊万里館</v>
          </cell>
          <cell r="E116" t="str">
            <v>848</v>
          </cell>
          <cell r="F116" t="str">
            <v>0027</v>
          </cell>
          <cell r="I116" t="str">
            <v>伊万里市</v>
          </cell>
          <cell r="J116" t="str">
            <v>立花町2405-17</v>
          </cell>
          <cell r="N116" t="str">
            <v>0955</v>
          </cell>
          <cell r="O116" t="str">
            <v>23</v>
          </cell>
          <cell r="P116" t="str">
            <v>5050</v>
          </cell>
          <cell r="Q116" t="str">
            <v>23-5080</v>
          </cell>
          <cell r="S116" t="str">
            <v>合同会社
ぽっかぽか</v>
          </cell>
          <cell r="AD116">
            <v>41791</v>
          </cell>
          <cell r="AJ116">
            <v>41791</v>
          </cell>
          <cell r="AK116">
            <v>48</v>
          </cell>
          <cell r="AL116" t="str">
            <v>住宅型</v>
          </cell>
          <cell r="AM116" t="str">
            <v>-</v>
          </cell>
          <cell r="AQ116" t="str">
            <v>第123号</v>
          </cell>
        </row>
        <row r="117">
          <cell r="D117" t="str">
            <v>ぽっかぽか・ひまわり館</v>
          </cell>
          <cell r="E117" t="str">
            <v>848</v>
          </cell>
          <cell r="F117" t="str">
            <v>0027</v>
          </cell>
          <cell r="I117" t="str">
            <v>伊万里市</v>
          </cell>
          <cell r="J117" t="str">
            <v>立花町2404番地107</v>
          </cell>
          <cell r="N117" t="str">
            <v>0955</v>
          </cell>
          <cell r="O117" t="str">
            <v>22</v>
          </cell>
          <cell r="P117" t="str">
            <v>5202</v>
          </cell>
          <cell r="Q117" t="str">
            <v>22-5203</v>
          </cell>
          <cell r="S117" t="str">
            <v>合同会社
ぽっかぽか</v>
          </cell>
          <cell r="AD117">
            <v>41791</v>
          </cell>
          <cell r="AJ117">
            <v>41791</v>
          </cell>
          <cell r="AK117">
            <v>48</v>
          </cell>
          <cell r="AL117" t="str">
            <v>住宅型</v>
          </cell>
          <cell r="AM117" t="str">
            <v>-</v>
          </cell>
          <cell r="AQ117" t="str">
            <v>第124号</v>
          </cell>
        </row>
        <row r="118">
          <cell r="D118" t="str">
            <v>ぽっかぽか・唐津館</v>
          </cell>
          <cell r="E118" t="str">
            <v>847</v>
          </cell>
          <cell r="F118" t="str">
            <v>1213</v>
          </cell>
          <cell r="I118" t="str">
            <v>唐津市</v>
          </cell>
          <cell r="J118" t="str">
            <v>北波多竹有2640-1</v>
          </cell>
          <cell r="N118" t="str">
            <v>0955</v>
          </cell>
          <cell r="O118" t="str">
            <v>64</v>
          </cell>
          <cell r="P118" t="str">
            <v>2347</v>
          </cell>
          <cell r="Q118" t="str">
            <v>64-2346</v>
          </cell>
          <cell r="S118" t="str">
            <v>合同会社
ぽっかぽか</v>
          </cell>
          <cell r="AD118">
            <v>41791</v>
          </cell>
          <cell r="AJ118">
            <v>41791</v>
          </cell>
          <cell r="AK118">
            <v>44</v>
          </cell>
          <cell r="AL118" t="str">
            <v>住宅型</v>
          </cell>
          <cell r="AM118" t="str">
            <v>-</v>
          </cell>
          <cell r="AQ118" t="str">
            <v>第125号</v>
          </cell>
        </row>
        <row r="119">
          <cell r="D119" t="str">
            <v>シニアライフ佐賀
２号館</v>
          </cell>
          <cell r="E119" t="str">
            <v>849</v>
          </cell>
          <cell r="F119" t="str">
            <v>0917</v>
          </cell>
          <cell r="I119" t="str">
            <v>佐賀市</v>
          </cell>
          <cell r="J119" t="str">
            <v>高木瀬町大字長瀬1246番地1</v>
          </cell>
          <cell r="L119">
            <v>42919</v>
          </cell>
          <cell r="M119" t="str">
            <v>法人の商号変更</v>
          </cell>
          <cell r="N119" t="str">
            <v>0952</v>
          </cell>
          <cell r="O119" t="str">
            <v>37</v>
          </cell>
          <cell r="P119" t="str">
            <v>9102</v>
          </cell>
          <cell r="Q119" t="str">
            <v>37-9103</v>
          </cell>
          <cell r="S119" t="str">
            <v>ジンフィールド株式会社</v>
          </cell>
          <cell r="AD119">
            <v>41806</v>
          </cell>
          <cell r="AJ119">
            <v>41806</v>
          </cell>
          <cell r="AK119">
            <v>20</v>
          </cell>
          <cell r="AL119" t="str">
            <v>住宅型</v>
          </cell>
          <cell r="AM119" t="str">
            <v>-</v>
          </cell>
          <cell r="AQ119" t="str">
            <v>第126号</v>
          </cell>
        </row>
        <row r="120">
          <cell r="D120" t="str">
            <v>ウェリナ佐賀</v>
          </cell>
          <cell r="E120" t="str">
            <v>849</v>
          </cell>
          <cell r="F120" t="str">
            <v>0917</v>
          </cell>
          <cell r="I120" t="str">
            <v>佐賀市</v>
          </cell>
          <cell r="J120" t="str">
            <v>高木瀬町大字長瀬1156番地1</v>
          </cell>
          <cell r="N120" t="str">
            <v>0952</v>
          </cell>
          <cell r="O120" t="str">
            <v>36</v>
          </cell>
          <cell r="P120" t="str">
            <v>8550</v>
          </cell>
          <cell r="Q120" t="str">
            <v>36-8560</v>
          </cell>
          <cell r="S120" t="str">
            <v>社会福祉法人
敬愛会</v>
          </cell>
          <cell r="AD120">
            <v>41806</v>
          </cell>
          <cell r="AJ120">
            <v>41806</v>
          </cell>
          <cell r="AK120">
            <v>30</v>
          </cell>
          <cell r="AL120" t="str">
            <v>住宅型</v>
          </cell>
          <cell r="AM120" t="str">
            <v>-</v>
          </cell>
          <cell r="AQ120" t="str">
            <v>第127号</v>
          </cell>
        </row>
        <row r="121">
          <cell r="D121" t="str">
            <v>ぽっかぽか・鳥栖館</v>
          </cell>
          <cell r="E121" t="str">
            <v>841</v>
          </cell>
          <cell r="F121" t="str">
            <v>0066</v>
          </cell>
          <cell r="I121" t="str">
            <v>鳥栖市</v>
          </cell>
          <cell r="J121" t="str">
            <v>儀徳町2650番地1</v>
          </cell>
          <cell r="N121" t="str">
            <v>0942</v>
          </cell>
          <cell r="O121" t="str">
            <v>81</v>
          </cell>
          <cell r="P121" t="str">
            <v>3100</v>
          </cell>
          <cell r="Q121" t="str">
            <v>81-3101</v>
          </cell>
          <cell r="S121" t="str">
            <v>合同会社
ぽっかぽか</v>
          </cell>
          <cell r="AD121">
            <v>41806</v>
          </cell>
          <cell r="AJ121">
            <v>41806</v>
          </cell>
          <cell r="AK121">
            <v>48</v>
          </cell>
          <cell r="AL121" t="str">
            <v>住宅型</v>
          </cell>
          <cell r="AM121" t="str">
            <v>-</v>
          </cell>
          <cell r="AQ121" t="str">
            <v>第128号</v>
          </cell>
        </row>
        <row r="122">
          <cell r="D122" t="str">
            <v>Warmly ひだまり山荘</v>
          </cell>
          <cell r="E122" t="str">
            <v>849</v>
          </cell>
          <cell r="F122" t="str">
            <v>2305</v>
          </cell>
          <cell r="I122" t="str">
            <v>武雄市</v>
          </cell>
          <cell r="J122" t="str">
            <v>山内町大字宮野1888番地85</v>
          </cell>
          <cell r="L122" t="str">
            <v>R1.11.1
R1.12.2</v>
          </cell>
          <cell r="M122" t="str">
            <v>増改築のある定員数増員
管理者の変更</v>
          </cell>
          <cell r="N122" t="str">
            <v>0954</v>
          </cell>
          <cell r="O122" t="str">
            <v>20</v>
          </cell>
          <cell r="P122" t="str">
            <v>7074</v>
          </cell>
          <cell r="Q122" t="str">
            <v>20-7124</v>
          </cell>
          <cell r="S122" t="str">
            <v>社会福祉法人
正和福祉会</v>
          </cell>
          <cell r="AD122">
            <v>41821</v>
          </cell>
          <cell r="AJ122">
            <v>41821</v>
          </cell>
          <cell r="AK122">
            <v>21</v>
          </cell>
          <cell r="AL122" t="str">
            <v>住宅型</v>
          </cell>
          <cell r="AM122" t="str">
            <v>-</v>
          </cell>
          <cell r="AQ122" t="str">
            <v>第129号</v>
          </cell>
        </row>
        <row r="123">
          <cell r="D123" t="str">
            <v>有料老人ホーム
はなまる</v>
          </cell>
          <cell r="E123" t="str">
            <v>849</v>
          </cell>
          <cell r="F123" t="str">
            <v>0935</v>
          </cell>
          <cell r="I123" t="str">
            <v>佐賀市</v>
          </cell>
          <cell r="J123" t="str">
            <v>八戸溝三丁目7番8号</v>
          </cell>
          <cell r="N123" t="str">
            <v>0952</v>
          </cell>
          <cell r="O123" t="str">
            <v>36</v>
          </cell>
          <cell r="P123" t="str">
            <v>5877</v>
          </cell>
          <cell r="Q123" t="str">
            <v>36-5878</v>
          </cell>
          <cell r="S123" t="str">
            <v>京花株式会社</v>
          </cell>
          <cell r="AD123">
            <v>41821</v>
          </cell>
          <cell r="AJ123">
            <v>41821</v>
          </cell>
          <cell r="AK123">
            <v>30</v>
          </cell>
          <cell r="AL123" t="str">
            <v>住宅型</v>
          </cell>
          <cell r="AM123" t="str">
            <v>-</v>
          </cell>
          <cell r="AQ123" t="str">
            <v>第130号</v>
          </cell>
        </row>
        <row r="124">
          <cell r="D124" t="str">
            <v>住宅型有料老人ホーム
オレンヂ</v>
          </cell>
          <cell r="E124" t="str">
            <v>849</v>
          </cell>
          <cell r="F124" t="str">
            <v>0917</v>
          </cell>
          <cell r="I124" t="str">
            <v>佐賀市</v>
          </cell>
          <cell r="J124" t="str">
            <v>高木瀬町大字長瀬字一本松71番1号</v>
          </cell>
          <cell r="N124" t="str">
            <v>0952</v>
          </cell>
          <cell r="O124" t="str">
            <v>32</v>
          </cell>
          <cell r="P124" t="str">
            <v>1551</v>
          </cell>
          <cell r="Q124" t="str">
            <v>37-5468</v>
          </cell>
          <cell r="S124" t="str">
            <v>有限会社
フレンドリー</v>
          </cell>
          <cell r="AD124">
            <v>41821</v>
          </cell>
          <cell r="AJ124">
            <v>41821</v>
          </cell>
          <cell r="AK124">
            <v>19</v>
          </cell>
          <cell r="AL124" t="str">
            <v>住宅型</v>
          </cell>
          <cell r="AM124" t="str">
            <v>-</v>
          </cell>
          <cell r="AQ124" t="str">
            <v>第131号</v>
          </cell>
        </row>
        <row r="125">
          <cell r="D125" t="str">
            <v>有料老人ホーム
ＳＩＮみらい</v>
          </cell>
          <cell r="E125" t="str">
            <v>840</v>
          </cell>
          <cell r="F125" t="str">
            <v>0024</v>
          </cell>
          <cell r="I125" t="str">
            <v>佐賀市</v>
          </cell>
          <cell r="J125" t="str">
            <v>本庄町大字末次41番１</v>
          </cell>
          <cell r="L125">
            <v>43101</v>
          </cell>
          <cell r="M125" t="str">
            <v>増改築を伴う定員数・居室数の増加</v>
          </cell>
          <cell r="N125" t="str">
            <v>0952</v>
          </cell>
          <cell r="O125" t="str">
            <v>27</v>
          </cell>
          <cell r="P125" t="str">
            <v>5178</v>
          </cell>
          <cell r="Q125" t="str">
            <v>26-8088</v>
          </cell>
          <cell r="S125" t="str">
            <v>一般社団法人
シンシア</v>
          </cell>
          <cell r="AD125">
            <v>41840</v>
          </cell>
          <cell r="AJ125">
            <v>41840</v>
          </cell>
          <cell r="AK125">
            <v>40</v>
          </cell>
          <cell r="AL125" t="str">
            <v>住宅型</v>
          </cell>
          <cell r="AM125" t="str">
            <v>-</v>
          </cell>
          <cell r="AQ125" t="str">
            <v>第132号</v>
          </cell>
        </row>
        <row r="126">
          <cell r="D126" t="str">
            <v>有料老人ホーム
セントポーリアセカンドステージ</v>
          </cell>
          <cell r="E126" t="str">
            <v>841</v>
          </cell>
          <cell r="F126" t="str">
            <v>0046</v>
          </cell>
          <cell r="I126" t="str">
            <v>鳥栖市</v>
          </cell>
          <cell r="J126" t="str">
            <v>真木町1990番地</v>
          </cell>
          <cell r="L126" t="str">
            <v>H30.4.15
R1.10.1</v>
          </cell>
          <cell r="M126" t="str">
            <v>料金の変更
料金の変更</v>
          </cell>
          <cell r="N126" t="str">
            <v>0942</v>
          </cell>
          <cell r="O126" t="str">
            <v>50</v>
          </cell>
          <cell r="P126" t="str">
            <v>5150</v>
          </cell>
          <cell r="Q126" t="str">
            <v>50-5152</v>
          </cell>
          <cell r="S126" t="str">
            <v>株式会社
メディカルサービス　せとじま</v>
          </cell>
          <cell r="AD126">
            <v>41883</v>
          </cell>
          <cell r="AJ126">
            <v>41883</v>
          </cell>
          <cell r="AK126">
            <v>38</v>
          </cell>
          <cell r="AL126" t="str">
            <v>住宅型</v>
          </cell>
          <cell r="AM126" t="str">
            <v>-</v>
          </cell>
          <cell r="AQ126" t="str">
            <v>第134号</v>
          </cell>
        </row>
        <row r="127">
          <cell r="D127" t="str">
            <v>住宅型有料老人ホーム
明日香</v>
          </cell>
          <cell r="E127" t="str">
            <v>840</v>
          </cell>
          <cell r="F127" t="str">
            <v>2205</v>
          </cell>
          <cell r="I127" t="str">
            <v>佐賀市</v>
          </cell>
          <cell r="J127" t="str">
            <v>川副町大字南里1197-8</v>
          </cell>
          <cell r="N127" t="str">
            <v>0952</v>
          </cell>
          <cell r="O127" t="str">
            <v>46</v>
          </cell>
          <cell r="P127" t="str">
            <v>0010</v>
          </cell>
          <cell r="Q127" t="str">
            <v>46-0020</v>
          </cell>
          <cell r="S127" t="str">
            <v>株式会社 さとう</v>
          </cell>
          <cell r="AD127">
            <v>41883</v>
          </cell>
          <cell r="AJ127">
            <v>41883</v>
          </cell>
          <cell r="AK127">
            <v>40</v>
          </cell>
          <cell r="AL127" t="str">
            <v>住宅型</v>
          </cell>
          <cell r="AM127" t="str">
            <v>-</v>
          </cell>
          <cell r="AQ127" t="str">
            <v>第136号</v>
          </cell>
        </row>
        <row r="128">
          <cell r="D128" t="str">
            <v>やすらぎの杜 日の隈</v>
          </cell>
          <cell r="E128" t="str">
            <v>842</v>
          </cell>
          <cell r="F128" t="str">
            <v>0015</v>
          </cell>
          <cell r="I128" t="str">
            <v>神埼市</v>
          </cell>
          <cell r="J128" t="str">
            <v>神埼町尾崎4530番地24</v>
          </cell>
          <cell r="N128" t="str">
            <v>0952</v>
          </cell>
          <cell r="O128" t="str">
            <v>53</v>
          </cell>
          <cell r="P128" t="str">
            <v>6302</v>
          </cell>
          <cell r="Q128" t="str">
            <v>53-6305</v>
          </cell>
          <cell r="S128" t="str">
            <v>株式会社 佳心</v>
          </cell>
          <cell r="AD128">
            <v>41913</v>
          </cell>
          <cell r="AJ128">
            <v>41913</v>
          </cell>
          <cell r="AK128">
            <v>9</v>
          </cell>
          <cell r="AL128" t="str">
            <v>住宅型</v>
          </cell>
          <cell r="AM128" t="str">
            <v>-</v>
          </cell>
          <cell r="AQ128" t="str">
            <v>第137号</v>
          </cell>
        </row>
        <row r="129">
          <cell r="D129" t="str">
            <v>ケアサポートしらたき</v>
          </cell>
          <cell r="E129" t="str">
            <v>849</v>
          </cell>
          <cell r="F129" t="str">
            <v>2204</v>
          </cell>
          <cell r="I129" t="str">
            <v>小城市</v>
          </cell>
          <cell r="J129" t="str">
            <v>小城町松尾1804番地7</v>
          </cell>
          <cell r="N129" t="str">
            <v>0952</v>
          </cell>
          <cell r="O129" t="str">
            <v>73</v>
          </cell>
          <cell r="P129" t="str">
            <v>3333</v>
          </cell>
          <cell r="Q129" t="str">
            <v>73-3499</v>
          </cell>
          <cell r="S129" t="str">
            <v>一般社団法人
しらたき</v>
          </cell>
          <cell r="AD129">
            <v>41913</v>
          </cell>
          <cell r="AJ129">
            <v>41913</v>
          </cell>
          <cell r="AK129">
            <v>19</v>
          </cell>
          <cell r="AL129" t="str">
            <v>住宅型</v>
          </cell>
          <cell r="AM129" t="str">
            <v>-</v>
          </cell>
          <cell r="AQ129" t="str">
            <v>第138号</v>
          </cell>
        </row>
        <row r="130">
          <cell r="D130" t="str">
            <v>有料老人ホームすみれ</v>
          </cell>
          <cell r="E130" t="str">
            <v>849</v>
          </cell>
          <cell r="F130" t="str">
            <v>0905</v>
          </cell>
          <cell r="I130" t="str">
            <v>佐賀市</v>
          </cell>
          <cell r="J130" t="str">
            <v>金立町大字千布2312-1</v>
          </cell>
          <cell r="N130" t="str">
            <v>0952</v>
          </cell>
          <cell r="O130" t="str">
            <v>20</v>
          </cell>
          <cell r="P130" t="str">
            <v>0910</v>
          </cell>
          <cell r="Q130" t="str">
            <v>20-0910</v>
          </cell>
          <cell r="S130" t="str">
            <v>株式会社
ケアハウスすみれ</v>
          </cell>
          <cell r="AD130">
            <v>41917</v>
          </cell>
          <cell r="AJ130" t="str">
            <v>-
(地域密着型
特定施設)</v>
          </cell>
          <cell r="AK130">
            <v>14</v>
          </cell>
          <cell r="AL130" t="str">
            <v>住宅型</v>
          </cell>
          <cell r="AM130" t="str">
            <v>-</v>
          </cell>
          <cell r="AQ130" t="str">
            <v>第139号</v>
          </cell>
        </row>
        <row r="131">
          <cell r="D131" t="str">
            <v>ケアホーム
すこやか</v>
          </cell>
          <cell r="E131" t="str">
            <v>841</v>
          </cell>
          <cell r="F131" t="str">
            <v>0056</v>
          </cell>
          <cell r="I131" t="str">
            <v>鳥栖市</v>
          </cell>
          <cell r="J131" t="str">
            <v>蔵上町663-1</v>
          </cell>
          <cell r="L131" t="str">
            <v>H30.6.28
R1.11.1</v>
          </cell>
          <cell r="M131" t="str">
            <v>定員数の増員等
料金の改定</v>
          </cell>
          <cell r="N131" t="str">
            <v>0942</v>
          </cell>
          <cell r="O131" t="str">
            <v>81</v>
          </cell>
          <cell r="P131" t="str">
            <v>1665</v>
          </cell>
          <cell r="Q131" t="str">
            <v>81-1675</v>
          </cell>
          <cell r="S131" t="str">
            <v>有限会社 プラス</v>
          </cell>
          <cell r="AD131">
            <v>41932</v>
          </cell>
          <cell r="AJ131">
            <v>41932</v>
          </cell>
          <cell r="AK131">
            <v>23</v>
          </cell>
          <cell r="AL131" t="str">
            <v>住宅型</v>
          </cell>
          <cell r="AM131" t="str">
            <v>-</v>
          </cell>
          <cell r="AQ131" t="str">
            <v>第140号</v>
          </cell>
        </row>
        <row r="132">
          <cell r="D132" t="str">
            <v>有料老人ホームきらり</v>
          </cell>
          <cell r="E132" t="str">
            <v>840</v>
          </cell>
          <cell r="F132">
            <v>2012</v>
          </cell>
          <cell r="I132" t="str">
            <v>佐賀市</v>
          </cell>
          <cell r="J132" t="str">
            <v>川副町犬井道915-1</v>
          </cell>
          <cell r="N132" t="str">
            <v>0952</v>
          </cell>
          <cell r="O132">
            <v>37</v>
          </cell>
          <cell r="P132" t="str">
            <v>6005</v>
          </cell>
          <cell r="Q132" t="str">
            <v>37-8020</v>
          </cell>
          <cell r="S132" t="str">
            <v>株式会社 きらり</v>
          </cell>
          <cell r="AD132">
            <v>41974</v>
          </cell>
          <cell r="AJ132">
            <v>41974</v>
          </cell>
          <cell r="AK132">
            <v>9</v>
          </cell>
          <cell r="AL132" t="str">
            <v>住宅型</v>
          </cell>
          <cell r="AM132" t="str">
            <v>-</v>
          </cell>
          <cell r="AQ132" t="str">
            <v>第142号</v>
          </cell>
        </row>
        <row r="133">
          <cell r="D133" t="str">
            <v>有料老人ホーム
ゆうゆう天建寺</v>
          </cell>
          <cell r="E133" t="str">
            <v>840</v>
          </cell>
          <cell r="F133" t="str">
            <v>1102</v>
          </cell>
          <cell r="H133" t="str">
            <v>三養基郡</v>
          </cell>
          <cell r="I133" t="str">
            <v>みやき町</v>
          </cell>
          <cell r="J133" t="str">
            <v>大字天建寺1492番地2</v>
          </cell>
          <cell r="N133" t="str">
            <v>0942</v>
          </cell>
          <cell r="O133" t="str">
            <v>96</v>
          </cell>
          <cell r="P133" t="str">
            <v>5500</v>
          </cell>
          <cell r="Q133" t="str">
            <v>96-5500</v>
          </cell>
          <cell r="S133" t="str">
            <v>有限会社
ケアサポートゆうゆう</v>
          </cell>
          <cell r="AD133">
            <v>41974</v>
          </cell>
          <cell r="AJ133">
            <v>41974</v>
          </cell>
          <cell r="AK133">
            <v>34</v>
          </cell>
          <cell r="AL133" t="str">
            <v>住宅型</v>
          </cell>
          <cell r="AM133" t="str">
            <v>-</v>
          </cell>
          <cell r="AQ133" t="str">
            <v>第143号</v>
          </cell>
        </row>
        <row r="134">
          <cell r="D134" t="str">
            <v>有料老人ホーム青空
若宮館</v>
          </cell>
          <cell r="E134" t="str">
            <v>849</v>
          </cell>
          <cell r="F134" t="str">
            <v>0926</v>
          </cell>
          <cell r="I134" t="str">
            <v>佐賀市</v>
          </cell>
          <cell r="J134" t="str">
            <v>若宮二丁目14番12号</v>
          </cell>
          <cell r="L134">
            <v>43739</v>
          </cell>
          <cell r="M134" t="str">
            <v>料金の変更</v>
          </cell>
          <cell r="N134" t="str">
            <v>0952</v>
          </cell>
          <cell r="O134" t="str">
            <v>37</v>
          </cell>
          <cell r="P134" t="str">
            <v>7081</v>
          </cell>
          <cell r="Q134" t="str">
            <v>37-7082</v>
          </cell>
          <cell r="S134" t="str">
            <v>有限会社 釘本</v>
          </cell>
          <cell r="AD134">
            <v>41978</v>
          </cell>
          <cell r="AJ134">
            <v>41978</v>
          </cell>
          <cell r="AK134">
            <v>21</v>
          </cell>
          <cell r="AL134" t="str">
            <v>住宅型</v>
          </cell>
          <cell r="AM134" t="str">
            <v>-</v>
          </cell>
          <cell r="AQ134" t="str">
            <v>第144号</v>
          </cell>
        </row>
        <row r="135">
          <cell r="D135" t="str">
            <v>住宅型有料老人ホーム 鏡</v>
          </cell>
          <cell r="E135" t="str">
            <v>847</v>
          </cell>
          <cell r="F135" t="str">
            <v>0022</v>
          </cell>
          <cell r="I135" t="str">
            <v>唐津市</v>
          </cell>
          <cell r="J135" t="str">
            <v>鏡2838-1</v>
          </cell>
          <cell r="N135" t="str">
            <v>0955</v>
          </cell>
          <cell r="O135" t="str">
            <v>58</v>
          </cell>
          <cell r="P135" t="str">
            <v>8592</v>
          </cell>
          <cell r="Q135" t="str">
            <v>58-8592</v>
          </cell>
          <cell r="S135" t="str">
            <v>株式会社 サンライズ</v>
          </cell>
          <cell r="AD135">
            <v>42005</v>
          </cell>
          <cell r="AJ135">
            <v>42005</v>
          </cell>
          <cell r="AK135">
            <v>9</v>
          </cell>
          <cell r="AL135" t="str">
            <v>住宅型</v>
          </cell>
          <cell r="AM135" t="str">
            <v>-</v>
          </cell>
          <cell r="AQ135" t="str">
            <v>第146号</v>
          </cell>
        </row>
        <row r="136">
          <cell r="D136" t="str">
            <v>住宅型有料老人ホーム
ききょう</v>
          </cell>
          <cell r="E136" t="str">
            <v>840</v>
          </cell>
          <cell r="F136" t="str">
            <v>2202</v>
          </cell>
          <cell r="I136" t="str">
            <v>佐賀市</v>
          </cell>
          <cell r="J136" t="str">
            <v>川副町大字早津江津287番3</v>
          </cell>
          <cell r="N136" t="str">
            <v>0952</v>
          </cell>
          <cell r="O136" t="str">
            <v>45</v>
          </cell>
          <cell r="P136" t="str">
            <v>0033</v>
          </cell>
          <cell r="Q136" t="str">
            <v>45-0022</v>
          </cell>
          <cell r="S136" t="str">
            <v>医療法人 源勇会</v>
          </cell>
          <cell r="AD136">
            <v>42009</v>
          </cell>
          <cell r="AJ136">
            <v>42009</v>
          </cell>
          <cell r="AK136">
            <v>26</v>
          </cell>
          <cell r="AL136" t="str">
            <v>住宅型</v>
          </cell>
          <cell r="AM136" t="str">
            <v>-</v>
          </cell>
          <cell r="AQ136" t="str">
            <v>第147号</v>
          </cell>
        </row>
        <row r="137">
          <cell r="D137" t="str">
            <v>住宅型有料老人ホーム
グランパラン ラシュレ</v>
          </cell>
          <cell r="E137" t="str">
            <v>848</v>
          </cell>
          <cell r="F137" t="str">
            <v>0022</v>
          </cell>
          <cell r="I137" t="str">
            <v>伊万里市</v>
          </cell>
          <cell r="J137" t="str">
            <v>大坪町乙1518番地4</v>
          </cell>
          <cell r="L137" t="str">
            <v>H30.4.21
R1.10.1
R1.11.1      R2.7.1</v>
          </cell>
          <cell r="M137" t="str">
            <v>管理者の変更
料金変更
管理者の健康                   入居対象者の変更</v>
          </cell>
          <cell r="N137" t="str">
            <v>0955</v>
          </cell>
          <cell r="O137" t="str">
            <v>20</v>
          </cell>
          <cell r="P137" t="str">
            <v>0001</v>
          </cell>
          <cell r="Q137" t="str">
            <v>20-0003</v>
          </cell>
          <cell r="S137" t="str">
            <v>社会福祉法人 花心会</v>
          </cell>
          <cell r="AD137">
            <v>42036</v>
          </cell>
          <cell r="AJ137">
            <v>42036</v>
          </cell>
          <cell r="AK137">
            <v>40</v>
          </cell>
          <cell r="AL137" t="str">
            <v>住宅型</v>
          </cell>
          <cell r="AM137" t="str">
            <v>-</v>
          </cell>
          <cell r="AQ137" t="str">
            <v>第148号</v>
          </cell>
        </row>
        <row r="138">
          <cell r="D138" t="str">
            <v>ぬくもいホーム
すずらん</v>
          </cell>
          <cell r="E138" t="str">
            <v>847</v>
          </cell>
          <cell r="F138" t="str">
            <v>0881</v>
          </cell>
          <cell r="I138" t="str">
            <v>唐津市</v>
          </cell>
          <cell r="J138" t="str">
            <v>竹木場字前田5012番地1</v>
          </cell>
          <cell r="N138" t="str">
            <v>0955</v>
          </cell>
          <cell r="O138" t="str">
            <v>58</v>
          </cell>
          <cell r="P138" t="str">
            <v>9067</v>
          </cell>
          <cell r="Q138" t="str">
            <v>73-6820</v>
          </cell>
          <cell r="S138" t="str">
            <v>株式会社 真盛</v>
          </cell>
          <cell r="AD138">
            <v>42036</v>
          </cell>
          <cell r="AJ138">
            <v>42036</v>
          </cell>
          <cell r="AK138">
            <v>21</v>
          </cell>
          <cell r="AL138" t="str">
            <v>住宅型</v>
          </cell>
          <cell r="AM138" t="str">
            <v>-</v>
          </cell>
          <cell r="AQ138" t="str">
            <v>第149号</v>
          </cell>
        </row>
        <row r="139">
          <cell r="D139" t="str">
            <v>有料老人ホーム
はるの木</v>
          </cell>
          <cell r="E139" t="str">
            <v>845</v>
          </cell>
          <cell r="F139" t="str">
            <v>0033</v>
          </cell>
          <cell r="I139" t="str">
            <v>小城市</v>
          </cell>
          <cell r="J139" t="str">
            <v>三日月町樋口字江利922番地1</v>
          </cell>
          <cell r="N139" t="str">
            <v>0952</v>
          </cell>
          <cell r="O139" t="str">
            <v>97</v>
          </cell>
          <cell r="P139" t="str">
            <v>8365</v>
          </cell>
          <cell r="Q139" t="str">
            <v>97-8366</v>
          </cell>
          <cell r="S139" t="str">
            <v>株式会社 リアン</v>
          </cell>
          <cell r="AD139">
            <v>42064</v>
          </cell>
          <cell r="AJ139">
            <v>42064</v>
          </cell>
          <cell r="AK139">
            <v>8</v>
          </cell>
          <cell r="AL139" t="str">
            <v>住宅型</v>
          </cell>
          <cell r="AM139" t="str">
            <v>-</v>
          </cell>
          <cell r="AQ139" t="str">
            <v>第150号</v>
          </cell>
        </row>
        <row r="140">
          <cell r="D140" t="str">
            <v>アイケアレジデンス東唐津</v>
          </cell>
          <cell r="E140" t="str">
            <v>847</v>
          </cell>
          <cell r="F140" t="str">
            <v>0021</v>
          </cell>
          <cell r="I140" t="str">
            <v>唐津市</v>
          </cell>
          <cell r="J140" t="str">
            <v>松南町3番55号</v>
          </cell>
          <cell r="N140" t="str">
            <v>050</v>
          </cell>
          <cell r="O140">
            <v>3803</v>
          </cell>
          <cell r="P140">
            <v>8138</v>
          </cell>
          <cell r="Q140" t="str">
            <v>0955-77-5033</v>
          </cell>
          <cell r="S140" t="str">
            <v>アイケア株式会社</v>
          </cell>
          <cell r="AD140">
            <v>42079</v>
          </cell>
          <cell r="AJ140">
            <v>42079</v>
          </cell>
          <cell r="AK140">
            <v>30</v>
          </cell>
          <cell r="AL140" t="str">
            <v>介護付</v>
          </cell>
          <cell r="AM140">
            <v>4170201380</v>
          </cell>
          <cell r="AQ140" t="str">
            <v>第151号</v>
          </cell>
        </row>
        <row r="141">
          <cell r="D141" t="str">
            <v>住宅型有料老人ホーム
すみれ園</v>
          </cell>
          <cell r="E141" t="str">
            <v>849</v>
          </cell>
          <cell r="F141" t="str">
            <v>2102</v>
          </cell>
          <cell r="H141" t="str">
            <v>杵島郡</v>
          </cell>
          <cell r="I141" t="str">
            <v>大町町</v>
          </cell>
          <cell r="J141" t="str">
            <v>大字福母3031-1</v>
          </cell>
          <cell r="L141">
            <v>43739</v>
          </cell>
          <cell r="M141" t="str">
            <v>料金の変更</v>
          </cell>
          <cell r="N141" t="str">
            <v>0952</v>
          </cell>
          <cell r="O141" t="str">
            <v>82</v>
          </cell>
          <cell r="P141" t="str">
            <v>3311</v>
          </cell>
          <cell r="Q141" t="str">
            <v>82-3027</v>
          </cell>
          <cell r="S141" t="str">
            <v>社会福祉法人 聖仁会</v>
          </cell>
          <cell r="AD141">
            <v>42095</v>
          </cell>
          <cell r="AJ141">
            <v>42916</v>
          </cell>
          <cell r="AK141">
            <v>23</v>
          </cell>
          <cell r="AL141" t="str">
            <v>住宅型</v>
          </cell>
          <cell r="AM141" t="str">
            <v>-</v>
          </cell>
          <cell r="AQ141" t="str">
            <v>第152号</v>
          </cell>
        </row>
        <row r="142">
          <cell r="D142" t="str">
            <v>有料老人ホーム
たすけあい佐賀かせ</v>
          </cell>
          <cell r="E142" t="str">
            <v>840</v>
          </cell>
          <cell r="F142" t="str">
            <v>0861</v>
          </cell>
          <cell r="I142" t="str">
            <v>佐賀市</v>
          </cell>
          <cell r="J142" t="str">
            <v>嘉瀬町大字中原2516番地1</v>
          </cell>
          <cell r="L142">
            <v>43709</v>
          </cell>
          <cell r="M142" t="str">
            <v>家賃の変更</v>
          </cell>
          <cell r="N142" t="str">
            <v>0952</v>
          </cell>
          <cell r="O142" t="str">
            <v>23</v>
          </cell>
          <cell r="P142" t="str">
            <v>6950</v>
          </cell>
          <cell r="Q142" t="str">
            <v>25-9773</v>
          </cell>
          <cell r="S142" t="str">
            <v>特定非営利活動法人
たすけあい佐賀かせ</v>
          </cell>
          <cell r="AD142">
            <v>42095</v>
          </cell>
          <cell r="AJ142">
            <v>42095</v>
          </cell>
          <cell r="AK142">
            <v>20</v>
          </cell>
          <cell r="AL142" t="str">
            <v>住宅型</v>
          </cell>
          <cell r="AM142" t="str">
            <v>-</v>
          </cell>
          <cell r="AQ142" t="str">
            <v>第153号</v>
          </cell>
        </row>
        <row r="143">
          <cell r="D143" t="str">
            <v>シェアハウス・リアン</v>
          </cell>
          <cell r="E143" t="str">
            <v>848</v>
          </cell>
          <cell r="F143" t="str">
            <v>0031</v>
          </cell>
          <cell r="I143" t="str">
            <v>伊万里市</v>
          </cell>
          <cell r="J143" t="str">
            <v>二里町八谷搦1188番地及び1189番地</v>
          </cell>
          <cell r="L143" t="str">
            <v>R2.1.1
R2.4.1</v>
          </cell>
          <cell r="M143" t="str">
            <v>管理者の変更
サービス内容の変更</v>
          </cell>
          <cell r="N143" t="str">
            <v>0955</v>
          </cell>
          <cell r="O143" t="str">
            <v>22</v>
          </cell>
          <cell r="P143" t="str">
            <v>3383</v>
          </cell>
          <cell r="Q143" t="str">
            <v>22-3500</v>
          </cell>
          <cell r="S143" t="str">
            <v>リアン株式会社</v>
          </cell>
          <cell r="AD143">
            <v>42095</v>
          </cell>
          <cell r="AJ143">
            <v>42095</v>
          </cell>
          <cell r="AK143">
            <v>19</v>
          </cell>
          <cell r="AL143" t="str">
            <v>住宅型</v>
          </cell>
          <cell r="AM143" t="str">
            <v>-</v>
          </cell>
          <cell r="AQ143" t="str">
            <v>第154号</v>
          </cell>
        </row>
        <row r="144">
          <cell r="D144" t="str">
            <v>住宅型有料老人ホーム
げんき村弐号館</v>
          </cell>
          <cell r="E144" t="str">
            <v>849</v>
          </cell>
          <cell r="F144" t="str">
            <v>0505</v>
          </cell>
          <cell r="H144" t="str">
            <v>杵島郡</v>
          </cell>
          <cell r="I144" t="str">
            <v>江北町</v>
          </cell>
          <cell r="J144" t="str">
            <v>大字下小田985番地2</v>
          </cell>
          <cell r="N144" t="str">
            <v>0952</v>
          </cell>
          <cell r="O144" t="str">
            <v>20</v>
          </cell>
          <cell r="P144" t="str">
            <v>2820</v>
          </cell>
          <cell r="Q144" t="str">
            <v>20-2830</v>
          </cell>
          <cell r="S144" t="str">
            <v>株式会社ライフアクセス</v>
          </cell>
          <cell r="AD144">
            <v>42095</v>
          </cell>
          <cell r="AJ144">
            <v>42095</v>
          </cell>
          <cell r="AK144">
            <v>18</v>
          </cell>
          <cell r="AL144" t="str">
            <v>住宅型</v>
          </cell>
          <cell r="AM144" t="str">
            <v>-</v>
          </cell>
          <cell r="AQ144" t="str">
            <v>第155号</v>
          </cell>
        </row>
        <row r="145">
          <cell r="D145" t="str">
            <v>住宅型有料老人ホーム
悠愛別荘</v>
          </cell>
          <cell r="E145" t="str">
            <v>849</v>
          </cell>
          <cell r="F145" t="str">
            <v>0012</v>
          </cell>
          <cell r="I145" t="str">
            <v>多久市</v>
          </cell>
          <cell r="J145" t="str">
            <v>東多久町大字別府4647-1</v>
          </cell>
          <cell r="N145" t="str">
            <v>0952</v>
          </cell>
          <cell r="O145" t="str">
            <v>71</v>
          </cell>
          <cell r="P145" t="str">
            <v>2200</v>
          </cell>
          <cell r="Q145" t="str">
            <v>71-2201</v>
          </cell>
          <cell r="S145" t="str">
            <v>ウェルビス悠愛株式会社</v>
          </cell>
          <cell r="AD145">
            <v>42217</v>
          </cell>
          <cell r="AJ145" t="str">
            <v>-
(地域密着型
特定施設)</v>
          </cell>
          <cell r="AK145">
            <v>20</v>
          </cell>
          <cell r="AL145" t="str">
            <v>住宅型</v>
          </cell>
          <cell r="AM145" t="str">
            <v>-</v>
          </cell>
          <cell r="AQ145" t="str">
            <v>第156号</v>
          </cell>
        </row>
        <row r="146">
          <cell r="D146" t="str">
            <v>有料老人ホーム
家族</v>
          </cell>
          <cell r="E146" t="str">
            <v>849</v>
          </cell>
          <cell r="F146" t="str">
            <v>0201</v>
          </cell>
          <cell r="I146" t="str">
            <v>佐賀市</v>
          </cell>
          <cell r="J146" t="str">
            <v>久保田町大字徳万2489-1</v>
          </cell>
          <cell r="N146" t="str">
            <v>0952</v>
          </cell>
          <cell r="O146" t="str">
            <v>68</v>
          </cell>
          <cell r="P146" t="str">
            <v>3883</v>
          </cell>
          <cell r="Q146" t="str">
            <v>-</v>
          </cell>
          <cell r="S146" t="str">
            <v>有限会社　ライフアメニティ</v>
          </cell>
          <cell r="AD146">
            <v>42217</v>
          </cell>
          <cell r="AJ146">
            <v>42217</v>
          </cell>
          <cell r="AK146">
            <v>15</v>
          </cell>
          <cell r="AL146" t="str">
            <v>住宅型</v>
          </cell>
          <cell r="AM146" t="str">
            <v>-</v>
          </cell>
          <cell r="AQ146" t="str">
            <v>第157号</v>
          </cell>
        </row>
        <row r="147">
          <cell r="D147" t="str">
            <v>住宅型有料老人ホーム
シニアハウスよろず</v>
          </cell>
          <cell r="E147" t="str">
            <v>845</v>
          </cell>
          <cell r="F147" t="str">
            <v>0032</v>
          </cell>
          <cell r="I147" t="str">
            <v>小城市</v>
          </cell>
          <cell r="J147" t="str">
            <v>三日月町金田1160番地3</v>
          </cell>
          <cell r="N147" t="str">
            <v>0952</v>
          </cell>
          <cell r="O147">
            <v>72</v>
          </cell>
          <cell r="P147">
            <v>3682</v>
          </cell>
          <cell r="Q147" t="str">
            <v>73-1585</v>
          </cell>
          <cell r="S147" t="str">
            <v>医療法人ロコメディカル
江口病院</v>
          </cell>
          <cell r="AD147">
            <v>42219</v>
          </cell>
          <cell r="AJ147">
            <v>42219</v>
          </cell>
          <cell r="AK147">
            <v>40</v>
          </cell>
          <cell r="AL147" t="str">
            <v>住宅型</v>
          </cell>
          <cell r="AM147" t="str">
            <v>-</v>
          </cell>
          <cell r="AQ147" t="str">
            <v>第158号</v>
          </cell>
        </row>
        <row r="148">
          <cell r="D148" t="str">
            <v>ケアホームみどりやま</v>
          </cell>
          <cell r="E148" t="str">
            <v>849</v>
          </cell>
          <cell r="F148" t="str">
            <v>3201</v>
          </cell>
          <cell r="I148" t="str">
            <v>唐津市</v>
          </cell>
          <cell r="J148" t="str">
            <v>相知町相知533-34</v>
          </cell>
          <cell r="N148" t="str">
            <v>0955</v>
          </cell>
          <cell r="O148" t="str">
            <v>62</v>
          </cell>
          <cell r="P148" t="str">
            <v>2107</v>
          </cell>
          <cell r="Q148" t="str">
            <v>62-2107</v>
          </cell>
          <cell r="S148" t="str">
            <v>有限会社　
ケアサポート・ＫＳＮ</v>
          </cell>
          <cell r="AD148">
            <v>42248</v>
          </cell>
          <cell r="AJ148">
            <v>42248</v>
          </cell>
          <cell r="AK148">
            <v>12</v>
          </cell>
          <cell r="AL148" t="str">
            <v>住宅型</v>
          </cell>
          <cell r="AM148" t="str">
            <v>-</v>
          </cell>
          <cell r="AQ148" t="str">
            <v>第159号</v>
          </cell>
        </row>
        <row r="149">
          <cell r="D149" t="str">
            <v>住宅型有料老人ホーム
あおば　３号館</v>
          </cell>
          <cell r="E149" t="str">
            <v>847</v>
          </cell>
          <cell r="F149" t="str">
            <v>0083</v>
          </cell>
          <cell r="I149" t="str">
            <v>唐津市</v>
          </cell>
          <cell r="J149" t="str">
            <v>和多田大土井5-10</v>
          </cell>
          <cell r="N149" t="str">
            <v>0955</v>
          </cell>
          <cell r="O149" t="str">
            <v>72</v>
          </cell>
          <cell r="P149" t="str">
            <v>0626</v>
          </cell>
          <cell r="Q149" t="str">
            <v>72-2654</v>
          </cell>
          <cell r="S149" t="str">
            <v>有限会社　あおば</v>
          </cell>
          <cell r="AD149">
            <v>42248</v>
          </cell>
          <cell r="AJ149">
            <v>42248</v>
          </cell>
          <cell r="AK149">
            <v>5</v>
          </cell>
          <cell r="AL149" t="str">
            <v>住宅型</v>
          </cell>
          <cell r="AM149" t="str">
            <v>-</v>
          </cell>
          <cell r="AQ149" t="str">
            <v>第160号</v>
          </cell>
        </row>
        <row r="150">
          <cell r="D150" t="str">
            <v>有料老人ホーム
ほうむ大願寺</v>
          </cell>
          <cell r="E150" t="str">
            <v>840</v>
          </cell>
          <cell r="F150" t="str">
            <v>0214</v>
          </cell>
          <cell r="I150" t="str">
            <v>佐賀市</v>
          </cell>
          <cell r="J150" t="str">
            <v>大和町川上3637番地</v>
          </cell>
          <cell r="N150" t="str">
            <v>0952</v>
          </cell>
          <cell r="O150" t="str">
            <v>62</v>
          </cell>
          <cell r="P150" t="str">
            <v>1859</v>
          </cell>
          <cell r="Q150" t="str">
            <v>37-7296</v>
          </cell>
          <cell r="S150" t="str">
            <v>有限会社タケダ建設</v>
          </cell>
          <cell r="AD150">
            <v>42217</v>
          </cell>
          <cell r="AJ150" t="str">
            <v>-
(地域密着型
特定施設)</v>
          </cell>
          <cell r="AK150">
            <v>22</v>
          </cell>
          <cell r="AL150" t="str">
            <v>住宅型</v>
          </cell>
          <cell r="AM150" t="str">
            <v>-</v>
          </cell>
          <cell r="AQ150" t="str">
            <v>第162号</v>
          </cell>
        </row>
        <row r="151">
          <cell r="D151" t="str">
            <v>有料老人ホーム
こころ</v>
          </cell>
          <cell r="E151" t="str">
            <v>847</v>
          </cell>
          <cell r="F151" t="str">
            <v>0111</v>
          </cell>
          <cell r="I151" t="str">
            <v>唐津市</v>
          </cell>
          <cell r="J151" t="str">
            <v>佐志86</v>
          </cell>
          <cell r="L151" t="str">
            <v>H30.12.1
R1.10.1</v>
          </cell>
          <cell r="M151" t="str">
            <v>管理者変更</v>
          </cell>
          <cell r="N151" t="str">
            <v>0955</v>
          </cell>
          <cell r="O151" t="str">
            <v>72</v>
          </cell>
          <cell r="P151" t="str">
            <v>7573</v>
          </cell>
          <cell r="Q151" t="str">
            <v>72-7565</v>
          </cell>
          <cell r="S151" t="str">
            <v>有限会社　こころ</v>
          </cell>
          <cell r="AD151">
            <v>42309</v>
          </cell>
          <cell r="AJ151" t="str">
            <v>-
(地域密着型
特定施設)</v>
          </cell>
          <cell r="AK151">
            <v>9</v>
          </cell>
          <cell r="AL151" t="str">
            <v>住宅型</v>
          </cell>
          <cell r="AM151" t="str">
            <v>-</v>
          </cell>
          <cell r="AQ151" t="str">
            <v>第163号</v>
          </cell>
        </row>
        <row r="152">
          <cell r="D152" t="str">
            <v>住宅型有料老人ホーム
ケアビレッジちとせ　二タ子</v>
          </cell>
          <cell r="E152" t="str">
            <v>847</v>
          </cell>
          <cell r="F152" t="str">
            <v>0861</v>
          </cell>
          <cell r="I152" t="str">
            <v>唐津市</v>
          </cell>
          <cell r="J152" t="str">
            <v>二タ子二丁目2-24</v>
          </cell>
          <cell r="L152">
            <v>43228</v>
          </cell>
          <cell r="M152" t="str">
            <v>名称の変更</v>
          </cell>
          <cell r="N152" t="str">
            <v>0955</v>
          </cell>
          <cell r="O152" t="str">
            <v>58</v>
          </cell>
          <cell r="P152" t="str">
            <v>9315</v>
          </cell>
          <cell r="Q152" t="str">
            <v>58-9325</v>
          </cell>
          <cell r="S152" t="str">
            <v>株式会社　千歳ネクスト</v>
          </cell>
          <cell r="AD152">
            <v>42309</v>
          </cell>
          <cell r="AJ152">
            <v>42309</v>
          </cell>
          <cell r="AK152">
            <v>15</v>
          </cell>
          <cell r="AL152" t="str">
            <v>住宅型</v>
          </cell>
          <cell r="AM152" t="str">
            <v>-</v>
          </cell>
          <cell r="AQ152" t="str">
            <v>第164号</v>
          </cell>
        </row>
        <row r="153">
          <cell r="D153" t="str">
            <v>優雅縁　ＭＡＸＩＭＡ．</v>
          </cell>
          <cell r="E153" t="str">
            <v>840</v>
          </cell>
          <cell r="F153" t="str">
            <v>0008</v>
          </cell>
          <cell r="I153" t="str">
            <v>佐賀市</v>
          </cell>
          <cell r="J153" t="str">
            <v>巨勢町大字牛島402番地7</v>
          </cell>
          <cell r="L153" t="str">
            <v>H30.4.1
R2.1.31</v>
          </cell>
          <cell r="M153" t="str">
            <v>管理者の変更
法人名の変更</v>
          </cell>
          <cell r="N153" t="str">
            <v>0952</v>
          </cell>
          <cell r="O153" t="str">
            <v>23</v>
          </cell>
          <cell r="P153" t="str">
            <v>5600</v>
          </cell>
          <cell r="Q153" t="str">
            <v>23-5606</v>
          </cell>
          <cell r="S153" t="str">
            <v>Cryptomeria株式会社</v>
          </cell>
          <cell r="AD153">
            <v>42309</v>
          </cell>
          <cell r="AJ153">
            <v>42309</v>
          </cell>
          <cell r="AK153">
            <v>30</v>
          </cell>
          <cell r="AL153" t="str">
            <v>住宅型</v>
          </cell>
          <cell r="AM153" t="str">
            <v>-</v>
          </cell>
          <cell r="AQ153" t="str">
            <v>第165号</v>
          </cell>
        </row>
        <row r="154">
          <cell r="D154" t="str">
            <v>住宅型有料老人ホーム
みかわの郷</v>
          </cell>
          <cell r="E154" t="str">
            <v>840</v>
          </cell>
          <cell r="F154" t="str">
            <v>1105</v>
          </cell>
          <cell r="H154" t="str">
            <v>三養基郡</v>
          </cell>
          <cell r="I154" t="str">
            <v>みやき町</v>
          </cell>
          <cell r="J154" t="str">
            <v>大字寄人1924-1</v>
          </cell>
          <cell r="N154" t="str">
            <v>0942</v>
          </cell>
          <cell r="O154" t="str">
            <v>81</v>
          </cell>
          <cell r="P154" t="str">
            <v>9091</v>
          </cell>
          <cell r="Q154" t="str">
            <v>81-9092</v>
          </cell>
          <cell r="S154" t="str">
            <v>有限会社　太陽</v>
          </cell>
          <cell r="AD154">
            <v>42309</v>
          </cell>
          <cell r="AJ154">
            <v>42309</v>
          </cell>
          <cell r="AK154">
            <v>27</v>
          </cell>
          <cell r="AL154" t="str">
            <v>住宅型</v>
          </cell>
          <cell r="AM154" t="str">
            <v>-</v>
          </cell>
          <cell r="AQ154" t="str">
            <v>第166号</v>
          </cell>
        </row>
        <row r="155">
          <cell r="D155" t="str">
            <v>住宅型有料老人ホーム
サポートホーム山津</v>
          </cell>
          <cell r="E155" t="str">
            <v>841</v>
          </cell>
          <cell r="F155" t="str">
            <v>0081</v>
          </cell>
          <cell r="I155" t="str">
            <v>鳥栖市</v>
          </cell>
          <cell r="J155" t="str">
            <v>萱方町270番地</v>
          </cell>
          <cell r="L155">
            <v>43739</v>
          </cell>
          <cell r="M155" t="str">
            <v>料金の変更</v>
          </cell>
          <cell r="N155" t="str">
            <v>0942</v>
          </cell>
          <cell r="O155" t="str">
            <v>84</v>
          </cell>
          <cell r="P155" t="str">
            <v>0011</v>
          </cell>
          <cell r="Q155" t="str">
            <v>84-0013</v>
          </cell>
          <cell r="S155" t="str">
            <v>医療法人社団　三善会</v>
          </cell>
          <cell r="AD155">
            <v>42339</v>
          </cell>
          <cell r="AJ155">
            <v>42339</v>
          </cell>
          <cell r="AK155">
            <v>48</v>
          </cell>
          <cell r="AL155" t="str">
            <v>住宅型</v>
          </cell>
          <cell r="AM155" t="str">
            <v>-</v>
          </cell>
          <cell r="AQ155" t="str">
            <v>第167号</v>
          </cell>
        </row>
        <row r="156">
          <cell r="D156" t="str">
            <v>こころの杜</v>
          </cell>
          <cell r="E156" t="str">
            <v>843</v>
          </cell>
          <cell r="F156" t="str">
            <v>0013</v>
          </cell>
          <cell r="I156" t="str">
            <v>武雄市</v>
          </cell>
          <cell r="J156" t="str">
            <v>橘町大字大日8042-2</v>
          </cell>
          <cell r="L156">
            <v>43922</v>
          </cell>
          <cell r="M156" t="str">
            <v>定員の変更</v>
          </cell>
          <cell r="N156" t="str">
            <v>0954</v>
          </cell>
          <cell r="O156" t="str">
            <v>23</v>
          </cell>
          <cell r="P156" t="str">
            <v>5963</v>
          </cell>
          <cell r="Q156" t="str">
            <v>33-0195</v>
          </cell>
          <cell r="S156" t="str">
            <v>株式会社　リブワン</v>
          </cell>
          <cell r="AD156">
            <v>42401</v>
          </cell>
          <cell r="AJ156">
            <v>42401</v>
          </cell>
          <cell r="AK156">
            <v>18</v>
          </cell>
          <cell r="AL156" t="str">
            <v>住宅型</v>
          </cell>
          <cell r="AM156" t="str">
            <v>-</v>
          </cell>
          <cell r="AQ156" t="str">
            <v>第168号</v>
          </cell>
        </row>
        <row r="157">
          <cell r="D157" t="str">
            <v>ふぉれすと小城</v>
          </cell>
          <cell r="E157" t="str">
            <v>845</v>
          </cell>
          <cell r="F157" t="str">
            <v>0002</v>
          </cell>
          <cell r="I157" t="str">
            <v>小城市</v>
          </cell>
          <cell r="J157" t="str">
            <v>小城町畑田2468番地1</v>
          </cell>
          <cell r="L157" t="str">
            <v>H30.3.1
R1.9.1
R1.12.1</v>
          </cell>
          <cell r="M157" t="str">
            <v>定員数の増員
管理者の変更
管理者の変更</v>
          </cell>
          <cell r="N157" t="str">
            <v>0952</v>
          </cell>
          <cell r="O157" t="str">
            <v>73</v>
          </cell>
          <cell r="P157" t="str">
            <v>5633</v>
          </cell>
          <cell r="Q157" t="str">
            <v>73-5634</v>
          </cell>
          <cell r="S157" t="str">
            <v>株式会社
ライフサポートNEO</v>
          </cell>
          <cell r="AD157">
            <v>42461</v>
          </cell>
          <cell r="AJ157">
            <v>42461</v>
          </cell>
          <cell r="AK157">
            <v>17</v>
          </cell>
          <cell r="AL157" t="str">
            <v>住宅型</v>
          </cell>
          <cell r="AM157" t="str">
            <v>-</v>
          </cell>
          <cell r="AQ157" t="str">
            <v>第169号</v>
          </cell>
        </row>
        <row r="158">
          <cell r="D158" t="str">
            <v>有料老人ホーム　だんらん</v>
          </cell>
          <cell r="E158" t="str">
            <v>846</v>
          </cell>
          <cell r="F158" t="str">
            <v>0002</v>
          </cell>
          <cell r="I158" t="str">
            <v>多久市</v>
          </cell>
          <cell r="J158" t="str">
            <v>北多久町大字小侍132-6</v>
          </cell>
          <cell r="L158">
            <v>43634</v>
          </cell>
          <cell r="M158" t="str">
            <v>代表者変更</v>
          </cell>
          <cell r="N158" t="str">
            <v>0952</v>
          </cell>
          <cell r="O158" t="str">
            <v>74</v>
          </cell>
          <cell r="P158" t="str">
            <v>3117</v>
          </cell>
          <cell r="Q158" t="str">
            <v>71-9622</v>
          </cell>
          <cell r="S158" t="str">
            <v>社会福祉法人　天寿会</v>
          </cell>
          <cell r="AD158">
            <v>42491</v>
          </cell>
          <cell r="AJ158">
            <v>42491</v>
          </cell>
          <cell r="AK158">
            <v>40</v>
          </cell>
          <cell r="AL158" t="str">
            <v>住宅型</v>
          </cell>
          <cell r="AM158" t="str">
            <v>-</v>
          </cell>
          <cell r="AQ158" t="str">
            <v>第170号</v>
          </cell>
        </row>
        <row r="159">
          <cell r="D159" t="str">
            <v>有料老人ホームかがやき西与賀</v>
          </cell>
          <cell r="E159" t="str">
            <v>840</v>
          </cell>
          <cell r="F159" t="str">
            <v>0034</v>
          </cell>
          <cell r="I159" t="str">
            <v>佐賀市</v>
          </cell>
          <cell r="J159" t="str">
            <v>西与賀町大字厘外1459</v>
          </cell>
          <cell r="N159" t="str">
            <v>0952</v>
          </cell>
          <cell r="O159" t="str">
            <v>97</v>
          </cell>
          <cell r="P159" t="str">
            <v>8127</v>
          </cell>
          <cell r="Q159" t="str">
            <v>97-8137</v>
          </cell>
          <cell r="S159" t="str">
            <v>株式会社ニューライフ</v>
          </cell>
          <cell r="AD159">
            <v>42522</v>
          </cell>
          <cell r="AJ159">
            <v>42522</v>
          </cell>
          <cell r="AK159">
            <v>19</v>
          </cell>
          <cell r="AL159" t="str">
            <v>住宅型</v>
          </cell>
          <cell r="AM159" t="str">
            <v>-</v>
          </cell>
          <cell r="AQ159" t="str">
            <v>第171号</v>
          </cell>
        </row>
        <row r="160">
          <cell r="D160" t="str">
            <v>有料老人ホームふるさと館</v>
          </cell>
          <cell r="E160" t="str">
            <v>843</v>
          </cell>
          <cell r="F160" t="str">
            <v>0301</v>
          </cell>
          <cell r="I160" t="str">
            <v>嬉野市</v>
          </cell>
          <cell r="J160" t="str">
            <v>嬉野町大字下宿乙2351番34</v>
          </cell>
          <cell r="L160">
            <v>43344</v>
          </cell>
          <cell r="M160" t="str">
            <v>増改築を伴う定員数・居室数の増加</v>
          </cell>
          <cell r="N160" t="str">
            <v>0954</v>
          </cell>
          <cell r="O160" t="str">
            <v>28</v>
          </cell>
          <cell r="P160" t="str">
            <v>9343</v>
          </cell>
          <cell r="Q160" t="str">
            <v>42-0127</v>
          </cell>
          <cell r="S160" t="str">
            <v>有限会社昭和通商</v>
          </cell>
          <cell r="AD160">
            <v>42552</v>
          </cell>
          <cell r="AJ160">
            <v>42552</v>
          </cell>
          <cell r="AK160">
            <v>70</v>
          </cell>
          <cell r="AL160" t="str">
            <v>住宅型</v>
          </cell>
          <cell r="AM160" t="str">
            <v>-</v>
          </cell>
          <cell r="AQ160" t="str">
            <v>第172号</v>
          </cell>
        </row>
        <row r="161">
          <cell r="D161" t="str">
            <v>住宅型有料老人ホーム美則</v>
          </cell>
          <cell r="E161" t="str">
            <v>849</v>
          </cell>
          <cell r="F161" t="str">
            <v>0926</v>
          </cell>
          <cell r="I161" t="str">
            <v>佐賀市</v>
          </cell>
          <cell r="J161" t="str">
            <v>若宮1-17-65</v>
          </cell>
          <cell r="N161" t="str">
            <v>0952</v>
          </cell>
          <cell r="O161" t="str">
            <v>34</v>
          </cell>
          <cell r="P161" t="str">
            <v>4322</v>
          </cell>
          <cell r="Q161" t="str">
            <v>34-4487</v>
          </cell>
          <cell r="S161" t="str">
            <v>有限会社ケアバンク</v>
          </cell>
          <cell r="AD161">
            <v>42552</v>
          </cell>
          <cell r="AJ161" t="str">
            <v>-
(地域密着型
特定施設)</v>
          </cell>
          <cell r="AK161">
            <v>16</v>
          </cell>
          <cell r="AL161" t="str">
            <v>住宅型</v>
          </cell>
          <cell r="AM161" t="str">
            <v>-</v>
          </cell>
          <cell r="AQ161" t="str">
            <v>第173号</v>
          </cell>
        </row>
        <row r="162">
          <cell r="D162" t="str">
            <v>有料老人ホーム
あんずの郷・城内</v>
          </cell>
          <cell r="E162" t="str">
            <v>840</v>
          </cell>
          <cell r="F162" t="str">
            <v>0041</v>
          </cell>
          <cell r="I162" t="str">
            <v>佐賀市</v>
          </cell>
          <cell r="J162" t="str">
            <v>城内一丁目１３番１３号</v>
          </cell>
          <cell r="N162" t="str">
            <v>0952</v>
          </cell>
          <cell r="O162" t="str">
            <v>23</v>
          </cell>
          <cell r="P162" t="str">
            <v>7324</v>
          </cell>
          <cell r="Q162" t="str">
            <v>23-7324</v>
          </cell>
          <cell r="S162" t="str">
            <v>特定非営利活動法人
福祉・杏林会</v>
          </cell>
          <cell r="AD162">
            <v>42552</v>
          </cell>
          <cell r="AJ162">
            <v>42552</v>
          </cell>
          <cell r="AK162">
            <v>3</v>
          </cell>
          <cell r="AL162" t="str">
            <v>住宅型</v>
          </cell>
          <cell r="AM162" t="str">
            <v>-</v>
          </cell>
          <cell r="AQ162" t="str">
            <v>第174号</v>
          </cell>
        </row>
        <row r="163">
          <cell r="D163" t="str">
            <v>住宅型有料老人ホーム
そいよかね白石</v>
          </cell>
          <cell r="E163" t="str">
            <v>849</v>
          </cell>
          <cell r="F163" t="str">
            <v>1112</v>
          </cell>
          <cell r="H163" t="str">
            <v>杵島郡</v>
          </cell>
          <cell r="I163" t="str">
            <v>白石町</v>
          </cell>
          <cell r="J163" t="str">
            <v>福田1268番1</v>
          </cell>
          <cell r="L163">
            <v>43831</v>
          </cell>
          <cell r="M163" t="str">
            <v>代表者、利用料金、施設長の変更</v>
          </cell>
          <cell r="N163" t="str">
            <v>0952</v>
          </cell>
          <cell r="O163" t="str">
            <v>37</v>
          </cell>
          <cell r="P163" t="str">
            <v>5617</v>
          </cell>
          <cell r="Q163" t="str">
            <v>37-5618</v>
          </cell>
          <cell r="S163" t="str">
            <v>株式会社ミズ</v>
          </cell>
          <cell r="AD163">
            <v>42562</v>
          </cell>
          <cell r="AJ163">
            <v>42562</v>
          </cell>
          <cell r="AK163">
            <v>48</v>
          </cell>
          <cell r="AL163" t="str">
            <v>住宅型</v>
          </cell>
          <cell r="AM163" t="str">
            <v>-</v>
          </cell>
          <cell r="AQ163" t="str">
            <v>第175号</v>
          </cell>
        </row>
        <row r="164">
          <cell r="D164" t="str">
            <v>有料老人ホーム　花梨</v>
          </cell>
          <cell r="E164" t="str">
            <v>849</v>
          </cell>
          <cell r="F164" t="str">
            <v>0936</v>
          </cell>
          <cell r="I164" t="str">
            <v>佐賀市</v>
          </cell>
          <cell r="J164" t="str">
            <v>鍋島町大字森田2116番地12</v>
          </cell>
          <cell r="N164" t="str">
            <v>0952</v>
          </cell>
          <cell r="O164" t="str">
            <v>32</v>
          </cell>
          <cell r="P164" t="str">
            <v>0077</v>
          </cell>
          <cell r="Q164" t="str">
            <v>32-0077</v>
          </cell>
          <cell r="S164" t="str">
            <v>株式会社かれん</v>
          </cell>
          <cell r="AD164">
            <v>42583</v>
          </cell>
          <cell r="AJ164">
            <v>42583</v>
          </cell>
          <cell r="AK164">
            <v>18</v>
          </cell>
          <cell r="AL164" t="str">
            <v>住宅型</v>
          </cell>
          <cell r="AM164" t="str">
            <v>-</v>
          </cell>
          <cell r="AQ164" t="str">
            <v>第176号</v>
          </cell>
        </row>
        <row r="165">
          <cell r="D165" t="str">
            <v>有料老人ホームケアポート晴寿</v>
          </cell>
          <cell r="E165" t="str">
            <v>849</v>
          </cell>
          <cell r="F165" t="str">
            <v>0916</v>
          </cell>
          <cell r="I165" t="str">
            <v>佐賀市</v>
          </cell>
          <cell r="J165" t="str">
            <v>高木瀬町大字東高木1170番地</v>
          </cell>
          <cell r="N165" t="str">
            <v>0952</v>
          </cell>
          <cell r="O165" t="str">
            <v>20</v>
          </cell>
          <cell r="P165" t="str">
            <v>6511</v>
          </cell>
          <cell r="Q165" t="str">
            <v>20-6517</v>
          </cell>
          <cell r="S165" t="str">
            <v>社会福祉法人晴寿会</v>
          </cell>
          <cell r="AD165">
            <v>42583</v>
          </cell>
          <cell r="AJ165">
            <v>42583</v>
          </cell>
          <cell r="AK165">
            <v>29</v>
          </cell>
          <cell r="AL165" t="str">
            <v>住宅型</v>
          </cell>
          <cell r="AM165" t="str">
            <v>-</v>
          </cell>
          <cell r="AQ165" t="str">
            <v>第177号</v>
          </cell>
        </row>
        <row r="166">
          <cell r="D166" t="str">
            <v>住宅型有料老人ホーム
ソレイユひらまつ</v>
          </cell>
          <cell r="E166" t="str">
            <v>845</v>
          </cell>
          <cell r="F166" t="str">
            <v>0001</v>
          </cell>
          <cell r="I166" t="str">
            <v>小城市</v>
          </cell>
          <cell r="J166" t="str">
            <v>小城町815-1</v>
          </cell>
          <cell r="L166">
            <v>43252</v>
          </cell>
          <cell r="M166" t="str">
            <v>管理者の変更</v>
          </cell>
          <cell r="N166" t="str">
            <v>0952</v>
          </cell>
          <cell r="O166" t="str">
            <v>20</v>
          </cell>
          <cell r="P166" t="str">
            <v>3700</v>
          </cell>
          <cell r="Q166" t="str">
            <v>20-7015</v>
          </cell>
          <cell r="S166" t="str">
            <v>医療法人ひらまつ病院</v>
          </cell>
          <cell r="AD166">
            <v>42583</v>
          </cell>
          <cell r="AJ166">
            <v>42583</v>
          </cell>
          <cell r="AK166">
            <v>34</v>
          </cell>
          <cell r="AL166" t="str">
            <v>住宅型</v>
          </cell>
          <cell r="AM166" t="str">
            <v>-</v>
          </cell>
          <cell r="AQ166" t="str">
            <v>第178号</v>
          </cell>
        </row>
        <row r="167">
          <cell r="D167" t="str">
            <v>介護付有料老人ホーム
スリールひらまつ</v>
          </cell>
          <cell r="E167" t="str">
            <v>845</v>
          </cell>
          <cell r="F167" t="str">
            <v>0001</v>
          </cell>
          <cell r="I167" t="str">
            <v>小城市</v>
          </cell>
          <cell r="J167" t="str">
            <v>小城町815-1</v>
          </cell>
          <cell r="L167">
            <v>43252</v>
          </cell>
          <cell r="M167" t="str">
            <v>管理者の変更</v>
          </cell>
          <cell r="N167" t="str">
            <v>0952</v>
          </cell>
          <cell r="O167" t="str">
            <v>20</v>
          </cell>
          <cell r="P167" t="str">
            <v>7015</v>
          </cell>
          <cell r="Q167" t="str">
            <v>20-3501</v>
          </cell>
          <cell r="S167" t="str">
            <v>医療法人ひらまつ病院</v>
          </cell>
          <cell r="AD167">
            <v>42583</v>
          </cell>
          <cell r="AJ167">
            <v>42583</v>
          </cell>
          <cell r="AK167">
            <v>30</v>
          </cell>
          <cell r="AL167" t="str">
            <v>介護付</v>
          </cell>
          <cell r="AM167">
            <v>4171300512</v>
          </cell>
          <cell r="AQ167" t="str">
            <v>第179号</v>
          </cell>
        </row>
        <row r="168">
          <cell r="D168" t="str">
            <v>有料老人ホーム 光輝</v>
          </cell>
          <cell r="E168" t="str">
            <v>849</v>
          </cell>
          <cell r="F168" t="str">
            <v>1312</v>
          </cell>
          <cell r="I168" t="str">
            <v>鹿島市</v>
          </cell>
          <cell r="J168" t="str">
            <v>大字納富分579番地1</v>
          </cell>
          <cell r="L168" t="str">
            <v>R1.5.15
R1.10.1
R2.2.18</v>
          </cell>
          <cell r="M168" t="str">
            <v>定員数の変更（20→21）
料金の変更
定員数の変更（21→22）</v>
          </cell>
          <cell r="N168" t="str">
            <v>0954</v>
          </cell>
          <cell r="O168" t="str">
            <v>68</v>
          </cell>
          <cell r="P168" t="str">
            <v>0261</v>
          </cell>
          <cell r="Q168" t="str">
            <v>68-0262</v>
          </cell>
          <cell r="S168" t="str">
            <v>有限会社エース商会</v>
          </cell>
          <cell r="AD168">
            <v>42633</v>
          </cell>
          <cell r="AJ168">
            <v>42633</v>
          </cell>
          <cell r="AK168">
            <v>22</v>
          </cell>
          <cell r="AL168" t="str">
            <v>住宅型</v>
          </cell>
          <cell r="AM168" t="str">
            <v>-</v>
          </cell>
          <cell r="AQ168" t="str">
            <v>第180号</v>
          </cell>
        </row>
        <row r="169">
          <cell r="D169" t="str">
            <v>有料老人ホーム　天山の里</v>
          </cell>
          <cell r="E169" t="str">
            <v>845</v>
          </cell>
          <cell r="F169" t="str">
            <v>0002</v>
          </cell>
          <cell r="I169" t="str">
            <v>小城市</v>
          </cell>
          <cell r="J169" t="str">
            <v>小城町畑田1851番地29</v>
          </cell>
          <cell r="N169" t="str">
            <v>0952</v>
          </cell>
          <cell r="O169" t="str">
            <v>72</v>
          </cell>
          <cell r="P169" t="str">
            <v>6453</v>
          </cell>
          <cell r="Q169" t="str">
            <v>72-6453</v>
          </cell>
          <cell r="S169" t="str">
            <v>有限会社天山の里</v>
          </cell>
          <cell r="AD169">
            <v>42705</v>
          </cell>
          <cell r="AJ169">
            <v>42705</v>
          </cell>
          <cell r="AK169">
            <v>15</v>
          </cell>
          <cell r="AL169" t="str">
            <v>住宅型</v>
          </cell>
          <cell r="AM169" t="str">
            <v>-</v>
          </cell>
          <cell r="AQ169" t="str">
            <v>第181号</v>
          </cell>
        </row>
        <row r="170">
          <cell r="D170" t="str">
            <v>住宅型有料老人ホーム
きぼう神埼弐番館</v>
          </cell>
          <cell r="E170">
            <v>842</v>
          </cell>
          <cell r="F170" t="str">
            <v>0007</v>
          </cell>
          <cell r="I170" t="str">
            <v>神埼市</v>
          </cell>
          <cell r="J170" t="str">
            <v>神埼町鶴3823番地1</v>
          </cell>
          <cell r="L170" t="str">
            <v>R1.5.31
R2.4.1</v>
          </cell>
          <cell r="M170" t="str">
            <v>管理者の変更</v>
          </cell>
          <cell r="N170" t="str">
            <v>0952</v>
          </cell>
          <cell r="O170">
            <v>52</v>
          </cell>
          <cell r="P170">
            <v>7052</v>
          </cell>
          <cell r="Q170" t="str">
            <v>97-8114</v>
          </cell>
          <cell r="S170" t="str">
            <v>株式会社
ライフサポートNEO</v>
          </cell>
          <cell r="AD170">
            <v>42705</v>
          </cell>
          <cell r="AJ170" t="str">
            <v>-
(地域密着型
特定施設)</v>
          </cell>
          <cell r="AK170">
            <v>16</v>
          </cell>
          <cell r="AL170" t="str">
            <v>住宅型</v>
          </cell>
          <cell r="AM170" t="str">
            <v>-</v>
          </cell>
          <cell r="AQ170" t="str">
            <v>第182号</v>
          </cell>
        </row>
        <row r="171">
          <cell r="D171" t="str">
            <v>住宅型有料老人ホーム
きぼう鳥栖弐番館</v>
          </cell>
          <cell r="E171" t="str">
            <v>841</v>
          </cell>
          <cell r="F171" t="str">
            <v>0055</v>
          </cell>
          <cell r="I171" t="str">
            <v>鳥栖市</v>
          </cell>
          <cell r="J171" t="str">
            <v>養父町497-1</v>
          </cell>
          <cell r="L171">
            <v>43344</v>
          </cell>
          <cell r="M171" t="str">
            <v>管理者の変更</v>
          </cell>
          <cell r="N171" t="str">
            <v>0942</v>
          </cell>
          <cell r="O171">
            <v>83</v>
          </cell>
          <cell r="P171">
            <v>7737</v>
          </cell>
          <cell r="Q171" t="str">
            <v>50-8553</v>
          </cell>
          <cell r="S171" t="str">
            <v>株式会社
ライフサポートNEO</v>
          </cell>
          <cell r="AD171">
            <v>42736</v>
          </cell>
          <cell r="AJ171">
            <v>42736</v>
          </cell>
          <cell r="AK171">
            <v>16</v>
          </cell>
          <cell r="AL171" t="str">
            <v>住宅型</v>
          </cell>
          <cell r="AM171" t="str">
            <v>-</v>
          </cell>
          <cell r="AQ171" t="str">
            <v>第183号</v>
          </cell>
        </row>
        <row r="172">
          <cell r="D172" t="str">
            <v>住宅型有料老人ホーム
結絆</v>
          </cell>
          <cell r="E172" t="str">
            <v>847</v>
          </cell>
          <cell r="F172" t="str">
            <v>0825</v>
          </cell>
          <cell r="I172" t="str">
            <v>唐津市</v>
          </cell>
          <cell r="J172" t="str">
            <v>見借3459番地13</v>
          </cell>
          <cell r="L172" t="str">
            <v>2018.9.1</v>
          </cell>
          <cell r="M172" t="str">
            <v>利用料金変更</v>
          </cell>
          <cell r="N172" t="str">
            <v>0955</v>
          </cell>
          <cell r="O172">
            <v>58</v>
          </cell>
          <cell r="P172">
            <v>8151</v>
          </cell>
          <cell r="Q172" t="str">
            <v>58-8152</v>
          </cell>
          <cell r="S172" t="str">
            <v>合同会社結絆</v>
          </cell>
          <cell r="AD172">
            <v>42744</v>
          </cell>
          <cell r="AJ172">
            <v>42744</v>
          </cell>
          <cell r="AK172">
            <v>14</v>
          </cell>
          <cell r="AL172" t="str">
            <v>住宅型</v>
          </cell>
          <cell r="AM172" t="str">
            <v>-</v>
          </cell>
          <cell r="AQ172" t="str">
            <v>第184号</v>
          </cell>
        </row>
        <row r="173">
          <cell r="D173" t="str">
            <v>有料老人ホーム
スリヨンラソ</v>
          </cell>
          <cell r="E173" t="str">
            <v>843</v>
          </cell>
          <cell r="F173" t="str">
            <v>0021</v>
          </cell>
          <cell r="I173" t="str">
            <v>武雄市</v>
          </cell>
          <cell r="J173" t="str">
            <v>武雄町大字永島字丸熊15860番地3</v>
          </cell>
          <cell r="N173" t="str">
            <v>0954</v>
          </cell>
          <cell r="O173">
            <v>22</v>
          </cell>
          <cell r="P173">
            <v>3787</v>
          </cell>
          <cell r="Q173" t="str">
            <v>22-3787</v>
          </cell>
          <cell r="S173" t="str">
            <v>株式会社リアン</v>
          </cell>
          <cell r="AD173">
            <v>42767</v>
          </cell>
          <cell r="AJ173" t="str">
            <v>-
(地域密着型
特定施設)</v>
          </cell>
          <cell r="AK173">
            <v>16</v>
          </cell>
          <cell r="AL173" t="str">
            <v>住宅型</v>
          </cell>
          <cell r="AM173" t="str">
            <v>-</v>
          </cell>
          <cell r="AQ173" t="str">
            <v>第185号</v>
          </cell>
        </row>
        <row r="174">
          <cell r="D174" t="str">
            <v>有料老人ホームかりん</v>
          </cell>
          <cell r="E174" t="str">
            <v>848</v>
          </cell>
          <cell r="F174" t="str">
            <v>0027</v>
          </cell>
          <cell r="I174" t="str">
            <v>伊万里市</v>
          </cell>
          <cell r="J174" t="str">
            <v>立花町1465番地</v>
          </cell>
          <cell r="N174" t="str">
            <v>0955</v>
          </cell>
          <cell r="O174">
            <v>21</v>
          </cell>
          <cell r="P174">
            <v>1555</v>
          </cell>
          <cell r="Q174" t="str">
            <v>21-1556</v>
          </cell>
          <cell r="S174" t="str">
            <v>株式会社はなのわ</v>
          </cell>
          <cell r="AD174">
            <v>42767</v>
          </cell>
          <cell r="AJ174">
            <v>42767</v>
          </cell>
          <cell r="AK174">
            <v>39</v>
          </cell>
          <cell r="AL174" t="str">
            <v>住宅型</v>
          </cell>
          <cell r="AM174" t="str">
            <v>-</v>
          </cell>
          <cell r="AQ174" t="str">
            <v>第186号</v>
          </cell>
        </row>
        <row r="175">
          <cell r="D175" t="str">
            <v>住宅型有料老人ホーム
寄人</v>
          </cell>
          <cell r="E175" t="str">
            <v>849</v>
          </cell>
          <cell r="F175" t="str">
            <v>0922</v>
          </cell>
          <cell r="I175" t="str">
            <v>佐賀市</v>
          </cell>
          <cell r="J175" t="str">
            <v>高木瀬東五丁目17番11号</v>
          </cell>
          <cell r="N175" t="str">
            <v>0952</v>
          </cell>
          <cell r="O175">
            <v>20</v>
          </cell>
          <cell r="P175">
            <v>3366</v>
          </cell>
          <cell r="Q175" t="str">
            <v>20-3367</v>
          </cell>
          <cell r="S175" t="str">
            <v>医療法人源流会</v>
          </cell>
          <cell r="AD175">
            <v>42826</v>
          </cell>
          <cell r="AJ175">
            <v>42826</v>
          </cell>
          <cell r="AK175">
            <v>25</v>
          </cell>
          <cell r="AL175" t="str">
            <v>住宅型</v>
          </cell>
          <cell r="AM175" t="str">
            <v>-</v>
          </cell>
          <cell r="AQ175" t="str">
            <v>第187号</v>
          </cell>
        </row>
        <row r="176">
          <cell r="D176" t="str">
            <v>住宅型有料老人ホーム
かもめ</v>
          </cell>
          <cell r="E176" t="str">
            <v>849</v>
          </cell>
          <cell r="F176" t="str">
            <v>0202</v>
          </cell>
          <cell r="I176" t="str">
            <v>佐賀市</v>
          </cell>
          <cell r="J176" t="str">
            <v>久保田町大字久富3459番地1</v>
          </cell>
          <cell r="N176" t="str">
            <v>0952</v>
          </cell>
          <cell r="O176">
            <v>68</v>
          </cell>
          <cell r="P176">
            <v>2211</v>
          </cell>
          <cell r="Q176" t="str">
            <v>68-2235</v>
          </cell>
          <cell r="S176" t="str">
            <v>社会福祉法人平成会</v>
          </cell>
          <cell r="AD176">
            <v>42826</v>
          </cell>
          <cell r="AJ176">
            <v>42826</v>
          </cell>
          <cell r="AK176">
            <v>35</v>
          </cell>
          <cell r="AL176" t="str">
            <v>住宅型</v>
          </cell>
          <cell r="AM176" t="str">
            <v>-</v>
          </cell>
          <cell r="AQ176" t="str">
            <v>第188号</v>
          </cell>
        </row>
        <row r="177">
          <cell r="D177" t="str">
            <v>住宅型有料老人ホーム
いつくしの家</v>
          </cell>
          <cell r="E177" t="str">
            <v>841</v>
          </cell>
          <cell r="F177" t="str">
            <v>0201</v>
          </cell>
          <cell r="H177" t="str">
            <v>三養基郡</v>
          </cell>
          <cell r="I177" t="str">
            <v>基山町</v>
          </cell>
          <cell r="J177" t="str">
            <v>小倉千代275番1</v>
          </cell>
          <cell r="L177">
            <v>43891</v>
          </cell>
          <cell r="M177" t="str">
            <v>増改築のない定員の変更</v>
          </cell>
          <cell r="N177" t="str">
            <v>0942</v>
          </cell>
          <cell r="O177">
            <v>85</v>
          </cell>
          <cell r="P177">
            <v>8632</v>
          </cell>
          <cell r="Q177" t="str">
            <v>85-8635</v>
          </cell>
          <cell r="S177" t="str">
            <v>株式会社いつくし</v>
          </cell>
          <cell r="AD177">
            <v>42736</v>
          </cell>
          <cell r="AJ177">
            <v>43121</v>
          </cell>
          <cell r="AK177">
            <v>17</v>
          </cell>
          <cell r="AL177" t="str">
            <v>住宅型</v>
          </cell>
          <cell r="AM177" t="str">
            <v>-</v>
          </cell>
          <cell r="AQ177" t="str">
            <v>第189号</v>
          </cell>
        </row>
        <row r="178">
          <cell r="D178" t="str">
            <v>住宅型有料老人ホーム
さくら坂</v>
          </cell>
          <cell r="E178" t="str">
            <v>849</v>
          </cell>
          <cell r="F178" t="str">
            <v>0101</v>
          </cell>
          <cell r="H178" t="str">
            <v>三養基郡</v>
          </cell>
          <cell r="I178" t="str">
            <v>みやき町</v>
          </cell>
          <cell r="J178" t="str">
            <v>大字原古賀6309番67</v>
          </cell>
          <cell r="N178" t="str">
            <v>0942</v>
          </cell>
          <cell r="O178">
            <v>94</v>
          </cell>
          <cell r="P178">
            <v>2071</v>
          </cell>
          <cell r="Q178" t="str">
            <v>94-2071</v>
          </cell>
          <cell r="S178" t="str">
            <v>特定非営利活動法人歩夢</v>
          </cell>
          <cell r="AD178">
            <v>42856</v>
          </cell>
          <cell r="AJ178">
            <v>42856</v>
          </cell>
          <cell r="AK178">
            <v>18</v>
          </cell>
          <cell r="AL178" t="str">
            <v>住宅型</v>
          </cell>
          <cell r="AM178" t="str">
            <v>-</v>
          </cell>
          <cell r="AQ178" t="str">
            <v>第190号</v>
          </cell>
        </row>
        <row r="179">
          <cell r="D179" t="str">
            <v>有料老人ホームユーミン</v>
          </cell>
          <cell r="E179" t="str">
            <v>840</v>
          </cell>
          <cell r="F179" t="str">
            <v>0201</v>
          </cell>
          <cell r="I179" t="str">
            <v>佐賀市</v>
          </cell>
          <cell r="J179" t="str">
            <v>大和町大字尼寺1321-2</v>
          </cell>
          <cell r="N179" t="str">
            <v>0952</v>
          </cell>
          <cell r="O179">
            <v>62</v>
          </cell>
          <cell r="P179">
            <v>1253</v>
          </cell>
          <cell r="Q179" t="str">
            <v>62-1253</v>
          </cell>
          <cell r="S179" t="str">
            <v>有限会社トランスポート</v>
          </cell>
          <cell r="AD179">
            <v>42856</v>
          </cell>
          <cell r="AJ179">
            <v>42856</v>
          </cell>
          <cell r="AK179">
            <v>15</v>
          </cell>
          <cell r="AL179" t="str">
            <v>住宅型</v>
          </cell>
          <cell r="AM179" t="str">
            <v>-</v>
          </cell>
          <cell r="AQ179" t="str">
            <v>第191号</v>
          </cell>
        </row>
        <row r="180">
          <cell r="D180" t="str">
            <v>介護付有料老人ホーム
ハーモニーライフきぼう壱番館</v>
          </cell>
          <cell r="E180" t="str">
            <v>842</v>
          </cell>
          <cell r="F180" t="str">
            <v>0011</v>
          </cell>
          <cell r="I180" t="str">
            <v>神埼市</v>
          </cell>
          <cell r="J180" t="str">
            <v>神埼町竹字利田1042-1</v>
          </cell>
          <cell r="L180">
            <v>42309</v>
          </cell>
          <cell r="M180" t="str">
            <v>管理者の変更</v>
          </cell>
          <cell r="N180" t="str">
            <v>0952</v>
          </cell>
          <cell r="O180">
            <v>97</v>
          </cell>
          <cell r="P180">
            <v>7430</v>
          </cell>
          <cell r="Q180" t="str">
            <v>53-7055</v>
          </cell>
          <cell r="S180" t="str">
            <v>株式会社
ライフサポートＮＥＯ</v>
          </cell>
          <cell r="AD180">
            <v>42856</v>
          </cell>
          <cell r="AJ180">
            <v>42856</v>
          </cell>
          <cell r="AK180">
            <v>30</v>
          </cell>
          <cell r="AL180" t="str">
            <v>介護付</v>
          </cell>
          <cell r="AM180">
            <v>4172000236</v>
          </cell>
          <cell r="AQ180" t="str">
            <v>第192号</v>
          </cell>
        </row>
        <row r="181">
          <cell r="D181" t="str">
            <v>住宅型有料老人ホームＳola</v>
          </cell>
          <cell r="E181" t="str">
            <v>849</v>
          </cell>
          <cell r="F181" t="str">
            <v>0901</v>
          </cell>
          <cell r="I181" t="str">
            <v>佐賀市</v>
          </cell>
          <cell r="J181" t="str">
            <v>久保田町大字川久保字赤井手2225番地1</v>
          </cell>
          <cell r="L181">
            <v>43199</v>
          </cell>
          <cell r="M181" t="str">
            <v>管理者変更</v>
          </cell>
          <cell r="N181" t="str">
            <v>0952</v>
          </cell>
          <cell r="O181">
            <v>37</v>
          </cell>
          <cell r="P181" t="str">
            <v>0677</v>
          </cell>
          <cell r="Q181" t="str">
            <v>37-0679</v>
          </cell>
          <cell r="S181" t="str">
            <v>有限会社フレンドリー</v>
          </cell>
          <cell r="AD181">
            <v>42842</v>
          </cell>
          <cell r="AJ181">
            <v>42886</v>
          </cell>
          <cell r="AK181">
            <v>31</v>
          </cell>
          <cell r="AL181" t="str">
            <v>住宅型</v>
          </cell>
          <cell r="AM181" t="str">
            <v>-</v>
          </cell>
          <cell r="AQ181" t="str">
            <v>第193号</v>
          </cell>
        </row>
        <row r="182">
          <cell r="D182" t="str">
            <v>有料老人ホームてまり</v>
          </cell>
          <cell r="E182" t="str">
            <v>840</v>
          </cell>
          <cell r="F182" t="str">
            <v>0034</v>
          </cell>
          <cell r="I182" t="str">
            <v>佐賀市</v>
          </cell>
          <cell r="J182" t="str">
            <v>西与賀町大字厘外732番地4</v>
          </cell>
          <cell r="N182" t="str">
            <v>0952</v>
          </cell>
          <cell r="O182">
            <v>26</v>
          </cell>
          <cell r="P182">
            <v>7880</v>
          </cell>
          <cell r="Q182" t="str">
            <v>41-8651</v>
          </cell>
          <cell r="S182" t="str">
            <v>株式会社白峯</v>
          </cell>
          <cell r="AD182">
            <v>42887</v>
          </cell>
          <cell r="AJ182">
            <v>42887</v>
          </cell>
          <cell r="AK182">
            <v>29</v>
          </cell>
          <cell r="AL182" t="str">
            <v>住宅型</v>
          </cell>
          <cell r="AM182" t="str">
            <v>-</v>
          </cell>
          <cell r="AQ182" t="str">
            <v>第194号</v>
          </cell>
        </row>
        <row r="183">
          <cell r="D183" t="str">
            <v>有料老人ホームいやし</v>
          </cell>
          <cell r="E183" t="str">
            <v>841</v>
          </cell>
          <cell r="F183" t="str">
            <v>0081</v>
          </cell>
          <cell r="I183" t="str">
            <v>鳥栖市</v>
          </cell>
          <cell r="J183" t="str">
            <v>萱方町160番地1</v>
          </cell>
          <cell r="L183">
            <v>43893</v>
          </cell>
          <cell r="M183" t="str">
            <v>管理者変更</v>
          </cell>
          <cell r="N183" t="str">
            <v>0942</v>
          </cell>
          <cell r="O183">
            <v>87</v>
          </cell>
          <cell r="P183">
            <v>8875</v>
          </cell>
          <cell r="Q183" t="str">
            <v>87-8876</v>
          </cell>
          <cell r="S183" t="str">
            <v>医療法人太啓会</v>
          </cell>
          <cell r="AD183">
            <v>42948</v>
          </cell>
          <cell r="AJ183">
            <v>42948</v>
          </cell>
          <cell r="AK183">
            <v>28</v>
          </cell>
          <cell r="AL183" t="str">
            <v>住宅型</v>
          </cell>
          <cell r="AM183" t="str">
            <v>-</v>
          </cell>
          <cell r="AQ183" t="str">
            <v>第195号</v>
          </cell>
        </row>
        <row r="184">
          <cell r="D184" t="str">
            <v>玄海町高齢者向け住宅玄海園</v>
          </cell>
          <cell r="E184" t="str">
            <v>847</v>
          </cell>
          <cell r="F184" t="str">
            <v>1432</v>
          </cell>
          <cell r="H184" t="str">
            <v>東松浦郡</v>
          </cell>
          <cell r="I184" t="str">
            <v>玄海町</v>
          </cell>
          <cell r="J184" t="str">
            <v>大字平尾380番地1</v>
          </cell>
          <cell r="N184" t="str">
            <v>0955</v>
          </cell>
          <cell r="O184">
            <v>80</v>
          </cell>
          <cell r="P184" t="str">
            <v>0412</v>
          </cell>
          <cell r="Q184" t="str">
            <v>80-0639</v>
          </cell>
          <cell r="S184" t="str">
            <v>玄海町</v>
          </cell>
          <cell r="AD184">
            <v>42948</v>
          </cell>
          <cell r="AJ184">
            <v>42948</v>
          </cell>
          <cell r="AK184">
            <v>10</v>
          </cell>
          <cell r="AL184" t="str">
            <v>住宅型</v>
          </cell>
          <cell r="AM184" t="str">
            <v>-</v>
          </cell>
          <cell r="AQ184" t="str">
            <v>第196号</v>
          </cell>
        </row>
        <row r="185">
          <cell r="D185" t="str">
            <v>住宅型有料老人ホーム
すみれ２号館</v>
          </cell>
          <cell r="E185" t="str">
            <v>849</v>
          </cell>
          <cell r="F185" t="str">
            <v>0905</v>
          </cell>
          <cell r="I185" t="str">
            <v>佐賀市</v>
          </cell>
          <cell r="J185" t="str">
            <v>金立町大字千布2307番地2</v>
          </cell>
          <cell r="N185" t="str">
            <v>0952</v>
          </cell>
          <cell r="O185">
            <v>20</v>
          </cell>
          <cell r="P185" t="str">
            <v>0245</v>
          </cell>
          <cell r="Q185" t="str">
            <v>20-0911</v>
          </cell>
          <cell r="S185" t="str">
            <v>株式会社ケアハウスすみれ</v>
          </cell>
          <cell r="AD185">
            <v>42957</v>
          </cell>
          <cell r="AJ185" t="str">
            <v>-
(地域密着型
特定施設)</v>
          </cell>
          <cell r="AK185">
            <v>9</v>
          </cell>
          <cell r="AL185" t="str">
            <v>住宅型</v>
          </cell>
          <cell r="AM185" t="str">
            <v>-</v>
          </cell>
          <cell r="AQ185" t="str">
            <v>第197号</v>
          </cell>
        </row>
        <row r="186">
          <cell r="D186" t="str">
            <v>住宅型有料老人ホームあぃあぃ</v>
          </cell>
          <cell r="E186" t="str">
            <v>849</v>
          </cell>
          <cell r="F186" t="str">
            <v>1312</v>
          </cell>
          <cell r="I186" t="str">
            <v>鹿島市</v>
          </cell>
          <cell r="J186" t="str">
            <v>納富分4488番地</v>
          </cell>
          <cell r="L186" t="str">
            <v>Ｈ30.1.1
Ｒ1.8.1
Ｒ2.1.1
R2.2.14</v>
          </cell>
          <cell r="M186" t="str">
            <v>定員数の増員等
管理者の変更
利用料金の変更
定員数の増員等</v>
          </cell>
          <cell r="N186" t="str">
            <v>0954</v>
          </cell>
          <cell r="O186">
            <v>63</v>
          </cell>
          <cell r="P186">
            <v>6636</v>
          </cell>
          <cell r="Q186" t="str">
            <v>69-8178</v>
          </cell>
          <cell r="S186" t="str">
            <v>福祉サービスこころ株式会社</v>
          </cell>
          <cell r="AD186">
            <v>42979</v>
          </cell>
          <cell r="AJ186">
            <v>42979</v>
          </cell>
          <cell r="AK186">
            <v>17</v>
          </cell>
          <cell r="AL186" t="str">
            <v>住宅型</v>
          </cell>
          <cell r="AM186" t="str">
            <v>-</v>
          </cell>
          <cell r="AQ186" t="str">
            <v>第198号</v>
          </cell>
        </row>
        <row r="187">
          <cell r="D187" t="str">
            <v>住宅型有料老人ホーム東与賀</v>
          </cell>
          <cell r="E187" t="str">
            <v>840</v>
          </cell>
          <cell r="F187" t="str">
            <v>2223</v>
          </cell>
          <cell r="I187" t="str">
            <v>佐賀市</v>
          </cell>
          <cell r="J187" t="str">
            <v>東与賀町大字飯盛2-5</v>
          </cell>
          <cell r="N187" t="str">
            <v>0952</v>
          </cell>
          <cell r="O187">
            <v>45</v>
          </cell>
          <cell r="P187">
            <v>1717</v>
          </cell>
          <cell r="Q187" t="str">
            <v>45-0707</v>
          </cell>
          <cell r="S187" t="str">
            <v>株式会社パラディ</v>
          </cell>
          <cell r="AD187">
            <v>42979</v>
          </cell>
          <cell r="AJ187">
            <v>42979</v>
          </cell>
          <cell r="AK187">
            <v>17</v>
          </cell>
          <cell r="AL187" t="str">
            <v>住宅型</v>
          </cell>
          <cell r="AM187" t="str">
            <v>-</v>
          </cell>
          <cell r="AQ187" t="str">
            <v>第199号</v>
          </cell>
        </row>
        <row r="188">
          <cell r="D188" t="str">
            <v>住宅型有料老人ホーム
えるむの杜</v>
          </cell>
          <cell r="E188" t="str">
            <v>843</v>
          </cell>
          <cell r="F188" t="str">
            <v>0231</v>
          </cell>
          <cell r="I188" t="str">
            <v>武雄市</v>
          </cell>
          <cell r="J188" t="str">
            <v>西川登町大字小田志16799番地</v>
          </cell>
          <cell r="L188" t="str">
            <v>H30.9.1
R1.11.27</v>
          </cell>
          <cell r="M188" t="str">
            <v>管理者の変更等
利用料金の変更</v>
          </cell>
          <cell r="N188" t="str">
            <v>0954</v>
          </cell>
          <cell r="O188">
            <v>28</v>
          </cell>
          <cell r="P188">
            <v>2213</v>
          </cell>
          <cell r="Q188" t="str">
            <v>28-2215</v>
          </cell>
          <cell r="S188" t="str">
            <v>株式会社やさか</v>
          </cell>
          <cell r="AD188">
            <v>42979</v>
          </cell>
          <cell r="AJ188" t="str">
            <v>-
(地域密着型
特定施設)</v>
          </cell>
          <cell r="AK188">
            <v>21</v>
          </cell>
          <cell r="AL188" t="str">
            <v>住宅型</v>
          </cell>
          <cell r="AM188" t="str">
            <v>-</v>
          </cell>
          <cell r="AQ188" t="str">
            <v>第200号</v>
          </cell>
        </row>
        <row r="189">
          <cell r="D189" t="str">
            <v>さがケアセンターそよ風
住宅型有料老人ホーム</v>
          </cell>
          <cell r="E189" t="str">
            <v>849</v>
          </cell>
          <cell r="F189" t="str">
            <v>0123</v>
          </cell>
          <cell r="H189" t="str">
            <v>三養基郡</v>
          </cell>
          <cell r="I189" t="str">
            <v>上峰町</v>
          </cell>
          <cell r="J189" t="str">
            <v>坊所1523-53</v>
          </cell>
          <cell r="L189" t="str">
            <v>H30.10.1
R1.6.25</v>
          </cell>
          <cell r="M189" t="str">
            <v>管理者の変更
代表者の変更</v>
          </cell>
          <cell r="N189" t="str">
            <v>0952</v>
          </cell>
          <cell r="O189">
            <v>55</v>
          </cell>
          <cell r="P189">
            <v>6050</v>
          </cell>
          <cell r="Q189" t="str">
            <v>55-7971</v>
          </cell>
          <cell r="S189" t="str">
            <v>株式会社ユニマットリタイアメント・コミュニティ</v>
          </cell>
          <cell r="AD189">
            <v>43009</v>
          </cell>
          <cell r="AJ189" t="str">
            <v>-
(地域密着型
特定施設)</v>
          </cell>
          <cell r="AK189">
            <v>9</v>
          </cell>
          <cell r="AL189" t="str">
            <v>住宅型</v>
          </cell>
          <cell r="AM189" t="str">
            <v>-</v>
          </cell>
          <cell r="AQ189" t="str">
            <v>第201号</v>
          </cell>
        </row>
        <row r="190">
          <cell r="D190" t="str">
            <v>住宅型有料老人ホーム結の舟</v>
          </cell>
          <cell r="E190" t="str">
            <v>849</v>
          </cell>
          <cell r="F190" t="str">
            <v>1322</v>
          </cell>
          <cell r="I190" t="str">
            <v>鹿島市</v>
          </cell>
          <cell r="J190" t="str">
            <v>浜町892番地1</v>
          </cell>
          <cell r="L190">
            <v>43252</v>
          </cell>
          <cell r="M190" t="str">
            <v>管理者の変更</v>
          </cell>
          <cell r="N190" t="str">
            <v>0954</v>
          </cell>
          <cell r="O190">
            <v>69</v>
          </cell>
          <cell r="P190">
            <v>1165</v>
          </cell>
          <cell r="Q190" t="str">
            <v>69-1166</v>
          </cell>
          <cell r="S190" t="str">
            <v>株式会コミュニティコネクト鹿島</v>
          </cell>
          <cell r="AD190">
            <v>43040</v>
          </cell>
          <cell r="AJ190">
            <v>43040</v>
          </cell>
          <cell r="AK190">
            <v>20</v>
          </cell>
          <cell r="AL190" t="str">
            <v>住宅型</v>
          </cell>
          <cell r="AM190" t="str">
            <v>-</v>
          </cell>
          <cell r="AQ190" t="str">
            <v>第202号</v>
          </cell>
        </row>
        <row r="191">
          <cell r="D191" t="str">
            <v>住宅型有料老人ホーム
みふねの郷</v>
          </cell>
          <cell r="E191" t="str">
            <v>843</v>
          </cell>
          <cell r="F191" t="str">
            <v>0022</v>
          </cell>
          <cell r="I191" t="str">
            <v>武雄市</v>
          </cell>
          <cell r="J191" t="str">
            <v>武雄町大字武雄5542番地186</v>
          </cell>
          <cell r="L191">
            <v>43497</v>
          </cell>
          <cell r="M191" t="str">
            <v>利用料金の改定</v>
          </cell>
          <cell r="N191" t="str">
            <v>0954</v>
          </cell>
          <cell r="O191">
            <v>22</v>
          </cell>
          <cell r="P191">
            <v>3969</v>
          </cell>
          <cell r="Q191" t="str">
            <v>27-8069</v>
          </cell>
          <cell r="S191" t="str">
            <v>株式会社ふれあい</v>
          </cell>
          <cell r="AD191">
            <v>43101</v>
          </cell>
          <cell r="AJ191">
            <v>43101</v>
          </cell>
          <cell r="AK191">
            <v>30</v>
          </cell>
          <cell r="AL191" t="str">
            <v>住宅型</v>
          </cell>
          <cell r="AM191" t="str">
            <v>-</v>
          </cell>
          <cell r="AQ191" t="str">
            <v>第203号</v>
          </cell>
        </row>
        <row r="192">
          <cell r="D192" t="str">
            <v>有料老人ホーム
長崎街道お伊勢茶屋</v>
          </cell>
          <cell r="E192" t="str">
            <v>840</v>
          </cell>
          <cell r="F192" t="str">
            <v>0844</v>
          </cell>
          <cell r="I192" t="str">
            <v>佐賀市</v>
          </cell>
          <cell r="J192" t="str">
            <v>伊勢町11番9号</v>
          </cell>
          <cell r="N192" t="str">
            <v>0952</v>
          </cell>
          <cell r="O192">
            <v>27</v>
          </cell>
          <cell r="P192">
            <v>8836</v>
          </cell>
          <cell r="Q192" t="str">
            <v>27-8839</v>
          </cell>
          <cell r="S192" t="str">
            <v>社会福祉法人みんなのお世話</v>
          </cell>
          <cell r="AD192">
            <v>42193</v>
          </cell>
          <cell r="AJ192">
            <v>43095</v>
          </cell>
          <cell r="AK192">
            <v>36</v>
          </cell>
          <cell r="AL192" t="str">
            <v>住宅型</v>
          </cell>
          <cell r="AM192" t="str">
            <v>-</v>
          </cell>
          <cell r="AQ192" t="str">
            <v>第204号</v>
          </cell>
        </row>
        <row r="193">
          <cell r="D193" t="str">
            <v>有料老人ホーム
よからいふ</v>
          </cell>
          <cell r="E193" t="str">
            <v>840</v>
          </cell>
          <cell r="F193" t="str">
            <v>0844</v>
          </cell>
          <cell r="I193" t="str">
            <v>佐賀市</v>
          </cell>
          <cell r="J193" t="str">
            <v>川副町大字鹿江1005-8</v>
          </cell>
          <cell r="L193" t="str">
            <v>H31.4.1
R1.5.1
R1.8.19
R2.3.4</v>
          </cell>
          <cell r="M193" t="str">
            <v>増築に伴い定員増
管理者の変更
夫婦部屋増による定員増
夫婦部屋増による定員増</v>
          </cell>
          <cell r="N193" t="str">
            <v>0952</v>
          </cell>
          <cell r="O193">
            <v>45</v>
          </cell>
          <cell r="P193">
            <v>2881</v>
          </cell>
          <cell r="Q193" t="str">
            <v>45-2889</v>
          </cell>
          <cell r="S193" t="str">
            <v>株式会社よからいふ</v>
          </cell>
          <cell r="AD193">
            <v>43101</v>
          </cell>
          <cell r="AJ193">
            <v>43101</v>
          </cell>
          <cell r="AK193">
            <v>44</v>
          </cell>
          <cell r="AL193" t="str">
            <v>住宅型</v>
          </cell>
          <cell r="AM193" t="str">
            <v>-</v>
          </cell>
          <cell r="AQ193" t="str">
            <v>第205号</v>
          </cell>
        </row>
        <row r="194">
          <cell r="D194" t="str">
            <v>介護付有料老人ホーム
まどい</v>
          </cell>
          <cell r="E194" t="str">
            <v>840</v>
          </cell>
          <cell r="F194" t="str">
            <v>0027</v>
          </cell>
          <cell r="I194" t="str">
            <v>佐賀市</v>
          </cell>
          <cell r="J194" t="str">
            <v>本庄町大字本庄264番地1</v>
          </cell>
          <cell r="L194" t="str">
            <v>H31.4.1
R1.10.1</v>
          </cell>
          <cell r="M194" t="str">
            <v>管理者の変更</v>
          </cell>
          <cell r="N194" t="str">
            <v>0952</v>
          </cell>
          <cell r="O194">
            <v>37</v>
          </cell>
          <cell r="P194">
            <v>3012</v>
          </cell>
          <cell r="Q194" t="str">
            <v>37-3013</v>
          </cell>
          <cell r="S194" t="str">
            <v>医療法人至誠会</v>
          </cell>
          <cell r="AD194">
            <v>43185</v>
          </cell>
          <cell r="AJ194">
            <v>43185</v>
          </cell>
          <cell r="AK194">
            <v>30</v>
          </cell>
          <cell r="AL194" t="str">
            <v>介護付</v>
          </cell>
          <cell r="AM194">
            <v>4170103115</v>
          </cell>
          <cell r="AQ194" t="str">
            <v>第206号</v>
          </cell>
        </row>
        <row r="195">
          <cell r="D195" t="str">
            <v>多機能ホームふるさと伊万里</v>
          </cell>
          <cell r="E195" t="str">
            <v>848</v>
          </cell>
          <cell r="F195" t="str">
            <v>0011</v>
          </cell>
          <cell r="I195" t="str">
            <v>伊万里市</v>
          </cell>
          <cell r="J195" t="str">
            <v>南波多町大川原4224番地4</v>
          </cell>
          <cell r="N195" t="str">
            <v>0955</v>
          </cell>
          <cell r="O195">
            <v>20</v>
          </cell>
          <cell r="P195">
            <v>3610</v>
          </cell>
          <cell r="Q195" t="str">
            <v>20-3611</v>
          </cell>
          <cell r="S195" t="str">
            <v>株式会社ジョウジマ</v>
          </cell>
          <cell r="AD195">
            <v>43160</v>
          </cell>
          <cell r="AJ195" t="str">
            <v>-
(地域密着型
特定施設)</v>
          </cell>
          <cell r="AK195">
            <v>17</v>
          </cell>
          <cell r="AL195" t="str">
            <v>住宅型</v>
          </cell>
          <cell r="AM195" t="str">
            <v>-</v>
          </cell>
          <cell r="AQ195" t="str">
            <v>第207号</v>
          </cell>
        </row>
        <row r="196">
          <cell r="D196" t="str">
            <v>有料老人ホームたかハウス</v>
          </cell>
          <cell r="E196" t="str">
            <v>840</v>
          </cell>
          <cell r="F196" t="str">
            <v>0034</v>
          </cell>
          <cell r="I196" t="str">
            <v>佐賀市</v>
          </cell>
          <cell r="J196" t="str">
            <v>西与賀町大字厘外953番地1</v>
          </cell>
          <cell r="N196" t="str">
            <v>0952</v>
          </cell>
          <cell r="O196">
            <v>28</v>
          </cell>
          <cell r="P196">
            <v>9731</v>
          </cell>
          <cell r="Q196" t="str">
            <v>28-9731</v>
          </cell>
          <cell r="S196" t="str">
            <v>株式会社福祉ネットサービス</v>
          </cell>
          <cell r="AD196">
            <v>43191</v>
          </cell>
          <cell r="AJ196" t="str">
            <v>-
(地域密着型
特定施設)</v>
          </cell>
          <cell r="AK196">
            <v>18</v>
          </cell>
          <cell r="AL196" t="str">
            <v>住宅型</v>
          </cell>
          <cell r="AM196" t="str">
            <v>-</v>
          </cell>
          <cell r="AQ196" t="str">
            <v>第208号</v>
          </cell>
        </row>
        <row r="197">
          <cell r="D197" t="str">
            <v>住宅型有料老人ホーム
七彩のそら</v>
          </cell>
          <cell r="E197" t="str">
            <v>849</v>
          </cell>
          <cell r="F197" t="str">
            <v>2102</v>
          </cell>
          <cell r="H197" t="str">
            <v>杵島郡</v>
          </cell>
          <cell r="I197" t="str">
            <v>大町町</v>
          </cell>
          <cell r="J197" t="str">
            <v>大字福母1150-1</v>
          </cell>
          <cell r="L197" t="str">
            <v>h30.4.12
H31.4.1</v>
          </cell>
          <cell r="M197" t="str">
            <v>住所の変更
料金変更</v>
          </cell>
          <cell r="N197" t="str">
            <v>0952</v>
          </cell>
          <cell r="O197">
            <v>82</v>
          </cell>
          <cell r="P197">
            <v>3003</v>
          </cell>
          <cell r="Q197" t="str">
            <v>82-3004</v>
          </cell>
          <cell r="S197" t="str">
            <v>株式会社タイザン</v>
          </cell>
          <cell r="AD197">
            <v>43191</v>
          </cell>
          <cell r="AJ197" t="str">
            <v>-
(地域密着型
特定施設)</v>
          </cell>
          <cell r="AK197">
            <v>20</v>
          </cell>
          <cell r="AL197" t="str">
            <v>住宅型</v>
          </cell>
          <cell r="AM197" t="str">
            <v>-</v>
          </cell>
          <cell r="AQ197" t="str">
            <v>第209号</v>
          </cell>
        </row>
        <row r="198">
          <cell r="D198" t="str">
            <v>有料老人ホームきらめき新郷</v>
          </cell>
          <cell r="E198" t="str">
            <v>840</v>
          </cell>
          <cell r="F198" t="str">
            <v>0017</v>
          </cell>
          <cell r="I198" t="str">
            <v>佐賀市</v>
          </cell>
          <cell r="J198" t="str">
            <v>新郷本町23番地22</v>
          </cell>
          <cell r="L198">
            <v>43405</v>
          </cell>
          <cell r="M198" t="str">
            <v>管理者の変更</v>
          </cell>
          <cell r="N198" t="str">
            <v>0952</v>
          </cell>
          <cell r="O198">
            <v>37</v>
          </cell>
          <cell r="P198">
            <v>1195</v>
          </cell>
          <cell r="Q198" t="str">
            <v>37-1198</v>
          </cell>
          <cell r="S198" t="str">
            <v>株式会社煌</v>
          </cell>
          <cell r="AD198">
            <v>43160</v>
          </cell>
          <cell r="AJ198">
            <v>43160</v>
          </cell>
          <cell r="AK198">
            <v>30</v>
          </cell>
          <cell r="AL198" t="str">
            <v>住宅型</v>
          </cell>
          <cell r="AM198" t="str">
            <v>-</v>
          </cell>
          <cell r="AQ198" t="str">
            <v>第210号</v>
          </cell>
        </row>
        <row r="199">
          <cell r="D199" t="str">
            <v>住宅型有料老人ホーム
ケアビレッジちとせ菜畑</v>
          </cell>
          <cell r="E199" t="str">
            <v>847</v>
          </cell>
          <cell r="F199" t="str">
            <v>0861</v>
          </cell>
          <cell r="I199" t="str">
            <v>唐津市</v>
          </cell>
          <cell r="J199" t="str">
            <v>菜畑4323番地2</v>
          </cell>
          <cell r="N199" t="str">
            <v>0955</v>
          </cell>
          <cell r="O199">
            <v>53</v>
          </cell>
          <cell r="P199">
            <v>8422</v>
          </cell>
          <cell r="Q199" t="str">
            <v>53-8422</v>
          </cell>
          <cell r="S199" t="str">
            <v>株式会社千歳ネクスト</v>
          </cell>
          <cell r="AD199">
            <v>43160</v>
          </cell>
          <cell r="AJ199">
            <v>43160</v>
          </cell>
          <cell r="AK199">
            <v>9</v>
          </cell>
          <cell r="AL199" t="str">
            <v>住宅型</v>
          </cell>
          <cell r="AM199" t="str">
            <v>-</v>
          </cell>
          <cell r="AQ199" t="str">
            <v>第211号</v>
          </cell>
        </row>
        <row r="200">
          <cell r="D200" t="str">
            <v>有料老人ホーム夢の丘塩田館</v>
          </cell>
          <cell r="E200" t="str">
            <v>849</v>
          </cell>
          <cell r="F200" t="str">
            <v>1411</v>
          </cell>
          <cell r="I200" t="str">
            <v>嬉野市</v>
          </cell>
          <cell r="J200" t="str">
            <v>大字馬場下甲64番地1</v>
          </cell>
          <cell r="N200" t="str">
            <v>0954</v>
          </cell>
          <cell r="O200">
            <v>66</v>
          </cell>
          <cell r="P200">
            <v>8500</v>
          </cell>
          <cell r="Q200" t="str">
            <v>66-8501</v>
          </cell>
          <cell r="S200" t="str">
            <v>株式会社夢の丘</v>
          </cell>
          <cell r="AD200">
            <v>43190</v>
          </cell>
          <cell r="AJ200">
            <v>43190</v>
          </cell>
          <cell r="AK200">
            <v>15</v>
          </cell>
          <cell r="AL200" t="str">
            <v>住宅型</v>
          </cell>
          <cell r="AM200" t="str">
            <v>-</v>
          </cell>
          <cell r="AQ200" t="str">
            <v>第212号</v>
          </cell>
        </row>
        <row r="201">
          <cell r="D201" t="str">
            <v>有料老人ホーム夢の丘鹿島館</v>
          </cell>
          <cell r="E201" t="str">
            <v>849</v>
          </cell>
          <cell r="F201" t="str">
            <v>1314</v>
          </cell>
          <cell r="I201" t="str">
            <v>鹿島市</v>
          </cell>
          <cell r="J201" t="str">
            <v>大字山浦字二俟甲2085番地8</v>
          </cell>
          <cell r="N201" t="str">
            <v>0954</v>
          </cell>
          <cell r="O201">
            <v>69</v>
          </cell>
          <cell r="P201">
            <v>5511</v>
          </cell>
          <cell r="Q201" t="str">
            <v>69-5512</v>
          </cell>
          <cell r="S201" t="str">
            <v>株式会社夢の丘</v>
          </cell>
          <cell r="AD201">
            <v>43190</v>
          </cell>
          <cell r="AJ201">
            <v>43190</v>
          </cell>
          <cell r="AK201">
            <v>9</v>
          </cell>
          <cell r="AL201" t="str">
            <v>住宅型</v>
          </cell>
          <cell r="AM201" t="str">
            <v>-</v>
          </cell>
          <cell r="AQ201" t="str">
            <v>第213号</v>
          </cell>
        </row>
        <row r="202">
          <cell r="D202" t="str">
            <v>介護付き有料老人ホームうち（家）</v>
          </cell>
          <cell r="E202" t="str">
            <v>849</v>
          </cell>
          <cell r="F202" t="str">
            <v>0936</v>
          </cell>
          <cell r="I202" t="str">
            <v>佐賀市</v>
          </cell>
          <cell r="J202" t="str">
            <v>鍋島町大字森田583番1</v>
          </cell>
          <cell r="L202" t="str">
            <v>H30.10.24
R1.10.1
R2.4.1</v>
          </cell>
          <cell r="M202" t="str">
            <v>法人代表者の変更
料金変更
料金変更</v>
          </cell>
          <cell r="N202" t="str">
            <v>0952</v>
          </cell>
          <cell r="O202">
            <v>60</v>
          </cell>
          <cell r="P202">
            <v>8822</v>
          </cell>
          <cell r="Q202" t="str">
            <v>60-8801</v>
          </cell>
          <cell r="S202" t="str">
            <v>社会福祉法人あんず鍋島</v>
          </cell>
          <cell r="AD202">
            <v>43181</v>
          </cell>
          <cell r="AJ202">
            <v>43181</v>
          </cell>
          <cell r="AK202">
            <v>30</v>
          </cell>
          <cell r="AL202" t="str">
            <v>介護付</v>
          </cell>
          <cell r="AM202">
            <v>4170103107</v>
          </cell>
          <cell r="AQ202" t="str">
            <v>第214号</v>
          </cell>
        </row>
        <row r="203">
          <cell r="C203" t="str">
            <v>新規</v>
          </cell>
          <cell r="D203" t="str">
            <v>住宅型有料老人ホームれんげ</v>
          </cell>
          <cell r="E203" t="str">
            <v>849</v>
          </cell>
          <cell r="F203" t="str">
            <v>2304</v>
          </cell>
          <cell r="I203" t="str">
            <v>武雄市</v>
          </cell>
          <cell r="J203" t="str">
            <v>武雄市山内町大字大野7044番4</v>
          </cell>
          <cell r="N203" t="str">
            <v>0954</v>
          </cell>
          <cell r="O203">
            <v>45</v>
          </cell>
          <cell r="P203">
            <v>5155</v>
          </cell>
          <cell r="Q203" t="str">
            <v>45-4200</v>
          </cell>
          <cell r="S203" t="str">
            <v>社会福祉法人正和福祉会</v>
          </cell>
          <cell r="AD203">
            <v>43252</v>
          </cell>
          <cell r="AJ203" t="str">
            <v>-
(地域密着型
特定施設)</v>
          </cell>
          <cell r="AK203">
            <v>8</v>
          </cell>
          <cell r="AL203" t="str">
            <v>住宅型</v>
          </cell>
          <cell r="AQ203" t="str">
            <v>第215号</v>
          </cell>
        </row>
        <row r="204">
          <cell r="C204" t="str">
            <v>新規</v>
          </cell>
          <cell r="D204" t="str">
            <v>有料老人ホームたちばな</v>
          </cell>
          <cell r="E204" t="str">
            <v>849</v>
          </cell>
          <cell r="F204" t="str">
            <v>4164</v>
          </cell>
          <cell r="I204" t="str">
            <v>有田町</v>
          </cell>
          <cell r="J204" t="str">
            <v>仏ノ原中川内甲1235-2</v>
          </cell>
          <cell r="L204">
            <v>43252</v>
          </cell>
          <cell r="M204" t="str">
            <v>増改築を伴う定員数・居室数の減少</v>
          </cell>
          <cell r="N204" t="str">
            <v>0955</v>
          </cell>
          <cell r="O204">
            <v>41</v>
          </cell>
          <cell r="P204">
            <v>2601</v>
          </cell>
          <cell r="Q204" t="str">
            <v>41-2602</v>
          </cell>
          <cell r="S204" t="str">
            <v>有限会社さくら苑</v>
          </cell>
          <cell r="AD204">
            <v>43221</v>
          </cell>
          <cell r="AJ204">
            <v>43221</v>
          </cell>
          <cell r="AK204">
            <v>4</v>
          </cell>
          <cell r="AL204" t="str">
            <v>住宅型</v>
          </cell>
          <cell r="AQ204" t="str">
            <v>第216号</v>
          </cell>
        </row>
        <row r="205">
          <cell r="C205" t="str">
            <v>新規</v>
          </cell>
          <cell r="D205" t="str">
            <v>有料老人ホームほうむ大詫間</v>
          </cell>
          <cell r="E205" t="str">
            <v>840</v>
          </cell>
          <cell r="F205" t="str">
            <v>2211</v>
          </cell>
          <cell r="I205" t="str">
            <v>佐賀市</v>
          </cell>
          <cell r="J205" t="str">
            <v>川副町大字大詫間949</v>
          </cell>
          <cell r="N205" t="str">
            <v>0952</v>
          </cell>
          <cell r="O205">
            <v>37</v>
          </cell>
          <cell r="P205">
            <v>9148</v>
          </cell>
          <cell r="Q205" t="str">
            <v>37-9147</v>
          </cell>
          <cell r="S205" t="str">
            <v>ほうむ合資会社</v>
          </cell>
          <cell r="AD205">
            <v>43252</v>
          </cell>
          <cell r="AJ205" t="str">
            <v>-
(地域密着型
特定施設)</v>
          </cell>
          <cell r="AK205">
            <v>20</v>
          </cell>
          <cell r="AL205" t="str">
            <v>住宅型</v>
          </cell>
          <cell r="AQ205" t="str">
            <v>第217号</v>
          </cell>
        </row>
        <row r="206">
          <cell r="C206" t="str">
            <v>新規</v>
          </cell>
          <cell r="D206" t="str">
            <v>有料老人ホームかがやき高木瀬</v>
          </cell>
          <cell r="E206" t="str">
            <v>840</v>
          </cell>
          <cell r="F206" t="str">
            <v>0034</v>
          </cell>
          <cell r="I206" t="str">
            <v>佐賀市</v>
          </cell>
          <cell r="J206" t="str">
            <v>高木瀬町大字長瀬字三本杉1910-1</v>
          </cell>
          <cell r="N206" t="str">
            <v>0952</v>
          </cell>
          <cell r="O206">
            <v>37</v>
          </cell>
          <cell r="P206">
            <v>1097</v>
          </cell>
          <cell r="Q206" t="str">
            <v>37-1096</v>
          </cell>
          <cell r="S206" t="str">
            <v>株式会社ニューライフ</v>
          </cell>
          <cell r="AD206">
            <v>43235</v>
          </cell>
          <cell r="AJ206">
            <v>43235</v>
          </cell>
          <cell r="AK206">
            <v>30</v>
          </cell>
          <cell r="AL206" t="str">
            <v>住宅型</v>
          </cell>
          <cell r="AQ206" t="str">
            <v>第218号</v>
          </cell>
        </row>
        <row r="207">
          <cell r="C207" t="str">
            <v>元宅老所</v>
          </cell>
          <cell r="D207" t="str">
            <v>有料老人ホームまきしま</v>
          </cell>
          <cell r="E207" t="str">
            <v>858</v>
          </cell>
          <cell r="F207" t="str">
            <v>0043</v>
          </cell>
          <cell r="I207" t="str">
            <v>伊万里市</v>
          </cell>
          <cell r="J207" t="str">
            <v>瀬戸町1359番地</v>
          </cell>
          <cell r="L207">
            <v>43739</v>
          </cell>
          <cell r="M207" t="str">
            <v>利用料の変更</v>
          </cell>
          <cell r="N207" t="str">
            <v>0955</v>
          </cell>
          <cell r="O207">
            <v>20</v>
          </cell>
          <cell r="P207" t="str">
            <v>0200</v>
          </cell>
          <cell r="Q207" t="str">
            <v>20-0201</v>
          </cell>
          <cell r="S207" t="str">
            <v>株式会社瑞祥</v>
          </cell>
          <cell r="AD207">
            <v>43270</v>
          </cell>
          <cell r="AJ207" t="str">
            <v>-
(地域密着型
特定施設)</v>
          </cell>
          <cell r="AK207">
            <v>17</v>
          </cell>
          <cell r="AL207" t="str">
            <v>住宅型</v>
          </cell>
          <cell r="AQ207" t="str">
            <v>第219号</v>
          </cell>
        </row>
        <row r="208">
          <cell r="C208" t="str">
            <v>元宅老所</v>
          </cell>
          <cell r="D208" t="str">
            <v>有料老人ホームもものかわ本館</v>
          </cell>
          <cell r="E208" t="str">
            <v>859</v>
          </cell>
          <cell r="F208" t="str">
            <v>5261</v>
          </cell>
          <cell r="I208" t="str">
            <v>伊万里市</v>
          </cell>
          <cell r="J208" t="str">
            <v>松浦町桃川5997番地</v>
          </cell>
          <cell r="L208">
            <v>43739</v>
          </cell>
          <cell r="M208" t="str">
            <v>利用料の変更</v>
          </cell>
          <cell r="N208" t="str">
            <v>0955</v>
          </cell>
          <cell r="O208">
            <v>26</v>
          </cell>
          <cell r="P208">
            <v>3223</v>
          </cell>
          <cell r="Q208" t="str">
            <v>26-3240</v>
          </cell>
          <cell r="S208" t="str">
            <v>株式会社瑞祥</v>
          </cell>
          <cell r="AD208">
            <v>43270</v>
          </cell>
          <cell r="AJ208" t="str">
            <v>-
(地域密着型
特定施設)</v>
          </cell>
          <cell r="AK208">
            <v>15</v>
          </cell>
          <cell r="AL208" t="str">
            <v>住宅型</v>
          </cell>
          <cell r="AQ208" t="str">
            <v>第220号</v>
          </cell>
        </row>
        <row r="209">
          <cell r="C209" t="str">
            <v>元宅老所</v>
          </cell>
          <cell r="D209" t="str">
            <v>有料老人ホームもものかわ別館</v>
          </cell>
          <cell r="E209" t="str">
            <v>859</v>
          </cell>
          <cell r="F209" t="str">
            <v>5261</v>
          </cell>
          <cell r="I209" t="str">
            <v>伊万里市</v>
          </cell>
          <cell r="J209" t="str">
            <v>松浦町桃川5998番地１</v>
          </cell>
          <cell r="L209">
            <v>43739</v>
          </cell>
          <cell r="M209" t="str">
            <v>利用料の変更</v>
          </cell>
          <cell r="N209" t="str">
            <v>0955</v>
          </cell>
          <cell r="O209">
            <v>26</v>
          </cell>
          <cell r="P209">
            <v>3223</v>
          </cell>
          <cell r="Q209" t="str">
            <v>26-3240</v>
          </cell>
          <cell r="S209" t="str">
            <v>株式会社瑞祥</v>
          </cell>
          <cell r="AD209">
            <v>43270</v>
          </cell>
          <cell r="AJ209" t="str">
            <v>-
(地域密着型
特定施設)</v>
          </cell>
          <cell r="AK209">
            <v>8</v>
          </cell>
          <cell r="AL209" t="str">
            <v>住宅型</v>
          </cell>
          <cell r="AQ209" t="str">
            <v>第221号</v>
          </cell>
        </row>
        <row r="210">
          <cell r="C210" t="str">
            <v>元宅老所</v>
          </cell>
          <cell r="D210" t="str">
            <v>有料老人ホームとっとっと</v>
          </cell>
          <cell r="E210" t="str">
            <v>849</v>
          </cell>
          <cell r="F210" t="str">
            <v>2101</v>
          </cell>
          <cell r="I210" t="str">
            <v>大町町</v>
          </cell>
          <cell r="J210" t="str">
            <v>大字大町8732番地10</v>
          </cell>
          <cell r="L210">
            <v>43396</v>
          </cell>
          <cell r="M210" t="str">
            <v>法人代表者の変更</v>
          </cell>
          <cell r="N210" t="str">
            <v>0952</v>
          </cell>
          <cell r="O210">
            <v>71</v>
          </cell>
          <cell r="P210">
            <v>3201</v>
          </cell>
          <cell r="Q210" t="str">
            <v>71-3202</v>
          </cell>
          <cell r="S210" t="str">
            <v>株式会社ライフ・ケア・サービス</v>
          </cell>
          <cell r="AD210">
            <v>43271</v>
          </cell>
          <cell r="AJ210">
            <v>43282</v>
          </cell>
          <cell r="AK210">
            <v>20</v>
          </cell>
          <cell r="AL210" t="str">
            <v>住宅型</v>
          </cell>
          <cell r="AQ210" t="str">
            <v>第222号</v>
          </cell>
        </row>
        <row r="211">
          <cell r="C211" t="str">
            <v>元宅老所</v>
          </cell>
          <cell r="D211" t="str">
            <v>有料老人ホーム和の家</v>
          </cell>
          <cell r="E211" t="str">
            <v>849</v>
          </cell>
          <cell r="F211" t="str">
            <v>2204</v>
          </cell>
          <cell r="I211" t="str">
            <v>武雄市</v>
          </cell>
          <cell r="J211" t="str">
            <v>北方町大字大崎4070番地1</v>
          </cell>
          <cell r="N211" t="str">
            <v>0954</v>
          </cell>
          <cell r="O211">
            <v>36</v>
          </cell>
          <cell r="P211">
            <v>5800</v>
          </cell>
          <cell r="Q211" t="str">
            <v>36-5811</v>
          </cell>
          <cell r="S211" t="str">
            <v>有限会社ほほえみ</v>
          </cell>
          <cell r="AD211">
            <v>43279</v>
          </cell>
          <cell r="AJ211">
            <v>43282</v>
          </cell>
          <cell r="AK211">
            <v>26</v>
          </cell>
          <cell r="AL211" t="str">
            <v>住宅型</v>
          </cell>
          <cell r="AQ211" t="str">
            <v>第223号</v>
          </cell>
        </row>
        <row r="212">
          <cell r="C212" t="str">
            <v>新規</v>
          </cell>
          <cell r="D212" t="str">
            <v>有料老人ホームはなこころ</v>
          </cell>
          <cell r="E212" t="str">
            <v>841</v>
          </cell>
          <cell r="F212" t="str">
            <v>0063</v>
          </cell>
          <cell r="I212" t="str">
            <v>鳥栖市</v>
          </cell>
          <cell r="J212" t="str">
            <v>下野町1391－3</v>
          </cell>
          <cell r="N212" t="str">
            <v>0942</v>
          </cell>
          <cell r="O212">
            <v>50</v>
          </cell>
          <cell r="P212">
            <v>8579</v>
          </cell>
          <cell r="Q212" t="str">
            <v>50-9642</v>
          </cell>
          <cell r="S212" t="str">
            <v>株式会社暦</v>
          </cell>
          <cell r="AD212">
            <v>43313</v>
          </cell>
          <cell r="AJ212">
            <v>43313</v>
          </cell>
          <cell r="AK212">
            <v>24</v>
          </cell>
          <cell r="AL212" t="str">
            <v>住宅型</v>
          </cell>
          <cell r="AQ212" t="str">
            <v>第224号</v>
          </cell>
        </row>
        <row r="213">
          <cell r="C213" t="str">
            <v>元宅老所</v>
          </cell>
          <cell r="D213" t="str">
            <v>住宅型有料老人ホームシニアケアたけお 壱番館</v>
          </cell>
          <cell r="E213" t="str">
            <v>843</v>
          </cell>
          <cell r="F213" t="str">
            <v>0001</v>
          </cell>
          <cell r="I213" t="str">
            <v>武雄市</v>
          </cell>
          <cell r="J213" t="str">
            <v>朝日町大字甘久4269-26</v>
          </cell>
          <cell r="L213">
            <v>43525</v>
          </cell>
          <cell r="M213" t="str">
            <v>施設の名称変更</v>
          </cell>
          <cell r="N213" t="str">
            <v>0954</v>
          </cell>
          <cell r="O213">
            <v>26</v>
          </cell>
          <cell r="P213">
            <v>8071</v>
          </cell>
          <cell r="Q213" t="str">
            <v>23-0716</v>
          </cell>
          <cell r="S213" t="str">
            <v>社会福祉法人敬愛会</v>
          </cell>
          <cell r="AD213">
            <v>43313</v>
          </cell>
          <cell r="AJ213" t="str">
            <v>-
(地域密着型
特定施設)</v>
          </cell>
          <cell r="AK213">
            <v>15</v>
          </cell>
          <cell r="AL213" t="str">
            <v>住宅型</v>
          </cell>
          <cell r="AQ213" t="str">
            <v>第225号</v>
          </cell>
        </row>
        <row r="214">
          <cell r="C214" t="str">
            <v>元宅老所</v>
          </cell>
          <cell r="D214" t="str">
            <v>有料老人ホームげんき村</v>
          </cell>
          <cell r="E214" t="str">
            <v>849</v>
          </cell>
          <cell r="F214" t="str">
            <v>0506</v>
          </cell>
          <cell r="I214" t="str">
            <v>江北町</v>
          </cell>
          <cell r="J214" t="str">
            <v>大字上小田1089－1</v>
          </cell>
          <cell r="N214" t="str">
            <v>0952</v>
          </cell>
          <cell r="O214">
            <v>86</v>
          </cell>
          <cell r="P214">
            <v>2163</v>
          </cell>
          <cell r="Q214" t="str">
            <v>86-2763</v>
          </cell>
          <cell r="S214" t="str">
            <v>株式会社ライフケアアアクセス</v>
          </cell>
          <cell r="AD214">
            <v>43221</v>
          </cell>
          <cell r="AJ214" t="str">
            <v>-
(地域密着型
特定施設)</v>
          </cell>
          <cell r="AK214">
            <v>18</v>
          </cell>
          <cell r="AL214" t="str">
            <v>住宅型</v>
          </cell>
          <cell r="AQ214" t="str">
            <v>第226号</v>
          </cell>
        </row>
        <row r="215">
          <cell r="C215" t="str">
            <v>新規</v>
          </cell>
          <cell r="D215" t="str">
            <v>有料老人ホーム虹の松原百花苑</v>
          </cell>
          <cell r="E215" t="str">
            <v>849</v>
          </cell>
          <cell r="F215" t="str">
            <v>5111</v>
          </cell>
          <cell r="I215" t="str">
            <v>唐津市</v>
          </cell>
          <cell r="J215" t="str">
            <v>浜玉町浜崎1799－57</v>
          </cell>
          <cell r="L215">
            <v>43477</v>
          </cell>
          <cell r="M215" t="str">
            <v>管理者の変更</v>
          </cell>
          <cell r="N215" t="str">
            <v>0955</v>
          </cell>
          <cell r="O215">
            <v>62</v>
          </cell>
          <cell r="P215">
            <v>3012</v>
          </cell>
          <cell r="Q215" t="str">
            <v>62-3013</v>
          </cell>
          <cell r="S215" t="str">
            <v>株式会社かがやきケアサービス</v>
          </cell>
          <cell r="AD215">
            <v>43405</v>
          </cell>
          <cell r="AJ215" t="str">
            <v>H30.11.1</v>
          </cell>
          <cell r="AK215">
            <v>34</v>
          </cell>
          <cell r="AL215" t="str">
            <v>住宅型</v>
          </cell>
          <cell r="AQ215" t="str">
            <v>第227号</v>
          </cell>
        </row>
        <row r="216">
          <cell r="D216" t="str">
            <v>有料老人ホームからっとライフ</v>
          </cell>
          <cell r="E216" t="str">
            <v>847</v>
          </cell>
          <cell r="F216" t="str">
            <v>0083</v>
          </cell>
          <cell r="I216" t="str">
            <v>唐津市</v>
          </cell>
          <cell r="J216" t="str">
            <v>和多田大土井3－35</v>
          </cell>
          <cell r="L216">
            <v>43739</v>
          </cell>
          <cell r="M216" t="str">
            <v>利用料の変更</v>
          </cell>
          <cell r="N216" t="str">
            <v>0955</v>
          </cell>
          <cell r="O216">
            <v>80</v>
          </cell>
          <cell r="P216" t="str">
            <v>0656</v>
          </cell>
          <cell r="Q216" t="str">
            <v>80-0679</v>
          </cell>
          <cell r="S216" t="str">
            <v>有限会社一道</v>
          </cell>
          <cell r="AD216">
            <v>43419</v>
          </cell>
          <cell r="AJ216" t="str">
            <v>H30.11.15</v>
          </cell>
          <cell r="AK216">
            <v>27</v>
          </cell>
          <cell r="AL216" t="str">
            <v>住宅型</v>
          </cell>
          <cell r="AQ216" t="str">
            <v>第229号</v>
          </cell>
        </row>
        <row r="217">
          <cell r="D217" t="str">
            <v>有料老人ホームシニアケアたけお弐番館</v>
          </cell>
          <cell r="E217" t="str">
            <v>843</v>
          </cell>
          <cell r="F217" t="str">
            <v>0001</v>
          </cell>
          <cell r="I217" t="str">
            <v>武雄市</v>
          </cell>
          <cell r="J217" t="str">
            <v>朝日町大字甘久4269－26</v>
          </cell>
          <cell r="N217" t="str">
            <v>0954</v>
          </cell>
          <cell r="O217">
            <v>26</v>
          </cell>
          <cell r="P217">
            <v>8071</v>
          </cell>
          <cell r="Q217" t="str">
            <v>23-0716</v>
          </cell>
          <cell r="S217" t="str">
            <v>社会福祉法人敬愛会</v>
          </cell>
          <cell r="AD217">
            <v>43497</v>
          </cell>
          <cell r="AJ217" t="str">
            <v>-
(地域密着型
特定施設)</v>
          </cell>
          <cell r="AK217">
            <v>15</v>
          </cell>
          <cell r="AL217" t="str">
            <v>住宅型</v>
          </cell>
          <cell r="AQ217" t="str">
            <v>第230号</v>
          </cell>
        </row>
        <row r="218">
          <cell r="D218" t="str">
            <v>有料老人ホームブライトネスしもづる</v>
          </cell>
          <cell r="E218" t="str">
            <v>846</v>
          </cell>
          <cell r="F218" t="str">
            <v>0031</v>
          </cell>
          <cell r="I218" t="str">
            <v>多久市</v>
          </cell>
          <cell r="J218" t="str">
            <v>多久町589番地１</v>
          </cell>
          <cell r="N218" t="str">
            <v>0952</v>
          </cell>
          <cell r="O218">
            <v>75</v>
          </cell>
          <cell r="P218">
            <v>8002</v>
          </cell>
          <cell r="Q218" t="str">
            <v>75-8003</v>
          </cell>
          <cell r="S218" t="str">
            <v>燦燦会株式会社</v>
          </cell>
          <cell r="AD218">
            <v>43466</v>
          </cell>
          <cell r="AJ218" t="str">
            <v>H30.12.21</v>
          </cell>
          <cell r="AK218">
            <v>16</v>
          </cell>
          <cell r="AL218" t="str">
            <v>住宅型</v>
          </cell>
          <cell r="AQ218" t="str">
            <v>第231号</v>
          </cell>
        </row>
        <row r="219">
          <cell r="D219" t="str">
            <v>有料老人ホームルピナス南佐賀</v>
          </cell>
          <cell r="E219" t="str">
            <v>840</v>
          </cell>
          <cell r="F219" t="str">
            <v>0016</v>
          </cell>
          <cell r="I219" t="str">
            <v>佐賀市</v>
          </cell>
          <cell r="J219" t="str">
            <v>南佐賀1丁目21－8</v>
          </cell>
          <cell r="L219" t="str">
            <v>Ｈ31.4.1
Ｒ2.2.1</v>
          </cell>
          <cell r="M219" t="str">
            <v>管理者の変更</v>
          </cell>
          <cell r="N219" t="str">
            <v>0952</v>
          </cell>
          <cell r="O219">
            <v>37</v>
          </cell>
          <cell r="P219">
            <v>3387</v>
          </cell>
          <cell r="Q219" t="str">
            <v>37-3386</v>
          </cell>
          <cell r="S219" t="str">
            <v>株式会社エンジョイセルフ</v>
          </cell>
          <cell r="AD219">
            <v>43229</v>
          </cell>
          <cell r="AJ219" t="str">
            <v>H30.12.26</v>
          </cell>
          <cell r="AK219">
            <v>34</v>
          </cell>
          <cell r="AL219" t="str">
            <v>住宅型</v>
          </cell>
          <cell r="AQ219" t="str">
            <v>第232号</v>
          </cell>
        </row>
        <row r="220">
          <cell r="D220" t="str">
            <v>有料老人ホームパーチェ</v>
          </cell>
          <cell r="E220" t="str">
            <v>845</v>
          </cell>
          <cell r="F220" t="str">
            <v>0513</v>
          </cell>
          <cell r="I220" t="str">
            <v>佐賀市</v>
          </cell>
          <cell r="J220" t="str">
            <v>富士町下熊川71－12</v>
          </cell>
          <cell r="N220" t="str">
            <v>0952</v>
          </cell>
          <cell r="O220">
            <v>64</v>
          </cell>
          <cell r="P220" t="str">
            <v>0711</v>
          </cell>
          <cell r="Q220" t="str">
            <v>64-0712</v>
          </cell>
          <cell r="S220" t="str">
            <v>特定非営利活動法人大和忠誠会</v>
          </cell>
          <cell r="AD220">
            <v>43497</v>
          </cell>
          <cell r="AJ220" t="str">
            <v>H31.2.1</v>
          </cell>
          <cell r="AK220">
            <v>20</v>
          </cell>
          <cell r="AL220" t="str">
            <v>住宅型</v>
          </cell>
          <cell r="AQ220" t="str">
            <v>第233号</v>
          </cell>
        </row>
        <row r="221">
          <cell r="D221" t="str">
            <v>有料老人ホームサンコートなべしま</v>
          </cell>
          <cell r="E221" t="str">
            <v>849</v>
          </cell>
          <cell r="F221" t="str">
            <v>0937</v>
          </cell>
          <cell r="I221" t="str">
            <v>佐賀市</v>
          </cell>
          <cell r="J221" t="str">
            <v>鍋島三丁目3番20号</v>
          </cell>
          <cell r="L221" t="str">
            <v>H31.4.1
R2.4.1</v>
          </cell>
          <cell r="M221" t="str">
            <v>管理者の変更、サービス内容の変更等
間取り、料金変更</v>
          </cell>
          <cell r="N221" t="str">
            <v>0952</v>
          </cell>
          <cell r="O221">
            <v>36</v>
          </cell>
          <cell r="P221">
            <v>6113</v>
          </cell>
          <cell r="Q221" t="str">
            <v>36-6103</v>
          </cell>
          <cell r="S221" t="str">
            <v>認定特定非営利活動法人市民生活支援センターふくしの家</v>
          </cell>
          <cell r="AD221">
            <v>43525</v>
          </cell>
          <cell r="AJ221" t="str">
            <v>-
(地域密着型
特定施設)</v>
          </cell>
          <cell r="AK221">
            <v>13</v>
          </cell>
          <cell r="AL221" t="str">
            <v>住宅型</v>
          </cell>
          <cell r="AQ221" t="str">
            <v>第234号</v>
          </cell>
        </row>
        <row r="222">
          <cell r="D222" t="str">
            <v>有料老人ホームはるの木唐津館</v>
          </cell>
          <cell r="E222" t="str">
            <v>847</v>
          </cell>
          <cell r="F222" t="str">
            <v>0824</v>
          </cell>
          <cell r="I222" t="str">
            <v>唐津市</v>
          </cell>
          <cell r="J222" t="str">
            <v>神田字内田2920番地</v>
          </cell>
          <cell r="N222" t="str">
            <v>0955</v>
          </cell>
          <cell r="O222">
            <v>58</v>
          </cell>
          <cell r="P222">
            <v>9567</v>
          </cell>
          <cell r="Q222" t="str">
            <v>58-9568</v>
          </cell>
          <cell r="S222" t="str">
            <v>株式会社リアン</v>
          </cell>
          <cell r="AD222">
            <v>43525</v>
          </cell>
          <cell r="AJ222" t="str">
            <v>H31.3.1</v>
          </cell>
          <cell r="AK222">
            <v>7</v>
          </cell>
          <cell r="AL222" t="str">
            <v>住宅型</v>
          </cell>
          <cell r="AQ222" t="str">
            <v>第235号</v>
          </cell>
        </row>
        <row r="223">
          <cell r="D223" t="str">
            <v>有料老人ホーム朝日山別館</v>
          </cell>
          <cell r="E223" t="str">
            <v>841</v>
          </cell>
          <cell r="F223" t="str">
            <v>0071</v>
          </cell>
          <cell r="I223" t="str">
            <v>鳥栖市</v>
          </cell>
          <cell r="J223" t="str">
            <v>原古賀町1334-1</v>
          </cell>
          <cell r="N223" t="str">
            <v>0942</v>
          </cell>
          <cell r="O223">
            <v>85</v>
          </cell>
          <cell r="P223">
            <v>8121</v>
          </cell>
          <cell r="Q223" t="str">
            <v>85-8821</v>
          </cell>
          <cell r="S223" t="str">
            <v>医療法人芳生会</v>
          </cell>
          <cell r="AD223">
            <v>43525</v>
          </cell>
          <cell r="AJ223" t="str">
            <v>H31.3.1</v>
          </cell>
          <cell r="AK223">
            <v>7</v>
          </cell>
          <cell r="AL223" t="str">
            <v>住宅型</v>
          </cell>
          <cell r="AQ223" t="str">
            <v>第236号</v>
          </cell>
        </row>
        <row r="224">
          <cell r="C224" t="str">
            <v>元宅老所</v>
          </cell>
          <cell r="D224" t="str">
            <v>有料老人ホーム果寿園</v>
          </cell>
          <cell r="E224" t="str">
            <v>849</v>
          </cell>
          <cell r="F224" t="str">
            <v>3132</v>
          </cell>
          <cell r="I224" t="str">
            <v>唐津市</v>
          </cell>
          <cell r="J224" t="str">
            <v>厳木町うつぼ木157-64</v>
          </cell>
          <cell r="L224">
            <v>43617</v>
          </cell>
          <cell r="M224" t="str">
            <v>料金の変更</v>
          </cell>
          <cell r="N224" t="str">
            <v>0955</v>
          </cell>
          <cell r="O224">
            <v>63</v>
          </cell>
          <cell r="P224">
            <v>5787</v>
          </cell>
          <cell r="Q224" t="str">
            <v>63-5787</v>
          </cell>
          <cell r="S224" t="str">
            <v>合同会社デディケーションハート</v>
          </cell>
          <cell r="AD224">
            <v>43525</v>
          </cell>
          <cell r="AJ224" t="str">
            <v>H31.3.1</v>
          </cell>
          <cell r="AK224">
            <v>21</v>
          </cell>
          <cell r="AL224" t="str">
            <v>住宅型</v>
          </cell>
          <cell r="AQ224" t="str">
            <v>第237号</v>
          </cell>
        </row>
        <row r="225">
          <cell r="C225" t="str">
            <v>新規</v>
          </cell>
          <cell r="D225" t="str">
            <v>有料老人ホームわきた</v>
          </cell>
          <cell r="E225" t="str">
            <v>848</v>
          </cell>
          <cell r="F225" t="str">
            <v>0028</v>
          </cell>
          <cell r="I225" t="str">
            <v>伊万里市</v>
          </cell>
          <cell r="J225" t="str">
            <v>脇田町1327-1</v>
          </cell>
          <cell r="N225" t="str">
            <v>0955</v>
          </cell>
          <cell r="O225">
            <v>22</v>
          </cell>
          <cell r="P225" t="str">
            <v>0888</v>
          </cell>
          <cell r="Q225" t="str">
            <v>23-2886</v>
          </cell>
          <cell r="S225" t="str">
            <v>医療法人社団再整会</v>
          </cell>
          <cell r="AD225">
            <v>43556</v>
          </cell>
          <cell r="AJ225" t="str">
            <v>H31.4.1</v>
          </cell>
          <cell r="AK225">
            <v>9</v>
          </cell>
          <cell r="AL225" t="str">
            <v>住宅型</v>
          </cell>
          <cell r="AQ225" t="str">
            <v>第238号</v>
          </cell>
        </row>
        <row r="226">
          <cell r="C226" t="str">
            <v>元宅老所</v>
          </cell>
          <cell r="D226" t="str">
            <v>有料老人ホーム風の音</v>
          </cell>
          <cell r="E226" t="str">
            <v>843</v>
          </cell>
          <cell r="F226" t="str">
            <v>0231</v>
          </cell>
          <cell r="I226" t="str">
            <v>武雄市</v>
          </cell>
          <cell r="J226" t="str">
            <v>西川登町大字小田志16859番地1</v>
          </cell>
          <cell r="L226">
            <v>43739</v>
          </cell>
          <cell r="M226" t="str">
            <v>利用料金の変更</v>
          </cell>
          <cell r="N226" t="str">
            <v>0954</v>
          </cell>
          <cell r="O226">
            <v>28</v>
          </cell>
          <cell r="P226">
            <v>2336</v>
          </cell>
          <cell r="Q226" t="str">
            <v>28-3223</v>
          </cell>
          <cell r="S226" t="str">
            <v>株式会社やさか</v>
          </cell>
          <cell r="AD226">
            <v>43556</v>
          </cell>
          <cell r="AJ226" t="str">
            <v>-
(地域密着型
特定施設)</v>
          </cell>
          <cell r="AK226">
            <v>25</v>
          </cell>
          <cell r="AL226" t="str">
            <v>住宅型</v>
          </cell>
          <cell r="AQ226" t="str">
            <v>第239号</v>
          </cell>
        </row>
        <row r="227">
          <cell r="C227" t="str">
            <v>元宅老所</v>
          </cell>
          <cell r="D227" t="str">
            <v>有料老人ホーム森の音</v>
          </cell>
          <cell r="E227" t="str">
            <v>843</v>
          </cell>
          <cell r="F227" t="str">
            <v>0231</v>
          </cell>
          <cell r="I227" t="str">
            <v>武雄市</v>
          </cell>
          <cell r="J227" t="str">
            <v>西川登町大字小田志16865番地</v>
          </cell>
          <cell r="L227">
            <v>43739</v>
          </cell>
          <cell r="M227" t="str">
            <v>利用料金の変更</v>
          </cell>
          <cell r="N227" t="str">
            <v>0955</v>
          </cell>
          <cell r="O227">
            <v>28</v>
          </cell>
          <cell r="P227">
            <v>2336</v>
          </cell>
          <cell r="Q227" t="str">
            <v>28-3224</v>
          </cell>
          <cell r="S227" t="str">
            <v>株式会社やさか</v>
          </cell>
          <cell r="AD227">
            <v>43556</v>
          </cell>
          <cell r="AJ227" t="str">
            <v>-
(地域密着型
特定施設)</v>
          </cell>
          <cell r="AK227">
            <v>8</v>
          </cell>
          <cell r="AL227" t="str">
            <v>住宅型</v>
          </cell>
          <cell r="AQ227" t="str">
            <v>第240号</v>
          </cell>
        </row>
        <row r="228">
          <cell r="D228" t="str">
            <v>有料老人ホーム森の風</v>
          </cell>
          <cell r="E228" t="str">
            <v>843</v>
          </cell>
          <cell r="F228" t="str">
            <v>0231</v>
          </cell>
          <cell r="I228" t="str">
            <v>武雄市</v>
          </cell>
          <cell r="J228" t="str">
            <v>武雄町大字武雄上砥石川6519番地1</v>
          </cell>
          <cell r="L228">
            <v>43739</v>
          </cell>
          <cell r="M228" t="str">
            <v>利用料金の変更</v>
          </cell>
          <cell r="N228" t="str">
            <v>0954</v>
          </cell>
          <cell r="O228">
            <v>28</v>
          </cell>
          <cell r="P228">
            <v>2336</v>
          </cell>
          <cell r="Q228" t="str">
            <v>28-3224</v>
          </cell>
          <cell r="S228" t="str">
            <v>株式会社やさか</v>
          </cell>
          <cell r="AD228">
            <v>43556</v>
          </cell>
          <cell r="AJ228" t="str">
            <v>-
(地域密着型
特定施設)</v>
          </cell>
          <cell r="AK228">
            <v>10</v>
          </cell>
          <cell r="AL228" t="str">
            <v>住宅型</v>
          </cell>
          <cell r="AQ228" t="str">
            <v>第241号</v>
          </cell>
        </row>
        <row r="229">
          <cell r="C229" t="str">
            <v>新規</v>
          </cell>
          <cell r="D229" t="str">
            <v>有料老人ホーム　フィオーレとどろき</v>
          </cell>
          <cell r="E229" t="str">
            <v>841</v>
          </cell>
          <cell r="F229" t="str">
            <v>0061</v>
          </cell>
          <cell r="I229" t="str">
            <v>鳥栖市</v>
          </cell>
          <cell r="J229" t="str">
            <v>轟木町1579-1</v>
          </cell>
          <cell r="N229" t="str">
            <v>0942</v>
          </cell>
          <cell r="O229">
            <v>85</v>
          </cell>
          <cell r="P229">
            <v>7775</v>
          </cell>
          <cell r="Q229" t="str">
            <v>85-7776</v>
          </cell>
          <cell r="S229" t="str">
            <v>社会福祉法人 野菊の里</v>
          </cell>
          <cell r="AD229">
            <v>43617</v>
          </cell>
          <cell r="AJ229" t="str">
            <v>-
(地域密着型
特定施設)</v>
          </cell>
          <cell r="AK229">
            <v>16</v>
          </cell>
          <cell r="AL229" t="str">
            <v>住宅型</v>
          </cell>
          <cell r="AQ229" t="str">
            <v>第242号</v>
          </cell>
        </row>
        <row r="230">
          <cell r="D230" t="str">
            <v>介護付有料老人ホーム愛夢かんざき</v>
          </cell>
          <cell r="E230" t="str">
            <v>842</v>
          </cell>
          <cell r="F230" t="str">
            <v>0002</v>
          </cell>
          <cell r="I230" t="str">
            <v>神埼市</v>
          </cell>
          <cell r="J230" t="str">
            <v>神埼町田道ヶ里2220-1</v>
          </cell>
          <cell r="N230" t="str">
            <v>0952</v>
          </cell>
          <cell r="O230" t="str">
            <v>55</v>
          </cell>
          <cell r="P230" t="str">
            <v>7711</v>
          </cell>
          <cell r="Q230" t="str">
            <v>55-7707</v>
          </cell>
          <cell r="S230" t="str">
            <v>有限会社しょうほう</v>
          </cell>
          <cell r="AD230">
            <v>43617</v>
          </cell>
          <cell r="AJ230">
            <v>43617</v>
          </cell>
          <cell r="AK230">
            <v>30</v>
          </cell>
          <cell r="AL230" t="str">
            <v>介護付</v>
          </cell>
          <cell r="AM230" t="str">
            <v>-</v>
          </cell>
          <cell r="AQ230" t="str">
            <v>第243号</v>
          </cell>
        </row>
        <row r="231">
          <cell r="C231" t="str">
            <v>元宅老所</v>
          </cell>
          <cell r="D231" t="str">
            <v>有料老人ホーム　季楽里</v>
          </cell>
          <cell r="E231" t="str">
            <v>849</v>
          </cell>
          <cell r="F231" t="str">
            <v>1112</v>
          </cell>
          <cell r="H231" t="str">
            <v>杵島郡</v>
          </cell>
          <cell r="I231" t="str">
            <v>白石町</v>
          </cell>
          <cell r="J231" t="str">
            <v>大字福田1619番地8</v>
          </cell>
          <cell r="N231" t="str">
            <v>0952</v>
          </cell>
          <cell r="O231">
            <v>84</v>
          </cell>
          <cell r="P231">
            <v>5323</v>
          </cell>
          <cell r="Q231" t="str">
            <v>84-5323</v>
          </cell>
          <cell r="S231" t="str">
            <v>株式会社ティーアート</v>
          </cell>
          <cell r="AD231">
            <v>43647</v>
          </cell>
          <cell r="AJ231">
            <v>43647</v>
          </cell>
          <cell r="AK231">
            <v>29</v>
          </cell>
          <cell r="AL231" t="str">
            <v>住宅型</v>
          </cell>
          <cell r="AQ231" t="str">
            <v>第244号</v>
          </cell>
        </row>
        <row r="232">
          <cell r="D232" t="str">
            <v>セカンドライフさくら</v>
          </cell>
          <cell r="E232" t="str">
            <v>841</v>
          </cell>
          <cell r="F232" t="str">
            <v>0201</v>
          </cell>
          <cell r="H232" t="str">
            <v>三養基郡</v>
          </cell>
          <cell r="I232" t="str">
            <v>基山町</v>
          </cell>
          <cell r="J232" t="str">
            <v>小倉457-2</v>
          </cell>
          <cell r="L232">
            <v>43770</v>
          </cell>
          <cell r="M232" t="str">
            <v>料金の変更</v>
          </cell>
          <cell r="N232" t="str">
            <v>0942</v>
          </cell>
          <cell r="O232" t="str">
            <v>85</v>
          </cell>
          <cell r="P232" t="str">
            <v>8252</v>
          </cell>
          <cell r="Q232" t="str">
            <v>85-8898</v>
          </cell>
          <cell r="S232" t="str">
            <v>有限会社さくらグループ</v>
          </cell>
          <cell r="AD232">
            <v>43647</v>
          </cell>
          <cell r="AJ232">
            <v>43647</v>
          </cell>
          <cell r="AK232">
            <v>51</v>
          </cell>
          <cell r="AL232" t="str">
            <v>住宅型</v>
          </cell>
          <cell r="AM232" t="str">
            <v>-</v>
          </cell>
          <cell r="AQ232" t="str">
            <v>第245号</v>
          </cell>
        </row>
        <row r="233">
          <cell r="C233" t="str">
            <v>元宅老所</v>
          </cell>
          <cell r="D233" t="str">
            <v>有料老人ホーム　山茶花</v>
          </cell>
          <cell r="E233" t="str">
            <v>847</v>
          </cell>
          <cell r="F233" t="str">
            <v>0028</v>
          </cell>
          <cell r="I233" t="str">
            <v>唐津市</v>
          </cell>
          <cell r="J233" t="str">
            <v>鏡新開９８番地</v>
          </cell>
          <cell r="N233" t="str">
            <v>0955</v>
          </cell>
          <cell r="O233">
            <v>77</v>
          </cell>
          <cell r="P233">
            <v>5152</v>
          </cell>
          <cell r="Q233" t="str">
            <v>77-5158</v>
          </cell>
          <cell r="S233" t="str">
            <v>株式会社 新開</v>
          </cell>
          <cell r="AD233">
            <v>43647</v>
          </cell>
          <cell r="AJ233">
            <v>43647</v>
          </cell>
          <cell r="AK233">
            <v>20</v>
          </cell>
          <cell r="AL233" t="str">
            <v>住宅型</v>
          </cell>
          <cell r="AQ233" t="str">
            <v>第246号</v>
          </cell>
        </row>
        <row r="234">
          <cell r="C234" t="str">
            <v>新規</v>
          </cell>
          <cell r="D234" t="str">
            <v>有料老人ホーム　自宅ぐらし</v>
          </cell>
          <cell r="E234" t="str">
            <v>847</v>
          </cell>
          <cell r="F234" t="str">
            <v>0821</v>
          </cell>
          <cell r="I234" t="str">
            <v>唐津市</v>
          </cell>
          <cell r="J234" t="str">
            <v>町田二丁目6番39号</v>
          </cell>
          <cell r="N234" t="str">
            <v>0955</v>
          </cell>
          <cell r="O234">
            <v>58</v>
          </cell>
          <cell r="P234">
            <v>8816</v>
          </cell>
          <cell r="Q234" t="str">
            <v>58-8896</v>
          </cell>
          <cell r="S234" t="str">
            <v>社会福祉法人
みんなのお世話</v>
          </cell>
          <cell r="AD234">
            <v>43654</v>
          </cell>
          <cell r="AJ234">
            <v>43654</v>
          </cell>
          <cell r="AK234">
            <v>42</v>
          </cell>
          <cell r="AL234" t="str">
            <v>住宅型</v>
          </cell>
          <cell r="AQ234" t="str">
            <v>第247号</v>
          </cell>
        </row>
        <row r="235">
          <cell r="D235" t="str">
            <v>ケアホーム陽なたぼっこ</v>
          </cell>
          <cell r="E235" t="str">
            <v>849</v>
          </cell>
          <cell r="F235" t="str">
            <v>0917</v>
          </cell>
          <cell r="I235" t="str">
            <v>佐賀市</v>
          </cell>
          <cell r="J235" t="str">
            <v>高木瀬町長瀬1192-3</v>
          </cell>
          <cell r="L235">
            <v>43862</v>
          </cell>
          <cell r="M235" t="str">
            <v>法人事務所の移転</v>
          </cell>
          <cell r="N235" t="str">
            <v>0952</v>
          </cell>
          <cell r="O235" t="str">
            <v>60</v>
          </cell>
          <cell r="P235" t="str">
            <v>6247</v>
          </cell>
          <cell r="Q235" t="str">
            <v>60-6488</v>
          </cell>
          <cell r="S235" t="str">
            <v>株式会社ケアプロ</v>
          </cell>
          <cell r="AD235">
            <v>43678</v>
          </cell>
          <cell r="AJ235">
            <v>43678</v>
          </cell>
          <cell r="AK235">
            <v>30</v>
          </cell>
          <cell r="AL235" t="str">
            <v>住宅型</v>
          </cell>
          <cell r="AM235" t="str">
            <v>-</v>
          </cell>
          <cell r="AQ235" t="str">
            <v>第248号</v>
          </cell>
        </row>
        <row r="236">
          <cell r="C236" t="str">
            <v>元宅老所</v>
          </cell>
          <cell r="D236" t="str">
            <v>住宅型有料老人ホーム
ななうら</v>
          </cell>
          <cell r="E236">
            <v>849</v>
          </cell>
          <cell r="F236">
            <v>1323</v>
          </cell>
          <cell r="I236" t="str">
            <v>鹿島市</v>
          </cell>
          <cell r="J236" t="str">
            <v>大字音成5069番地38</v>
          </cell>
          <cell r="N236" t="str">
            <v>0954</v>
          </cell>
          <cell r="O236" t="str">
            <v>68</v>
          </cell>
          <cell r="P236" t="str">
            <v>0026</v>
          </cell>
          <cell r="Q236" t="str">
            <v>43-7030</v>
          </cell>
          <cell r="S236" t="str">
            <v>株式会社クリア</v>
          </cell>
          <cell r="AD236">
            <v>43678</v>
          </cell>
          <cell r="AJ236" t="str">
            <v>-
(地域密着型
特定施設)</v>
          </cell>
          <cell r="AK236">
            <v>16</v>
          </cell>
          <cell r="AL236" t="str">
            <v>住宅型</v>
          </cell>
          <cell r="AM236" t="str">
            <v>-</v>
          </cell>
          <cell r="AQ236" t="str">
            <v>第249号</v>
          </cell>
        </row>
        <row r="237">
          <cell r="C237" t="str">
            <v>元宅老所</v>
          </cell>
          <cell r="D237" t="str">
            <v>住宅型有料老人ホーム 
たすけあい佐賀てんゆう</v>
          </cell>
          <cell r="E237">
            <v>840</v>
          </cell>
          <cell r="F237" t="str">
            <v>0862</v>
          </cell>
          <cell r="I237" t="str">
            <v>佐賀市</v>
          </cell>
          <cell r="J237" t="str">
            <v>天祐2丁目９番26号</v>
          </cell>
          <cell r="N237" t="str">
            <v>0952</v>
          </cell>
          <cell r="O237" t="str">
            <v>41</v>
          </cell>
          <cell r="P237">
            <v>1502</v>
          </cell>
          <cell r="Q237" t="str">
            <v>41-1503</v>
          </cell>
          <cell r="S237" t="str">
            <v>特定非営利活動法人
たすけあい佐賀</v>
          </cell>
          <cell r="AD237">
            <v>43709</v>
          </cell>
          <cell r="AJ237" t="str">
            <v>-
(地域密着型
特定施設)</v>
          </cell>
          <cell r="AK237">
            <v>8</v>
          </cell>
          <cell r="AL237" t="str">
            <v>住宅型</v>
          </cell>
          <cell r="AM237" t="str">
            <v>-</v>
          </cell>
          <cell r="AQ237" t="str">
            <v>第250号</v>
          </cell>
        </row>
        <row r="238">
          <cell r="C238" t="str">
            <v>元宅老所</v>
          </cell>
          <cell r="D238" t="str">
            <v>住宅型有料老人ホーム 
ひかり</v>
          </cell>
          <cell r="E238">
            <v>849</v>
          </cell>
          <cell r="F238">
            <v>1312</v>
          </cell>
          <cell r="I238" t="str">
            <v>鹿島市</v>
          </cell>
          <cell r="J238" t="str">
            <v>大字納富分1079番地１</v>
          </cell>
          <cell r="L238">
            <v>43916</v>
          </cell>
          <cell r="M238" t="str">
            <v>増改築による定員変更</v>
          </cell>
          <cell r="N238" t="str">
            <v>0954</v>
          </cell>
          <cell r="O238" t="str">
            <v>69</v>
          </cell>
          <cell r="P238">
            <v>8172</v>
          </cell>
          <cell r="Q238" t="str">
            <v>69-8173</v>
          </cell>
          <cell r="S238" t="str">
            <v>特定非営利活動法人ひかり</v>
          </cell>
          <cell r="AD238">
            <v>43709</v>
          </cell>
          <cell r="AJ238">
            <v>43709</v>
          </cell>
          <cell r="AK238">
            <v>11</v>
          </cell>
          <cell r="AL238" t="str">
            <v>住宅型</v>
          </cell>
          <cell r="AM238" t="str">
            <v>-</v>
          </cell>
          <cell r="AQ238" t="str">
            <v>第251号</v>
          </cell>
        </row>
        <row r="239">
          <cell r="C239" t="str">
            <v>元宅老所</v>
          </cell>
          <cell r="D239" t="str">
            <v>住宅型有料老人ホーム 
 ほうむ田代</v>
          </cell>
          <cell r="E239">
            <v>840</v>
          </cell>
          <cell r="F239" t="str">
            <v>0051</v>
          </cell>
          <cell r="I239" t="str">
            <v>佐賀市</v>
          </cell>
          <cell r="J239" t="str">
            <v>田代２丁目7-24</v>
          </cell>
          <cell r="N239" t="str">
            <v>0952</v>
          </cell>
          <cell r="O239" t="str">
            <v>97</v>
          </cell>
          <cell r="P239">
            <v>6363</v>
          </cell>
          <cell r="Q239" t="str">
            <v>97-6363</v>
          </cell>
          <cell r="S239" t="str">
            <v>ユニバーサル株式会社</v>
          </cell>
          <cell r="AD239">
            <v>43678</v>
          </cell>
          <cell r="AJ239" t="str">
            <v>-
(地域密着型
特定施設)</v>
          </cell>
          <cell r="AK239">
            <v>11</v>
          </cell>
          <cell r="AL239" t="str">
            <v>住宅型</v>
          </cell>
          <cell r="AM239" t="str">
            <v>-</v>
          </cell>
          <cell r="AQ239" t="str">
            <v>第252号</v>
          </cell>
        </row>
        <row r="240">
          <cell r="C240" t="str">
            <v>元宅老所</v>
          </cell>
          <cell r="D240" t="str">
            <v>有料老人ホーム イルカ</v>
          </cell>
          <cell r="E240">
            <v>840</v>
          </cell>
          <cell r="F240" t="str">
            <v>0012</v>
          </cell>
          <cell r="I240" t="str">
            <v>佐賀市</v>
          </cell>
          <cell r="J240" t="str">
            <v>北川副町光法738番地</v>
          </cell>
          <cell r="N240" t="str">
            <v>0952</v>
          </cell>
          <cell r="O240" t="str">
            <v>97</v>
          </cell>
          <cell r="P240">
            <v>1065</v>
          </cell>
          <cell r="Q240" t="str">
            <v>97-5065</v>
          </cell>
          <cell r="S240" t="str">
            <v>株式会社　彈志</v>
          </cell>
          <cell r="AD240">
            <v>43770</v>
          </cell>
          <cell r="AJ240" t="str">
            <v>-
(地域密着型
特定施設)</v>
          </cell>
          <cell r="AK240">
            <v>9</v>
          </cell>
          <cell r="AL240" t="str">
            <v>住宅型</v>
          </cell>
          <cell r="AM240" t="str">
            <v>-</v>
          </cell>
          <cell r="AQ240" t="str">
            <v>第253号</v>
          </cell>
        </row>
        <row r="241">
          <cell r="C241"/>
          <cell r="D241" t="str">
            <v>有料老人ホーム  陽</v>
          </cell>
          <cell r="E241">
            <v>847</v>
          </cell>
          <cell r="F241" t="str">
            <v>0002</v>
          </cell>
          <cell r="I241" t="str">
            <v>唐津市</v>
          </cell>
          <cell r="J241" t="str">
            <v>山本字東路2258-5</v>
          </cell>
          <cell r="N241" t="str">
            <v>0955</v>
          </cell>
          <cell r="O241" t="str">
            <v>58</v>
          </cell>
          <cell r="P241">
            <v>9270</v>
          </cell>
          <cell r="Q241" t="str">
            <v>58-9272</v>
          </cell>
          <cell r="S241" t="str">
            <v>合同会社パーソンズ</v>
          </cell>
          <cell r="AD241">
            <v>43770</v>
          </cell>
          <cell r="AJ241" t="str">
            <v>-
(地域密着型
特定施設)</v>
          </cell>
          <cell r="AK241">
            <v>14</v>
          </cell>
          <cell r="AL241" t="str">
            <v>住宅型</v>
          </cell>
          <cell r="AM241" t="str">
            <v>-</v>
          </cell>
          <cell r="AQ241" t="str">
            <v>第254号</v>
          </cell>
        </row>
        <row r="242">
          <cell r="D242" t="str">
            <v>介護付有料老人ホーム
木の香</v>
          </cell>
          <cell r="E242" t="str">
            <v>840</v>
          </cell>
          <cell r="F242" t="str">
            <v>0027</v>
          </cell>
          <cell r="I242" t="str">
            <v>佐賀市</v>
          </cell>
          <cell r="J242" t="str">
            <v>本庄町大字本庄２６４番1</v>
          </cell>
          <cell r="N242" t="str">
            <v>0952</v>
          </cell>
          <cell r="O242" t="str">
            <v>20</v>
          </cell>
          <cell r="P242">
            <v>6050</v>
          </cell>
          <cell r="Q242" t="str">
            <v>20-6051</v>
          </cell>
          <cell r="S242" t="str">
            <v>医療法人 至誠会</v>
          </cell>
          <cell r="AD242">
            <v>43800</v>
          </cell>
          <cell r="AJ242">
            <v>43800</v>
          </cell>
          <cell r="AK242">
            <v>26</v>
          </cell>
          <cell r="AL242" t="str">
            <v>介護付</v>
          </cell>
          <cell r="AM242">
            <v>4170103313</v>
          </cell>
          <cell r="AQ242" t="str">
            <v>第255号</v>
          </cell>
        </row>
        <row r="243">
          <cell r="D243" t="str">
            <v>介護付き有料老人ホーム
紀水苑</v>
          </cell>
          <cell r="E243" t="str">
            <v>840</v>
          </cell>
          <cell r="F243">
            <v>2222</v>
          </cell>
          <cell r="I243" t="str">
            <v>佐賀市</v>
          </cell>
          <cell r="J243" t="str">
            <v>東与賀町大字田中191-1</v>
          </cell>
          <cell r="N243" t="str">
            <v>0952</v>
          </cell>
          <cell r="O243" t="str">
            <v>37</v>
          </cell>
          <cell r="P243" t="str">
            <v>6611</v>
          </cell>
          <cell r="Q243" t="str">
            <v>37-6622</v>
          </cell>
          <cell r="S243" t="str">
            <v>大和リビングケア株式会社</v>
          </cell>
          <cell r="AD243">
            <v>43831</v>
          </cell>
          <cell r="AJ243">
            <v>43831</v>
          </cell>
          <cell r="AK243">
            <v>25</v>
          </cell>
          <cell r="AL243" t="str">
            <v>介護付</v>
          </cell>
          <cell r="AM243">
            <v>4170102364</v>
          </cell>
          <cell r="AQ243" t="str">
            <v>第256号</v>
          </cell>
        </row>
        <row r="244">
          <cell r="C244" t="str">
            <v>新設</v>
          </cell>
          <cell r="D244" t="str">
            <v>住宅型有料老人ホーム 
シルバーケア　あまりえ</v>
          </cell>
          <cell r="E244" t="str">
            <v>840</v>
          </cell>
          <cell r="F244" t="str">
            <v>0054</v>
          </cell>
          <cell r="I244" t="str">
            <v>神埼市</v>
          </cell>
          <cell r="J244" t="str">
            <v>千代田町餘江1208番地2</v>
          </cell>
          <cell r="N244" t="str">
            <v>0952</v>
          </cell>
          <cell r="O244">
            <v>37</v>
          </cell>
          <cell r="P244">
            <v>8395</v>
          </cell>
          <cell r="Q244" t="str">
            <v>37-8396</v>
          </cell>
          <cell r="S244" t="str">
            <v>心善会</v>
          </cell>
          <cell r="AD244">
            <v>43864</v>
          </cell>
          <cell r="AJ244" t="str">
            <v>-
(地域密着型
特定施設)</v>
          </cell>
          <cell r="AK244">
            <v>20</v>
          </cell>
          <cell r="AL244" t="str">
            <v>住宅型</v>
          </cell>
          <cell r="AQ244" t="str">
            <v>第257号</v>
          </cell>
        </row>
        <row r="245">
          <cell r="C245" t="str">
            <v>新設</v>
          </cell>
          <cell r="D245" t="str">
            <v>グランドハウス　まごころ</v>
          </cell>
          <cell r="E245" t="str">
            <v>841</v>
          </cell>
          <cell r="F245" t="str">
            <v>0076</v>
          </cell>
          <cell r="I245" t="str">
            <v>鳥栖市</v>
          </cell>
          <cell r="J245" t="str">
            <v>平田町3106番地23</v>
          </cell>
          <cell r="N245" t="str">
            <v>0942</v>
          </cell>
          <cell r="O245">
            <v>50</v>
          </cell>
          <cell r="P245" t="str">
            <v>5088</v>
          </cell>
          <cell r="Q245" t="str">
            <v>50-5087</v>
          </cell>
          <cell r="S245" t="str">
            <v>椎原寿恵会</v>
          </cell>
          <cell r="AD245">
            <v>43922</v>
          </cell>
          <cell r="AJ245">
            <v>43922</v>
          </cell>
          <cell r="AK245">
            <v>30</v>
          </cell>
          <cell r="AL245" t="str">
            <v>住宅型</v>
          </cell>
          <cell r="AQ245" t="str">
            <v>第258号</v>
          </cell>
        </row>
        <row r="246">
          <cell r="C246" t="str">
            <v>元宅老所</v>
          </cell>
          <cell r="D246" t="str">
            <v>住宅型有料老人ホーム
太陽</v>
          </cell>
          <cell r="E246">
            <v>843</v>
          </cell>
          <cell r="F246">
            <v>2</v>
          </cell>
          <cell r="I246" t="str">
            <v>武雄市</v>
          </cell>
          <cell r="J246" t="str">
            <v>朝日町大字中野8604-2</v>
          </cell>
          <cell r="N246" t="str">
            <v>0954</v>
          </cell>
          <cell r="O246">
            <v>20</v>
          </cell>
          <cell r="P246" t="str">
            <v>0161</v>
          </cell>
          <cell r="Q246" t="str">
            <v>20-0162</v>
          </cell>
          <cell r="S246" t="str">
            <v>特定非営利活動法人あさひ</v>
          </cell>
          <cell r="AD246">
            <v>43922</v>
          </cell>
          <cell r="AJ246" t="str">
            <v>-
(地域密着型
特定施設)</v>
          </cell>
          <cell r="AK246">
            <v>14</v>
          </cell>
          <cell r="AL246" t="str">
            <v>住宅型</v>
          </cell>
          <cell r="AQ246" t="str">
            <v>第259号</v>
          </cell>
        </row>
        <row r="247">
          <cell r="C247" t="str">
            <v>法人変更</v>
          </cell>
          <cell r="D247" t="str">
            <v>有料老人ホーム
つどい</v>
          </cell>
          <cell r="E247" t="str">
            <v>840</v>
          </cell>
          <cell r="F247" t="str">
            <v>0051</v>
          </cell>
          <cell r="I247" t="str">
            <v>佐賀市</v>
          </cell>
          <cell r="J247" t="str">
            <v>田代2丁目5-17　</v>
          </cell>
          <cell r="N247" t="str">
            <v>0952</v>
          </cell>
          <cell r="O247">
            <v>27</v>
          </cell>
          <cell r="P247">
            <v>8881</v>
          </cell>
          <cell r="Q247" t="str">
            <v>27-8882</v>
          </cell>
          <cell r="S247" t="str">
            <v>合同会社サガンズ</v>
          </cell>
          <cell r="AD247">
            <v>43922</v>
          </cell>
          <cell r="AJ247">
            <v>43922</v>
          </cell>
          <cell r="AK247">
            <v>15</v>
          </cell>
          <cell r="AL247" t="str">
            <v>住宅型</v>
          </cell>
          <cell r="AQ247" t="str">
            <v>第260号</v>
          </cell>
        </row>
        <row r="248">
          <cell r="C248" t="str">
            <v>新設</v>
          </cell>
          <cell r="D248" t="str">
            <v>有料老人ホーム　
みふね山</v>
          </cell>
          <cell r="E248" t="str">
            <v>843</v>
          </cell>
          <cell r="F248" t="str">
            <v>0022</v>
          </cell>
          <cell r="I248" t="str">
            <v>武雄市</v>
          </cell>
          <cell r="J248" t="str">
            <v>武雄町大字武雄104番地1</v>
          </cell>
          <cell r="N248" t="str">
            <v>0954</v>
          </cell>
          <cell r="O248">
            <v>20</v>
          </cell>
          <cell r="P248" t="str">
            <v>0310</v>
          </cell>
          <cell r="Q248" t="str">
            <v>20-0312</v>
          </cell>
          <cell r="S248" t="str">
            <v>有限会社ケアカンパニー</v>
          </cell>
          <cell r="AD248">
            <v>43971</v>
          </cell>
          <cell r="AJ248">
            <v>43971</v>
          </cell>
          <cell r="AK248">
            <v>32</v>
          </cell>
          <cell r="AL248" t="str">
            <v>住宅型</v>
          </cell>
          <cell r="AQ248" t="str">
            <v>第261号</v>
          </cell>
        </row>
        <row r="249">
          <cell r="C249" t="str">
            <v>法人変更</v>
          </cell>
          <cell r="D249" t="str">
            <v>有料老人ホーム
シニアライフ神埼</v>
          </cell>
          <cell r="E249" t="str">
            <v>842</v>
          </cell>
          <cell r="F249" t="str">
            <v>0007</v>
          </cell>
          <cell r="I249" t="str">
            <v>神埼市</v>
          </cell>
          <cell r="J249" t="str">
            <v>神埼町鶴3625番地1</v>
          </cell>
          <cell r="N249" t="str">
            <v>0952</v>
          </cell>
          <cell r="O249">
            <v>55</v>
          </cell>
          <cell r="P249">
            <v>8410</v>
          </cell>
          <cell r="Q249" t="str">
            <v>55-8412</v>
          </cell>
          <cell r="S249" t="str">
            <v>ジンフィールド株式会社</v>
          </cell>
          <cell r="AD249">
            <v>43983</v>
          </cell>
          <cell r="AJ249">
            <v>43983</v>
          </cell>
          <cell r="AK249">
            <v>56</v>
          </cell>
          <cell r="AL249" t="str">
            <v>住宅型</v>
          </cell>
          <cell r="AQ249" t="str">
            <v>第262号</v>
          </cell>
        </row>
        <row r="250">
          <cell r="D250"/>
          <cell r="E250"/>
          <cell r="F250"/>
          <cell r="H250"/>
          <cell r="I250"/>
          <cell r="J250"/>
        </row>
        <row r="251">
          <cell r="B251" t="str">
            <v>サ第1号</v>
          </cell>
          <cell r="D251" t="str">
            <v>コーポラティブ山津</v>
          </cell>
          <cell r="E251" t="str">
            <v>841</v>
          </cell>
          <cell r="F251" t="str">
            <v>0004</v>
          </cell>
          <cell r="I251" t="str">
            <v>鳥栖市</v>
          </cell>
          <cell r="J251" t="str">
            <v>神辺町本郷寺1273-8</v>
          </cell>
          <cell r="N251" t="str">
            <v>0942</v>
          </cell>
          <cell r="O251" t="str">
            <v>84</v>
          </cell>
          <cell r="P251" t="str">
            <v>0011</v>
          </cell>
          <cell r="Q251" t="str">
            <v>84-0013</v>
          </cell>
          <cell r="S251" t="str">
            <v>医療法人社団
三善会</v>
          </cell>
          <cell r="AD251">
            <v>40960</v>
          </cell>
          <cell r="AJ251">
            <v>42095</v>
          </cell>
          <cell r="AK251">
            <v>40</v>
          </cell>
          <cell r="AL251" t="str">
            <v>サービス付き
高齢者向け住宅</v>
          </cell>
        </row>
        <row r="252">
          <cell r="B252" t="str">
            <v>サ第2号</v>
          </cell>
          <cell r="D252" t="str">
            <v>住宅型有料老人ホーム
ラ・サンテひらまつ</v>
          </cell>
          <cell r="E252" t="str">
            <v>845</v>
          </cell>
          <cell r="F252" t="str">
            <v>0001</v>
          </cell>
          <cell r="I252" t="str">
            <v>小城市</v>
          </cell>
          <cell r="J252" t="str">
            <v>小城町803</v>
          </cell>
          <cell r="N252" t="str">
            <v>0952</v>
          </cell>
          <cell r="O252" t="str">
            <v>73</v>
          </cell>
          <cell r="P252" t="str">
            <v>3000</v>
          </cell>
          <cell r="Q252" t="str">
            <v>73-3336</v>
          </cell>
          <cell r="S252" t="str">
            <v>医療法人
ひらまつ病院</v>
          </cell>
          <cell r="AD252">
            <v>41000</v>
          </cell>
          <cell r="AJ252">
            <v>42095</v>
          </cell>
          <cell r="AK252">
            <v>60</v>
          </cell>
          <cell r="AL252" t="str">
            <v>サービス付き
高齢者向け住宅</v>
          </cell>
        </row>
        <row r="253">
          <cell r="B253" t="str">
            <v>サ第3号</v>
          </cell>
          <cell r="D253" t="str">
            <v>高齢者専用賃貸住宅
セントポーリア</v>
          </cell>
          <cell r="E253" t="str">
            <v>841</v>
          </cell>
          <cell r="F253" t="str">
            <v>0047</v>
          </cell>
          <cell r="I253" t="str">
            <v>鳥栖市</v>
          </cell>
          <cell r="J253" t="str">
            <v>今泉町2434番地1</v>
          </cell>
          <cell r="L253" t="str">
            <v>H30.4.23
R1.10.1</v>
          </cell>
          <cell r="M253" t="str">
            <v>共益費・敷金の変更
利用料の変更</v>
          </cell>
          <cell r="N253" t="str">
            <v>0942</v>
          </cell>
          <cell r="O253" t="str">
            <v>87</v>
          </cell>
          <cell r="P253" t="str">
            <v>5171</v>
          </cell>
          <cell r="Q253" t="str">
            <v>87-5175</v>
          </cell>
          <cell r="S253" t="str">
            <v>株式会社
メディカルサービスせとじま</v>
          </cell>
          <cell r="AD253">
            <v>41045</v>
          </cell>
          <cell r="AJ253">
            <v>42095</v>
          </cell>
          <cell r="AK253">
            <v>20</v>
          </cell>
          <cell r="AL253" t="str">
            <v>サービス付き
高齢者向け住宅</v>
          </cell>
        </row>
        <row r="254">
          <cell r="B254" t="str">
            <v>サ第4号</v>
          </cell>
          <cell r="D254" t="str">
            <v>シニアライフＳＯＲＡ</v>
          </cell>
          <cell r="E254" t="str">
            <v>841</v>
          </cell>
          <cell r="F254" t="str">
            <v>0084</v>
          </cell>
          <cell r="I254" t="str">
            <v>鳥栖市</v>
          </cell>
          <cell r="J254" t="str">
            <v>山浦町2963番地</v>
          </cell>
          <cell r="N254" t="str">
            <v>0942</v>
          </cell>
          <cell r="O254" t="str">
            <v>81</v>
          </cell>
          <cell r="P254" t="str">
            <v>5050</v>
          </cell>
          <cell r="Q254" t="str">
            <v>81-5020</v>
          </cell>
          <cell r="S254" t="str">
            <v>社会福祉法人
洞庵の園</v>
          </cell>
          <cell r="AD254">
            <v>41091</v>
          </cell>
          <cell r="AJ254">
            <v>42095</v>
          </cell>
          <cell r="AK254">
            <v>30</v>
          </cell>
          <cell r="AL254" t="str">
            <v>サービス付き高齢者向け住宅（介護付）</v>
          </cell>
          <cell r="AM254">
            <v>4170300901</v>
          </cell>
        </row>
        <row r="255">
          <cell r="B255" t="str">
            <v>サ第5号</v>
          </cell>
          <cell r="D255" t="str">
            <v>サニーコート佐賀</v>
          </cell>
          <cell r="E255" t="str">
            <v>840</v>
          </cell>
          <cell r="F255" t="str">
            <v>0036</v>
          </cell>
          <cell r="I255" t="str">
            <v>佐賀市</v>
          </cell>
          <cell r="J255" t="str">
            <v>西与賀町大字高太郎184番地１</v>
          </cell>
          <cell r="N255" t="str">
            <v>0952</v>
          </cell>
          <cell r="O255" t="str">
            <v>37</v>
          </cell>
          <cell r="P255" t="str">
            <v>7170</v>
          </cell>
          <cell r="Q255" t="str">
            <v>37-7171</v>
          </cell>
          <cell r="S255" t="str">
            <v>有限会社
グローバルサービス</v>
          </cell>
          <cell r="AD255">
            <v>41091</v>
          </cell>
          <cell r="AJ255">
            <v>42095</v>
          </cell>
          <cell r="AK255">
            <v>19</v>
          </cell>
          <cell r="AL255" t="str">
            <v>サービス付き
高齢者向け住宅</v>
          </cell>
          <cell r="AM255" t="str">
            <v>-</v>
          </cell>
        </row>
        <row r="256">
          <cell r="B256" t="str">
            <v>サ第6号</v>
          </cell>
          <cell r="D256" t="str">
            <v>きりんアパートメント</v>
          </cell>
          <cell r="E256" t="str">
            <v>849</v>
          </cell>
          <cell r="F256" t="str">
            <v>0902</v>
          </cell>
          <cell r="I256" t="str">
            <v>佐賀市</v>
          </cell>
          <cell r="J256" t="str">
            <v>久保泉町大字上和泉2232-1</v>
          </cell>
          <cell r="N256" t="str">
            <v>0952</v>
          </cell>
          <cell r="O256" t="str">
            <v>98</v>
          </cell>
          <cell r="P256" t="str">
            <v>3110</v>
          </cell>
          <cell r="Q256" t="str">
            <v>98-2816</v>
          </cell>
          <cell r="S256" t="str">
            <v>医療法人長晴会</v>
          </cell>
          <cell r="AD256">
            <v>41100</v>
          </cell>
          <cell r="AJ256">
            <v>42095</v>
          </cell>
          <cell r="AK256">
            <v>51</v>
          </cell>
          <cell r="AL256" t="str">
            <v>サービス付き
高齢者向け住宅</v>
          </cell>
          <cell r="AM256" t="str">
            <v>-</v>
          </cell>
        </row>
        <row r="257">
          <cell r="B257" t="str">
            <v>サ第7号</v>
          </cell>
          <cell r="D257" t="str">
            <v>ドリ-ムハウス吉原</v>
          </cell>
          <cell r="E257" t="str">
            <v>840</v>
          </cell>
          <cell r="F257" t="str">
            <v>0013</v>
          </cell>
          <cell r="I257" t="str">
            <v>佐賀市</v>
          </cell>
          <cell r="J257" t="str">
            <v>北川副町新郷654-1</v>
          </cell>
          <cell r="N257" t="str">
            <v>0952</v>
          </cell>
          <cell r="O257" t="str">
            <v>20</v>
          </cell>
          <cell r="P257" t="str">
            <v>1110</v>
          </cell>
          <cell r="Q257" t="str">
            <v>20-1116</v>
          </cell>
          <cell r="S257" t="str">
            <v>医療法人　智仁会</v>
          </cell>
          <cell r="AD257">
            <v>41548</v>
          </cell>
          <cell r="AJ257">
            <v>42095</v>
          </cell>
          <cell r="AK257">
            <v>27</v>
          </cell>
          <cell r="AL257" t="str">
            <v>サービス付き
高齢者向け住宅</v>
          </cell>
          <cell r="AM257" t="str">
            <v>-</v>
          </cell>
        </row>
        <row r="258">
          <cell r="B258" t="str">
            <v>サ第8号</v>
          </cell>
          <cell r="D258" t="str">
            <v>虹のわ多久</v>
          </cell>
          <cell r="E258" t="str">
            <v>846</v>
          </cell>
          <cell r="F258" t="str">
            <v>0012</v>
          </cell>
          <cell r="I258" t="str">
            <v>多久市</v>
          </cell>
          <cell r="J258" t="str">
            <v>東多久町大字別府4677番地1</v>
          </cell>
          <cell r="N258" t="str">
            <v>0952</v>
          </cell>
          <cell r="O258" t="str">
            <v>31</v>
          </cell>
          <cell r="P258" t="str">
            <v>1249</v>
          </cell>
          <cell r="Q258" t="str">
            <v>31-1298</v>
          </cell>
          <cell r="S258" t="str">
            <v>佐賀県医療生活
協同組合</v>
          </cell>
          <cell r="AD258">
            <v>41487</v>
          </cell>
          <cell r="AJ258">
            <v>42095</v>
          </cell>
          <cell r="AK258">
            <v>17</v>
          </cell>
          <cell r="AL258" t="str">
            <v>サービス付き
高齢者向け住宅</v>
          </cell>
        </row>
        <row r="259">
          <cell r="B259" t="str">
            <v>サ第9号</v>
          </cell>
          <cell r="D259" t="str">
            <v>住宅型有料老人ホーム
佐賀整肢学園・かんざき清流苑</v>
          </cell>
          <cell r="E259" t="str">
            <v>842</v>
          </cell>
          <cell r="F259" t="str">
            <v>0107</v>
          </cell>
          <cell r="I259" t="str">
            <v>神埼市</v>
          </cell>
          <cell r="J259" t="str">
            <v>神埼町鶴2927番地2</v>
          </cell>
          <cell r="N259" t="str">
            <v>0952</v>
          </cell>
          <cell r="O259" t="str">
            <v>52</v>
          </cell>
          <cell r="P259" t="str">
            <v>8890</v>
          </cell>
          <cell r="Q259" t="str">
            <v>52-9977</v>
          </cell>
          <cell r="S259" t="str">
            <v>社会福祉法人
佐賀整肢学園</v>
          </cell>
          <cell r="AD259">
            <v>41579</v>
          </cell>
          <cell r="AJ259">
            <v>42095</v>
          </cell>
          <cell r="AK259">
            <v>23</v>
          </cell>
          <cell r="AL259" t="str">
            <v>サービス付き
高齢者向け住宅</v>
          </cell>
          <cell r="AM259" t="str">
            <v>-</v>
          </cell>
        </row>
        <row r="260">
          <cell r="B260" t="str">
            <v>サ第10号</v>
          </cell>
          <cell r="D260" t="str">
            <v>ルックスエトグラチア</v>
          </cell>
          <cell r="E260" t="str">
            <v>841</v>
          </cell>
          <cell r="F260" t="str">
            <v>0066</v>
          </cell>
          <cell r="I260" t="str">
            <v>鳥栖市</v>
          </cell>
          <cell r="J260" t="str">
            <v>儀徳町2907番地1</v>
          </cell>
          <cell r="L260" t="str">
            <v>R1.10.1
R2.4.1</v>
          </cell>
          <cell r="M260" t="str">
            <v>管理者の変更</v>
          </cell>
          <cell r="N260" t="str">
            <v>0942</v>
          </cell>
          <cell r="O260" t="str">
            <v>82</v>
          </cell>
          <cell r="P260" t="str">
            <v>7133</v>
          </cell>
          <cell r="Q260" t="str">
            <v>82-7166</v>
          </cell>
          <cell r="S260" t="str">
            <v>株式会社葦秀</v>
          </cell>
          <cell r="AD260">
            <v>41609</v>
          </cell>
          <cell r="AJ260">
            <v>42095</v>
          </cell>
          <cell r="AK260">
            <v>36</v>
          </cell>
          <cell r="AL260" t="str">
            <v>サービス付き
高齢者向け住宅</v>
          </cell>
          <cell r="AM260" t="str">
            <v>-</v>
          </cell>
        </row>
        <row r="261">
          <cell r="B261" t="str">
            <v>サ第11号</v>
          </cell>
          <cell r="D261" t="str">
            <v>杏の樹</v>
          </cell>
          <cell r="E261" t="str">
            <v>840</v>
          </cell>
          <cell r="F261" t="str">
            <v>0021</v>
          </cell>
          <cell r="I261" t="str">
            <v>佐賀市</v>
          </cell>
          <cell r="J261" t="str">
            <v>鬼丸町15番38号</v>
          </cell>
          <cell r="N261" t="str">
            <v>0952</v>
          </cell>
          <cell r="O261" t="str">
            <v>40</v>
          </cell>
          <cell r="P261" t="str">
            <v>1101</v>
          </cell>
          <cell r="Q261" t="str">
            <v>27-0811</v>
          </cell>
          <cell r="S261" t="str">
            <v>社会福祉法人　
ナイスランド北方</v>
          </cell>
          <cell r="AD261">
            <v>41588</v>
          </cell>
          <cell r="AJ261">
            <v>42095</v>
          </cell>
          <cell r="AK261">
            <v>27</v>
          </cell>
          <cell r="AL261" t="str">
            <v>サービス付き
高齢者向け住宅</v>
          </cell>
          <cell r="AM261" t="str">
            <v>-</v>
          </cell>
        </row>
        <row r="262">
          <cell r="B262" t="str">
            <v>サ第12号</v>
          </cell>
          <cell r="D262" t="str">
            <v>芦刈　ひなた</v>
          </cell>
          <cell r="E262" t="str">
            <v>849</v>
          </cell>
          <cell r="F262" t="str">
            <v>0311</v>
          </cell>
          <cell r="I262" t="str">
            <v>小城市</v>
          </cell>
          <cell r="J262" t="str">
            <v>芦刈町芦溝字一本柳840-12</v>
          </cell>
          <cell r="N262" t="str">
            <v>0952</v>
          </cell>
          <cell r="O262" t="str">
            <v>66</v>
          </cell>
          <cell r="P262" t="str">
            <v>3338</v>
          </cell>
          <cell r="Q262" t="str">
            <v>66-3373</v>
          </cell>
          <cell r="S262" t="str">
            <v>有限会社
ライフシップ</v>
          </cell>
          <cell r="AD262">
            <v>41609</v>
          </cell>
          <cell r="AJ262">
            <v>42095</v>
          </cell>
          <cell r="AK262">
            <v>30</v>
          </cell>
          <cell r="AL262" t="str">
            <v>サービス付き
高齢者向け住宅</v>
          </cell>
          <cell r="AM262" t="str">
            <v>-</v>
          </cell>
        </row>
        <row r="263">
          <cell r="B263" t="str">
            <v>サ第13号</v>
          </cell>
          <cell r="D263" t="str">
            <v>リバーサイドいしいびの館</v>
          </cell>
          <cell r="E263" t="str">
            <v>840</v>
          </cell>
          <cell r="F263" t="str">
            <v>0201</v>
          </cell>
          <cell r="I263" t="str">
            <v>佐賀市</v>
          </cell>
          <cell r="J263" t="str">
            <v>大和町大字尼寺3227番地1</v>
          </cell>
          <cell r="L263">
            <v>43250</v>
          </cell>
          <cell r="M263" t="str">
            <v>家賃の変更</v>
          </cell>
          <cell r="N263" t="str">
            <v>0952</v>
          </cell>
          <cell r="O263" t="str">
            <v>62</v>
          </cell>
          <cell r="P263" t="str">
            <v>3100</v>
          </cell>
          <cell r="Q263" t="str">
            <v>62-3102</v>
          </cell>
          <cell r="S263" t="str">
            <v>医療法人大和正信会</v>
          </cell>
          <cell r="AD263">
            <v>41822</v>
          </cell>
          <cell r="AJ263">
            <v>42095</v>
          </cell>
          <cell r="AK263">
            <v>32</v>
          </cell>
          <cell r="AL263" t="str">
            <v>サービス付き
高齢者向け住宅</v>
          </cell>
          <cell r="AM263" t="str">
            <v>-</v>
          </cell>
        </row>
        <row r="264">
          <cell r="B264" t="str">
            <v>サ第14号</v>
          </cell>
          <cell r="D264" t="str">
            <v>（サ高住）レインボー富士川副</v>
          </cell>
          <cell r="E264" t="str">
            <v>840</v>
          </cell>
          <cell r="F264" t="str">
            <v>2213</v>
          </cell>
          <cell r="I264" t="str">
            <v>佐賀市</v>
          </cell>
          <cell r="J264" t="str">
            <v>川副町大字鹿江960番地１</v>
          </cell>
          <cell r="N264" t="str">
            <v>0952</v>
          </cell>
          <cell r="O264" t="str">
            <v>37</v>
          </cell>
          <cell r="P264" t="str">
            <v>5308</v>
          </cell>
          <cell r="Q264" t="str">
            <v>37-5389</v>
          </cell>
          <cell r="S264" t="str">
            <v>有限会社メディカル産交</v>
          </cell>
          <cell r="AD264">
            <v>41990</v>
          </cell>
          <cell r="AJ264">
            <v>42095</v>
          </cell>
          <cell r="AK264">
            <v>36</v>
          </cell>
          <cell r="AL264" t="str">
            <v>サービス付き
高齢者向け住宅</v>
          </cell>
          <cell r="AM264" t="str">
            <v>-</v>
          </cell>
        </row>
        <row r="265">
          <cell r="B265" t="str">
            <v>サ第15号</v>
          </cell>
          <cell r="D265" t="str">
            <v>ライオンハウス桜の園</v>
          </cell>
          <cell r="E265" t="str">
            <v>849</v>
          </cell>
          <cell r="F265" t="str">
            <v>0402</v>
          </cell>
          <cell r="H265" t="str">
            <v>杵島郡</v>
          </cell>
          <cell r="I265" t="str">
            <v>白石町</v>
          </cell>
          <cell r="J265" t="str">
            <v>大字福富下分2387-9</v>
          </cell>
          <cell r="N265" t="str">
            <v>0952</v>
          </cell>
          <cell r="O265" t="str">
            <v>87</v>
          </cell>
          <cell r="P265" t="str">
            <v>3939</v>
          </cell>
          <cell r="Q265" t="str">
            <v>87-4110</v>
          </cell>
          <cell r="S265" t="str">
            <v>社会福祉法人
麗風会</v>
          </cell>
          <cell r="AD265">
            <v>42309</v>
          </cell>
          <cell r="AJ265">
            <v>42309</v>
          </cell>
          <cell r="AK265">
            <v>15</v>
          </cell>
          <cell r="AL265" t="str">
            <v>サービス付き
高齢者向け住宅</v>
          </cell>
          <cell r="AM265" t="str">
            <v>-</v>
          </cell>
        </row>
        <row r="266">
          <cell r="B266" t="str">
            <v>サ第16号</v>
          </cell>
          <cell r="D266" t="str">
            <v>バンビアパート</v>
          </cell>
          <cell r="E266" t="str">
            <v>848</v>
          </cell>
          <cell r="F266" t="str">
            <v>0046</v>
          </cell>
          <cell r="I266" t="str">
            <v>伊万里市</v>
          </cell>
          <cell r="J266" t="str">
            <v xml:space="preserve">伊万里町乙190-1 </v>
          </cell>
          <cell r="N266" t="str">
            <v>0955</v>
          </cell>
          <cell r="O266">
            <v>35</v>
          </cell>
          <cell r="P266">
            <v>4121</v>
          </cell>
          <cell r="Q266" t="str">
            <v>050-1459-6526</v>
          </cell>
          <cell r="S266" t="str">
            <v>株式会社メロウズ</v>
          </cell>
          <cell r="AD266">
            <v>42352</v>
          </cell>
          <cell r="AJ266">
            <v>42352</v>
          </cell>
          <cell r="AK266">
            <v>11</v>
          </cell>
          <cell r="AL266" t="str">
            <v>サービス付き
高齢者向け住宅</v>
          </cell>
          <cell r="AM266" t="str">
            <v>-</v>
          </cell>
        </row>
        <row r="267">
          <cell r="B267" t="str">
            <v>サ第17号</v>
          </cell>
          <cell r="D267" t="str">
            <v>サービス付き高齢者向け住宅
聖英</v>
          </cell>
          <cell r="E267" t="str">
            <v>840</v>
          </cell>
          <cell r="F267" t="str">
            <v>0012</v>
          </cell>
          <cell r="I267" t="str">
            <v>佐賀市</v>
          </cell>
          <cell r="J267" t="str">
            <v>北川副町大字光法７３５－１</v>
          </cell>
          <cell r="N267" t="str">
            <v>0952</v>
          </cell>
          <cell r="O267" t="str">
            <v>97</v>
          </cell>
          <cell r="P267" t="str">
            <v>1065</v>
          </cell>
          <cell r="Q267" t="str">
            <v>97-1065</v>
          </cell>
          <cell r="S267" t="str">
            <v>株式会社　彈志</v>
          </cell>
          <cell r="AD267">
            <v>42461</v>
          </cell>
          <cell r="AJ267">
            <v>42461</v>
          </cell>
          <cell r="AK267">
            <v>20</v>
          </cell>
          <cell r="AL267" t="str">
            <v>サービス付き
高齢者向け住宅</v>
          </cell>
          <cell r="AM267" t="str">
            <v>-</v>
          </cell>
        </row>
        <row r="268">
          <cell r="B268" t="str">
            <v>サ第18号</v>
          </cell>
          <cell r="D268" t="str">
            <v>サービス付き高齢者向け住宅
こすもす</v>
          </cell>
          <cell r="E268" t="str">
            <v>842</v>
          </cell>
          <cell r="F268" t="str">
            <v>0066</v>
          </cell>
          <cell r="I268" t="str">
            <v>神埼市</v>
          </cell>
          <cell r="J268" t="str">
            <v>千代田町用作三本杉2098-3</v>
          </cell>
          <cell r="N268" t="str">
            <v>0952</v>
          </cell>
          <cell r="O268" t="str">
            <v>44</v>
          </cell>
          <cell r="P268" t="str">
            <v>4411</v>
          </cell>
          <cell r="Q268" t="str">
            <v>44-4367</v>
          </cell>
          <cell r="S268" t="str">
            <v>社会福祉法人真栄会</v>
          </cell>
          <cell r="AD268">
            <v>42644</v>
          </cell>
          <cell r="AJ268">
            <v>42644</v>
          </cell>
          <cell r="AK268">
            <v>25</v>
          </cell>
          <cell r="AL268" t="str">
            <v>サービス付き
高齢者向け住宅</v>
          </cell>
          <cell r="AM268" t="str">
            <v>-</v>
          </cell>
        </row>
        <row r="269">
          <cell r="B269" t="str">
            <v>サ第19号</v>
          </cell>
          <cell r="D269" t="str">
            <v>エーデルハウゼ桜</v>
          </cell>
          <cell r="E269" t="str">
            <v>841</v>
          </cell>
          <cell r="F269" t="str">
            <v>0014</v>
          </cell>
          <cell r="I269" t="str">
            <v>鳥栖市</v>
          </cell>
          <cell r="J269" t="str">
            <v xml:space="preserve">桜町1424番地７ </v>
          </cell>
          <cell r="N269" t="str">
            <v>0942</v>
          </cell>
          <cell r="O269" t="str">
            <v>87</v>
          </cell>
          <cell r="P269" t="str">
            <v>8528</v>
          </cell>
          <cell r="Q269" t="str">
            <v>85-0333</v>
          </cell>
          <cell r="S269" t="str">
            <v xml:space="preserve">特定非営利活動法人
ひかり </v>
          </cell>
          <cell r="AD269">
            <v>42640</v>
          </cell>
          <cell r="AJ269">
            <v>42640</v>
          </cell>
          <cell r="AK269">
            <v>9</v>
          </cell>
          <cell r="AL269" t="str">
            <v>サービス付き
高齢者向け住宅</v>
          </cell>
          <cell r="AM269" t="str">
            <v>-</v>
          </cell>
        </row>
        <row r="270">
          <cell r="B270" t="str">
            <v>サ第20号</v>
          </cell>
          <cell r="D270" t="str">
            <v>サービス付き高齢者向け住宅
おはな</v>
          </cell>
          <cell r="E270" t="str">
            <v>849</v>
          </cell>
          <cell r="F270" t="str">
            <v>0123</v>
          </cell>
          <cell r="H270" t="str">
            <v>三養基郡</v>
          </cell>
          <cell r="I270" t="str">
            <v>上峰町</v>
          </cell>
          <cell r="J270" t="str">
            <v>大字坊所1570-55</v>
          </cell>
          <cell r="N270" t="str">
            <v>0952</v>
          </cell>
          <cell r="O270">
            <v>20</v>
          </cell>
          <cell r="P270" t="str">
            <v>0877</v>
          </cell>
          <cell r="S270" t="str">
            <v xml:space="preserve">医療法人回生会
うえきクリニック </v>
          </cell>
          <cell r="AD270">
            <v>42675</v>
          </cell>
          <cell r="AJ270">
            <v>42675</v>
          </cell>
          <cell r="AK270">
            <v>19</v>
          </cell>
          <cell r="AL270" t="str">
            <v>サービス付き
高齢者向け住宅</v>
          </cell>
          <cell r="AM270" t="str">
            <v>-</v>
          </cell>
        </row>
        <row r="271">
          <cell r="B271" t="str">
            <v>サ第21号</v>
          </cell>
          <cell r="D271" t="str">
            <v>サービス付き高齢者向け住宅
けやき台</v>
          </cell>
          <cell r="E271" t="str">
            <v>841</v>
          </cell>
          <cell r="F271" t="str">
            <v>0201</v>
          </cell>
          <cell r="H271" t="str">
            <v>三養基郡</v>
          </cell>
          <cell r="I271" t="str">
            <v>基山町</v>
          </cell>
          <cell r="J271" t="str">
            <v>大字小倉1777番地4</v>
          </cell>
          <cell r="N271" t="str">
            <v>0942</v>
          </cell>
          <cell r="O271">
            <v>92</v>
          </cell>
          <cell r="P271">
            <v>8863</v>
          </cell>
          <cell r="Q271" t="str">
            <v>92-8863</v>
          </cell>
          <cell r="S271" t="str">
            <v>天本　吉和</v>
          </cell>
          <cell r="AD271">
            <v>42752</v>
          </cell>
          <cell r="AJ271">
            <v>42892</v>
          </cell>
          <cell r="AK271">
            <v>14</v>
          </cell>
          <cell r="AL271" t="str">
            <v>サービス付き
高齢者向け住宅</v>
          </cell>
          <cell r="AM271" t="str">
            <v>-</v>
          </cell>
        </row>
        <row r="291">
          <cell r="AL291">
            <v>214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06"/>
  <sheetViews>
    <sheetView showGridLines="0" showZeros="0" tabSelected="1" showWhiteSpace="0" view="pageLayout" zoomScaleNormal="90" workbookViewId="0">
      <selection activeCell="B263" sqref="B263"/>
    </sheetView>
  </sheetViews>
  <sheetFormatPr defaultRowHeight="14.25" outlineLevelRow="1"/>
  <cols>
    <col min="1" max="1" width="4.375" style="55" customWidth="1"/>
    <col min="2" max="2" width="4.75" style="56" customWidth="1"/>
    <col min="3" max="3" width="20.125" style="3" customWidth="1"/>
    <col min="4" max="4" width="23.875" customWidth="1"/>
    <col min="5" max="5" width="11.5" style="4" bestFit="1" customWidth="1"/>
    <col min="6" max="6" width="7.125" style="5" customWidth="1"/>
    <col min="7" max="7" width="13.125" style="5" customWidth="1"/>
    <col min="8" max="8" width="18.875" customWidth="1"/>
    <col min="9" max="10" width="8.625" style="4" customWidth="1"/>
    <col min="11" max="11" width="4.375" customWidth="1"/>
    <col min="12" max="12" width="8.75" style="5" customWidth="1"/>
    <col min="13" max="13" width="15.125" style="6" customWidth="1"/>
    <col min="14" max="14" width="9" customWidth="1"/>
  </cols>
  <sheetData>
    <row r="1" spans="1:13" ht="26.25" customHeight="1">
      <c r="A1" s="1" t="s">
        <v>0</v>
      </c>
      <c r="B1" s="2"/>
    </row>
    <row r="2" spans="1:13" hidden="1" outlineLevel="1">
      <c r="A2" s="7"/>
      <c r="B2" s="8"/>
    </row>
    <row r="3" spans="1:13" hidden="1" outlineLevel="1">
      <c r="A3" s="9" t="s">
        <v>1</v>
      </c>
      <c r="B3" s="10"/>
    </row>
    <row r="4" spans="1:13" hidden="1" outlineLevel="1">
      <c r="A4" s="11" t="s">
        <v>2</v>
      </c>
      <c r="B4" s="12"/>
    </row>
    <row r="5" spans="1:13" hidden="1" collapsed="1">
      <c r="A5" s="9"/>
      <c r="B5" s="10"/>
    </row>
    <row r="6" spans="1:13" hidden="1">
      <c r="A6" s="13"/>
      <c r="B6" s="14"/>
      <c r="H6" s="15"/>
      <c r="I6" s="16"/>
      <c r="J6" s="16"/>
      <c r="K6" s="17"/>
      <c r="L6" s="18"/>
      <c r="M6" s="19"/>
    </row>
    <row r="7" spans="1:13" ht="36" customHeight="1">
      <c r="A7" s="13"/>
      <c r="B7" s="14"/>
      <c r="H7" s="15"/>
      <c r="I7" s="16"/>
      <c r="J7" s="16"/>
      <c r="K7" s="79">
        <v>44013</v>
      </c>
      <c r="L7" s="79"/>
      <c r="M7" s="79"/>
    </row>
    <row r="8" spans="1:13" ht="36" customHeight="1">
      <c r="A8" s="13"/>
      <c r="B8" s="20"/>
      <c r="E8" s="21" t="s">
        <v>3</v>
      </c>
      <c r="F8" s="22" t="s">
        <v>4</v>
      </c>
      <c r="G8" s="22" t="s">
        <v>5</v>
      </c>
      <c r="I8" s="16"/>
      <c r="J8" s="16"/>
      <c r="K8" s="17"/>
      <c r="L8" s="18"/>
      <c r="M8" s="19"/>
    </row>
    <row r="9" spans="1:13" ht="36" customHeight="1">
      <c r="A9" s="13"/>
      <c r="B9" s="73" t="s">
        <v>6</v>
      </c>
      <c r="C9" s="74"/>
      <c r="D9" s="75"/>
      <c r="E9" s="23">
        <f>SUM(E10:E12)</f>
        <v>247</v>
      </c>
      <c r="F9" s="23">
        <f>SUM(F10:F12)</f>
        <v>6479</v>
      </c>
      <c r="G9" s="58">
        <f>SUM(G10:G12)</f>
        <v>41</v>
      </c>
      <c r="H9" s="16"/>
      <c r="I9" s="16"/>
      <c r="J9" s="17"/>
      <c r="K9" s="18"/>
      <c r="L9" s="19"/>
      <c r="M9"/>
    </row>
    <row r="10" spans="1:13" ht="36" customHeight="1">
      <c r="A10" s="13"/>
      <c r="B10" s="20"/>
      <c r="C10" s="24" t="s">
        <v>7</v>
      </c>
      <c r="D10" s="25"/>
      <c r="E10" s="26">
        <f>COUNTIF(L:L,"介護付")</f>
        <v>33</v>
      </c>
      <c r="F10" s="27">
        <f>SUMIF(L:L,"介護付",K:K)</f>
        <v>1156</v>
      </c>
      <c r="G10" s="28">
        <f>COUNTIFS('[1]（全体管理用）'!AL:AL,"介護付",'[1]（全体管理用）'!AJ:AJ,"-
(地域密着型
特定施設)")</f>
        <v>3</v>
      </c>
      <c r="H10" s="16"/>
      <c r="I10" s="16"/>
      <c r="J10" s="17"/>
      <c r="K10" s="18"/>
      <c r="L10" s="19"/>
      <c r="M10"/>
    </row>
    <row r="11" spans="1:13" ht="36" customHeight="1">
      <c r="A11" s="13"/>
      <c r="B11" s="20"/>
      <c r="C11" s="24" t="s">
        <v>8</v>
      </c>
      <c r="D11" s="25"/>
      <c r="E11" s="26">
        <f>COUNTIF(L:L,"住宅型")</f>
        <v>214</v>
      </c>
      <c r="F11" s="27">
        <f>SUMIF(L:L,"住宅型",K:K)</f>
        <v>5323</v>
      </c>
      <c r="G11" s="28">
        <f>COUNTIFS('[1]（全体管理用）'!AL:AL,"住宅型",'[1]（全体管理用）'!AJ:AJ,"-
(地域密着型
特定施設)")</f>
        <v>38</v>
      </c>
      <c r="H11" s="16"/>
      <c r="I11" s="16"/>
      <c r="J11" s="17"/>
      <c r="K11" s="18"/>
      <c r="L11" s="19"/>
      <c r="M11"/>
    </row>
    <row r="12" spans="1:13" ht="36" customHeight="1">
      <c r="A12" s="13"/>
      <c r="B12" s="20"/>
      <c r="C12" s="24" t="s">
        <v>9</v>
      </c>
      <c r="D12" s="25"/>
      <c r="E12" s="26">
        <f>COUNTIF(L:L,"健康型")</f>
        <v>0</v>
      </c>
      <c r="F12" s="27">
        <f>SUMIF(L:L,"健康型",K:K)</f>
        <v>0</v>
      </c>
      <c r="G12" s="28">
        <f>COUNTIFS('[1]（全体管理用）'!AL:AL,"健康型",'[1]（全体管理用）'!AJ:AJ,"-
(地域密着型
特定施設)")</f>
        <v>0</v>
      </c>
      <c r="H12" s="16"/>
      <c r="I12" s="16"/>
      <c r="J12" s="17"/>
      <c r="K12" s="18"/>
      <c r="L12" s="19"/>
      <c r="M12"/>
    </row>
    <row r="13" spans="1:13" ht="36" customHeight="1">
      <c r="A13" s="13"/>
      <c r="B13" s="29"/>
      <c r="C13" s="25"/>
      <c r="D13" s="30"/>
      <c r="E13" s="31"/>
      <c r="F13" s="31"/>
      <c r="G13" s="32"/>
      <c r="H13" s="16"/>
      <c r="I13" s="16"/>
      <c r="J13" s="17"/>
      <c r="K13" s="18"/>
      <c r="L13" s="19"/>
      <c r="M13"/>
    </row>
    <row r="14" spans="1:13" ht="36" customHeight="1">
      <c r="A14" s="13"/>
      <c r="B14" s="76" t="s">
        <v>10</v>
      </c>
      <c r="C14" s="77"/>
      <c r="D14" s="78"/>
      <c r="E14" s="33">
        <f>SUM(E15:E16)</f>
        <v>21</v>
      </c>
      <c r="F14" s="33">
        <f>SUM(F15:F16)</f>
        <v>561</v>
      </c>
      <c r="G14" s="34">
        <f>SUM(G16:G16)</f>
        <v>0</v>
      </c>
      <c r="H14" s="16"/>
      <c r="I14" s="16"/>
      <c r="J14" s="17"/>
      <c r="K14" s="18"/>
      <c r="L14" s="19"/>
      <c r="M14"/>
    </row>
    <row r="15" spans="1:13" ht="36" customHeight="1">
      <c r="A15" s="13"/>
      <c r="B15" s="20"/>
      <c r="C15" s="24" t="s">
        <v>11</v>
      </c>
      <c r="D15" s="25"/>
      <c r="E15" s="27">
        <f>COUNTIF(L:L,"サービス付き高齢者向け住宅（介護付）")</f>
        <v>1</v>
      </c>
      <c r="F15" s="27">
        <f>SUMIF(L:L,"サービス付き高齢者向け住宅（介護付）",K:K)</f>
        <v>30</v>
      </c>
      <c r="G15" s="28">
        <f>COUNTIFS('[1]（全体管理用）'!AL:AL,"サービス付き高齢者向け住宅（介護付き）",'[1]（全体管理用）'!AJ:AJ,"-
(地域密着型
特定施設)")</f>
        <v>0</v>
      </c>
      <c r="I15" s="16"/>
      <c r="J15" s="17"/>
      <c r="K15" s="18"/>
      <c r="L15" s="19"/>
      <c r="M15"/>
    </row>
    <row r="16" spans="1:13" ht="36" customHeight="1">
      <c r="A16" s="13"/>
      <c r="B16" s="20"/>
      <c r="C16" s="24" t="s">
        <v>12</v>
      </c>
      <c r="D16" s="25"/>
      <c r="E16" s="27">
        <f>COUNTIF(L:L,"サービス付き
高齢者向け住宅")</f>
        <v>20</v>
      </c>
      <c r="F16" s="27">
        <f>SUMIF(L:L,"サービス付き
高齢者向け住宅",K:K)</f>
        <v>531</v>
      </c>
      <c r="G16" s="28">
        <f>COUNTIFS('[1]（全体管理用）'!AL:AL,"サービス付き
高齢者向け住宅",'[1]（全体管理用）'!AJ:AJ,"-
(地域密着型
特定施設)")</f>
        <v>0</v>
      </c>
      <c r="H16" s="16"/>
      <c r="I16" s="16"/>
      <c r="J16" s="17"/>
      <c r="K16" s="18"/>
      <c r="L16" s="19"/>
      <c r="M16"/>
    </row>
    <row r="17" spans="1:13" ht="36" customHeight="1">
      <c r="A17" s="13"/>
      <c r="B17" s="29"/>
      <c r="C17" s="25"/>
      <c r="D17" s="30"/>
      <c r="E17" s="35"/>
      <c r="F17" s="35"/>
      <c r="G17" s="32"/>
      <c r="H17" s="16"/>
      <c r="I17" s="16"/>
      <c r="J17" s="17"/>
      <c r="K17" s="18"/>
      <c r="L17" s="19"/>
      <c r="M17"/>
    </row>
    <row r="18" spans="1:13" ht="36" customHeight="1">
      <c r="A18" s="13"/>
      <c r="B18" s="36" t="s">
        <v>13</v>
      </c>
      <c r="C18" s="37"/>
      <c r="D18" s="37"/>
      <c r="E18" s="38">
        <f>SUM(E9+E14)</f>
        <v>268</v>
      </c>
      <c r="F18" s="38">
        <f>SUM(F9+F14)</f>
        <v>7040</v>
      </c>
      <c r="G18" s="59">
        <f>SUM(G9+G14)</f>
        <v>41</v>
      </c>
      <c r="H18" s="16"/>
      <c r="I18" s="16"/>
      <c r="J18" s="17"/>
      <c r="K18" s="18"/>
      <c r="L18" s="19"/>
      <c r="M18"/>
    </row>
    <row r="19" spans="1:13" ht="36" customHeight="1">
      <c r="A19" s="13"/>
      <c r="B19" s="14"/>
      <c r="E19" s="39"/>
      <c r="F19" s="40"/>
      <c r="H19" s="15"/>
      <c r="I19" s="16"/>
      <c r="J19" s="16"/>
      <c r="K19" s="17"/>
      <c r="L19" s="18"/>
      <c r="M19" s="19"/>
    </row>
    <row r="20" spans="1:13" ht="36" customHeight="1">
      <c r="A20" s="13"/>
      <c r="B20" s="14"/>
      <c r="E20" s="39"/>
      <c r="F20" s="40"/>
      <c r="H20" s="15"/>
      <c r="I20" s="16"/>
      <c r="J20" s="16"/>
      <c r="K20" s="17"/>
      <c r="L20" s="18"/>
      <c r="M20" s="19"/>
    </row>
    <row r="21" spans="1:13" ht="36" customHeight="1">
      <c r="A21" s="13"/>
      <c r="B21" s="14"/>
      <c r="H21" s="15"/>
      <c r="I21" s="16"/>
      <c r="J21" s="16"/>
      <c r="K21" s="17"/>
      <c r="L21" s="18"/>
      <c r="M21" s="19"/>
    </row>
    <row r="22" spans="1:13" ht="36" customHeight="1">
      <c r="A22" s="41"/>
      <c r="B22" s="14"/>
      <c r="H22" s="15"/>
      <c r="I22" s="16"/>
      <c r="J22" s="16"/>
      <c r="K22" s="17"/>
      <c r="L22" s="18"/>
      <c r="M22" s="19"/>
    </row>
    <row r="23" spans="1:13" s="5" customFormat="1" ht="36" customHeight="1">
      <c r="A23" s="71" t="s">
        <v>27</v>
      </c>
      <c r="B23" s="42" t="s">
        <v>14</v>
      </c>
      <c r="C23" s="43" t="s">
        <v>15</v>
      </c>
      <c r="D23" s="44" t="s">
        <v>16</v>
      </c>
      <c r="E23" s="45" t="s">
        <v>17</v>
      </c>
      <c r="F23" s="44" t="s">
        <v>18</v>
      </c>
      <c r="G23" s="44" t="s">
        <v>19</v>
      </c>
      <c r="H23" s="44" t="s">
        <v>22</v>
      </c>
      <c r="I23" s="45" t="s">
        <v>20</v>
      </c>
      <c r="J23" s="45" t="s">
        <v>21</v>
      </c>
      <c r="K23" s="44" t="s">
        <v>23</v>
      </c>
      <c r="L23" s="44" t="s">
        <v>24</v>
      </c>
      <c r="M23" s="72" t="s">
        <v>28</v>
      </c>
    </row>
    <row r="24" spans="1:13" ht="54.75" customHeight="1">
      <c r="A24" s="46" t="str">
        <f>'[1]（全体管理用）'!AQ3</f>
        <v>第2号</v>
      </c>
      <c r="B24" s="46">
        <f>'[1]（全体管理用）'!C3</f>
        <v>0</v>
      </c>
      <c r="C24" s="47" t="str">
        <f>'[1]（全体管理用）'!D3</f>
        <v>ケアホーム
ロイヤル神埼</v>
      </c>
      <c r="D24" s="48" t="str">
        <f>"〒"&amp;'[1]（全体管理用）'!E3&amp;"-"&amp;'[1]（全体管理用）'!F3&amp;CHAR(10)&amp;'[1]（全体管理用）'!H3&amp;'[1]（全体管理用）'!I3&amp;'[1]（全体管理用）'!J3</f>
        <v>〒842-0003
神埼市神埼町本堀1620番地</v>
      </c>
      <c r="E24" s="49">
        <f>'[1]（全体管理用）'!L3</f>
        <v>0</v>
      </c>
      <c r="F24" s="50">
        <f>'[1]（全体管理用）'!M3</f>
        <v>0</v>
      </c>
      <c r="G24" s="51" t="str">
        <f>"（"&amp;'[1]（全体管理用）'!N3&amp;")
" &amp;'[1]（全体管理用）'!O3&amp;"-"&amp;'[1]（全体管理用）'!P3&amp;"
"&amp;'[1]（全体管理用）'!Q3</f>
        <v>（0952)
53-8540
52-5600</v>
      </c>
      <c r="H24" s="48" t="str">
        <f>'[1]（全体管理用）'!S3</f>
        <v>株式会社 みのり</v>
      </c>
      <c r="I24" s="52">
        <f>'[1]（全体管理用）'!AD3</f>
        <v>39783</v>
      </c>
      <c r="J24" s="52">
        <f>'[1]（全体管理用）'!AJ3</f>
        <v>39783</v>
      </c>
      <c r="K24" s="53">
        <f>'[1]（全体管理用）'!AK3</f>
        <v>60</v>
      </c>
      <c r="L24" s="51" t="str">
        <f>'[1]（全体管理用）'!AL3</f>
        <v>介護付</v>
      </c>
      <c r="M24" s="51" t="str">
        <f>'[1]（全体管理用）'!AM3&amp;CHAR(10)</f>
        <v xml:space="preserve">4172000061
</v>
      </c>
    </row>
    <row r="25" spans="1:13" ht="54.75" customHeight="1">
      <c r="A25" s="46" t="str">
        <f>'[1]（全体管理用）'!AQ4</f>
        <v>第3号</v>
      </c>
      <c r="B25" s="46">
        <f>'[1]（全体管理用）'!C4</f>
        <v>0</v>
      </c>
      <c r="C25" s="47" t="str">
        <f>'[1]（全体管理用）'!D4</f>
        <v>シルバーホーム幸</v>
      </c>
      <c r="D25" s="48" t="str">
        <f>"〒"&amp;'[1]（全体管理用）'!E4&amp;"-"&amp;'[1]（全体管理用）'!F4&amp;CHAR(10)&amp;'[1]（全体管理用）'!H4&amp;'[1]（全体管理用）'!I4&amp;'[1]（全体管理用）'!J4</f>
        <v>〒840-0805
佐賀市神野西1-4-18</v>
      </c>
      <c r="E25" s="49">
        <f>'[1]（全体管理用）'!L4</f>
        <v>0</v>
      </c>
      <c r="F25" s="50">
        <f>'[1]（全体管理用）'!M4</f>
        <v>0</v>
      </c>
      <c r="G25" s="51" t="str">
        <f>"（"&amp;'[1]（全体管理用）'!N4&amp;")
" &amp;'[1]（全体管理用）'!O4&amp;"-"&amp;'[1]（全体管理用）'!P4&amp;"
"&amp;'[1]（全体管理用）'!Q4</f>
        <v>（0952)
33-4108
33-4108</v>
      </c>
      <c r="H25" s="48" t="str">
        <f>'[1]（全体管理用）'!S4</f>
        <v>有限会社
アミチデラムジカ</v>
      </c>
      <c r="I25" s="52">
        <f>'[1]（全体管理用）'!AD4</f>
        <v>38174</v>
      </c>
      <c r="J25" s="52">
        <f>'[1]（全体管理用）'!AJ4</f>
        <v>38174</v>
      </c>
      <c r="K25" s="53">
        <f>'[1]（全体管理用）'!AK4</f>
        <v>10</v>
      </c>
      <c r="L25" s="51" t="str">
        <f>'[1]（全体管理用）'!AL4</f>
        <v>介護付</v>
      </c>
      <c r="M25" s="51" t="str">
        <f>'[1]（全体管理用）'!AM4&amp;CHAR(10)</f>
        <v xml:space="preserve">4170100723
</v>
      </c>
    </row>
    <row r="26" spans="1:13" ht="54.75" customHeight="1">
      <c r="A26" s="46" t="str">
        <f>'[1]（全体管理用）'!AQ5</f>
        <v>第4号</v>
      </c>
      <c r="B26" s="46">
        <f>'[1]（全体管理用）'!C5</f>
        <v>0</v>
      </c>
      <c r="C26" s="47" t="str">
        <f>'[1]（全体管理用）'!D5</f>
        <v>ハウス of クローバー</v>
      </c>
      <c r="D26" s="48" t="str">
        <f>"〒"&amp;'[1]（全体管理用）'!E5&amp;"-"&amp;'[1]（全体管理用）'!F5&amp;CHAR(10)&amp;'[1]（全体管理用）'!H5&amp;'[1]（全体管理用）'!I5&amp;'[1]（全体管理用）'!J5</f>
        <v>〒840-0811
佐賀市大財5-1-20</v>
      </c>
      <c r="E26" s="49">
        <f>'[1]（全体管理用）'!L5</f>
        <v>0</v>
      </c>
      <c r="F26" s="50">
        <f>'[1]（全体管理用）'!M5</f>
        <v>0</v>
      </c>
      <c r="G26" s="51" t="str">
        <f>"（"&amp;'[1]（全体管理用）'!N5&amp;")
" &amp;'[1]（全体管理用）'!O5&amp;"-"&amp;'[1]（全体管理用）'!P5&amp;"
"&amp;'[1]（全体管理用）'!Q5</f>
        <v>（0952)
27-8311
27-8170</v>
      </c>
      <c r="H26" s="48" t="str">
        <f>'[1]（全体管理用）'!S5</f>
        <v>有限会社 Ｇ－ｐｌｕｓ</v>
      </c>
      <c r="I26" s="52">
        <f>'[1]（全体管理用）'!AD5</f>
        <v>38322</v>
      </c>
      <c r="J26" s="52">
        <f>'[1]（全体管理用）'!AJ5</f>
        <v>38322</v>
      </c>
      <c r="K26" s="53">
        <f>'[1]（全体管理用）'!AK5</f>
        <v>15</v>
      </c>
      <c r="L26" s="51" t="str">
        <f>'[1]（全体管理用）'!AL5</f>
        <v>介護付</v>
      </c>
      <c r="M26" s="51" t="str">
        <f>'[1]（全体管理用）'!AM5&amp;CHAR(10)</f>
        <v xml:space="preserve">4170100822
</v>
      </c>
    </row>
    <row r="27" spans="1:13" ht="54.75" customHeight="1">
      <c r="A27" s="46" t="str">
        <f>'[1]（全体管理用）'!AQ6</f>
        <v>第5号</v>
      </c>
      <c r="B27" s="46">
        <f>'[1]（全体管理用）'!C6</f>
        <v>0</v>
      </c>
      <c r="C27" s="47" t="str">
        <f>'[1]（全体管理用）'!D6</f>
        <v>ナーシングホーム華</v>
      </c>
      <c r="D27" s="48" t="str">
        <f>"〒"&amp;'[1]（全体管理用）'!E6&amp;"-"&amp;'[1]（全体管理用）'!F6&amp;CHAR(10)&amp;'[1]（全体管理用）'!H6&amp;'[1]（全体管理用）'!I6&amp;'[1]（全体管理用）'!J6</f>
        <v>〒849-0901
佐賀市久保泉町大字川久保2120-7</v>
      </c>
      <c r="E27" s="49">
        <f>'[1]（全体管理用）'!L6</f>
        <v>0</v>
      </c>
      <c r="F27" s="50">
        <f>'[1]（全体管理用）'!M6</f>
        <v>0</v>
      </c>
      <c r="G27" s="51" t="str">
        <f>"（"&amp;'[1]（全体管理用）'!N6&amp;")
" &amp;'[1]（全体管理用）'!O6&amp;"-"&amp;'[1]（全体管理用）'!P6&amp;"
"&amp;'[1]（全体管理用）'!Q6</f>
        <v>（0952)
71-8370
98-0015</v>
      </c>
      <c r="H27" s="48" t="str">
        <f>'[1]（全体管理用）'!S6</f>
        <v>有限会社 フレンドリー</v>
      </c>
      <c r="I27" s="52">
        <f>'[1]（全体管理用）'!AD6</f>
        <v>38390</v>
      </c>
      <c r="J27" s="52">
        <f>'[1]（全体管理用）'!AJ6</f>
        <v>38390</v>
      </c>
      <c r="K27" s="53">
        <f>'[1]（全体管理用）'!AK6</f>
        <v>20</v>
      </c>
      <c r="L27" s="51" t="str">
        <f>'[1]（全体管理用）'!AL6</f>
        <v>介護付</v>
      </c>
      <c r="M27" s="51" t="str">
        <f>'[1]（全体管理用）'!AM6&amp;CHAR(10)</f>
        <v xml:space="preserve">4170100855
</v>
      </c>
    </row>
    <row r="28" spans="1:13" ht="54.75" customHeight="1">
      <c r="A28" s="46" t="str">
        <f>'[1]（全体管理用）'!AQ7</f>
        <v>第6号</v>
      </c>
      <c r="B28" s="46">
        <f>'[1]（全体管理用）'!C7</f>
        <v>0</v>
      </c>
      <c r="C28" s="47" t="str">
        <f>'[1]（全体管理用）'!D7</f>
        <v>南風</v>
      </c>
      <c r="D28" s="48" t="str">
        <f>"〒"&amp;'[1]（全体管理用）'!E7&amp;"-"&amp;'[1]（全体管理用）'!F7&amp;CHAR(10)&amp;'[1]（全体管理用）'!H7&amp;'[1]（全体管理用）'!I7&amp;'[1]（全体管理用）'!J7</f>
        <v>〒841-0066
鳥栖市儀徳町2238-1</v>
      </c>
      <c r="E28" s="49">
        <f>'[1]（全体管理用）'!L7</f>
        <v>43196</v>
      </c>
      <c r="F28" s="50" t="str">
        <f>'[1]（全体管理用）'!M7</f>
        <v>管理者変更</v>
      </c>
      <c r="G28" s="51" t="str">
        <f>"（"&amp;'[1]（全体管理用）'!N7&amp;")
" &amp;'[1]（全体管理用）'!O7&amp;"-"&amp;'[1]（全体管理用）'!P7&amp;"
"&amp;'[1]（全体管理用）'!Q7</f>
        <v>（0942)
84-6020
84-6020</v>
      </c>
      <c r="H28" s="48" t="str">
        <f>'[1]（全体管理用）'!S7</f>
        <v>有限会社 弘正</v>
      </c>
      <c r="I28" s="52">
        <f>'[1]（全体管理用）'!AD7</f>
        <v>38626</v>
      </c>
      <c r="J28" s="52">
        <f>'[1]（全体管理用）'!AJ7</f>
        <v>38626</v>
      </c>
      <c r="K28" s="53">
        <f>'[1]（全体管理用）'!AK7</f>
        <v>30</v>
      </c>
      <c r="L28" s="51" t="str">
        <f>'[1]（全体管理用）'!AL7</f>
        <v>介護付</v>
      </c>
      <c r="M28" s="51" t="str">
        <f>'[1]（全体管理用）'!AM7&amp;CHAR(10)</f>
        <v xml:space="preserve">4170300422
</v>
      </c>
    </row>
    <row r="29" spans="1:13" ht="54.75" customHeight="1">
      <c r="A29" s="46" t="str">
        <f>'[1]（全体管理用）'!AQ8</f>
        <v>第7号</v>
      </c>
      <c r="B29" s="46">
        <f>'[1]（全体管理用）'!C8</f>
        <v>0</v>
      </c>
      <c r="C29" s="47" t="str">
        <f>'[1]（全体管理用）'!D8</f>
        <v>介護付有料老人ホーム
ほのぼの</v>
      </c>
      <c r="D29" s="48" t="str">
        <f>"〒"&amp;'[1]（全体管理用）'!E8&amp;"-"&amp;'[1]（全体管理用）'!F8&amp;CHAR(10)&amp;'[1]（全体管理用）'!H8&amp;'[1]（全体管理用）'!I8&amp;'[1]（全体管理用）'!J8</f>
        <v>〒848-0121
伊万里市黒川町塩屋511-1</v>
      </c>
      <c r="E29" s="49">
        <f>'[1]（全体管理用）'!L8</f>
        <v>0</v>
      </c>
      <c r="F29" s="50">
        <f>'[1]（全体管理用）'!M8</f>
        <v>0</v>
      </c>
      <c r="G29" s="51" t="str">
        <f>"（"&amp;'[1]（全体管理用）'!N8&amp;")
" &amp;'[1]（全体管理用）'!O8&amp;"-"&amp;'[1]（全体管理用）'!P8&amp;"
"&amp;'[1]（全体管理用）'!Q8</f>
        <v>（0955)
27-0022
27-2405</v>
      </c>
      <c r="H29" s="48" t="str">
        <f>'[1]（全体管理用）'!S8</f>
        <v>株式会社 ほのぼの</v>
      </c>
      <c r="I29" s="52">
        <f>'[1]（全体管理用）'!AD8</f>
        <v>39692</v>
      </c>
      <c r="J29" s="52">
        <f>'[1]（全体管理用）'!AJ8</f>
        <v>39692</v>
      </c>
      <c r="K29" s="53">
        <f>'[1]（全体管理用）'!AK8</f>
        <v>30</v>
      </c>
      <c r="L29" s="51" t="str">
        <f>'[1]（全体管理用）'!AL8</f>
        <v>介護付</v>
      </c>
      <c r="M29" s="51" t="str">
        <f>'[1]（全体管理用）'!AM8&amp;CHAR(10)</f>
        <v xml:space="preserve">4170500476
</v>
      </c>
    </row>
    <row r="30" spans="1:13" ht="54.75" customHeight="1">
      <c r="A30" s="46" t="str">
        <f>'[1]（全体管理用）'!AQ9</f>
        <v>第8号</v>
      </c>
      <c r="B30" s="46">
        <f>'[1]（全体管理用）'!C9</f>
        <v>0</v>
      </c>
      <c r="C30" s="47" t="str">
        <f>'[1]（全体管理用）'!D9</f>
        <v>介護付有料老人ホーム
百楽仙</v>
      </c>
      <c r="D30" s="48" t="str">
        <f>"〒"&amp;'[1]（全体管理用）'!E9&amp;"-"&amp;'[1]（全体管理用）'!F9&amp;CHAR(10)&amp;'[1]（全体管理用）'!H9&amp;'[1]（全体管理用）'!I9&amp;'[1]（全体管理用）'!J9</f>
        <v>〒841-0056
鳥栖市蔵上四丁目292</v>
      </c>
      <c r="E30" s="49">
        <f>'[1]（全体管理用）'!L9</f>
        <v>43200</v>
      </c>
      <c r="F30" s="50" t="str">
        <f>'[1]（全体管理用）'!M9</f>
        <v>管理者変更</v>
      </c>
      <c r="G30" s="51" t="str">
        <f>"（"&amp;'[1]（全体管理用）'!N9&amp;")
" &amp;'[1]（全体管理用）'!O9&amp;"-"&amp;'[1]（全体管理用）'!P9&amp;"
"&amp;'[1]（全体管理用）'!Q9</f>
        <v>（0942)
87-5557
85-1207</v>
      </c>
      <c r="H30" s="48" t="str">
        <f>'[1]（全体管理用）'!S9</f>
        <v>九州メディカル･サービス
株式会社</v>
      </c>
      <c r="I30" s="52">
        <f>'[1]（全体管理用）'!AD9</f>
        <v>38777</v>
      </c>
      <c r="J30" s="52">
        <f>'[1]（全体管理用）'!AJ9</f>
        <v>38777</v>
      </c>
      <c r="K30" s="53">
        <f>'[1]（全体管理用）'!AK9</f>
        <v>44</v>
      </c>
      <c r="L30" s="51" t="str">
        <f>'[1]（全体管理用）'!AL9</f>
        <v>介護付</v>
      </c>
      <c r="M30" s="51" t="str">
        <f>'[1]（全体管理用）'!AM9&amp;CHAR(10)</f>
        <v xml:space="preserve">4170300513
</v>
      </c>
    </row>
    <row r="31" spans="1:13" ht="54.75" customHeight="1">
      <c r="A31" s="46" t="str">
        <f>'[1]（全体管理用）'!AQ10</f>
        <v>第9号</v>
      </c>
      <c r="B31" s="46">
        <f>'[1]（全体管理用）'!C10</f>
        <v>0</v>
      </c>
      <c r="C31" s="47" t="str">
        <f>'[1]（全体管理用）'!D10</f>
        <v>介護付有料老人ホーム
いまり</v>
      </c>
      <c r="D31" s="48" t="str">
        <f>"〒"&amp;'[1]（全体管理用）'!E10&amp;"-"&amp;'[1]（全体管理用）'!F10&amp;CHAR(10)&amp;'[1]（全体管理用）'!H10&amp;'[1]（全体管理用）'!I10&amp;'[1]（全体管理用）'!J10</f>
        <v>〒848-0041
伊万里市新天町620-5</v>
      </c>
      <c r="E31" s="49">
        <f>'[1]（全体管理用）'!L10</f>
        <v>0</v>
      </c>
      <c r="F31" s="50">
        <f>'[1]（全体管理用）'!M10</f>
        <v>0</v>
      </c>
      <c r="G31" s="51" t="str">
        <f>"（"&amp;'[1]（全体管理用）'!N10&amp;")
" &amp;'[1]（全体管理用）'!O10&amp;"-"&amp;'[1]（全体管理用）'!P10&amp;"
"&amp;'[1]（全体管理用）'!Q10</f>
        <v>（0955)
22-5737
22-3000</v>
      </c>
      <c r="H31" s="48" t="str">
        <f>'[1]（全体管理用）'!S10</f>
        <v>有限会社 精祥</v>
      </c>
      <c r="I31" s="52">
        <f>'[1]（全体管理用）'!AD10</f>
        <v>38796</v>
      </c>
      <c r="J31" s="52">
        <f>'[1]（全体管理用）'!AJ10</f>
        <v>38796</v>
      </c>
      <c r="K31" s="53">
        <f>'[1]（全体管理用）'!AK10</f>
        <v>90</v>
      </c>
      <c r="L31" s="51" t="str">
        <f>'[1]（全体管理用）'!AL10</f>
        <v>介護付</v>
      </c>
      <c r="M31" s="51" t="str">
        <f>'[1]（全体管理用）'!AM10&amp;CHAR(10)</f>
        <v xml:space="preserve">4170500344
</v>
      </c>
    </row>
    <row r="32" spans="1:13" ht="54.75" customHeight="1">
      <c r="A32" s="46" t="str">
        <f>'[1]（全体管理用）'!AQ11</f>
        <v>第10号</v>
      </c>
      <c r="B32" s="46">
        <f>'[1]（全体管理用）'!C11</f>
        <v>0</v>
      </c>
      <c r="C32" s="47" t="str">
        <f>'[1]（全体管理用）'!D11</f>
        <v>介護付有料老人ホーム
桜</v>
      </c>
      <c r="D32" s="48" t="str">
        <f>"〒"&amp;'[1]（全体管理用）'!E11&amp;"-"&amp;'[1]（全体管理用）'!F11&amp;CHAR(10)&amp;'[1]（全体管理用）'!H11&amp;'[1]（全体管理用）'!I11&amp;'[1]（全体管理用）'!J11</f>
        <v>〒847-0062
唐津市船宮町2587-13</v>
      </c>
      <c r="E32" s="49">
        <f>'[1]（全体管理用）'!L11</f>
        <v>0</v>
      </c>
      <c r="F32" s="50">
        <f>'[1]（全体管理用）'!M11</f>
        <v>0</v>
      </c>
      <c r="G32" s="51" t="str">
        <f>"（"&amp;'[1]（全体管理用）'!N11&amp;")
" &amp;'[1]（全体管理用）'!O11&amp;"-"&amp;'[1]（全体管理用）'!P11&amp;"
"&amp;'[1]（全体管理用）'!Q11</f>
        <v>（0955)
70-0888
70-0800</v>
      </c>
      <c r="H32" s="48" t="str">
        <f>'[1]（全体管理用）'!S11</f>
        <v>有限会社
ハートランド</v>
      </c>
      <c r="I32" s="52">
        <f>'[1]（全体管理用）'!AD11</f>
        <v>39001</v>
      </c>
      <c r="J32" s="52">
        <f>'[1]（全体管理用）'!AJ11</f>
        <v>39001</v>
      </c>
      <c r="K32" s="53">
        <f>'[1]（全体管理用）'!AK11</f>
        <v>46</v>
      </c>
      <c r="L32" s="51" t="str">
        <f>'[1]（全体管理用）'!AL11</f>
        <v>介護付</v>
      </c>
      <c r="M32" s="51" t="str">
        <f>'[1]（全体管理用）'!AM11&amp;CHAR(10)</f>
        <v xml:space="preserve">4170200598
</v>
      </c>
    </row>
    <row r="33" spans="1:13" ht="54.75" customHeight="1">
      <c r="A33" s="46" t="str">
        <f>'[1]（全体管理用）'!AQ12</f>
        <v>第11号</v>
      </c>
      <c r="B33" s="46">
        <f>'[1]（全体管理用）'!C12</f>
        <v>0</v>
      </c>
      <c r="C33" s="47" t="str">
        <f>'[1]（全体管理用）'!D12</f>
        <v>介護付有料老人ホーム
太陽</v>
      </c>
      <c r="D33" s="48" t="str">
        <f>"〒"&amp;'[1]（全体管理用）'!E12&amp;"-"&amp;'[1]（全体管理用）'!F12&amp;CHAR(10)&amp;'[1]（全体管理用）'!H12&amp;'[1]（全体管理用）'!I12&amp;'[1]（全体管理用）'!J12</f>
        <v>〒849-1311
鹿島市大字高津原667-1</v>
      </c>
      <c r="E33" s="49">
        <f>'[1]（全体管理用）'!L12</f>
        <v>0</v>
      </c>
      <c r="F33" s="50">
        <f>'[1]（全体管理用）'!M12</f>
        <v>0</v>
      </c>
      <c r="G33" s="51" t="str">
        <f>"（"&amp;'[1]（全体管理用）'!N12&amp;")
" &amp;'[1]（全体管理用）'!O12&amp;"-"&amp;'[1]（全体管理用）'!P12&amp;"
"&amp;'[1]（全体管理用）'!Q12</f>
        <v>（0954)
69-8228
63-0123</v>
      </c>
      <c r="H33" s="48" t="str">
        <f>'[1]（全体管理用）'!S12</f>
        <v>社会福祉法人 梅生会</v>
      </c>
      <c r="I33" s="52">
        <f>'[1]（全体管理用）'!AD12</f>
        <v>39052</v>
      </c>
      <c r="J33" s="52">
        <f>'[1]（全体管理用）'!AJ12</f>
        <v>39052</v>
      </c>
      <c r="K33" s="53">
        <f>'[1]（全体管理用）'!AK12</f>
        <v>27</v>
      </c>
      <c r="L33" s="51" t="str">
        <f>'[1]（全体管理用）'!AL12</f>
        <v>介護付</v>
      </c>
      <c r="M33" s="51" t="str">
        <f>'[1]（全体管理用）'!AM12&amp;CHAR(10)</f>
        <v xml:space="preserve">4170700217
</v>
      </c>
    </row>
    <row r="34" spans="1:13" ht="54.75" customHeight="1">
      <c r="A34" s="46" t="str">
        <f>'[1]（全体管理用）'!AQ13</f>
        <v>第12号</v>
      </c>
      <c r="B34" s="46">
        <f>'[1]（全体管理用）'!C13</f>
        <v>0</v>
      </c>
      <c r="C34" s="47" t="str">
        <f>'[1]（全体管理用）'!D13</f>
        <v>ケア付有料老人ホーム
ばんざい</v>
      </c>
      <c r="D34" s="48" t="str">
        <f>"〒"&amp;'[1]（全体管理用）'!E13&amp;"-"&amp;'[1]（全体管理用）'!F13&amp;CHAR(10)&amp;'[1]（全体管理用）'!H13&amp;'[1]（全体管理用）'!I13&amp;'[1]（全体管理用）'!J13</f>
        <v>〒841-0073
鳥栖市江島町3388-1</v>
      </c>
      <c r="E34" s="49">
        <f>'[1]（全体管理用）'!L13</f>
        <v>0</v>
      </c>
      <c r="F34" s="50">
        <f>'[1]（全体管理用）'!M13</f>
        <v>0</v>
      </c>
      <c r="G34" s="51" t="str">
        <f>"（"&amp;'[1]（全体管理用）'!N13&amp;")
" &amp;'[1]（全体管理用）'!O13&amp;"-"&amp;'[1]（全体管理用）'!P13&amp;"
"&amp;'[1]（全体管理用）'!Q13</f>
        <v>（0942)
83-2286
84-4506</v>
      </c>
      <c r="H34" s="48" t="str">
        <f>'[1]（全体管理用）'!S13</f>
        <v>株式会社 ＬＯＨＡＳ</v>
      </c>
      <c r="I34" s="52">
        <f>'[1]（全体管理用）'!AD13</f>
        <v>39203</v>
      </c>
      <c r="J34" s="52">
        <f>'[1]（全体管理用）'!AJ13</f>
        <v>39203</v>
      </c>
      <c r="K34" s="53">
        <f>'[1]（全体管理用）'!AK13</f>
        <v>30</v>
      </c>
      <c r="L34" s="51" t="str">
        <f>'[1]（全体管理用）'!AL13</f>
        <v>介護付</v>
      </c>
      <c r="M34" s="51" t="str">
        <f>'[1]（全体管理用）'!AM13&amp;CHAR(10)</f>
        <v xml:space="preserve">4170300562
</v>
      </c>
    </row>
    <row r="35" spans="1:13" ht="54.75" customHeight="1">
      <c r="A35" s="46" t="str">
        <f>'[1]（全体管理用）'!AQ14</f>
        <v>第13号</v>
      </c>
      <c r="B35" s="46">
        <f>'[1]（全体管理用）'!C14</f>
        <v>0</v>
      </c>
      <c r="C35" s="47" t="str">
        <f>'[1]（全体管理用）'!D14</f>
        <v>介護付有料老人ホーム
ケアライフ花の里</v>
      </c>
      <c r="D35" s="48" t="str">
        <f>"〒"&amp;'[1]（全体管理用）'!E14&amp;"-"&amp;'[1]（全体管理用）'!F14&amp;CHAR(10)&amp;'[1]（全体管理用）'!H14&amp;'[1]（全体管理用）'!I14&amp;'[1]（全体管理用）'!J14</f>
        <v>〒840-1101
三養基郡みやき町大字西島3154-1</v>
      </c>
      <c r="E35" s="49">
        <f>'[1]（全体管理用）'!L14</f>
        <v>0</v>
      </c>
      <c r="F35" s="50">
        <f>'[1]（全体管理用）'!M14</f>
        <v>0</v>
      </c>
      <c r="G35" s="51" t="str">
        <f>"（"&amp;'[1]（全体管理用）'!N14&amp;")
" &amp;'[1]（全体管理用）'!O14&amp;"-"&amp;'[1]（全体管理用）'!P14&amp;"
"&amp;'[1]（全体管理用）'!Q14</f>
        <v>（0942)
96-3877
96-3878</v>
      </c>
      <c r="H35" s="48" t="str">
        <f>'[1]（全体管理用）'!S14</f>
        <v>有限会社
ライフパートナー</v>
      </c>
      <c r="I35" s="52">
        <f>'[1]（全体管理用）'!AD14</f>
        <v>39234</v>
      </c>
      <c r="J35" s="52">
        <f>'[1]（全体管理用）'!AJ14</f>
        <v>39234</v>
      </c>
      <c r="K35" s="53">
        <f>'[1]（全体管理用）'!AK14</f>
        <v>38</v>
      </c>
      <c r="L35" s="51" t="str">
        <f>'[1]（全体管理用）'!AL14</f>
        <v>介護付</v>
      </c>
      <c r="M35" s="51" t="str">
        <f>'[1]（全体管理用）'!AM14&amp;CHAR(10)</f>
        <v xml:space="preserve">4171200431
</v>
      </c>
    </row>
    <row r="36" spans="1:13" ht="54.75" customHeight="1">
      <c r="A36" s="46" t="str">
        <f>'[1]（全体管理用）'!AQ15</f>
        <v>第14号</v>
      </c>
      <c r="B36" s="46">
        <f>'[1]（全体管理用）'!C15</f>
        <v>0</v>
      </c>
      <c r="C36" s="47" t="str">
        <f>'[1]（全体管理用）'!D15</f>
        <v>竜門堂有料老人ホーム
すずかぜ</v>
      </c>
      <c r="D36" s="48" t="str">
        <f>"〒"&amp;'[1]（全体管理用）'!E15&amp;"-"&amp;'[1]（全体管理用）'!F15&amp;CHAR(10)&amp;'[1]（全体管理用）'!H15&amp;'[1]（全体管理用）'!I15&amp;'[1]（全体管理用）'!J15</f>
        <v>〒849-2304
武雄市山内町大字大野6199-1</v>
      </c>
      <c r="E36" s="49">
        <f>'[1]（全体管理用）'!L15</f>
        <v>43647</v>
      </c>
      <c r="F36" s="50" t="str">
        <f>'[1]（全体管理用）'!M15</f>
        <v>管理者変更</v>
      </c>
      <c r="G36" s="51" t="str">
        <f>"（"&amp;'[1]（全体管理用）'!N15&amp;")
" &amp;'[1]（全体管理用）'!O15&amp;"-"&amp;'[1]（全体管理用）'!P15&amp;"
"&amp;'[1]（全体管理用）'!Q15</f>
        <v>（0954)
45-2975
45-2978</v>
      </c>
      <c r="H36" s="48" t="str">
        <f>'[1]（全体管理用）'!S15</f>
        <v>医療法人 竜門堂</v>
      </c>
      <c r="I36" s="52">
        <f>'[1]（全体管理用）'!AD15</f>
        <v>39264</v>
      </c>
      <c r="J36" s="52">
        <f>'[1]（全体管理用）'!AJ15</f>
        <v>39264</v>
      </c>
      <c r="K36" s="53">
        <f>'[1]（全体管理用）'!AK15</f>
        <v>26</v>
      </c>
      <c r="L36" s="51" t="str">
        <f>'[1]（全体管理用）'!AL15</f>
        <v>住宅型</v>
      </c>
      <c r="M36" s="51" t="str">
        <f>'[1]（全体管理用）'!AM15&amp;CHAR(10)</f>
        <v xml:space="preserve">-
</v>
      </c>
    </row>
    <row r="37" spans="1:13" ht="54.75" customHeight="1">
      <c r="A37" s="46" t="str">
        <f>'[1]（全体管理用）'!AQ16</f>
        <v>第15号</v>
      </c>
      <c r="B37" s="46">
        <f>'[1]（全体管理用）'!C16</f>
        <v>0</v>
      </c>
      <c r="C37" s="47" t="str">
        <f>'[1]（全体管理用）'!D16</f>
        <v>南風Ⅱ番館</v>
      </c>
      <c r="D37" s="48" t="str">
        <f>"〒"&amp;'[1]（全体管理用）'!E16&amp;"-"&amp;'[1]（全体管理用）'!F16&amp;CHAR(10)&amp;'[1]（全体管理用）'!H16&amp;'[1]（全体管理用）'!I16&amp;'[1]（全体管理用）'!J16</f>
        <v>〒841-0047
鳥栖市今泉町2395-1</v>
      </c>
      <c r="E37" s="49">
        <f>'[1]（全体管理用）'!L16</f>
        <v>43192</v>
      </c>
      <c r="F37" s="50" t="str">
        <f>'[1]（全体管理用）'!M16</f>
        <v>管理者変更</v>
      </c>
      <c r="G37" s="51" t="str">
        <f>"（"&amp;'[1]（全体管理用）'!N16&amp;")
" &amp;'[1]（全体管理用）'!O16&amp;"-"&amp;'[1]（全体管理用）'!P16&amp;"
"&amp;'[1]（全体管理用）'!Q16</f>
        <v>（0942)
80-0022
84-5041</v>
      </c>
      <c r="H37" s="48" t="str">
        <f>'[1]（全体管理用）'!S16</f>
        <v>有限会社 弘正</v>
      </c>
      <c r="I37" s="52">
        <f>'[1]（全体管理用）'!AD16</f>
        <v>39356</v>
      </c>
      <c r="J37" s="52">
        <f>'[1]（全体管理用）'!AJ16</f>
        <v>39356</v>
      </c>
      <c r="K37" s="53">
        <f>'[1]（全体管理用）'!AK16</f>
        <v>60</v>
      </c>
      <c r="L37" s="51" t="str">
        <f>'[1]（全体管理用）'!AL16</f>
        <v>介護付</v>
      </c>
      <c r="M37" s="51" t="str">
        <f>'[1]（全体管理用）'!AM16&amp;CHAR(10)</f>
        <v xml:space="preserve">4170300604
</v>
      </c>
    </row>
    <row r="38" spans="1:13" ht="54.75" customHeight="1">
      <c r="A38" s="46" t="str">
        <f>'[1]（全体管理用）'!AQ17</f>
        <v>第16号</v>
      </c>
      <c r="B38" s="46">
        <f>'[1]（全体管理用）'!C17</f>
        <v>0</v>
      </c>
      <c r="C38" s="47" t="str">
        <f>'[1]（全体管理用）'!D17</f>
        <v>有料老人ホーム
きらら</v>
      </c>
      <c r="D38" s="48" t="str">
        <f>"〒"&amp;'[1]（全体管理用）'!E17&amp;"-"&amp;'[1]（全体管理用）'!F17&amp;CHAR(10)&amp;'[1]（全体管理用）'!H17&amp;'[1]（全体管理用）'!I17&amp;'[1]（全体管理用）'!J17</f>
        <v>〒843-0024
武雄市武雄町大字富岡9576-1</v>
      </c>
      <c r="E38" s="49">
        <f>'[1]（全体管理用）'!L17</f>
        <v>0</v>
      </c>
      <c r="F38" s="50">
        <f>'[1]（全体管理用）'!M17</f>
        <v>0</v>
      </c>
      <c r="G38" s="51" t="str">
        <f>"（"&amp;'[1]（全体管理用）'!N17&amp;")
" &amp;'[1]（全体管理用）'!O17&amp;"-"&amp;'[1]（全体管理用）'!P17&amp;"
"&amp;'[1]（全体管理用）'!Q17</f>
        <v>（0954)
20-1030
20-1140</v>
      </c>
      <c r="H38" s="48" t="str">
        <f>'[1]（全体管理用）'!S17</f>
        <v>株式会社 サンライズ</v>
      </c>
      <c r="I38" s="52">
        <f>'[1]（全体管理用）'!AD17</f>
        <v>41214</v>
      </c>
      <c r="J38" s="52" t="str">
        <f>'[1]（全体管理用）'!AJ17</f>
        <v>-
(地域密着型
特定施設)</v>
      </c>
      <c r="K38" s="53">
        <f>'[1]（全体管理用）'!AK17</f>
        <v>23</v>
      </c>
      <c r="L38" s="51" t="str">
        <f>'[1]（全体管理用）'!AL17</f>
        <v>介護付</v>
      </c>
      <c r="M38" s="51" t="str">
        <f>'[1]（全体管理用）'!AM17&amp;CHAR(10)</f>
        <v xml:space="preserve">4190600090
</v>
      </c>
    </row>
    <row r="39" spans="1:13" ht="54.75" customHeight="1">
      <c r="A39" s="46" t="str">
        <f>'[1]（全体管理用）'!AQ18</f>
        <v>第17号</v>
      </c>
      <c r="B39" s="46">
        <f>'[1]（全体管理用）'!C18</f>
        <v>0</v>
      </c>
      <c r="C39" s="47" t="str">
        <f>'[1]（全体管理用）'!D18</f>
        <v>住宅型有料老人ホーム
ケアビレッジ夢咲</v>
      </c>
      <c r="D39" s="48" t="str">
        <f>"〒"&amp;'[1]（全体管理用）'!E18&amp;"-"&amp;'[1]（全体管理用）'!F18&amp;CHAR(10)&amp;'[1]（全体管理用）'!H18&amp;'[1]（全体管理用）'!I18&amp;'[1]（全体管理用）'!J18</f>
        <v>〒849-0914
佐賀市兵庫町大字西渕1871-5</v>
      </c>
      <c r="E39" s="49">
        <f>'[1]（全体管理用）'!L18</f>
        <v>0</v>
      </c>
      <c r="F39" s="50">
        <f>'[1]（全体管理用）'!M18</f>
        <v>0</v>
      </c>
      <c r="G39" s="51" t="str">
        <f>"（"&amp;'[1]（全体管理用）'!N18&amp;")
" &amp;'[1]（全体管理用）'!O18&amp;"-"&amp;'[1]（全体管理用）'!P18&amp;"
"&amp;'[1]（全体管理用）'!Q18</f>
        <v>（0952)
20-0500
20-0505</v>
      </c>
      <c r="H39" s="48" t="str">
        <f>'[1]（全体管理用）'!S18</f>
        <v>有限会社
Ｍ＆Ｒメディカル</v>
      </c>
      <c r="I39" s="52">
        <f>'[1]（全体管理用）'!AD18</f>
        <v>39405</v>
      </c>
      <c r="J39" s="52">
        <f>'[1]（全体管理用）'!AJ18</f>
        <v>39405</v>
      </c>
      <c r="K39" s="53">
        <f>'[1]（全体管理用）'!AK18</f>
        <v>48</v>
      </c>
      <c r="L39" s="51" t="str">
        <f>'[1]（全体管理用）'!AL18</f>
        <v>住宅型</v>
      </c>
      <c r="M39" s="51" t="str">
        <f>'[1]（全体管理用）'!AM18&amp;CHAR(10)</f>
        <v xml:space="preserve">-
</v>
      </c>
    </row>
    <row r="40" spans="1:13" ht="54.75" customHeight="1">
      <c r="A40" s="46" t="str">
        <f>'[1]（全体管理用）'!AQ19</f>
        <v>第18号</v>
      </c>
      <c r="B40" s="46">
        <f>'[1]（全体管理用）'!C19</f>
        <v>0</v>
      </c>
      <c r="C40" s="47" t="str">
        <f>'[1]（全体管理用）'!D19</f>
        <v>介護付有料老人ホーム
シニアケア武雄</v>
      </c>
      <c r="D40" s="48" t="str">
        <f>"〒"&amp;'[1]（全体管理用）'!E19&amp;"-"&amp;'[1]（全体管理用）'!F19&amp;CHAR(10)&amp;'[1]（全体管理用）'!H19&amp;'[1]（全体管理用）'!I19&amp;'[1]（全体管理用）'!J19</f>
        <v>〒843-0001
武雄市朝日町大字甘久4269-28</v>
      </c>
      <c r="E40" s="49">
        <f>'[1]（全体管理用）'!L19</f>
        <v>0</v>
      </c>
      <c r="F40" s="50">
        <f>'[1]（全体管理用）'!M19</f>
        <v>0</v>
      </c>
      <c r="G40" s="51" t="str">
        <f>"（"&amp;'[1]（全体管理用）'!N19&amp;")
" &amp;'[1]（全体管理用）'!O19&amp;"-"&amp;'[1]（全体管理用）'!P19&amp;"
"&amp;'[1]（全体管理用）'!Q19</f>
        <v>（0954)
26-8071
23-0716</v>
      </c>
      <c r="H40" s="48" t="str">
        <f>'[1]（全体管理用）'!S19</f>
        <v>社会福祉法人
敬愛会</v>
      </c>
      <c r="I40" s="52">
        <f>'[1]（全体管理用）'!AD19</f>
        <v>39417</v>
      </c>
      <c r="J40" s="52">
        <f>'[1]（全体管理用）'!AJ19</f>
        <v>39417</v>
      </c>
      <c r="K40" s="53">
        <f>'[1]（全体管理用）'!AK19</f>
        <v>23</v>
      </c>
      <c r="L40" s="51" t="str">
        <f>'[1]（全体管理用）'!AL19</f>
        <v>介護付</v>
      </c>
      <c r="M40" s="51" t="str">
        <f>'[1]（全体管理用）'!AM19&amp;CHAR(10)</f>
        <v xml:space="preserve">4170600284
</v>
      </c>
    </row>
    <row r="41" spans="1:13" ht="54.75" customHeight="1">
      <c r="A41" s="46" t="str">
        <f>'[1]（全体管理用）'!AQ20</f>
        <v>第19号</v>
      </c>
      <c r="B41" s="46">
        <f>'[1]（全体管理用）'!C20</f>
        <v>0</v>
      </c>
      <c r="C41" s="47" t="str">
        <f>'[1]（全体管理用）'!D20</f>
        <v>介護付有料老人ホーム
小春日和</v>
      </c>
      <c r="D41" s="48" t="str">
        <f>"〒"&amp;'[1]（全体管理用）'!E20&amp;"-"&amp;'[1]（全体管理用）'!F20&amp;CHAR(10)&amp;'[1]（全体管理用）'!H20&amp;'[1]（全体管理用）'!I20&amp;'[1]（全体管理用）'!J20</f>
        <v>〒847-0821
唐津市町田一丁目2354</v>
      </c>
      <c r="E41" s="49">
        <f>'[1]（全体管理用）'!L20</f>
        <v>0</v>
      </c>
      <c r="F41" s="50">
        <f>'[1]（全体管理用）'!M20</f>
        <v>0</v>
      </c>
      <c r="G41" s="51" t="str">
        <f>"（"&amp;'[1]（全体管理用）'!N20&amp;")
" &amp;'[1]（全体管理用）'!O20&amp;"-"&amp;'[1]（全体管理用）'!P20&amp;"
"&amp;'[1]（全体管理用）'!Q20</f>
        <v>（0955)
70-1770
70-1780</v>
      </c>
      <c r="H41" s="48" t="str">
        <f>'[1]（全体管理用）'!S20</f>
        <v>医療法人 元生會</v>
      </c>
      <c r="I41" s="52">
        <f>'[1]（全体管理用）'!AD20</f>
        <v>39479</v>
      </c>
      <c r="J41" s="52">
        <f>'[1]（全体管理用）'!AJ20</f>
        <v>39479</v>
      </c>
      <c r="K41" s="53">
        <f>'[1]（全体管理用）'!AK20</f>
        <v>34</v>
      </c>
      <c r="L41" s="51" t="str">
        <f>'[1]（全体管理用）'!AL20</f>
        <v>介護付</v>
      </c>
      <c r="M41" s="51" t="str">
        <f>'[1]（全体管理用）'!AM20&amp;CHAR(10)</f>
        <v xml:space="preserve">4170200671
</v>
      </c>
    </row>
    <row r="42" spans="1:13" ht="54.75" customHeight="1">
      <c r="A42" s="46" t="str">
        <f>'[1]（全体管理用）'!AQ21</f>
        <v>第20号</v>
      </c>
      <c r="B42" s="46">
        <f>'[1]（全体管理用）'!C21</f>
        <v>0</v>
      </c>
      <c r="C42" s="47" t="str">
        <f>'[1]（全体管理用）'!D21</f>
        <v>有料老人ホーム
ありあけ</v>
      </c>
      <c r="D42" s="48" t="str">
        <f>"〒"&amp;'[1]（全体管理用）'!E21&amp;"-"&amp;'[1]（全体管理用）'!F21&amp;CHAR(10)&amp;'[1]（全体管理用）'!H21&amp;'[1]（全体管理用）'!I21&amp;'[1]（全体管理用）'!J21</f>
        <v>〒849-0922
佐賀市高木瀬東三丁目5-12</v>
      </c>
      <c r="E42" s="49">
        <f>'[1]（全体管理用）'!L21</f>
        <v>43862</v>
      </c>
      <c r="F42" s="50" t="str">
        <f>'[1]（全体管理用）'!M21</f>
        <v>管理者の変更</v>
      </c>
      <c r="G42" s="51" t="str">
        <f>"（"&amp;'[1]（全体管理用）'!N21&amp;")
" &amp;'[1]（全体管理用）'!O21&amp;"-"&amp;'[1]（全体管理用）'!P21&amp;"
"&amp;'[1]（全体管理用）'!Q21</f>
        <v>（0952)
30-2481
97-9085</v>
      </c>
      <c r="H42" s="48" t="str">
        <f>'[1]（全体管理用）'!S21</f>
        <v>有限会社
フレンドリー</v>
      </c>
      <c r="I42" s="52">
        <f>'[1]（全体管理用）'!AD21</f>
        <v>39535</v>
      </c>
      <c r="J42" s="52">
        <f>'[1]（全体管理用）'!AJ21</f>
        <v>39535</v>
      </c>
      <c r="K42" s="53">
        <f>'[1]（全体管理用）'!AK21</f>
        <v>6</v>
      </c>
      <c r="L42" s="51" t="str">
        <f>'[1]（全体管理用）'!AL21</f>
        <v>住宅型</v>
      </c>
      <c r="M42" s="51" t="str">
        <f>'[1]（全体管理用）'!AM21&amp;CHAR(10)</f>
        <v xml:space="preserve">-
</v>
      </c>
    </row>
    <row r="43" spans="1:13" ht="54.75" customHeight="1">
      <c r="A43" s="46" t="str">
        <f>'[1]（全体管理用）'!AQ22</f>
        <v>第21号</v>
      </c>
      <c r="B43" s="46">
        <f>'[1]（全体管理用）'!C22</f>
        <v>0</v>
      </c>
      <c r="C43" s="47" t="str">
        <f>'[1]（全体管理用）'!D22</f>
        <v>有料老人ホーム
グッドライフ</v>
      </c>
      <c r="D43" s="48" t="str">
        <f>"〒"&amp;'[1]（全体管理用）'!E22&amp;"-"&amp;'[1]（全体管理用）'!F22&amp;CHAR(10)&amp;'[1]（全体管理用）'!H22&amp;'[1]（全体管理用）'!I22&amp;'[1]（全体管理用）'!J22</f>
        <v>〒849-0936
佐賀市鍋島町大字森田一本松82番の3</v>
      </c>
      <c r="E43" s="49">
        <f>'[1]（全体管理用）'!L22</f>
        <v>43333</v>
      </c>
      <c r="F43" s="50" t="str">
        <f>'[1]（全体管理用）'!M22</f>
        <v>定員数の増員</v>
      </c>
      <c r="G43" s="51" t="str">
        <f>"（"&amp;'[1]（全体管理用）'!N22&amp;")
" &amp;'[1]（全体管理用）'!O22&amp;"-"&amp;'[1]（全体管理用）'!P22&amp;"
"&amp;'[1]（全体管理用）'!Q22</f>
        <v>（0952)
34-1180
34-1191</v>
      </c>
      <c r="H43" s="48" t="str">
        <f>'[1]（全体管理用）'!S22</f>
        <v>有限会社
ほっとらいふ</v>
      </c>
      <c r="I43" s="52">
        <f>'[1]（全体管理用）'!AD22</f>
        <v>39550</v>
      </c>
      <c r="J43" s="52">
        <f>'[1]（全体管理用）'!AJ22</f>
        <v>39550</v>
      </c>
      <c r="K43" s="53">
        <f>'[1]（全体管理用）'!AK22</f>
        <v>19</v>
      </c>
      <c r="L43" s="51" t="str">
        <f>'[1]（全体管理用）'!AL22</f>
        <v>住宅型</v>
      </c>
      <c r="M43" s="51" t="str">
        <f>'[1]（全体管理用）'!AM22&amp;CHAR(10)</f>
        <v xml:space="preserve">-
</v>
      </c>
    </row>
    <row r="44" spans="1:13" ht="54.75" customHeight="1">
      <c r="A44" s="46" t="str">
        <f>'[1]（全体管理用）'!AQ23</f>
        <v>第23号</v>
      </c>
      <c r="B44" s="46">
        <f>'[1]（全体管理用）'!C23</f>
        <v>0</v>
      </c>
      <c r="C44" s="47" t="str">
        <f>'[1]（全体管理用）'!D23</f>
        <v>有料老人ホーム安寿</v>
      </c>
      <c r="D44" s="48" t="str">
        <f>"〒"&amp;'[1]（全体管理用）'!E23&amp;"-"&amp;'[1]（全体管理用）'!F23&amp;CHAR(10)&amp;'[1]（全体管理用）'!H23&amp;'[1]（全体管理用）'!I23&amp;'[1]（全体管理用）'!J23</f>
        <v>〒847-0324
唐津市鎮西町高野534-2</v>
      </c>
      <c r="E44" s="49">
        <f>'[1]（全体管理用）'!L23</f>
        <v>0</v>
      </c>
      <c r="F44" s="50">
        <f>'[1]（全体管理用）'!M23</f>
        <v>0</v>
      </c>
      <c r="G44" s="51" t="str">
        <f>"（"&amp;'[1]（全体管理用）'!N23&amp;")
" &amp;'[1]（全体管理用）'!O23&amp;"-"&amp;'[1]（全体管理用）'!P23&amp;"
"&amp;'[1]（全体管理用）'!Q23</f>
        <v>（0955)
82-0170
82-0171</v>
      </c>
      <c r="H44" s="48" t="str">
        <f>'[1]（全体管理用）'!S23</f>
        <v>有限会社 ハート</v>
      </c>
      <c r="I44" s="52">
        <f>'[1]（全体管理用）'!AD23</f>
        <v>39600</v>
      </c>
      <c r="J44" s="52">
        <f>'[1]（全体管理用）'!AJ23</f>
        <v>39600</v>
      </c>
      <c r="K44" s="53">
        <f>'[1]（全体管理用）'!AK23</f>
        <v>22</v>
      </c>
      <c r="L44" s="51" t="str">
        <f>'[1]（全体管理用）'!AL23</f>
        <v>住宅型</v>
      </c>
      <c r="M44" s="51" t="str">
        <f>'[1]（全体管理用）'!AM23&amp;CHAR(10)</f>
        <v xml:space="preserve">-
</v>
      </c>
    </row>
    <row r="45" spans="1:13" ht="54.75" customHeight="1">
      <c r="A45" s="46" t="str">
        <f>'[1]（全体管理用）'!AQ24</f>
        <v>第24号</v>
      </c>
      <c r="B45" s="46">
        <f>'[1]（全体管理用）'!C24</f>
        <v>0</v>
      </c>
      <c r="C45" s="47" t="str">
        <f>'[1]（全体管理用）'!D24</f>
        <v>ぽっかぽか東唐津館</v>
      </c>
      <c r="D45" s="48" t="str">
        <f>"〒"&amp;'[1]（全体管理用）'!E24&amp;"-"&amp;'[1]（全体管理用）'!F24&amp;CHAR(10)&amp;'[1]（全体管理用）'!H24&amp;'[1]（全体管理用）'!I24&amp;'[1]（全体管理用）'!J24</f>
        <v>〒847-0028
唐津市鏡新開95番地</v>
      </c>
      <c r="E45" s="49">
        <f>'[1]（全体管理用）'!L24</f>
        <v>0</v>
      </c>
      <c r="F45" s="50">
        <f>'[1]（全体管理用）'!M24</f>
        <v>0</v>
      </c>
      <c r="G45" s="51" t="str">
        <f>"（"&amp;'[1]（全体管理用）'!N24&amp;")
" &amp;'[1]（全体管理用）'!O24&amp;"-"&amp;'[1]（全体管理用）'!P24&amp;"
"&amp;'[1]（全体管理用）'!Q24</f>
        <v>（0955)
77-6700
77-6701</v>
      </c>
      <c r="H45" s="48" t="str">
        <f>'[1]（全体管理用）'!S24</f>
        <v>合同会社
ぽっかぽか</v>
      </c>
      <c r="I45" s="52">
        <f>'[1]（全体管理用）'!AD24</f>
        <v>39661</v>
      </c>
      <c r="J45" s="52">
        <f>'[1]（全体管理用）'!AJ24</f>
        <v>39661</v>
      </c>
      <c r="K45" s="53">
        <f>'[1]（全体管理用）'!AK24</f>
        <v>42</v>
      </c>
      <c r="L45" s="51" t="str">
        <f>'[1]（全体管理用）'!AL24</f>
        <v>住宅型</v>
      </c>
      <c r="M45" s="51" t="str">
        <f>'[1]（全体管理用）'!AM24&amp;CHAR(10)</f>
        <v xml:space="preserve">-
</v>
      </c>
    </row>
    <row r="46" spans="1:13" ht="54.75" customHeight="1">
      <c r="A46" s="46" t="str">
        <f>'[1]（全体管理用）'!AQ25</f>
        <v>第25号</v>
      </c>
      <c r="B46" s="46">
        <f>'[1]（全体管理用）'!C25</f>
        <v>0</v>
      </c>
      <c r="C46" s="47" t="str">
        <f>'[1]（全体管理用）'!D25</f>
        <v>サンハウス唐津</v>
      </c>
      <c r="D46" s="48" t="str">
        <f>"〒"&amp;'[1]（全体管理用）'!E25&amp;"-"&amp;'[1]（全体管理用）'!F25&amp;CHAR(10)&amp;'[1]（全体管理用）'!H25&amp;'[1]（全体管理用）'!I25&amp;'[1]（全体管理用）'!J25</f>
        <v>〒847-1201
唐津市北波多徳須恵1178番地4</v>
      </c>
      <c r="E46" s="49">
        <f>'[1]（全体管理用）'!L25</f>
        <v>0</v>
      </c>
      <c r="F46" s="50">
        <f>'[1]（全体管理用）'!M25</f>
        <v>0</v>
      </c>
      <c r="G46" s="51" t="str">
        <f>"（"&amp;'[1]（全体管理用）'!N25&amp;")
" &amp;'[1]（全体管理用）'!O25&amp;"-"&amp;'[1]（全体管理用）'!P25&amp;"
"&amp;'[1]（全体管理用）'!Q25</f>
        <v>（0955)
51-2281
51-2283</v>
      </c>
      <c r="H46" s="48" t="str">
        <f>'[1]（全体管理用）'!S25</f>
        <v>社会福祉法人　健寿会</v>
      </c>
      <c r="I46" s="52">
        <f>'[1]（全体管理用）'!AD25</f>
        <v>39722</v>
      </c>
      <c r="J46" s="52">
        <f>'[1]（全体管理用）'!AJ25</f>
        <v>39722</v>
      </c>
      <c r="K46" s="53">
        <f>'[1]（全体管理用）'!AK25</f>
        <v>60</v>
      </c>
      <c r="L46" s="51" t="str">
        <f>'[1]（全体管理用）'!AL25</f>
        <v>介護付</v>
      </c>
      <c r="M46" s="51" t="str">
        <f>'[1]（全体管理用）'!AM25&amp;CHAR(10)</f>
        <v xml:space="preserve">4170200754
</v>
      </c>
    </row>
    <row r="47" spans="1:13" ht="54.75" customHeight="1">
      <c r="A47" s="46" t="str">
        <f>'[1]（全体管理用）'!AQ26</f>
        <v>第26号</v>
      </c>
      <c r="B47" s="46">
        <f>'[1]（全体管理用）'!C26</f>
        <v>0</v>
      </c>
      <c r="C47" s="47" t="str">
        <f>'[1]（全体管理用）'!D26</f>
        <v>有料老人ホーム
ぽかぽか</v>
      </c>
      <c r="D47" s="48" t="str">
        <f>"〒"&amp;'[1]（全体管理用）'!E26&amp;"-"&amp;'[1]（全体管理用）'!F26&amp;CHAR(10)&amp;'[1]（全体管理用）'!H26&amp;'[1]（全体管理用）'!I26&amp;'[1]（全体管理用）'!J26</f>
        <v>〒840-0202
佐賀市大和町大字久池井1013番地1</v>
      </c>
      <c r="E47" s="49">
        <f>'[1]（全体管理用）'!L26</f>
        <v>43009</v>
      </c>
      <c r="F47" s="50" t="str">
        <f>'[1]（全体管理用）'!M26</f>
        <v>管理者の変更</v>
      </c>
      <c r="G47" s="51" t="str">
        <f>"（"&amp;'[1]（全体管理用）'!N26&amp;")
" &amp;'[1]（全体管理用）'!O26&amp;"-"&amp;'[1]（全体管理用）'!P26&amp;"
"&amp;'[1]（全体管理用）'!Q26</f>
        <v>（0952)
64-8511
20-8528</v>
      </c>
      <c r="H47" s="48" t="str">
        <f>'[1]（全体管理用）'!S26</f>
        <v>有限会社 あしたば</v>
      </c>
      <c r="I47" s="52">
        <f>'[1]（全体管理用）'!AD26</f>
        <v>39737</v>
      </c>
      <c r="J47" s="52">
        <f>'[1]（全体管理用）'!AJ26</f>
        <v>39737</v>
      </c>
      <c r="K47" s="53">
        <f>'[1]（全体管理用）'!AK26</f>
        <v>29</v>
      </c>
      <c r="L47" s="51" t="str">
        <f>'[1]（全体管理用）'!AL26</f>
        <v>住宅型</v>
      </c>
      <c r="M47" s="51" t="str">
        <f>'[1]（全体管理用）'!AM26&amp;CHAR(10)</f>
        <v xml:space="preserve">-
</v>
      </c>
    </row>
    <row r="48" spans="1:13" ht="54.75" customHeight="1">
      <c r="A48" s="46" t="str">
        <f>'[1]（全体管理用）'!AQ27</f>
        <v>第27号</v>
      </c>
      <c r="B48" s="46">
        <f>'[1]（全体管理用）'!C27</f>
        <v>0</v>
      </c>
      <c r="C48" s="47" t="str">
        <f>'[1]（全体管理用）'!D27</f>
        <v>けいしんハウス</v>
      </c>
      <c r="D48" s="48" t="str">
        <f>"〒"&amp;'[1]（全体管理用）'!E27&amp;"-"&amp;'[1]（全体管理用）'!F27&amp;CHAR(10)&amp;'[1]（全体管理用）'!H27&amp;'[1]（全体管理用）'!I27&amp;'[1]（全体管理用）'!J27</f>
        <v>〒841-0024
鳥栖市原町恒石688番地1</v>
      </c>
      <c r="E48" s="49">
        <f>'[1]（全体管理用）'!L27</f>
        <v>43800</v>
      </c>
      <c r="F48" s="50" t="str">
        <f>'[1]（全体管理用）'!M27</f>
        <v>定員数の減</v>
      </c>
      <c r="G48" s="51" t="str">
        <f>"（"&amp;'[1]（全体管理用）'!N27&amp;")
" &amp;'[1]（全体管理用）'!O27&amp;"-"&amp;'[1]（全体管理用）'!P27&amp;"
"&amp;'[1]（全体管理用）'!Q27</f>
        <v>（0942)
83-1075
83-1043</v>
      </c>
      <c r="H48" s="48" t="str">
        <f>'[1]（全体管理用）'!S27</f>
        <v>医療法人 啓心会</v>
      </c>
      <c r="I48" s="52">
        <f>'[1]（全体管理用）'!AD27</f>
        <v>39753</v>
      </c>
      <c r="J48" s="52">
        <f>'[1]（全体管理用）'!AJ27</f>
        <v>39753</v>
      </c>
      <c r="K48" s="53">
        <f>'[1]（全体管理用）'!AK27</f>
        <v>18</v>
      </c>
      <c r="L48" s="51" t="str">
        <f>'[1]（全体管理用）'!AL27</f>
        <v>住宅型</v>
      </c>
      <c r="M48" s="51" t="str">
        <f>'[1]（全体管理用）'!AM27&amp;CHAR(10)</f>
        <v xml:space="preserve">-
</v>
      </c>
    </row>
    <row r="49" spans="1:13" ht="54.75" customHeight="1">
      <c r="A49" s="46" t="str">
        <f>'[1]（全体管理用）'!AQ28</f>
        <v>第28号</v>
      </c>
      <c r="B49" s="46">
        <f>'[1]（全体管理用）'!C28</f>
        <v>0</v>
      </c>
      <c r="C49" s="47" t="str">
        <f>'[1]（全体管理用）'!D28</f>
        <v>ライフステイからつ</v>
      </c>
      <c r="D49" s="48" t="str">
        <f>"〒"&amp;'[1]（全体管理用）'!E28&amp;"-"&amp;'[1]（全体管理用）'!F28&amp;CHAR(10)&amp;'[1]（全体管理用）'!H28&amp;'[1]（全体管理用）'!I28&amp;'[1]（全体管理用）'!J28</f>
        <v>〒847-0022
唐津市鏡3076番地</v>
      </c>
      <c r="E49" s="49" t="str">
        <f>'[1]（全体管理用）'!L28</f>
        <v>R1.10.1
R2.4.1</v>
      </c>
      <c r="F49" s="50" t="str">
        <f>'[1]（全体管理用）'!M28</f>
        <v>管理者の変更
利用料金の変更</v>
      </c>
      <c r="G49" s="51" t="str">
        <f>"（"&amp;'[1]（全体管理用）'!N28&amp;")
" &amp;'[1]（全体管理用）'!O28&amp;"-"&amp;'[1]（全体管理用）'!P28&amp;"
"&amp;'[1]（全体管理用）'!Q28</f>
        <v>（0955)
77-3501
77-3502</v>
      </c>
      <c r="H49" s="48" t="str">
        <f>'[1]（全体管理用）'!S28</f>
        <v>サンコーケアライフ
株式会社</v>
      </c>
      <c r="I49" s="52">
        <f>'[1]（全体管理用）'!AD28</f>
        <v>41699</v>
      </c>
      <c r="J49" s="52">
        <f>'[1]（全体管理用）'!AJ28</f>
        <v>41699</v>
      </c>
      <c r="K49" s="53">
        <f>'[1]（全体管理用）'!AK28</f>
        <v>113</v>
      </c>
      <c r="L49" s="51" t="str">
        <f>'[1]（全体管理用）'!AL28</f>
        <v>介護付</v>
      </c>
      <c r="M49" s="51" t="str">
        <f>'[1]（全体管理用）'!AM28&amp;CHAR(10)</f>
        <v xml:space="preserve">4170201273
</v>
      </c>
    </row>
    <row r="50" spans="1:13" ht="54.75" customHeight="1">
      <c r="A50" s="46" t="str">
        <f>'[1]（全体管理用）'!AQ29</f>
        <v>第29号</v>
      </c>
      <c r="B50" s="46">
        <f>'[1]（全体管理用）'!C29</f>
        <v>0</v>
      </c>
      <c r="C50" s="47" t="str">
        <f>'[1]（全体管理用）'!D29</f>
        <v>竜門堂有料老人ホーム
爽風館</v>
      </c>
      <c r="D50" s="48" t="str">
        <f>"〒"&amp;'[1]（全体管理用）'!E29&amp;"-"&amp;'[1]（全体管理用）'!F29&amp;CHAR(10)&amp;'[1]（全体管理用）'!H29&amp;'[1]（全体管理用）'!I29&amp;'[1]（全体管理用）'!J29</f>
        <v>〒849-2303
武雄市山内町三間坂甲14043番地</v>
      </c>
      <c r="E50" s="49">
        <f>'[1]（全体管理用）'!L29</f>
        <v>0</v>
      </c>
      <c r="F50" s="50">
        <f>'[1]（全体管理用）'!M29</f>
        <v>0</v>
      </c>
      <c r="G50" s="51" t="str">
        <f>"（"&amp;'[1]（全体管理用）'!N29&amp;")
" &amp;'[1]（全体管理用）'!O29&amp;"-"&amp;'[1]（全体管理用）'!P29&amp;"
"&amp;'[1]（全体管理用）'!Q29</f>
        <v>（0954)
45-0650
45-0652</v>
      </c>
      <c r="H50" s="48" t="str">
        <f>'[1]（全体管理用）'!S29</f>
        <v>医療法人 竜門堂</v>
      </c>
      <c r="I50" s="52">
        <f>'[1]（全体管理用）'!AD29</f>
        <v>39904</v>
      </c>
      <c r="J50" s="52">
        <f>'[1]（全体管理用）'!AJ29</f>
        <v>39904</v>
      </c>
      <c r="K50" s="53">
        <f>'[1]（全体管理用）'!AK29</f>
        <v>53</v>
      </c>
      <c r="L50" s="51" t="str">
        <f>'[1]（全体管理用）'!AL29</f>
        <v>住宅型</v>
      </c>
      <c r="M50" s="51" t="str">
        <f>'[1]（全体管理用）'!AM29&amp;CHAR(10)</f>
        <v xml:space="preserve">-
</v>
      </c>
    </row>
    <row r="51" spans="1:13" ht="54.75" customHeight="1">
      <c r="A51" s="46" t="str">
        <f>'[1]（全体管理用）'!AQ30</f>
        <v>第31号</v>
      </c>
      <c r="B51" s="46">
        <f>'[1]（全体管理用）'!C30</f>
        <v>0</v>
      </c>
      <c r="C51" s="47" t="str">
        <f>'[1]（全体管理用）'!D30</f>
        <v>有料老人ホーム
かわそえ</v>
      </c>
      <c r="D51" s="48" t="str">
        <f>"〒"&amp;'[1]（全体管理用）'!E30&amp;"-"&amp;'[1]（全体管理用）'!F30&amp;CHAR(10)&amp;'[1]（全体管理用）'!H30&amp;'[1]（全体管理用）'!I30&amp;'[1]（全体管理用）'!J30</f>
        <v>〒840-2205
佐賀市川副町大字南里367-1</v>
      </c>
      <c r="E51" s="49" t="str">
        <f>'[1]（全体管理用）'!L30</f>
        <v>H30.10.1
R1.10.1</v>
      </c>
      <c r="F51" s="50" t="str">
        <f>'[1]（全体管理用）'!M30</f>
        <v>利用料金の改定</v>
      </c>
      <c r="G51" s="51" t="str">
        <f>"（"&amp;'[1]（全体管理用）'!N30&amp;")
" &amp;'[1]（全体管理用）'!O30&amp;"-"&amp;'[1]（全体管理用）'!P30&amp;"
"&amp;'[1]（全体管理用）'!Q30</f>
        <v>（0952)
45-3930
45-0010</v>
      </c>
      <c r="H51" s="48" t="str">
        <f>'[1]（全体管理用）'!S30</f>
        <v>株式会社 パラディ</v>
      </c>
      <c r="I51" s="52">
        <f>'[1]（全体管理用）'!AD30</f>
        <v>39965</v>
      </c>
      <c r="J51" s="52">
        <f>'[1]（全体管理用）'!AJ30</f>
        <v>39965</v>
      </c>
      <c r="K51" s="53">
        <f>'[1]（全体管理用）'!AK30</f>
        <v>30</v>
      </c>
      <c r="L51" s="51" t="str">
        <f>'[1]（全体管理用）'!AL30</f>
        <v>住宅型</v>
      </c>
      <c r="M51" s="51" t="str">
        <f>'[1]（全体管理用）'!AM30&amp;CHAR(10)</f>
        <v xml:space="preserve">-
</v>
      </c>
    </row>
    <row r="52" spans="1:13" ht="54.75" customHeight="1">
      <c r="A52" s="46" t="str">
        <f>'[1]（全体管理用）'!AQ31</f>
        <v>第32号</v>
      </c>
      <c r="B52" s="46">
        <f>'[1]（全体管理用）'!C31</f>
        <v>0</v>
      </c>
      <c r="C52" s="47" t="str">
        <f>'[1]（全体管理用）'!D31</f>
        <v>有料老人ホーム
シニアケア佐賀</v>
      </c>
      <c r="D52" s="48" t="str">
        <f>"〒"&amp;'[1]（全体管理用）'!E31&amp;"-"&amp;'[1]（全体管理用）'!F31&amp;CHAR(10)&amp;'[1]（全体管理用）'!H31&amp;'[1]（全体管理用）'!I31&amp;'[1]（全体管理用）'!J31</f>
        <v>〒849-0917
佐賀市高木瀬町大字長瀬1240-1</v>
      </c>
      <c r="E52" s="49">
        <f>'[1]（全体管理用）'!L31</f>
        <v>0</v>
      </c>
      <c r="F52" s="50">
        <f>'[1]（全体管理用）'!M31</f>
        <v>0</v>
      </c>
      <c r="G52" s="51" t="str">
        <f>"（"&amp;'[1]（全体管理用）'!N31&amp;")
" &amp;'[1]（全体管理用）'!O31&amp;"-"&amp;'[1]（全体管理用）'!P31&amp;"
"&amp;'[1]（全体管理用）'!Q31</f>
        <v>（0952)
36-7222
36-7221</v>
      </c>
      <c r="H52" s="48" t="str">
        <f>'[1]（全体管理用）'!S31</f>
        <v>医療法人社団　敬愛会</v>
      </c>
      <c r="I52" s="52">
        <f>'[1]（全体管理用）'!AD31</f>
        <v>39972</v>
      </c>
      <c r="J52" s="52">
        <f>'[1]（全体管理用）'!AJ31</f>
        <v>39972</v>
      </c>
      <c r="K52" s="53">
        <f>'[1]（全体管理用）'!AK31</f>
        <v>38</v>
      </c>
      <c r="L52" s="51" t="str">
        <f>'[1]（全体管理用）'!AL31</f>
        <v>住宅型</v>
      </c>
      <c r="M52" s="51" t="str">
        <f>'[1]（全体管理用）'!AM31&amp;CHAR(10)</f>
        <v xml:space="preserve">-
</v>
      </c>
    </row>
    <row r="53" spans="1:13" ht="54.75" customHeight="1">
      <c r="A53" s="46" t="str">
        <f>'[1]（全体管理用）'!AQ32</f>
        <v>第33号</v>
      </c>
      <c r="B53" s="46">
        <f>'[1]（全体管理用）'!C32</f>
        <v>0</v>
      </c>
      <c r="C53" s="47" t="str">
        <f>'[1]（全体管理用）'!D32</f>
        <v>住宅型有料老人ホーム
あおば</v>
      </c>
      <c r="D53" s="48" t="str">
        <f>"〒"&amp;'[1]（全体管理用）'!E32&amp;"-"&amp;'[1]（全体管理用）'!F32&amp;CHAR(10)&amp;'[1]（全体管理用）'!H32&amp;'[1]（全体管理用）'!I32&amp;'[1]（全体管理用）'!J32</f>
        <v>〒847-0083
唐津市和多田大土井6-56</v>
      </c>
      <c r="E53" s="49">
        <f>'[1]（全体管理用）'!L32</f>
        <v>0</v>
      </c>
      <c r="F53" s="50">
        <f>'[1]（全体管理用）'!M32</f>
        <v>0</v>
      </c>
      <c r="G53" s="51" t="str">
        <f>"（"&amp;'[1]（全体管理用）'!N32&amp;")
" &amp;'[1]（全体管理用）'!O32&amp;"-"&amp;'[1]（全体管理用）'!P32&amp;"
"&amp;'[1]（全体管理用）'!Q32</f>
        <v>（0955)
72-0627
72-2654</v>
      </c>
      <c r="H53" s="48" t="str">
        <f>'[1]（全体管理用）'!S32</f>
        <v>有限会社 あおば</v>
      </c>
      <c r="I53" s="52">
        <f>'[1]（全体管理用）'!AD32</f>
        <v>40027</v>
      </c>
      <c r="J53" s="52">
        <f>'[1]（全体管理用）'!AJ32</f>
        <v>40027</v>
      </c>
      <c r="K53" s="53">
        <f>'[1]（全体管理用）'!AK32</f>
        <v>15</v>
      </c>
      <c r="L53" s="51" t="str">
        <f>'[1]（全体管理用）'!AL32</f>
        <v>住宅型</v>
      </c>
      <c r="M53" s="51" t="str">
        <f>'[1]（全体管理用）'!AM32&amp;CHAR(10)</f>
        <v xml:space="preserve">-
</v>
      </c>
    </row>
    <row r="54" spans="1:13" ht="54.75" customHeight="1">
      <c r="A54" s="46" t="str">
        <f>'[1]（全体管理用）'!AQ33</f>
        <v>第34号</v>
      </c>
      <c r="B54" s="46">
        <f>'[1]（全体管理用）'!C33</f>
        <v>0</v>
      </c>
      <c r="C54" s="47" t="str">
        <f>'[1]（全体管理用）'!D33</f>
        <v>有料老人ホーム
光</v>
      </c>
      <c r="D54" s="48" t="str">
        <f>"〒"&amp;'[1]（全体管理用）'!E33&amp;"-"&amp;'[1]（全体管理用）'!F33&amp;CHAR(10)&amp;'[1]（全体管理用）'!H33&amp;'[1]（全体管理用）'!I33&amp;'[1]（全体管理用）'!J33</f>
        <v>〒845-0023
小城市三日月町大字織島3183</v>
      </c>
      <c r="E54" s="49">
        <f>'[1]（全体管理用）'!L33</f>
        <v>0</v>
      </c>
      <c r="F54" s="50">
        <f>'[1]（全体管理用）'!M33</f>
        <v>0</v>
      </c>
      <c r="G54" s="51" t="str">
        <f>"（"&amp;'[1]（全体管理用）'!N33&amp;")
" &amp;'[1]（全体管理用）'!O33&amp;"-"&amp;'[1]（全体管理用）'!P33&amp;"
"&amp;'[1]（全体管理用）'!Q33</f>
        <v>（0952)
73-5689
72-8588</v>
      </c>
      <c r="H54" s="48" t="str">
        <f>'[1]（全体管理用）'!S33</f>
        <v>株式会社 ライフライン</v>
      </c>
      <c r="I54" s="52">
        <f>'[1]（全体管理用）'!AD33</f>
        <v>40057</v>
      </c>
      <c r="J54" s="52">
        <f>'[1]（全体管理用）'!AJ33</f>
        <v>40057</v>
      </c>
      <c r="K54" s="53">
        <f>'[1]（全体管理用）'!AK33</f>
        <v>30</v>
      </c>
      <c r="L54" s="51" t="str">
        <f>'[1]（全体管理用）'!AL33</f>
        <v>住宅型</v>
      </c>
      <c r="M54" s="51" t="str">
        <f>'[1]（全体管理用）'!AM33&amp;CHAR(10)</f>
        <v xml:space="preserve">-
</v>
      </c>
    </row>
    <row r="55" spans="1:13" ht="54.75" customHeight="1">
      <c r="A55" s="46" t="str">
        <f>'[1]（全体管理用）'!AQ34</f>
        <v>第35号</v>
      </c>
      <c r="B55" s="46">
        <f>'[1]（全体管理用）'!C34</f>
        <v>0</v>
      </c>
      <c r="C55" s="47" t="str">
        <f>'[1]（全体管理用）'!D34</f>
        <v>有料老人ホーム
やまと</v>
      </c>
      <c r="D55" s="48" t="str">
        <f>"〒"&amp;'[1]（全体管理用）'!E34&amp;"-"&amp;'[1]（全体管理用）'!F34&amp;CHAR(10)&amp;'[1]（全体管理用）'!H34&amp;'[1]（全体管理用）'!I34&amp;'[1]（全体管理用）'!J34</f>
        <v>〒840-0202
佐賀市大和町大字久池井1943</v>
      </c>
      <c r="E55" s="49">
        <f>'[1]（全体管理用）'!L34</f>
        <v>0</v>
      </c>
      <c r="F55" s="50">
        <f>'[1]（全体管理用）'!M34</f>
        <v>0</v>
      </c>
      <c r="G55" s="51" t="str">
        <f>"（"&amp;'[1]（全体管理用）'!N34&amp;")
" &amp;'[1]（全体管理用）'!O34&amp;"-"&amp;'[1]（全体管理用）'!P34&amp;"
"&amp;'[1]（全体管理用）'!Q34</f>
        <v>（0952)
51-2651
51-2652</v>
      </c>
      <c r="H55" s="48" t="str">
        <f>'[1]（全体管理用）'!S34</f>
        <v>株式会社 パラディ</v>
      </c>
      <c r="I55" s="52">
        <f>'[1]（全体管理用）'!AD34</f>
        <v>40172</v>
      </c>
      <c r="J55" s="52">
        <f>'[1]（全体管理用）'!AJ34</f>
        <v>40172</v>
      </c>
      <c r="K55" s="53">
        <f>'[1]（全体管理用）'!AK34</f>
        <v>18</v>
      </c>
      <c r="L55" s="51" t="str">
        <f>'[1]（全体管理用）'!AL34</f>
        <v>住宅型</v>
      </c>
      <c r="M55" s="51" t="str">
        <f>'[1]（全体管理用）'!AM34&amp;CHAR(10)</f>
        <v xml:space="preserve">-
</v>
      </c>
    </row>
    <row r="56" spans="1:13" ht="54.75" customHeight="1">
      <c r="A56" s="46" t="str">
        <f>'[1]（全体管理用）'!AQ35</f>
        <v>第36号</v>
      </c>
      <c r="B56" s="46">
        <f>'[1]（全体管理用）'!C35</f>
        <v>0</v>
      </c>
      <c r="C56" s="47" t="str">
        <f>'[1]（全体管理用）'!D35</f>
        <v>有料老人ホーム
うりずん</v>
      </c>
      <c r="D56" s="48" t="str">
        <f>"〒"&amp;'[1]（全体管理用）'!E35&amp;"-"&amp;'[1]（全体管理用）'!F35&amp;CHAR(10)&amp;'[1]（全体管理用）'!H35&amp;'[1]（全体管理用）'!I35&amp;'[1]（全体管理用）'!J35</f>
        <v>〒847-5131
唐津市浜玉町大字浜崎297-8</v>
      </c>
      <c r="E56" s="49">
        <f>'[1]（全体管理用）'!L35</f>
        <v>0</v>
      </c>
      <c r="F56" s="50">
        <f>'[1]（全体管理用）'!M35</f>
        <v>0</v>
      </c>
      <c r="G56" s="51" t="str">
        <f>"（"&amp;'[1]（全体管理用）'!N35&amp;")
" &amp;'[1]（全体管理用）'!O35&amp;"-"&amp;'[1]（全体管理用）'!P35&amp;"
"&amp;'[1]（全体管理用）'!Q35</f>
        <v>（0955)
56-2279
56-2279</v>
      </c>
      <c r="H56" s="48" t="str">
        <f>'[1]（全体管理用）'!S35</f>
        <v>有限会社 ナオン</v>
      </c>
      <c r="I56" s="52">
        <f>'[1]（全体管理用）'!AD35</f>
        <v>40725</v>
      </c>
      <c r="J56" s="52">
        <f>'[1]（全体管理用）'!AJ35</f>
        <v>40725</v>
      </c>
      <c r="K56" s="53">
        <f>'[1]（全体管理用）'!AK35</f>
        <v>26</v>
      </c>
      <c r="L56" s="51" t="str">
        <f>'[1]（全体管理用）'!AL35</f>
        <v>住宅型</v>
      </c>
      <c r="M56" s="51" t="str">
        <f>'[1]（全体管理用）'!AM35&amp;CHAR(10)</f>
        <v xml:space="preserve">-
</v>
      </c>
    </row>
    <row r="57" spans="1:13" ht="54.75" customHeight="1">
      <c r="A57" s="46" t="str">
        <f>'[1]（全体管理用）'!AQ36</f>
        <v>第37号</v>
      </c>
      <c r="B57" s="46">
        <f>'[1]（全体管理用）'!C36</f>
        <v>0</v>
      </c>
      <c r="C57" s="47" t="str">
        <f>'[1]（全体管理用）'!D36</f>
        <v>ケアホーム美笑庵</v>
      </c>
      <c r="D57" s="48" t="str">
        <f>"〒"&amp;'[1]（全体管理用）'!E36&amp;"-"&amp;'[1]（全体管理用）'!F36&amp;CHAR(10)&amp;'[1]（全体管理用）'!H36&amp;'[1]（全体管理用）'!I36&amp;'[1]（全体管理用）'!J36</f>
        <v>〒849-1401
嬉野市塩田町大字久間甲９８１－２</v>
      </c>
      <c r="E57" s="49">
        <f>'[1]（全体管理用）'!L36</f>
        <v>0</v>
      </c>
      <c r="F57" s="50">
        <f>'[1]（全体管理用）'!M36</f>
        <v>0</v>
      </c>
      <c r="G57" s="51" t="str">
        <f>"（"&amp;'[1]（全体管理用）'!N36&amp;")
" &amp;'[1]（全体管理用）'!O36&amp;"-"&amp;'[1]（全体管理用）'!P36&amp;"
"&amp;'[1]（全体管理用）'!Q36</f>
        <v>（0954)
66-8950
66-8951</v>
      </c>
      <c r="H57" s="48" t="str">
        <f>'[1]（全体管理用）'!S36</f>
        <v>社会福祉法人
済昭園</v>
      </c>
      <c r="I57" s="52">
        <f>'[1]（全体管理用）'!AD36</f>
        <v>40299</v>
      </c>
      <c r="J57" s="52" t="str">
        <f>'[1]（全体管理用）'!AJ36</f>
        <v>-
(地域密着型
特定施設)</v>
      </c>
      <c r="K57" s="53">
        <f>'[1]（全体管理用）'!AK36</f>
        <v>12</v>
      </c>
      <c r="L57" s="51" t="str">
        <f>'[1]（全体管理用）'!AL36</f>
        <v>住宅型</v>
      </c>
      <c r="M57" s="51" t="str">
        <f>'[1]（全体管理用）'!AM36&amp;CHAR(10)</f>
        <v xml:space="preserve">-
</v>
      </c>
    </row>
    <row r="58" spans="1:13" ht="54.75" customHeight="1">
      <c r="A58" s="46" t="str">
        <f>'[1]（全体管理用）'!AQ37</f>
        <v>第38号</v>
      </c>
      <c r="B58" s="46">
        <f>'[1]（全体管理用）'!C37</f>
        <v>0</v>
      </c>
      <c r="C58" s="47" t="str">
        <f>'[1]（全体管理用）'!D37</f>
        <v>ハーモニーライフ
きぼう（神埼）</v>
      </c>
      <c r="D58" s="48" t="str">
        <f>"〒"&amp;'[1]（全体管理用）'!E37&amp;"-"&amp;'[1]（全体管理用）'!F37&amp;CHAR(10)&amp;'[1]（全体管理用）'!H37&amp;'[1]（全体管理用）'!I37&amp;'[1]（全体管理用）'!J37</f>
        <v>〒842-0011
神埼市神埼町竹字利田1042-3</v>
      </c>
      <c r="E58" s="49" t="str">
        <f>'[1]（全体管理用）'!L37</f>
        <v>R1.5.31
R2.4.1</v>
      </c>
      <c r="F58" s="50" t="str">
        <f>'[1]（全体管理用）'!M37</f>
        <v>管理者の変更</v>
      </c>
      <c r="G58" s="51" t="str">
        <f>"（"&amp;'[1]（全体管理用）'!N37&amp;")
" &amp;'[1]（全体管理用）'!O37&amp;"-"&amp;'[1]（全体管理用）'!P37&amp;"
"&amp;'[1]（全体管理用）'!Q37</f>
        <v>（0952)
53-8892
53-8894</v>
      </c>
      <c r="H58" s="48" t="str">
        <f>'[1]（全体管理用）'!S37</f>
        <v>株式会社
ライフサポートＮＥＯ</v>
      </c>
      <c r="I58" s="52">
        <f>'[1]（全体管理用）'!AD37</f>
        <v>40330</v>
      </c>
      <c r="J58" s="52">
        <f>'[1]（全体管理用）'!AJ37</f>
        <v>40330</v>
      </c>
      <c r="K58" s="53">
        <f>'[1]（全体管理用）'!AK37</f>
        <v>33</v>
      </c>
      <c r="L58" s="51" t="str">
        <f>'[1]（全体管理用）'!AL37</f>
        <v>住宅型</v>
      </c>
      <c r="M58" s="51" t="str">
        <f>'[1]（全体管理用）'!AM37&amp;CHAR(10)</f>
        <v xml:space="preserve">-
</v>
      </c>
    </row>
    <row r="59" spans="1:13" ht="54.75" customHeight="1">
      <c r="A59" s="46" t="str">
        <f>'[1]（全体管理用）'!AQ38</f>
        <v>第39号</v>
      </c>
      <c r="B59" s="46">
        <f>'[1]（全体管理用）'!C38</f>
        <v>0</v>
      </c>
      <c r="C59" s="47" t="str">
        <f>'[1]（全体管理用）'!D38</f>
        <v>ケアハイツ田園</v>
      </c>
      <c r="D59" s="48" t="str">
        <f>"〒"&amp;'[1]（全体管理用）'!E38&amp;"-"&amp;'[1]（全体管理用）'!F38&amp;CHAR(10)&amp;'[1]（全体管理用）'!H38&amp;'[1]（全体管理用）'!I38&amp;'[1]（全体管理用）'!J38</f>
        <v>〒840-0861
佐賀市嘉瀬町大字中原2050-12</v>
      </c>
      <c r="E59" s="49">
        <f>'[1]（全体管理用）'!L38</f>
        <v>43185</v>
      </c>
      <c r="F59" s="50" t="str">
        <f>'[1]（全体管理用）'!M38</f>
        <v>食費の変更</v>
      </c>
      <c r="G59" s="51" t="str">
        <f>"（"&amp;'[1]（全体管理用）'!N38&amp;")
" &amp;'[1]（全体管理用）'!O38&amp;"-"&amp;'[1]（全体管理用）'!P38&amp;"
"&amp;'[1]（全体管理用）'!Q38</f>
        <v>（0952)
20-1165
23-0535</v>
      </c>
      <c r="H59" s="48" t="str">
        <f>'[1]（全体管理用）'!S38</f>
        <v>医療法人 長生会</v>
      </c>
      <c r="I59" s="52">
        <f>'[1]（全体管理用）'!AD38</f>
        <v>40436</v>
      </c>
      <c r="J59" s="52">
        <f>'[1]（全体管理用）'!AJ38</f>
        <v>40436</v>
      </c>
      <c r="K59" s="53">
        <f>'[1]（全体管理用）'!AK38</f>
        <v>25</v>
      </c>
      <c r="L59" s="51" t="str">
        <f>'[1]（全体管理用）'!AL38</f>
        <v>介護付</v>
      </c>
      <c r="M59" s="51" t="str">
        <f>'[1]（全体管理用）'!AM38&amp;CHAR(10)</f>
        <v xml:space="preserve">4170101770
</v>
      </c>
    </row>
    <row r="60" spans="1:13" ht="54.75" customHeight="1">
      <c r="A60" s="46" t="str">
        <f>'[1]（全体管理用）'!AQ39</f>
        <v>第40号</v>
      </c>
      <c r="B60" s="46">
        <f>'[1]（全体管理用）'!C39</f>
        <v>0</v>
      </c>
      <c r="C60" s="47" t="str">
        <f>'[1]（全体管理用）'!D39</f>
        <v>有料老人ホーム
きやま</v>
      </c>
      <c r="D60" s="48" t="str">
        <f>"〒"&amp;'[1]（全体管理用）'!E39&amp;"-"&amp;'[1]（全体管理用）'!F39&amp;CHAR(10)&amp;'[1]（全体管理用）'!H39&amp;'[1]（全体管理用）'!I39&amp;'[1]（全体管理用）'!J39</f>
        <v>〒841-0203
三養基郡基山町園部270-1</v>
      </c>
      <c r="E60" s="49">
        <f>'[1]（全体管理用）'!L39</f>
        <v>42856</v>
      </c>
      <c r="F60" s="50" t="str">
        <f>'[1]（全体管理用）'!M39</f>
        <v>居室・定員数の減少</v>
      </c>
      <c r="G60" s="51" t="str">
        <f>"（"&amp;'[1]（全体管理用）'!N39&amp;")
" &amp;'[1]（全体管理用）'!O39&amp;"-"&amp;'[1]（全体管理用）'!P39&amp;"
"&amp;'[1]（全体管理用）'!Q39</f>
        <v>（0942)
92-4860
92-4861</v>
      </c>
      <c r="H60" s="48" t="str">
        <f>'[1]（全体管理用）'!S39</f>
        <v>医療法人 好古堂</v>
      </c>
      <c r="I60" s="52">
        <f>'[1]（全体管理用）'!AD39</f>
        <v>40466</v>
      </c>
      <c r="J60" s="52">
        <f>'[1]（全体管理用）'!AJ39</f>
        <v>40466</v>
      </c>
      <c r="K60" s="53">
        <f>'[1]（全体管理用）'!AK39</f>
        <v>1</v>
      </c>
      <c r="L60" s="51" t="str">
        <f>'[1]（全体管理用）'!AL39</f>
        <v>住宅型</v>
      </c>
      <c r="M60" s="51" t="str">
        <f>'[1]（全体管理用）'!AM39&amp;CHAR(10)</f>
        <v xml:space="preserve">-
</v>
      </c>
    </row>
    <row r="61" spans="1:13" ht="54.75" customHeight="1">
      <c r="A61" s="46" t="str">
        <f>'[1]（全体管理用）'!AQ40</f>
        <v>第41号</v>
      </c>
      <c r="B61" s="46">
        <f>'[1]（全体管理用）'!C40</f>
        <v>0</v>
      </c>
      <c r="C61" s="47" t="str">
        <f>'[1]（全体管理用）'!D40</f>
        <v>有料老人ホーム
白岩の里</v>
      </c>
      <c r="D61" s="48" t="str">
        <f>"〒"&amp;'[1]（全体管理用）'!E40&amp;"-"&amp;'[1]（全体管理用）'!F40&amp;CHAR(10)&amp;'[1]（全体管理用）'!H40&amp;'[1]（全体管理用）'!I40&amp;'[1]（全体管理用）'!J40</f>
        <v>〒843-0021
武雄市武雄町大字永島15027-1</v>
      </c>
      <c r="E61" s="49">
        <f>'[1]（全体管理用）'!L40</f>
        <v>0</v>
      </c>
      <c r="F61" s="50">
        <f>'[1]（全体管理用）'!M40</f>
        <v>0</v>
      </c>
      <c r="G61" s="51" t="str">
        <f>"（"&amp;'[1]（全体管理用）'!N40&amp;")
" &amp;'[1]（全体管理用）'!O40&amp;"-"&amp;'[1]（全体管理用）'!P40&amp;"
"&amp;'[1]（全体管理用）'!Q40</f>
        <v>（0954)
26-8326
26-8327</v>
      </c>
      <c r="H61" s="48" t="str">
        <f>'[1]（全体管理用）'!S40</f>
        <v>有限会社
ケアカンパニー</v>
      </c>
      <c r="I61" s="52">
        <f>'[1]（全体管理用）'!AD40</f>
        <v>40513</v>
      </c>
      <c r="J61" s="52">
        <f>'[1]（全体管理用）'!AJ40</f>
        <v>40513</v>
      </c>
      <c r="K61" s="53">
        <f>'[1]（全体管理用）'!AK40</f>
        <v>29</v>
      </c>
      <c r="L61" s="51" t="str">
        <f>'[1]（全体管理用）'!AL40</f>
        <v>住宅型</v>
      </c>
      <c r="M61" s="51" t="str">
        <f>'[1]（全体管理用）'!AM40&amp;CHAR(10)</f>
        <v xml:space="preserve">-
</v>
      </c>
    </row>
    <row r="62" spans="1:13" ht="54.75" customHeight="1">
      <c r="A62" s="46" t="str">
        <f>'[1]（全体管理用）'!AQ41</f>
        <v>第42号</v>
      </c>
      <c r="B62" s="46">
        <f>'[1]（全体管理用）'!C41</f>
        <v>0</v>
      </c>
      <c r="C62" s="47" t="str">
        <f>'[1]（全体管理用）'!D41</f>
        <v>有料老人ホーム
ひだまり　しいの木</v>
      </c>
      <c r="D62" s="48" t="str">
        <f>"〒"&amp;'[1]（全体管理用）'!E41&amp;"-"&amp;'[1]（全体管理用）'!F41&amp;CHAR(10)&amp;'[1]（全体管理用）'!H41&amp;'[1]（全体管理用）'!I41&amp;'[1]（全体管理用）'!J41</f>
        <v>〒847-0881
唐津市竹木場5109番地6</v>
      </c>
      <c r="E62" s="49">
        <f>'[1]（全体管理用）'!L41</f>
        <v>0</v>
      </c>
      <c r="F62" s="50">
        <f>'[1]（全体管理用）'!M41</f>
        <v>0</v>
      </c>
      <c r="G62" s="51" t="str">
        <f>"（"&amp;'[1]（全体管理用）'!N41&amp;")
" &amp;'[1]（全体管理用）'!O41&amp;"-"&amp;'[1]（全体管理用）'!P41&amp;"
"&amp;'[1]（全体管理用）'!Q41</f>
        <v>（0955)
74-1570
74-1576</v>
      </c>
      <c r="H62" s="48" t="str">
        <f>'[1]（全体管理用）'!S41</f>
        <v>有限会社
バリアフリーＬife</v>
      </c>
      <c r="I62" s="52">
        <f>'[1]（全体管理用）'!AD41</f>
        <v>40513</v>
      </c>
      <c r="J62" s="52">
        <f>'[1]（全体管理用）'!AJ41</f>
        <v>40513</v>
      </c>
      <c r="K62" s="53">
        <f>'[1]（全体管理用）'!AK41</f>
        <v>9</v>
      </c>
      <c r="L62" s="51" t="str">
        <f>'[1]（全体管理用）'!AL41</f>
        <v>住宅型</v>
      </c>
      <c r="M62" s="51" t="str">
        <f>'[1]（全体管理用）'!AM41&amp;CHAR(10)</f>
        <v xml:space="preserve">-
</v>
      </c>
    </row>
    <row r="63" spans="1:13" ht="54.75" customHeight="1">
      <c r="A63" s="46" t="str">
        <f>'[1]（全体管理用）'!AQ42</f>
        <v>第43号</v>
      </c>
      <c r="B63" s="46">
        <f>'[1]（全体管理用）'!C42</f>
        <v>0</v>
      </c>
      <c r="C63" s="47" t="str">
        <f>'[1]（全体管理用）'!D42</f>
        <v>有料老人ホーム
青空</v>
      </c>
      <c r="D63" s="48" t="str">
        <f>"〒"&amp;'[1]（全体管理用）'!E42&amp;"-"&amp;'[1]（全体管理用）'!F42&amp;CHAR(10)&amp;'[1]（全体管理用）'!H42&amp;'[1]（全体管理用）'!I42&amp;'[1]（全体管理用）'!J42</f>
        <v>〒849-0931
佐賀市鍋島町大字蛎久字植木川副107</v>
      </c>
      <c r="E63" s="49">
        <f>'[1]（全体管理用）'!L42</f>
        <v>43739</v>
      </c>
      <c r="F63" s="50" t="str">
        <f>'[1]（全体管理用）'!M42</f>
        <v>利用料金の変更</v>
      </c>
      <c r="G63" s="51" t="str">
        <f>"（"&amp;'[1]（全体管理用）'!N42&amp;")
" &amp;'[1]（全体管理用）'!O42&amp;"-"&amp;'[1]（全体管理用）'!P42&amp;"
"&amp;'[1]（全体管理用）'!Q42</f>
        <v>（0952)
36-7782
34-4006</v>
      </c>
      <c r="H63" s="48" t="str">
        <f>'[1]（全体管理用）'!S42</f>
        <v>有限会社 釘本</v>
      </c>
      <c r="I63" s="52">
        <f>'[1]（全体管理用）'!AD42</f>
        <v>40536</v>
      </c>
      <c r="J63" s="52">
        <f>'[1]（全体管理用）'!AJ42</f>
        <v>40536</v>
      </c>
      <c r="K63" s="53">
        <f>'[1]（全体管理用）'!AK42</f>
        <v>37</v>
      </c>
      <c r="L63" s="51" t="str">
        <f>'[1]（全体管理用）'!AL42</f>
        <v>住宅型</v>
      </c>
      <c r="M63" s="51" t="str">
        <f>'[1]（全体管理用）'!AM42&amp;CHAR(10)</f>
        <v xml:space="preserve">-
</v>
      </c>
    </row>
    <row r="64" spans="1:13" ht="54.75" customHeight="1">
      <c r="A64" s="46" t="str">
        <f>'[1]（全体管理用）'!AQ43</f>
        <v>第44号</v>
      </c>
      <c r="B64" s="46">
        <f>'[1]（全体管理用）'!C43</f>
        <v>0</v>
      </c>
      <c r="C64" s="47" t="str">
        <f>'[1]（全体管理用）'!D43</f>
        <v>有料老人ホーム
南風　花ノ木</v>
      </c>
      <c r="D64" s="48" t="str">
        <f>"〒"&amp;'[1]（全体管理用）'!E43&amp;"-"&amp;'[1]（全体管理用）'!F43&amp;CHAR(10)&amp;'[1]（全体管理用）'!H43&amp;'[1]（全体管理用）'!I43&amp;'[1]（全体管理用）'!J43</f>
        <v>〒841-0083
鳥栖市古賀町花ノ木554番地</v>
      </c>
      <c r="E64" s="49">
        <f>'[1]（全体管理用）'!L43</f>
        <v>43435</v>
      </c>
      <c r="F64" s="50" t="str">
        <f>'[1]（全体管理用）'!M43</f>
        <v>利用料金等の変更</v>
      </c>
      <c r="G64" s="51" t="str">
        <f>"（"&amp;'[1]（全体管理用）'!N43&amp;")
" &amp;'[1]（全体管理用）'!O43&amp;"-"&amp;'[1]（全体管理用）'!P43&amp;"
"&amp;'[1]（全体管理用）'!Q43</f>
        <v>（0942)
87-8573
87-8572</v>
      </c>
      <c r="H64" s="48" t="str">
        <f>'[1]（全体管理用）'!S43</f>
        <v>有限会社 弘正</v>
      </c>
      <c r="I64" s="52">
        <f>'[1]（全体管理用）'!AD43</f>
        <v>40603</v>
      </c>
      <c r="J64" s="52">
        <f>'[1]（全体管理用）'!AJ43</f>
        <v>40603</v>
      </c>
      <c r="K64" s="53">
        <f>'[1]（全体管理用）'!AK43</f>
        <v>30</v>
      </c>
      <c r="L64" s="51" t="str">
        <f>'[1]（全体管理用）'!AL43</f>
        <v>住宅型</v>
      </c>
      <c r="M64" s="51" t="str">
        <f>'[1]（全体管理用）'!AM43&amp;CHAR(10)</f>
        <v xml:space="preserve">-
</v>
      </c>
    </row>
    <row r="65" spans="1:13" ht="54.75" customHeight="1">
      <c r="A65" s="46" t="str">
        <f>'[1]（全体管理用）'!AQ44</f>
        <v>第45号</v>
      </c>
      <c r="B65" s="46">
        <f>'[1]（全体管理用）'!C44</f>
        <v>0</v>
      </c>
      <c r="C65" s="47" t="str">
        <f>'[1]（全体管理用）'!D44</f>
        <v>有料老人ホーム
はいからさん</v>
      </c>
      <c r="D65" s="48" t="str">
        <f>"〒"&amp;'[1]（全体管理用）'!E44&amp;"-"&amp;'[1]（全体管理用）'!F44&amp;CHAR(10)&amp;'[1]（全体管理用）'!H44&amp;'[1]（全体管理用）'!I44&amp;'[1]（全体管理用）'!J44</f>
        <v>〒847-0824
唐津市神田２０７５－１</v>
      </c>
      <c r="E65" s="49">
        <f>'[1]（全体管理用）'!L44</f>
        <v>0</v>
      </c>
      <c r="F65" s="50">
        <f>'[1]（全体管理用）'!M44</f>
        <v>0</v>
      </c>
      <c r="G65" s="51" t="str">
        <f>"（"&amp;'[1]（全体管理用）'!N44&amp;")
" &amp;'[1]（全体管理用）'!O44&amp;"-"&amp;'[1]（全体管理用）'!P44&amp;"
"&amp;'[1]（全体管理用）'!Q44</f>
        <v>（0955)
65-8349
74-3858</v>
      </c>
      <c r="H65" s="48" t="str">
        <f>'[1]（全体管理用）'!S44</f>
        <v>有限会社
在宅介護お世話宅配便</v>
      </c>
      <c r="I65" s="52">
        <f>'[1]（全体管理用）'!AD44</f>
        <v>40634</v>
      </c>
      <c r="J65" s="52">
        <f>'[1]（全体管理用）'!AJ44</f>
        <v>40634</v>
      </c>
      <c r="K65" s="53">
        <f>'[1]（全体管理用）'!AK44</f>
        <v>17</v>
      </c>
      <c r="L65" s="51" t="str">
        <f>'[1]（全体管理用）'!AL44</f>
        <v>住宅型</v>
      </c>
      <c r="M65" s="51" t="str">
        <f>'[1]（全体管理用）'!AM44&amp;CHAR(10)</f>
        <v xml:space="preserve">-
</v>
      </c>
    </row>
    <row r="66" spans="1:13" ht="54.75" customHeight="1">
      <c r="A66" s="46" t="str">
        <f>'[1]（全体管理用）'!AQ45</f>
        <v>第46号</v>
      </c>
      <c r="B66" s="46">
        <f>'[1]（全体管理用）'!C45</f>
        <v>0</v>
      </c>
      <c r="C66" s="47" t="str">
        <f>'[1]（全体管理用）'!D45</f>
        <v>有料老人ホーム
アヴィラージュ佐賀医大前</v>
      </c>
      <c r="D66" s="48" t="str">
        <f>"〒"&amp;'[1]（全体管理用）'!E45&amp;"-"&amp;'[1]（全体管理用）'!F45&amp;CHAR(10)&amp;'[1]（全体管理用）'!H45&amp;'[1]（全体管理用）'!I45&amp;'[1]（全体管理用）'!J45</f>
        <v>〒849-0938
佐賀市鍋島町鍋島2001番地1</v>
      </c>
      <c r="E66" s="49" t="str">
        <f>'[1]（全体管理用）'!L45</f>
        <v>H31.1.1
R2.3.30</v>
      </c>
      <c r="F66" s="50" t="str">
        <f>'[1]（全体管理用）'!M45</f>
        <v>利用料金等の変更</v>
      </c>
      <c r="G66" s="51" t="str">
        <f>"（"&amp;'[1]（全体管理用）'!N45&amp;")
" &amp;'[1]（全体管理用）'!O45&amp;"-"&amp;'[1]（全体管理用）'!P45&amp;"
"&amp;'[1]（全体管理用）'!Q45</f>
        <v>（0952)
36-9180
36-9185</v>
      </c>
      <c r="H66" s="48" t="str">
        <f>'[1]（全体管理用）'!S45</f>
        <v>株式会社
はれコーポレーション</v>
      </c>
      <c r="I66" s="52">
        <f>'[1]（全体管理用）'!AD45</f>
        <v>40664</v>
      </c>
      <c r="J66" s="52">
        <f>'[1]（全体管理用）'!AJ45</f>
        <v>40664</v>
      </c>
      <c r="K66" s="53">
        <f>'[1]（全体管理用）'!AK45</f>
        <v>50</v>
      </c>
      <c r="L66" s="51" t="str">
        <f>'[1]（全体管理用）'!AL45</f>
        <v>住宅型</v>
      </c>
      <c r="M66" s="51" t="str">
        <f>'[1]（全体管理用）'!AM45&amp;CHAR(10)</f>
        <v xml:space="preserve">-
</v>
      </c>
    </row>
    <row r="67" spans="1:13" ht="54.75" customHeight="1">
      <c r="A67" s="46" t="str">
        <f>'[1]（全体管理用）'!AQ46</f>
        <v>第47号</v>
      </c>
      <c r="B67" s="46">
        <f>'[1]（全体管理用）'!C46</f>
        <v>0</v>
      </c>
      <c r="C67" s="47" t="str">
        <f>'[1]（全体管理用）'!D46</f>
        <v>住宅型有料老人ホーム
リーガルケア・サポートセンター</v>
      </c>
      <c r="D67" s="48" t="str">
        <f>"〒"&amp;'[1]（全体管理用）'!E46&amp;"-"&amp;'[1]（全体管理用）'!F46&amp;CHAR(10)&amp;'[1]（全体管理用）'!H46&amp;'[1]（全体管理用）'!I46&amp;'[1]（全体管理用）'!J46</f>
        <v>〒840-0212
佐賀市大和町池上1894-1</v>
      </c>
      <c r="E67" s="49">
        <f>'[1]（全体管理用）'!L46</f>
        <v>0</v>
      </c>
      <c r="F67" s="50">
        <f>'[1]（全体管理用）'!M46</f>
        <v>0</v>
      </c>
      <c r="G67" s="51" t="str">
        <f>"（"&amp;'[1]（全体管理用）'!N46&amp;")
" &amp;'[1]（全体管理用）'!O46&amp;"-"&amp;'[1]（全体管理用）'!P46&amp;"
"&amp;'[1]（全体管理用）'!Q46</f>
        <v>（0952)
97-7348
97-7349</v>
      </c>
      <c r="H67" s="48" t="str">
        <f>'[1]（全体管理用）'!S46</f>
        <v>有限会社 ヒューム</v>
      </c>
      <c r="I67" s="52">
        <f>'[1]（全体管理用）'!AD46</f>
        <v>40664</v>
      </c>
      <c r="J67" s="52">
        <f>'[1]（全体管理用）'!AJ46</f>
        <v>40664</v>
      </c>
      <c r="K67" s="53">
        <f>'[1]（全体管理用）'!AK46</f>
        <v>30</v>
      </c>
      <c r="L67" s="51" t="str">
        <f>'[1]（全体管理用）'!AL46</f>
        <v>住宅型</v>
      </c>
      <c r="M67" s="51" t="str">
        <f>'[1]（全体管理用）'!AM46&amp;CHAR(10)</f>
        <v xml:space="preserve">-
</v>
      </c>
    </row>
    <row r="68" spans="1:13" ht="54.75" customHeight="1">
      <c r="A68" s="46" t="str">
        <f>'[1]（全体管理用）'!AQ47</f>
        <v>第48号</v>
      </c>
      <c r="B68" s="46">
        <f>'[1]（全体管理用）'!C47</f>
        <v>0</v>
      </c>
      <c r="C68" s="47" t="str">
        <f>'[1]（全体管理用）'!D47</f>
        <v>レジデンスゆうあい</v>
      </c>
      <c r="D68" s="48" t="str">
        <f>"〒"&amp;'[1]（全体管理用）'!E47&amp;"-"&amp;'[1]（全体管理用）'!F47&amp;CHAR(10)&amp;'[1]（全体管理用）'!H47&amp;'[1]（全体管理用）'!I47&amp;'[1]（全体管理用）'!J47</f>
        <v>〒849-1311
鹿島市大字高津原2962-1</v>
      </c>
      <c r="E68" s="49">
        <f>'[1]（全体管理用）'!L47</f>
        <v>0</v>
      </c>
      <c r="F68" s="50">
        <f>'[1]（全体管理用）'!M47</f>
        <v>0</v>
      </c>
      <c r="G68" s="51" t="str">
        <f>"（"&amp;'[1]（全体管理用）'!N47&amp;")
" &amp;'[1]（全体管理用）'!O47&amp;"-"&amp;'[1]（全体管理用）'!P47&amp;"
"&amp;'[1]（全体管理用）'!Q47</f>
        <v>（0954)
69-8315
69-8316</v>
      </c>
      <c r="H68" s="48" t="str">
        <f>'[1]（全体管理用）'!S47</f>
        <v>社会医療法人 祐愛会</v>
      </c>
      <c r="I68" s="52">
        <f>'[1]（全体管理用）'!AD47</f>
        <v>40731</v>
      </c>
      <c r="J68" s="52" t="str">
        <f>'[1]（全体管理用）'!AJ47</f>
        <v>-
(地域密着型
特定施設)</v>
      </c>
      <c r="K68" s="53">
        <f>'[1]（全体管理用）'!AK47</f>
        <v>27</v>
      </c>
      <c r="L68" s="51" t="str">
        <f>'[1]（全体管理用）'!AL47</f>
        <v>介護付</v>
      </c>
      <c r="M68" s="51" t="str">
        <f>'[1]（全体管理用）'!AM47&amp;CHAR(10)</f>
        <v xml:space="preserve">4190700064
</v>
      </c>
    </row>
    <row r="69" spans="1:13" ht="54.75" customHeight="1">
      <c r="A69" s="46" t="str">
        <f>'[1]（全体管理用）'!AQ48</f>
        <v>第49号</v>
      </c>
      <c r="B69" s="46">
        <f>'[1]（全体管理用）'!C48</f>
        <v>0</v>
      </c>
      <c r="C69" s="47" t="str">
        <f>'[1]（全体管理用）'!D48</f>
        <v>有料老人ホーム
ケアハウスみやき</v>
      </c>
      <c r="D69" s="48" t="str">
        <f>"〒"&amp;'[1]（全体管理用）'!E48&amp;"-"&amp;'[1]（全体管理用）'!F48&amp;CHAR(10)&amp;'[1]（全体管理用）'!H48&amp;'[1]（全体管理用）'!I48&amp;'[1]（全体管理用）'!J48</f>
        <v>〒849-0114
三養基郡みやき町中津隈624</v>
      </c>
      <c r="E69" s="49">
        <f>'[1]（全体管理用）'!L48</f>
        <v>43862</v>
      </c>
      <c r="F69" s="50" t="str">
        <f>'[1]（全体管理用）'!M48</f>
        <v>代表者住所変更</v>
      </c>
      <c r="G69" s="51" t="str">
        <f>"（"&amp;'[1]（全体管理用）'!N48&amp;")
" &amp;'[1]（全体管理用）'!O48&amp;"-"&amp;'[1]（全体管理用）'!P48&amp;"
"&amp;'[1]（全体管理用）'!Q48</f>
        <v>（0942)
89-5200
89-5217</v>
      </c>
      <c r="H69" s="48" t="str">
        <f>'[1]（全体管理用）'!S48</f>
        <v>株式会社 ケアプロ</v>
      </c>
      <c r="I69" s="52">
        <f>'[1]（全体管理用）'!AD48</f>
        <v>40664</v>
      </c>
      <c r="J69" s="52">
        <f>'[1]（全体管理用）'!AJ48</f>
        <v>40664</v>
      </c>
      <c r="K69" s="53">
        <f>'[1]（全体管理用）'!AK48</f>
        <v>30</v>
      </c>
      <c r="L69" s="51" t="str">
        <f>'[1]（全体管理用）'!AL48</f>
        <v>住宅型</v>
      </c>
      <c r="M69" s="51" t="str">
        <f>'[1]（全体管理用）'!AM48&amp;CHAR(10)</f>
        <v xml:space="preserve">-
</v>
      </c>
    </row>
    <row r="70" spans="1:13" ht="54.75" customHeight="1">
      <c r="A70" s="46" t="str">
        <f>'[1]（全体管理用）'!AQ49</f>
        <v>第50号</v>
      </c>
      <c r="B70" s="46">
        <f>'[1]（全体管理用）'!C49</f>
        <v>0</v>
      </c>
      <c r="C70" s="47" t="str">
        <f>'[1]（全体管理用）'!D49</f>
        <v>住宅型有料老人ホーム
ふれあい</v>
      </c>
      <c r="D70" s="48" t="str">
        <f>"〒"&amp;'[1]（全体管理用）'!E49&amp;"-"&amp;'[1]（全体管理用）'!F49&amp;CHAR(10)&amp;'[1]（全体管理用）'!H49&amp;'[1]（全体管理用）'!I49&amp;'[1]（全体管理用）'!J49</f>
        <v>〒845-0022
小城市三日月町久米字吉原318-1</v>
      </c>
      <c r="E70" s="49">
        <f>'[1]（全体管理用）'!L49</f>
        <v>0</v>
      </c>
      <c r="F70" s="50">
        <f>'[1]（全体管理用）'!M49</f>
        <v>0</v>
      </c>
      <c r="G70" s="51" t="str">
        <f>"（"&amp;'[1]（全体管理用）'!N49&amp;")
" &amp;'[1]（全体管理用）'!O49&amp;"-"&amp;'[1]（全体管理用）'!P49&amp;"
"&amp;'[1]（全体管理用）'!Q49</f>
        <v>（0952)
71-1655
72-5033</v>
      </c>
      <c r="H70" s="48" t="str">
        <f>'[1]（全体管理用）'!S49</f>
        <v>株式会社 ふれあい</v>
      </c>
      <c r="I70" s="52">
        <f>'[1]（全体管理用）'!AD49</f>
        <v>40756</v>
      </c>
      <c r="J70" s="52">
        <f>'[1]（全体管理用）'!AJ49</f>
        <v>40756</v>
      </c>
      <c r="K70" s="53">
        <f>'[1]（全体管理用）'!AK49</f>
        <v>15</v>
      </c>
      <c r="L70" s="51" t="str">
        <f>'[1]（全体管理用）'!AL49</f>
        <v>住宅型</v>
      </c>
      <c r="M70" s="51" t="str">
        <f>'[1]（全体管理用）'!AM49&amp;CHAR(10)</f>
        <v xml:space="preserve">-
</v>
      </c>
    </row>
    <row r="71" spans="1:13" ht="54.75" customHeight="1">
      <c r="A71" s="46" t="str">
        <f>'[1]（全体管理用）'!AQ50</f>
        <v>第51号</v>
      </c>
      <c r="B71" s="46">
        <f>'[1]（全体管理用）'!C50</f>
        <v>0</v>
      </c>
      <c r="C71" s="47" t="str">
        <f>'[1]（全体管理用）'!D50</f>
        <v>有料老人ホーム
元気</v>
      </c>
      <c r="D71" s="48" t="str">
        <f>"〒"&amp;'[1]（全体管理用）'!E50&amp;"-"&amp;'[1]（全体管理用）'!F50&amp;CHAR(10)&amp;'[1]（全体管理用）'!H50&amp;'[1]（全体管理用）'!I50&amp;'[1]（全体管理用）'!J50</f>
        <v>〒841-0061
鳥栖市轟木町1473</v>
      </c>
      <c r="E71" s="49" t="str">
        <f>'[1]（全体管理用）'!L50</f>
        <v>H30.8.1
R1.10.1
R2.4.1</v>
      </c>
      <c r="F71" s="50" t="str">
        <f>'[1]（全体管理用）'!M50</f>
        <v>管理者変更</v>
      </c>
      <c r="G71" s="51" t="str">
        <f>"（"&amp;'[1]（全体管理用）'!N50&amp;")
" &amp;'[1]（全体管理用）'!O50&amp;"-"&amp;'[1]（全体管理用）'!P50&amp;"
"&amp;'[1]（全体管理用）'!Q50</f>
        <v>（0942)
84-2765
84-3086</v>
      </c>
      <c r="H71" s="48" t="str">
        <f>'[1]（全体管理用）'!S50</f>
        <v>九州メディカル・サービス株式会社</v>
      </c>
      <c r="I71" s="52">
        <f>'[1]（全体管理用）'!AD50</f>
        <v>40756</v>
      </c>
      <c r="J71" s="52">
        <f>'[1]（全体管理用）'!AJ50</f>
        <v>40756</v>
      </c>
      <c r="K71" s="53">
        <f>'[1]（全体管理用）'!AK50</f>
        <v>21</v>
      </c>
      <c r="L71" s="51" t="str">
        <f>'[1]（全体管理用）'!AL50</f>
        <v>住宅型</v>
      </c>
      <c r="M71" s="51" t="str">
        <f>'[1]（全体管理用）'!AM50&amp;CHAR(10)</f>
        <v xml:space="preserve">-
</v>
      </c>
    </row>
    <row r="72" spans="1:13" ht="54.75" customHeight="1">
      <c r="A72" s="46" t="str">
        <f>'[1]（全体管理用）'!AQ51</f>
        <v>第52号</v>
      </c>
      <c r="B72" s="46">
        <f>'[1]（全体管理用）'!C51</f>
        <v>0</v>
      </c>
      <c r="C72" s="47" t="str">
        <f>'[1]（全体管理用）'!D51</f>
        <v>有料老人ホーム
シニアホーム高木瀬</v>
      </c>
      <c r="D72" s="48" t="str">
        <f>"〒"&amp;'[1]（全体管理用）'!E51&amp;"-"&amp;'[1]（全体管理用）'!F51&amp;CHAR(10)&amp;'[1]（全体管理用）'!H51&amp;'[1]（全体管理用）'!I51&amp;'[1]（全体管理用）'!J51</f>
        <v>〒849-0916
佐賀市高木瀬町大字東高木241-1</v>
      </c>
      <c r="E72" s="49" t="str">
        <f>'[1]（全体管理用）'!L51</f>
        <v>H30.5.1
R1.10.1</v>
      </c>
      <c r="F72" s="50" t="str">
        <f>'[1]（全体管理用）'!M51</f>
        <v>管理者の変更
利用料の改定</v>
      </c>
      <c r="G72" s="51" t="str">
        <f>"（"&amp;'[1]（全体管理用）'!N51&amp;")
" &amp;'[1]（全体管理用）'!O51&amp;"-"&amp;'[1]（全体管理用）'!P51&amp;"
"&amp;'[1]（全体管理用）'!Q51</f>
        <v>（0952)
36-7111
36-7170</v>
      </c>
      <c r="H72" s="48" t="str">
        <f>'[1]（全体管理用）'!S51</f>
        <v>株式会社
ＭＴ．ＣＯ</v>
      </c>
      <c r="I72" s="52">
        <f>'[1]（全体管理用）'!AD51</f>
        <v>40780</v>
      </c>
      <c r="J72" s="52">
        <f>'[1]（全体管理用）'!AJ51</f>
        <v>40780</v>
      </c>
      <c r="K72" s="53">
        <f>'[1]（全体管理用）'!AK51</f>
        <v>45</v>
      </c>
      <c r="L72" s="51" t="str">
        <f>'[1]（全体管理用）'!AL51</f>
        <v>住宅型</v>
      </c>
      <c r="M72" s="51" t="str">
        <f>'[1]（全体管理用）'!AM51&amp;CHAR(10)</f>
        <v xml:space="preserve">-
</v>
      </c>
    </row>
    <row r="73" spans="1:13" ht="54.75" customHeight="1">
      <c r="A73" s="46" t="str">
        <f>'[1]（全体管理用）'!AQ52</f>
        <v>第53号</v>
      </c>
      <c r="B73" s="46">
        <f>'[1]（全体管理用）'!C52</f>
        <v>0</v>
      </c>
      <c r="C73" s="47" t="str">
        <f>'[1]（全体管理用）'!D52</f>
        <v>住宅型有料老人ホーム
メディカルケア愛咲</v>
      </c>
      <c r="D73" s="48" t="str">
        <f>"〒"&amp;'[1]（全体管理用）'!E52&amp;"-"&amp;'[1]（全体管理用）'!F52&amp;CHAR(10)&amp;'[1]（全体管理用）'!H52&amp;'[1]（全体管理用）'!I52&amp;'[1]（全体管理用）'!J52</f>
        <v>〒840-0054
佐賀市水ケ江二丁目7-23</v>
      </c>
      <c r="E73" s="49">
        <f>'[1]（全体管理用）'!L52</f>
        <v>0</v>
      </c>
      <c r="F73" s="50">
        <f>'[1]（全体管理用）'!M52</f>
        <v>0</v>
      </c>
      <c r="G73" s="51" t="str">
        <f>"（"&amp;'[1]（全体管理用）'!N52&amp;")
" &amp;'[1]（全体管理用）'!O52&amp;"-"&amp;'[1]（全体管理用）'!P52&amp;"
"&amp;'[1]（全体管理用）'!Q52</f>
        <v>（0952)
23-3720
26-6964</v>
      </c>
      <c r="H73" s="48" t="str">
        <f>'[1]（全体管理用）'!S52</f>
        <v>医療法人 正和会</v>
      </c>
      <c r="I73" s="52">
        <f>'[1]（全体管理用）'!AD52</f>
        <v>40805</v>
      </c>
      <c r="J73" s="52">
        <f>'[1]（全体管理用）'!AJ52</f>
        <v>40805</v>
      </c>
      <c r="K73" s="53">
        <f>'[1]（全体管理用）'!AK52</f>
        <v>6</v>
      </c>
      <c r="L73" s="51" t="str">
        <f>'[1]（全体管理用）'!AL52</f>
        <v>住宅型</v>
      </c>
      <c r="M73" s="51" t="str">
        <f>'[1]（全体管理用）'!AM52&amp;CHAR(10)</f>
        <v xml:space="preserve">-
</v>
      </c>
    </row>
    <row r="74" spans="1:13" ht="54.75" customHeight="1">
      <c r="A74" s="46" t="str">
        <f>'[1]（全体管理用）'!AQ53</f>
        <v>第54号</v>
      </c>
      <c r="B74" s="46">
        <f>'[1]（全体管理用）'!C53</f>
        <v>0</v>
      </c>
      <c r="C74" s="47" t="str">
        <f>'[1]（全体管理用）'!D53</f>
        <v>有料老人ホーム
ひだまり</v>
      </c>
      <c r="D74" s="48" t="str">
        <f>"〒"&amp;'[1]（全体管理用）'!E53&amp;"-"&amp;'[1]（全体管理用）'!F53&amp;CHAR(10)&amp;'[1]（全体管理用）'!H53&amp;'[1]（全体管理用）'!I53&amp;'[1]（全体管理用）'!J53</f>
        <v>〒849-0905
佐賀市金立町大字千布3898-6</v>
      </c>
      <c r="E74" s="49">
        <f>'[1]（全体管理用）'!L53</f>
        <v>0</v>
      </c>
      <c r="F74" s="50">
        <f>'[1]（全体管理用）'!M53</f>
        <v>0</v>
      </c>
      <c r="G74" s="51" t="str">
        <f>"（"&amp;'[1]（全体管理用）'!N53&amp;")
" &amp;'[1]（全体管理用）'!O53&amp;"-"&amp;'[1]（全体管理用）'!P53&amp;"
"&amp;'[1]（全体管理用）'!Q53</f>
        <v>（0952)
98-2433
98-2431</v>
      </c>
      <c r="H74" s="48" t="str">
        <f>'[1]（全体管理用）'!S53</f>
        <v>有限会社 ラポール</v>
      </c>
      <c r="I74" s="52">
        <f>'[1]（全体管理用）'!AD53</f>
        <v>40817</v>
      </c>
      <c r="J74" s="52">
        <f>'[1]（全体管理用）'!AJ53</f>
        <v>40817</v>
      </c>
      <c r="K74" s="53">
        <f>'[1]（全体管理用）'!AK53</f>
        <v>30</v>
      </c>
      <c r="L74" s="51" t="str">
        <f>'[1]（全体管理用）'!AL53</f>
        <v>住宅型</v>
      </c>
      <c r="M74" s="51" t="str">
        <f>'[1]（全体管理用）'!AM53&amp;CHAR(10)</f>
        <v xml:space="preserve">-
</v>
      </c>
    </row>
    <row r="75" spans="1:13" ht="54.75" customHeight="1">
      <c r="A75" s="46" t="str">
        <f>'[1]（全体管理用）'!AQ54</f>
        <v>第55号</v>
      </c>
      <c r="B75" s="46">
        <f>'[1]（全体管理用）'!C54</f>
        <v>0</v>
      </c>
      <c r="C75" s="47" t="str">
        <f>'[1]（全体管理用）'!D54</f>
        <v>有料老人ホーム
光２号館</v>
      </c>
      <c r="D75" s="48" t="str">
        <f>"〒"&amp;'[1]（全体管理用）'!E54&amp;"-"&amp;'[1]（全体管理用）'!F54&amp;CHAR(10)&amp;'[1]（全体管理用）'!H54&amp;'[1]（全体管理用）'!I54&amp;'[1]（全体管理用）'!J54</f>
        <v>〒845-0023
小城市三日月町大字織島3197-9</v>
      </c>
      <c r="E75" s="49">
        <f>'[1]（全体管理用）'!L54</f>
        <v>0</v>
      </c>
      <c r="F75" s="50">
        <f>'[1]（全体管理用）'!M54</f>
        <v>0</v>
      </c>
      <c r="G75" s="51" t="str">
        <f>"（"&amp;'[1]（全体管理用）'!N54&amp;")
" &amp;'[1]（全体管理用）'!O54&amp;"-"&amp;'[1]（全体管理用）'!P54&amp;"
"&amp;'[1]（全体管理用）'!Q54</f>
        <v>（0952)
73-5768
73-5769</v>
      </c>
      <c r="H75" s="48" t="str">
        <f>'[1]（全体管理用）'!S54</f>
        <v>株式会社 ライフライン</v>
      </c>
      <c r="I75" s="52">
        <f>'[1]（全体管理用）'!AD54</f>
        <v>40817</v>
      </c>
      <c r="J75" s="52">
        <f>'[1]（全体管理用）'!AJ54</f>
        <v>40817</v>
      </c>
      <c r="K75" s="53">
        <f>'[1]（全体管理用）'!AK54</f>
        <v>30</v>
      </c>
      <c r="L75" s="51" t="str">
        <f>'[1]（全体管理用）'!AL54</f>
        <v>住宅型</v>
      </c>
      <c r="M75" s="51" t="str">
        <f>'[1]（全体管理用）'!AM54&amp;CHAR(10)</f>
        <v xml:space="preserve">-
</v>
      </c>
    </row>
    <row r="76" spans="1:13" ht="54.75" customHeight="1">
      <c r="A76" s="46" t="str">
        <f>'[1]（全体管理用）'!AQ55</f>
        <v>第56号</v>
      </c>
      <c r="B76" s="46">
        <f>'[1]（全体管理用）'!C55</f>
        <v>0</v>
      </c>
      <c r="C76" s="47" t="str">
        <f>'[1]（全体管理用）'!D55</f>
        <v>有料老人ホーム
愛宕園</v>
      </c>
      <c r="D76" s="48" t="str">
        <f>"〒"&amp;'[1]（全体管理用）'!E55&amp;"-"&amp;'[1]（全体管理用）'!F55&amp;CHAR(10)&amp;'[1]（全体管理用）'!H55&amp;'[1]（全体管理用）'!I55&amp;'[1]（全体管理用）'!J55</f>
        <v>〒847-0033
唐津市久里516-5</v>
      </c>
      <c r="E76" s="49" t="str">
        <f>'[1]（全体管理用）'!L55</f>
        <v>H30.7.1
R1.10.1</v>
      </c>
      <c r="F76" s="50" t="str">
        <f>'[1]（全体管理用）'!M55</f>
        <v>管理者の変更
利用料の変更</v>
      </c>
      <c r="G76" s="51" t="str">
        <f>"（"&amp;'[1]（全体管理用）'!N55&amp;")
" &amp;'[1]（全体管理用）'!O55&amp;"-"&amp;'[1]（全体管理用）'!P55&amp;"
"&amp;'[1]（全体管理用）'!Q55</f>
        <v>（0955)
78-3841
78-3847</v>
      </c>
      <c r="H76" s="48" t="str">
        <f>'[1]（全体管理用）'!S55</f>
        <v>特定非営利活動法人
ケアサポートまんねん</v>
      </c>
      <c r="I76" s="52">
        <f>'[1]（全体管理用）'!AD55</f>
        <v>40844</v>
      </c>
      <c r="J76" s="52">
        <f>'[1]（全体管理用）'!AJ55</f>
        <v>40844</v>
      </c>
      <c r="K76" s="53">
        <f>'[1]（全体管理用）'!AK55</f>
        <v>10</v>
      </c>
      <c r="L76" s="51" t="str">
        <f>'[1]（全体管理用）'!AL55</f>
        <v>住宅型</v>
      </c>
      <c r="M76" s="51" t="str">
        <f>'[1]（全体管理用）'!AM55&amp;CHAR(10)</f>
        <v xml:space="preserve">-
</v>
      </c>
    </row>
    <row r="77" spans="1:13" ht="54.75" customHeight="1">
      <c r="A77" s="46" t="str">
        <f>'[1]（全体管理用）'!AQ56</f>
        <v>第57号</v>
      </c>
      <c r="B77" s="46">
        <f>'[1]（全体管理用）'!C56</f>
        <v>0</v>
      </c>
      <c r="C77" s="47" t="str">
        <f>'[1]（全体管理用）'!D56</f>
        <v>有料老人ホーム
シニアライフ佐賀</v>
      </c>
      <c r="D77" s="48" t="str">
        <f>"〒"&amp;'[1]（全体管理用）'!E56&amp;"-"&amp;'[1]（全体管理用）'!F56&amp;CHAR(10)&amp;'[1]（全体管理用）'!H56&amp;'[1]（全体管理用）'!I56&amp;'[1]（全体管理用）'!J56</f>
        <v>〒849-0917
佐賀市高木瀬町大字長瀬1245-1</v>
      </c>
      <c r="E77" s="49">
        <f>'[1]（全体管理用）'!L56</f>
        <v>42919</v>
      </c>
      <c r="F77" s="50" t="str">
        <f>'[1]（全体管理用）'!M56</f>
        <v>法人の商号の変更</v>
      </c>
      <c r="G77" s="51" t="str">
        <f>"（"&amp;'[1]（全体管理用）'!N56&amp;")
" &amp;'[1]（全体管理用）'!O56&amp;"-"&amp;'[1]（全体管理用）'!P56&amp;"
"&amp;'[1]（全体管理用）'!Q56</f>
        <v>（0952)
37-8206
37-8207</v>
      </c>
      <c r="H77" s="48" t="str">
        <f>'[1]（全体管理用）'!S56</f>
        <v>ジンフィールド株式会社</v>
      </c>
      <c r="I77" s="52">
        <f>'[1]（全体管理用）'!AD56</f>
        <v>40848</v>
      </c>
      <c r="J77" s="52">
        <f>'[1]（全体管理用）'!AJ56</f>
        <v>40848</v>
      </c>
      <c r="K77" s="53">
        <f>'[1]（全体管理用）'!AK56</f>
        <v>40</v>
      </c>
      <c r="L77" s="51" t="str">
        <f>'[1]（全体管理用）'!AL56</f>
        <v>住宅型</v>
      </c>
      <c r="M77" s="51" t="str">
        <f>'[1]（全体管理用）'!AM56&amp;CHAR(10)</f>
        <v xml:space="preserve">-
</v>
      </c>
    </row>
    <row r="78" spans="1:13" ht="54.75" customHeight="1">
      <c r="A78" s="46" t="str">
        <f>'[1]（全体管理用）'!AQ57</f>
        <v>第58号</v>
      </c>
      <c r="B78" s="46">
        <f>'[1]（全体管理用）'!C57</f>
        <v>0</v>
      </c>
      <c r="C78" s="47" t="str">
        <f>'[1]（全体管理用）'!D57</f>
        <v>介護付有料老人ホーム
ほのか</v>
      </c>
      <c r="D78" s="48" t="str">
        <f>"〒"&amp;'[1]（全体管理用）'!E57&amp;"-"&amp;'[1]（全体管理用）'!F57&amp;CHAR(10)&amp;'[1]（全体管理用）'!H57&amp;'[1]（全体管理用）'!I57&amp;'[1]（全体管理用）'!J57</f>
        <v>〒849-2204
武雄市北方町大字大崎遅焼2367番地3</v>
      </c>
      <c r="E78" s="49">
        <f>'[1]（全体管理用）'!L57</f>
        <v>0</v>
      </c>
      <c r="F78" s="50">
        <f>'[1]（全体管理用）'!M57</f>
        <v>0</v>
      </c>
      <c r="G78" s="51" t="str">
        <f>"（"&amp;'[1]（全体管理用）'!N57&amp;")
" &amp;'[1]（全体管理用）'!O57&amp;"-"&amp;'[1]（全体管理用）'!P57&amp;"
"&amp;'[1]（全体管理用）'!Q57</f>
        <v>（0954)
36-6001
36-6002</v>
      </c>
      <c r="H78" s="48" t="str">
        <f>'[1]（全体管理用）'!S57</f>
        <v>株式会社
サンライズ</v>
      </c>
      <c r="I78" s="52">
        <f>'[1]（全体管理用）'!AD57</f>
        <v>41091</v>
      </c>
      <c r="J78" s="52" t="str">
        <f>'[1]（全体管理用）'!AJ57</f>
        <v>-
(地域密着型
特定施設)</v>
      </c>
      <c r="K78" s="53">
        <f>'[1]（全体管理用）'!AK57</f>
        <v>22</v>
      </c>
      <c r="L78" s="51" t="str">
        <f>'[1]（全体管理用）'!AL57</f>
        <v>介護付</v>
      </c>
      <c r="M78" s="51" t="str">
        <f>'[1]（全体管理用）'!AM57&amp;CHAR(10)</f>
        <v xml:space="preserve">4190600082
</v>
      </c>
    </row>
    <row r="79" spans="1:13" ht="54.75" customHeight="1">
      <c r="A79" s="46" t="str">
        <f>'[1]（全体管理用）'!AQ58</f>
        <v>第59号</v>
      </c>
      <c r="B79" s="46">
        <f>'[1]（全体管理用）'!C58</f>
        <v>0</v>
      </c>
      <c r="C79" s="47" t="str">
        <f>'[1]（全体管理用）'!D58</f>
        <v>有料老人ホーム
りんごの樹</v>
      </c>
      <c r="D79" s="48" t="str">
        <f>"〒"&amp;'[1]（全体管理用）'!E58&amp;"-"&amp;'[1]（全体管理用）'!F58&amp;CHAR(10)&amp;'[1]（全体管理用）'!H58&amp;'[1]（全体管理用）'!I58&amp;'[1]（全体管理用）'!J58</f>
        <v>〒840-0005
佐賀市蓮池町大字蓮池350-1</v>
      </c>
      <c r="E79" s="49">
        <f>'[1]（全体管理用）'!L58</f>
        <v>43739</v>
      </c>
      <c r="F79" s="50" t="str">
        <f>'[1]（全体管理用）'!M58</f>
        <v>料金の変更</v>
      </c>
      <c r="G79" s="51" t="str">
        <f>"（"&amp;'[1]（全体管理用）'!N58&amp;")
" &amp;'[1]（全体管理用）'!O58&amp;"-"&amp;'[1]（全体管理用）'!P58&amp;"
"&amp;'[1]（全体管理用）'!Q58</f>
        <v>（0952)
97-1117
97-1118</v>
      </c>
      <c r="H79" s="48" t="str">
        <f>'[1]（全体管理用）'!S58</f>
        <v>株式会社　輝き</v>
      </c>
      <c r="I79" s="52">
        <f>'[1]（全体管理用）'!AD58</f>
        <v>40878</v>
      </c>
      <c r="J79" s="52" t="str">
        <f>'[1]（全体管理用）'!AJ58</f>
        <v>-
(地域密着型
特定施設)</v>
      </c>
      <c r="K79" s="53">
        <f>'[1]（全体管理用）'!AK58</f>
        <v>29</v>
      </c>
      <c r="L79" s="51" t="str">
        <f>'[1]（全体管理用）'!AL58</f>
        <v>住宅型</v>
      </c>
      <c r="M79" s="51" t="str">
        <f>'[1]（全体管理用）'!AM58&amp;CHAR(10)</f>
        <v xml:space="preserve">-
</v>
      </c>
    </row>
    <row r="80" spans="1:13" ht="54.75" customHeight="1">
      <c r="A80" s="46" t="str">
        <f>'[1]（全体管理用）'!AQ59</f>
        <v>第60号</v>
      </c>
      <c r="B80" s="46">
        <f>'[1]（全体管理用）'!C59</f>
        <v>0</v>
      </c>
      <c r="C80" s="47" t="str">
        <f>'[1]（全体管理用）'!D59</f>
        <v>有料老人ホーム
ながせ苑</v>
      </c>
      <c r="D80" s="48" t="str">
        <f>"〒"&amp;'[1]（全体管理用）'!E59&amp;"-"&amp;'[1]（全体管理用）'!F59&amp;CHAR(10)&amp;'[1]（全体管理用）'!H59&amp;'[1]（全体管理用）'!I59&amp;'[1]（全体管理用）'!J59</f>
        <v>〒849-0917
佐賀市高木瀬町大字長瀬108-8</v>
      </c>
      <c r="E80" s="49">
        <f>'[1]（全体管理用）'!L59</f>
        <v>0</v>
      </c>
      <c r="F80" s="50">
        <f>'[1]（全体管理用）'!M59</f>
        <v>0</v>
      </c>
      <c r="G80" s="51" t="str">
        <f>"（"&amp;'[1]（全体管理用）'!N59&amp;")
" &amp;'[1]（全体管理用）'!O59&amp;"-"&amp;'[1]（全体管理用）'!P59&amp;"
"&amp;'[1]（全体管理用）'!Q59</f>
        <v>（0952)
37-8903
37-8904</v>
      </c>
      <c r="H80" s="48" t="str">
        <f>'[1]（全体管理用）'!S59</f>
        <v>株式会社
SMART BRAIN</v>
      </c>
      <c r="I80" s="52">
        <f>'[1]（全体管理用）'!AD59</f>
        <v>40897</v>
      </c>
      <c r="J80" s="52">
        <f>'[1]（全体管理用）'!AJ59</f>
        <v>40897</v>
      </c>
      <c r="K80" s="53">
        <f>'[1]（全体管理用）'!AK59</f>
        <v>12</v>
      </c>
      <c r="L80" s="51" t="str">
        <f>'[1]（全体管理用）'!AL59</f>
        <v>住宅型</v>
      </c>
      <c r="M80" s="51" t="str">
        <f>'[1]（全体管理用）'!AM59&amp;CHAR(10)</f>
        <v xml:space="preserve">-
</v>
      </c>
    </row>
    <row r="81" spans="1:13" ht="54.75" customHeight="1">
      <c r="A81" s="46" t="str">
        <f>'[1]（全体管理用）'!AQ60</f>
        <v>第61号</v>
      </c>
      <c r="B81" s="46">
        <f>'[1]（全体管理用）'!C60</f>
        <v>0</v>
      </c>
      <c r="C81" s="47" t="str">
        <f>'[1]（全体管理用）'!D60</f>
        <v>ぬくもいホーム
花いちもんめ</v>
      </c>
      <c r="D81" s="48" t="str">
        <f>"〒"&amp;'[1]（全体管理用）'!E60&amp;"-"&amp;'[1]（全体管理用）'!F60&amp;CHAR(10)&amp;'[1]（全体管理用）'!H60&amp;'[1]（全体管理用）'!I60&amp;'[1]（全体管理用）'!J60</f>
        <v>〒847-0881
唐津市竹木場5012-14</v>
      </c>
      <c r="E81" s="49">
        <f>'[1]（全体管理用）'!L60</f>
        <v>0</v>
      </c>
      <c r="F81" s="50">
        <f>'[1]（全体管理用）'!M60</f>
        <v>0</v>
      </c>
      <c r="G81" s="51" t="str">
        <f>"（"&amp;'[1]（全体管理用）'!N60&amp;")
" &amp;'[1]（全体管理用）'!O60&amp;"-"&amp;'[1]（全体管理用）'!P60&amp;"
"&amp;'[1]（全体管理用）'!Q60</f>
        <v>（0955)
58-9512
73-6820</v>
      </c>
      <c r="H81" s="48" t="str">
        <f>'[1]（全体管理用）'!S60</f>
        <v>株式会社 真盛</v>
      </c>
      <c r="I81" s="52">
        <f>'[1]（全体管理用）'!AD60</f>
        <v>40909</v>
      </c>
      <c r="J81" s="52">
        <f>'[1]（全体管理用）'!AJ60</f>
        <v>40909</v>
      </c>
      <c r="K81" s="53">
        <f>'[1]（全体管理用）'!AK60</f>
        <v>16</v>
      </c>
      <c r="L81" s="51" t="str">
        <f>'[1]（全体管理用）'!AL60</f>
        <v>住宅型</v>
      </c>
      <c r="M81" s="51" t="str">
        <f>'[1]（全体管理用）'!AM60&amp;CHAR(10)</f>
        <v xml:space="preserve">-
</v>
      </c>
    </row>
    <row r="82" spans="1:13" ht="54.75" customHeight="1">
      <c r="A82" s="46" t="str">
        <f>'[1]（全体管理用）'!AQ61</f>
        <v>第62号</v>
      </c>
      <c r="B82" s="46">
        <f>'[1]（全体管理用）'!C61</f>
        <v>0</v>
      </c>
      <c r="C82" s="47" t="str">
        <f>'[1]（全体管理用）'!D61</f>
        <v>有料老人ホーム
佑紀苑高木瀬</v>
      </c>
      <c r="D82" s="48" t="str">
        <f>"〒"&amp;'[1]（全体管理用）'!E61&amp;"-"&amp;'[1]（全体管理用）'!F61&amp;CHAR(10)&amp;'[1]（全体管理用）'!H61&amp;'[1]（全体管理用）'!I61&amp;'[1]（全体管理用）'!J61</f>
        <v>〒849-0922
佐賀市高木瀬東一丁目1-6</v>
      </c>
      <c r="E82" s="49">
        <f>'[1]（全体管理用）'!L61</f>
        <v>0</v>
      </c>
      <c r="F82" s="50">
        <f>'[1]（全体管理用）'!M61</f>
        <v>0</v>
      </c>
      <c r="G82" s="51" t="str">
        <f>"（"&amp;'[1]（全体管理用）'!N61&amp;")
" &amp;'[1]（全体管理用）'!O61&amp;"-"&amp;'[1]（全体管理用）'!P61&amp;"
"&amp;'[1]（全体管理用）'!Q61</f>
        <v>（0952)
37-7477
37-7478</v>
      </c>
      <c r="H82" s="48" t="str">
        <f>'[1]（全体管理用）'!S61</f>
        <v>有限会社 佑紀苑</v>
      </c>
      <c r="I82" s="52">
        <f>'[1]（全体管理用）'!AD61</f>
        <v>40940</v>
      </c>
      <c r="J82" s="52">
        <f>'[1]（全体管理用）'!AJ61</f>
        <v>40940</v>
      </c>
      <c r="K82" s="53">
        <f>'[1]（全体管理用）'!AK61</f>
        <v>22</v>
      </c>
      <c r="L82" s="51" t="str">
        <f>'[1]（全体管理用）'!AL61</f>
        <v>住宅型</v>
      </c>
      <c r="M82" s="51" t="str">
        <f>'[1]（全体管理用）'!AM61&amp;CHAR(10)</f>
        <v xml:space="preserve">-
</v>
      </c>
    </row>
    <row r="83" spans="1:13" ht="54.75" customHeight="1">
      <c r="A83" s="46" t="str">
        <f>'[1]（全体管理用）'!AQ62</f>
        <v>第63号</v>
      </c>
      <c r="B83" s="46">
        <f>'[1]（全体管理用）'!C62</f>
        <v>0</v>
      </c>
      <c r="C83" s="47" t="str">
        <f>'[1]（全体管理用）'!D62</f>
        <v>有料老人ホーム
華かがみ</v>
      </c>
      <c r="D83" s="48" t="str">
        <f>"〒"&amp;'[1]（全体管理用）'!E62&amp;"-"&amp;'[1]（全体管理用）'!F62&amp;CHAR(10)&amp;'[1]（全体管理用）'!H62&amp;'[1]（全体管理用）'!I62&amp;'[1]（全体管理用）'!J62</f>
        <v>〒847-0031
唐津市原941-1</v>
      </c>
      <c r="E83" s="49">
        <f>'[1]（全体管理用）'!L62</f>
        <v>43739</v>
      </c>
      <c r="F83" s="50" t="str">
        <f>'[1]（全体管理用）'!M62</f>
        <v>利用料金の変更</v>
      </c>
      <c r="G83" s="51" t="str">
        <f>"（"&amp;'[1]（全体管理用）'!N62&amp;")
" &amp;'[1]（全体管理用）'!O62&amp;"-"&amp;'[1]（全体管理用）'!P62&amp;"
"&amp;'[1]（全体管理用）'!Q62</f>
        <v>（0955)
77-3630
77-3609</v>
      </c>
      <c r="H83" s="48" t="str">
        <f>'[1]（全体管理用）'!S62</f>
        <v>株式会社 癒しの郷</v>
      </c>
      <c r="I83" s="52">
        <f>'[1]（全体管理用）'!AD62</f>
        <v>40969</v>
      </c>
      <c r="J83" s="52">
        <f>'[1]（全体管理用）'!AJ62</f>
        <v>40969</v>
      </c>
      <c r="K83" s="53">
        <f>'[1]（全体管理用）'!AK62</f>
        <v>23</v>
      </c>
      <c r="L83" s="51" t="str">
        <f>'[1]（全体管理用）'!AL62</f>
        <v>住宅型</v>
      </c>
      <c r="M83" s="51" t="str">
        <f>'[1]（全体管理用）'!AM62&amp;CHAR(10)</f>
        <v xml:space="preserve">-
</v>
      </c>
    </row>
    <row r="84" spans="1:13" ht="54.75" customHeight="1">
      <c r="A84" s="46" t="str">
        <f>'[1]（全体管理用）'!AQ63</f>
        <v>第64号</v>
      </c>
      <c r="B84" s="46">
        <f>'[1]（全体管理用）'!C63</f>
        <v>0</v>
      </c>
      <c r="C84" s="47" t="str">
        <f>'[1]（全体管理用）'!D63</f>
        <v>有料老人ホーム
楠気</v>
      </c>
      <c r="D84" s="48" t="str">
        <f>"〒"&amp;'[1]（全体管理用）'!E63&amp;"-"&amp;'[1]（全体管理用）'!F63&amp;CHAR(10)&amp;'[1]（全体管理用）'!H63&amp;'[1]（全体管理用）'!I63&amp;'[1]（全体管理用）'!J63</f>
        <v>〒849-0901
佐賀市久保泉町大字川久保3686-2</v>
      </c>
      <c r="E84" s="49">
        <f>'[1]（全体管理用）'!L63</f>
        <v>0</v>
      </c>
      <c r="F84" s="50">
        <f>'[1]（全体管理用）'!M63</f>
        <v>0</v>
      </c>
      <c r="G84" s="51" t="str">
        <f>"（"&amp;'[1]（全体管理用）'!N63&amp;")
" &amp;'[1]（全体管理用）'!O63&amp;"-"&amp;'[1]（全体管理用）'!P63&amp;"
"&amp;'[1]（全体管理用）'!Q63</f>
        <v>（0952)
98-3380
98-3381</v>
      </c>
      <c r="H84" s="48" t="str">
        <f>'[1]（全体管理用）'!S63</f>
        <v>株式会社
オフィスひかり</v>
      </c>
      <c r="I84" s="52">
        <f>'[1]（全体管理用）'!AD63</f>
        <v>40969</v>
      </c>
      <c r="J84" s="52">
        <f>'[1]（全体管理用）'!AJ63</f>
        <v>40969</v>
      </c>
      <c r="K84" s="53">
        <f>'[1]（全体管理用）'!AK63</f>
        <v>28</v>
      </c>
      <c r="L84" s="51" t="str">
        <f>'[1]（全体管理用）'!AL63</f>
        <v>住宅型</v>
      </c>
      <c r="M84" s="51" t="str">
        <f>'[1]（全体管理用）'!AM63&amp;CHAR(10)</f>
        <v xml:space="preserve">-
</v>
      </c>
    </row>
    <row r="85" spans="1:13" ht="54.75" customHeight="1">
      <c r="A85" s="46" t="str">
        <f>'[1]（全体管理用）'!AQ64</f>
        <v>第65号</v>
      </c>
      <c r="B85" s="46">
        <f>'[1]（全体管理用）'!C64</f>
        <v>0</v>
      </c>
      <c r="C85" s="47" t="str">
        <f>'[1]（全体管理用）'!D64</f>
        <v>プロジェクトエース
きらめき</v>
      </c>
      <c r="D85" s="48" t="str">
        <f>"〒"&amp;'[1]（全体管理用）'!E64&amp;"-"&amp;'[1]（全体管理用）'!F64&amp;CHAR(10)&amp;'[1]（全体管理用）'!H64&amp;'[1]（全体管理用）'!I64&amp;'[1]（全体管理用）'!J64</f>
        <v>〒841-0005
鳥栖市弥生が丘七丁目14</v>
      </c>
      <c r="E85" s="49">
        <f>'[1]（全体管理用）'!L64</f>
        <v>0</v>
      </c>
      <c r="F85" s="50">
        <f>'[1]（全体管理用）'!M64</f>
        <v>0</v>
      </c>
      <c r="G85" s="51" t="str">
        <f>"（"&amp;'[1]（全体管理用）'!N64&amp;")
" &amp;'[1]（全体管理用）'!O64&amp;"-"&amp;'[1]（全体管理用）'!P64&amp;"
"&amp;'[1]（全体管理用）'!Q64</f>
        <v>（0942)
85-9330
85-9340</v>
      </c>
      <c r="H85" s="48" t="str">
        <f>'[1]（全体管理用）'!S64</f>
        <v>株式会社
プロジェクトエース</v>
      </c>
      <c r="I85" s="52">
        <f>'[1]（全体管理用）'!AD64</f>
        <v>40995</v>
      </c>
      <c r="J85" s="52">
        <f>'[1]（全体管理用）'!AJ64</f>
        <v>40995</v>
      </c>
      <c r="K85" s="53">
        <f>'[1]（全体管理用）'!AK64</f>
        <v>20</v>
      </c>
      <c r="L85" s="51" t="str">
        <f>'[1]（全体管理用）'!AL64</f>
        <v>住宅型</v>
      </c>
      <c r="M85" s="51" t="str">
        <f>'[1]（全体管理用）'!AM64&amp;CHAR(10)</f>
        <v xml:space="preserve">-
</v>
      </c>
    </row>
    <row r="86" spans="1:13" ht="54.75" customHeight="1">
      <c r="A86" s="46" t="str">
        <f>'[1]（全体管理用）'!AQ65</f>
        <v>第66号</v>
      </c>
      <c r="B86" s="46">
        <f>'[1]（全体管理用）'!C65</f>
        <v>0</v>
      </c>
      <c r="C86" s="47" t="str">
        <f>'[1]（全体管理用）'!D65</f>
        <v>住宅型有料老人ホーム
シルバーランド天祐</v>
      </c>
      <c r="D86" s="48" t="str">
        <f>"〒"&amp;'[1]（全体管理用）'!E65&amp;"-"&amp;'[1]（全体管理用）'!F65&amp;CHAR(10)&amp;'[1]（全体管理用）'!H65&amp;'[1]（全体管理用）'!I65&amp;'[1]（全体管理用）'!J65</f>
        <v>〒840-0851
佐賀市天祐一丁目６番23-2</v>
      </c>
      <c r="E86" s="49">
        <f>'[1]（全体管理用）'!L65</f>
        <v>43770</v>
      </c>
      <c r="F86" s="50" t="str">
        <f>'[1]（全体管理用）'!M65</f>
        <v>利用料金の変更</v>
      </c>
      <c r="G86" s="51" t="str">
        <f>"（"&amp;'[1]（全体管理用）'!N65&amp;")
" &amp;'[1]（全体管理用）'!O65&amp;"-"&amp;'[1]（全体管理用）'!P65&amp;"
"&amp;'[1]（全体管理用）'!Q65</f>
        <v>（0952)
27-7060
29-7730</v>
      </c>
      <c r="H86" s="48" t="str">
        <f>'[1]（全体管理用）'!S65</f>
        <v>グッド・ジョブ
株式会社</v>
      </c>
      <c r="I86" s="52">
        <f>'[1]（全体管理用）'!AD65</f>
        <v>40994</v>
      </c>
      <c r="J86" s="52">
        <f>'[1]（全体管理用）'!AJ65</f>
        <v>40994</v>
      </c>
      <c r="K86" s="53">
        <f>'[1]（全体管理用）'!AK65</f>
        <v>25</v>
      </c>
      <c r="L86" s="51" t="str">
        <f>'[1]（全体管理用）'!AL65</f>
        <v>住宅型</v>
      </c>
      <c r="M86" s="51" t="str">
        <f>'[1]（全体管理用）'!AM65&amp;CHAR(10)</f>
        <v xml:space="preserve">-
</v>
      </c>
    </row>
    <row r="87" spans="1:13" ht="54.75" customHeight="1">
      <c r="A87" s="46" t="str">
        <f>'[1]（全体管理用）'!AQ66</f>
        <v>第67号</v>
      </c>
      <c r="B87" s="46">
        <f>'[1]（全体管理用）'!C66</f>
        <v>0</v>
      </c>
      <c r="C87" s="47" t="str">
        <f>'[1]（全体管理用）'!D66</f>
        <v>有料老人ホーム
南風花ノ木Ⅱ番館</v>
      </c>
      <c r="D87" s="48" t="str">
        <f>"〒"&amp;'[1]（全体管理用）'!E66&amp;"-"&amp;'[1]（全体管理用）'!F66&amp;CHAR(10)&amp;'[1]（全体管理用）'!H66&amp;'[1]（全体管理用）'!I66&amp;'[1]（全体管理用）'!J66</f>
        <v>〒841-0083
鳥栖市古賀町花ノ木554番地</v>
      </c>
      <c r="E87" s="49" t="str">
        <f>'[1]（全体管理用）'!L66</f>
        <v>H30.12.1
R1.9.1
R2.4.1</v>
      </c>
      <c r="F87" s="50" t="str">
        <f>'[1]（全体管理用）'!M66</f>
        <v>利用料金等の変更
管理者の変更</v>
      </c>
      <c r="G87" s="51" t="str">
        <f>"（"&amp;'[1]（全体管理用）'!N66&amp;")
" &amp;'[1]（全体管理用）'!O66&amp;"-"&amp;'[1]（全体管理用）'!P66&amp;"
"&amp;'[1]（全体管理用）'!Q66</f>
        <v>（0942)
50-8122
84-2345</v>
      </c>
      <c r="H87" s="48" t="str">
        <f>'[1]（全体管理用）'!S66</f>
        <v>有限会社 弘正</v>
      </c>
      <c r="I87" s="52">
        <f>'[1]（全体管理用）'!AD66</f>
        <v>41000</v>
      </c>
      <c r="J87" s="52">
        <f>'[1]（全体管理用）'!AJ66</f>
        <v>41000</v>
      </c>
      <c r="K87" s="53">
        <f>'[1]（全体管理用）'!AK66</f>
        <v>51</v>
      </c>
      <c r="L87" s="51" t="str">
        <f>'[1]（全体管理用）'!AL66</f>
        <v>住宅型</v>
      </c>
      <c r="M87" s="51" t="str">
        <f>'[1]（全体管理用）'!AM66&amp;CHAR(10)</f>
        <v xml:space="preserve">-
</v>
      </c>
    </row>
    <row r="88" spans="1:13" ht="54.75" customHeight="1">
      <c r="A88" s="46" t="str">
        <f>'[1]（全体管理用）'!AQ67</f>
        <v>第69号</v>
      </c>
      <c r="B88" s="46">
        <f>'[1]（全体管理用）'!C67</f>
        <v>0</v>
      </c>
      <c r="C88" s="47" t="str">
        <f>'[1]（全体管理用）'!D67</f>
        <v>住宅型有料老人ホーム愛夢かんざき</v>
      </c>
      <c r="D88" s="48" t="str">
        <f>"〒"&amp;'[1]（全体管理用）'!E67&amp;"-"&amp;'[1]（全体管理用）'!F67&amp;CHAR(10)&amp;'[1]（全体管理用）'!H67&amp;'[1]（全体管理用）'!I67&amp;'[1]（全体管理用）'!J67</f>
        <v>〒842-0002
神埼市神埼町田道ヶ里2220-1</v>
      </c>
      <c r="E88" s="49">
        <f>'[1]（全体管理用）'!L67</f>
        <v>43617</v>
      </c>
      <c r="F88" s="50" t="str">
        <f>'[1]（全体管理用）'!M67</f>
        <v>利用者数の変更
（60名⇒30名）</v>
      </c>
      <c r="G88" s="51" t="str">
        <f>"（"&amp;'[1]（全体管理用）'!N67&amp;")
" &amp;'[1]（全体管理用）'!O67&amp;"-"&amp;'[1]（全体管理用）'!P67&amp;"
"&amp;'[1]（全体管理用）'!Q67</f>
        <v>（0952)
55-7711
55-7707</v>
      </c>
      <c r="H88" s="48" t="str">
        <f>'[1]（全体管理用）'!S67</f>
        <v>有限会社 しょうほう</v>
      </c>
      <c r="I88" s="52">
        <f>'[1]（全体管理用）'!AD67</f>
        <v>41000</v>
      </c>
      <c r="J88" s="52">
        <f>'[1]（全体管理用）'!AJ67</f>
        <v>41000</v>
      </c>
      <c r="K88" s="53">
        <f>'[1]（全体管理用）'!AK67</f>
        <v>30</v>
      </c>
      <c r="L88" s="51" t="str">
        <f>'[1]（全体管理用）'!AL67</f>
        <v>住宅型</v>
      </c>
      <c r="M88" s="51" t="str">
        <f>'[1]（全体管理用）'!AM67&amp;CHAR(10)</f>
        <v xml:space="preserve">-
</v>
      </c>
    </row>
    <row r="89" spans="1:13" ht="54.75" customHeight="1">
      <c r="A89" s="46" t="str">
        <f>'[1]（全体管理用）'!AQ68</f>
        <v>第70号</v>
      </c>
      <c r="B89" s="46">
        <f>'[1]（全体管理用）'!C68</f>
        <v>0</v>
      </c>
      <c r="C89" s="47" t="str">
        <f>'[1]（全体管理用）'!D68</f>
        <v>介護付有料老人ホーム
紀水苑別館</v>
      </c>
      <c r="D89" s="48" t="str">
        <f>"〒"&amp;'[1]（全体管理用）'!E68&amp;"-"&amp;'[1]（全体管理用）'!F68&amp;CHAR(10)&amp;'[1]（全体管理用）'!H68&amp;'[1]（全体管理用）'!I68&amp;'[1]（全体管理用）'!J68</f>
        <v>〒849-0102
三養基郡みやき町大字蓑原4239番地3</v>
      </c>
      <c r="E89" s="49">
        <f>'[1]（全体管理用）'!L68</f>
        <v>0</v>
      </c>
      <c r="F89" s="50">
        <f>'[1]（全体管理用）'!M68</f>
        <v>0</v>
      </c>
      <c r="G89" s="51" t="str">
        <f>"（"&amp;'[1]（全体管理用）'!N68&amp;")
" &amp;'[1]（全体管理用）'!O68&amp;"-"&amp;'[1]（全体管理用）'!P68&amp;"
"&amp;'[1]（全体管理用）'!Q68</f>
        <v>（0942)
94-9211
94-9210</v>
      </c>
      <c r="H89" s="48" t="str">
        <f>'[1]（全体管理用）'!S68</f>
        <v>社会福祉法人
紀水会</v>
      </c>
      <c r="I89" s="52">
        <f>'[1]（全体管理用）'!AD68</f>
        <v>41030</v>
      </c>
      <c r="J89" s="52">
        <f>'[1]（全体管理用）'!AJ68</f>
        <v>41030</v>
      </c>
      <c r="K89" s="53">
        <f>'[1]（全体管理用）'!AK68</f>
        <v>40</v>
      </c>
      <c r="L89" s="51" t="str">
        <f>'[1]（全体管理用）'!AL68</f>
        <v>介護付</v>
      </c>
      <c r="M89" s="51" t="str">
        <f>'[1]（全体管理用）'!AM68&amp;CHAR(10)</f>
        <v xml:space="preserve">4171200530
</v>
      </c>
    </row>
    <row r="90" spans="1:13" ht="54.75" customHeight="1">
      <c r="A90" s="46" t="str">
        <f>'[1]（全体管理用）'!AQ69</f>
        <v>第71号</v>
      </c>
      <c r="B90" s="46">
        <f>'[1]（全体管理用）'!C69</f>
        <v>0</v>
      </c>
      <c r="C90" s="47" t="str">
        <f>'[1]（全体管理用）'!D69</f>
        <v>介護付複合福祉施設
パークハウス・有田</v>
      </c>
      <c r="D90" s="48" t="str">
        <f>"〒"&amp;'[1]（全体管理用）'!E69&amp;"-"&amp;'[1]（全体管理用）'!F69&amp;CHAR(10)&amp;'[1]（全体管理用）'!H69&amp;'[1]（全体管理用）'!I69&amp;'[1]（全体管理用）'!J69</f>
        <v>〒849-4176
西松浦郡有田町原明乙114番地1</v>
      </c>
      <c r="E90" s="49" t="str">
        <f>'[1]（全体管理用）'!L69</f>
        <v>H30.5.25
R1.10.1</v>
      </c>
      <c r="F90" s="50" t="str">
        <f>'[1]（全体管理用）'!M69</f>
        <v>居室数・定員数の増加
利用料金の変更</v>
      </c>
      <c r="G90" s="51" t="str">
        <f>"（"&amp;'[1]（全体管理用）'!N69&amp;")
" &amp;'[1]（全体管理用）'!O69&amp;"-"&amp;'[1]（全体管理用）'!P69&amp;"
"&amp;'[1]（全体管理用）'!Q69</f>
        <v>（0955)
41-2160
41-2161</v>
      </c>
      <c r="H90" s="48" t="str">
        <f>'[1]（全体管理用）'!S69</f>
        <v>社会福祉法人慈光会</v>
      </c>
      <c r="I90" s="52">
        <f>'[1]（全体管理用）'!AD69</f>
        <v>41030</v>
      </c>
      <c r="J90" s="52">
        <f>'[1]（全体管理用）'!AJ69</f>
        <v>41030</v>
      </c>
      <c r="K90" s="53">
        <f>'[1]（全体管理用）'!AK69</f>
        <v>16</v>
      </c>
      <c r="L90" s="51" t="str">
        <f>'[1]（全体管理用）'!AL69</f>
        <v>介護付</v>
      </c>
      <c r="M90" s="51" t="str">
        <f>'[1]（全体管理用）'!AM69&amp;CHAR(10)</f>
        <v xml:space="preserve">4171500160
</v>
      </c>
    </row>
    <row r="91" spans="1:13" ht="54.75" customHeight="1">
      <c r="A91" s="46" t="str">
        <f>'[1]（全体管理用）'!AQ70</f>
        <v>第72号</v>
      </c>
      <c r="B91" s="46">
        <f>'[1]（全体管理用）'!C70</f>
        <v>0</v>
      </c>
      <c r="C91" s="47" t="str">
        <f>'[1]（全体管理用）'!D70</f>
        <v>有料老人ホーム
希望川副</v>
      </c>
      <c r="D91" s="48" t="str">
        <f>"〒"&amp;'[1]（全体管理用）'!E70&amp;"-"&amp;'[1]（全体管理用）'!F70&amp;CHAR(10)&amp;'[1]（全体管理用）'!H70&amp;'[1]（全体管理用）'!I70&amp;'[1]（全体管理用）'!J70</f>
        <v>〒840-2213
佐賀市川副町大字鹿江960番地23</v>
      </c>
      <c r="E91" s="49">
        <f>'[1]（全体管理用）'!L70</f>
        <v>0</v>
      </c>
      <c r="F91" s="50">
        <f>'[1]（全体管理用）'!M70</f>
        <v>0</v>
      </c>
      <c r="G91" s="51" t="str">
        <f>"（"&amp;'[1]（全体管理用）'!N70&amp;")
" &amp;'[1]（全体管理用）'!O70&amp;"-"&amp;'[1]（全体管理用）'!P70&amp;"
"&amp;'[1]（全体管理用）'!Q70</f>
        <v>（0952)
37-7458
37-7368</v>
      </c>
      <c r="H91" s="48" t="str">
        <f>'[1]（全体管理用）'!S70</f>
        <v>有限会社
メディカル産交</v>
      </c>
      <c r="I91" s="52">
        <f>'[1]（全体管理用）'!AD70</f>
        <v>41030</v>
      </c>
      <c r="J91" s="52">
        <f>'[1]（全体管理用）'!AJ70</f>
        <v>41030</v>
      </c>
      <c r="K91" s="53">
        <f>'[1]（全体管理用）'!AK70</f>
        <v>19</v>
      </c>
      <c r="L91" s="51" t="str">
        <f>'[1]（全体管理用）'!AL70</f>
        <v>住宅型</v>
      </c>
      <c r="M91" s="51" t="str">
        <f>'[1]（全体管理用）'!AM70&amp;CHAR(10)</f>
        <v xml:space="preserve">-
</v>
      </c>
    </row>
    <row r="92" spans="1:13" ht="54.75" customHeight="1">
      <c r="A92" s="46" t="str">
        <f>'[1]（全体管理用）'!AQ71</f>
        <v>第73号</v>
      </c>
      <c r="B92" s="46">
        <f>'[1]（全体管理用）'!C71</f>
        <v>0</v>
      </c>
      <c r="C92" s="47" t="str">
        <f>'[1]（全体管理用）'!D71</f>
        <v>いこいの里　伊万里</v>
      </c>
      <c r="D92" s="48" t="str">
        <f>"〒"&amp;'[1]（全体管理用）'!E71&amp;"-"&amp;'[1]（全体管理用）'!F71&amp;CHAR(10)&amp;'[1]（全体管理用）'!H71&amp;'[1]（全体管理用）'!I71&amp;'[1]（全体管理用）'!J71</f>
        <v>〒848-0027
伊万里市立花町2394番地1</v>
      </c>
      <c r="E92" s="49" t="str">
        <f>'[1]（全体管理用）'!L71</f>
        <v>H30.11.1
R1.5.29
R1.10.1</v>
      </c>
      <c r="F92" s="50" t="str">
        <f>'[1]（全体管理用）'!M71</f>
        <v>利用料金の改定
サービス内容の変更
利用料の改定</v>
      </c>
      <c r="G92" s="51" t="str">
        <f>"（"&amp;'[1]（全体管理用）'!N71&amp;")
" &amp;'[1]（全体管理用）'!O71&amp;"-"&amp;'[1]（全体管理用）'!P71&amp;"
"&amp;'[1]（全体管理用）'!Q71</f>
        <v>（0955)
22-7700
22-7705</v>
      </c>
      <c r="H92" s="48" t="str">
        <f>'[1]（全体管理用）'!S71</f>
        <v>株式会社
いこいの里佐賀</v>
      </c>
      <c r="I92" s="52">
        <f>'[1]（全体管理用）'!AD71</f>
        <v>41061</v>
      </c>
      <c r="J92" s="52">
        <f>'[1]（全体管理用）'!AJ71</f>
        <v>41061</v>
      </c>
      <c r="K92" s="53">
        <f>'[1]（全体管理用）'!AK71</f>
        <v>65</v>
      </c>
      <c r="L92" s="51" t="str">
        <f>'[1]（全体管理用）'!AL71</f>
        <v>住宅型</v>
      </c>
      <c r="M92" s="51" t="str">
        <f>'[1]（全体管理用）'!AM71&amp;CHAR(10)</f>
        <v xml:space="preserve">-
</v>
      </c>
    </row>
    <row r="93" spans="1:13" ht="54.75" customHeight="1">
      <c r="A93" s="46" t="str">
        <f>'[1]（全体管理用）'!AQ72</f>
        <v>第74号</v>
      </c>
      <c r="B93" s="46">
        <f>'[1]（全体管理用）'!C72</f>
        <v>0</v>
      </c>
      <c r="C93" s="47" t="str">
        <f>'[1]（全体管理用）'!D72</f>
        <v>有料老人ホーム
ぎおん</v>
      </c>
      <c r="D93" s="48" t="str">
        <f>"〒"&amp;'[1]（全体管理用）'!E72&amp;"-"&amp;'[1]（全体管理用）'!F72&amp;CHAR(10)&amp;'[1]（全体管理用）'!H72&amp;'[1]（全体管理用）'!I72&amp;'[1]（全体管理用）'!J72</f>
        <v>〒845-0004
小城市小城町大字松尾字松ヶ島3855番地</v>
      </c>
      <c r="E93" s="49">
        <f>'[1]（全体管理用）'!L72</f>
        <v>43739</v>
      </c>
      <c r="F93" s="50" t="str">
        <f>'[1]（全体管理用）'!M72</f>
        <v>料金変更</v>
      </c>
      <c r="G93" s="51" t="str">
        <f>"（"&amp;'[1]（全体管理用）'!N72&amp;")
" &amp;'[1]（全体管理用）'!O72&amp;"-"&amp;'[1]（全体管理用）'!P72&amp;"
"&amp;'[1]（全体管理用）'!Q72</f>
        <v>（0952)
97-7560
97-7466</v>
      </c>
      <c r="H93" s="48" t="str">
        <f>'[1]（全体管理用）'!S72</f>
        <v>特定非営利活動法人
まほろば</v>
      </c>
      <c r="I93" s="52">
        <f>'[1]（全体管理用）'!AD72</f>
        <v>41091</v>
      </c>
      <c r="J93" s="52" t="str">
        <f>'[1]（全体管理用）'!AJ72</f>
        <v>-
(地域密着型
特定施設)</v>
      </c>
      <c r="K93" s="53">
        <f>'[1]（全体管理用）'!AK72</f>
        <v>10</v>
      </c>
      <c r="L93" s="51" t="str">
        <f>'[1]（全体管理用）'!AL72</f>
        <v>住宅型</v>
      </c>
      <c r="M93" s="51" t="str">
        <f>'[1]（全体管理用）'!AM72&amp;CHAR(10)</f>
        <v xml:space="preserve">-
</v>
      </c>
    </row>
    <row r="94" spans="1:13" ht="54.75" customHeight="1">
      <c r="A94" s="46" t="str">
        <f>'[1]（全体管理用）'!AQ73</f>
        <v>第75号</v>
      </c>
      <c r="B94" s="46">
        <f>'[1]（全体管理用）'!C73</f>
        <v>0</v>
      </c>
      <c r="C94" s="47" t="str">
        <f>'[1]（全体管理用）'!D73</f>
        <v>杏の丘　武雄</v>
      </c>
      <c r="D94" s="48" t="str">
        <f>"〒"&amp;'[1]（全体管理用）'!E73&amp;"-"&amp;'[1]（全体管理用）'!F73&amp;CHAR(10)&amp;'[1]（全体管理用）'!H73&amp;'[1]（全体管理用）'!I73&amp;'[1]（全体管理用）'!J73</f>
        <v>〒849-2204
武雄市北方町大字大崎5025-49</v>
      </c>
      <c r="E94" s="49">
        <f>'[1]（全体管理用）'!L73</f>
        <v>0</v>
      </c>
      <c r="F94" s="50">
        <f>'[1]（全体管理用）'!M73</f>
        <v>0</v>
      </c>
      <c r="G94" s="51" t="str">
        <f>"（"&amp;'[1]（全体管理用）'!N73&amp;")
" &amp;'[1]（全体管理用）'!O73&amp;"-"&amp;'[1]（全体管理用）'!P73&amp;"
"&amp;'[1]（全体管理用）'!Q73</f>
        <v>（0954)
36-0438
36-0912</v>
      </c>
      <c r="H94" s="48" t="str">
        <f>'[1]（全体管理用）'!S73</f>
        <v>株式会社 倭弘</v>
      </c>
      <c r="I94" s="52">
        <f>'[1]（全体管理用）'!AD73</f>
        <v>41122</v>
      </c>
      <c r="J94" s="52">
        <f>'[1]（全体管理用）'!AJ73</f>
        <v>41122</v>
      </c>
      <c r="K94" s="53">
        <f>'[1]（全体管理用）'!AK73</f>
        <v>50</v>
      </c>
      <c r="L94" s="51" t="str">
        <f>'[1]（全体管理用）'!AL73</f>
        <v>住宅型</v>
      </c>
      <c r="M94" s="51" t="str">
        <f>'[1]（全体管理用）'!AM73&amp;CHAR(10)</f>
        <v xml:space="preserve">-
</v>
      </c>
    </row>
    <row r="95" spans="1:13" ht="54.75" customHeight="1">
      <c r="A95" s="46" t="str">
        <f>'[1]（全体管理用）'!AQ74</f>
        <v>第76号</v>
      </c>
      <c r="B95" s="46">
        <f>'[1]（全体管理用）'!C74</f>
        <v>0</v>
      </c>
      <c r="C95" s="47" t="str">
        <f>'[1]（全体管理用）'!D74</f>
        <v>いこいの里　唐津</v>
      </c>
      <c r="D95" s="48" t="str">
        <f>"〒"&amp;'[1]（全体管理用）'!E74&amp;"-"&amp;'[1]（全体管理用）'!F74&amp;CHAR(10)&amp;'[1]（全体管理用）'!H74&amp;'[1]（全体管理用）'!I74&amp;'[1]（全体管理用）'!J74</f>
        <v>〒847-0081
唐津市和多田南先石7-15</v>
      </c>
      <c r="E95" s="49" t="str">
        <f>'[1]（全体管理用）'!L74</f>
        <v>H30.11.1
R1.5.29
R1.10.1
R2.5.1</v>
      </c>
      <c r="F95" s="50" t="str">
        <f>'[1]（全体管理用）'!M74</f>
        <v>利用料金の改定
サービス内容の変更
利用料の改定
管理者の変更</v>
      </c>
      <c r="G95" s="51" t="str">
        <f>"（"&amp;'[1]（全体管理用）'!N74&amp;")
" &amp;'[1]（全体管理用）'!O74&amp;"-"&amp;'[1]（全体管理用）'!P74&amp;"
"&amp;'[1]（全体管理用）'!Q74</f>
        <v>（0955)
65-7755
65-7750</v>
      </c>
      <c r="H95" s="48" t="str">
        <f>'[1]（全体管理用）'!S74</f>
        <v>株式会社
いこいの里佐賀</v>
      </c>
      <c r="I95" s="52">
        <f>'[1]（全体管理用）'!AD74</f>
        <v>41153</v>
      </c>
      <c r="J95" s="52">
        <f>'[1]（全体管理用）'!AJ74</f>
        <v>41153</v>
      </c>
      <c r="K95" s="53">
        <f>'[1]（全体管理用）'!AK74</f>
        <v>68</v>
      </c>
      <c r="L95" s="51" t="str">
        <f>'[1]（全体管理用）'!AL74</f>
        <v>住宅型</v>
      </c>
      <c r="M95" s="51" t="str">
        <f>'[1]（全体管理用）'!AM74&amp;CHAR(10)</f>
        <v xml:space="preserve">-
</v>
      </c>
    </row>
    <row r="96" spans="1:13" ht="54.75" customHeight="1">
      <c r="A96" s="46" t="str">
        <f>'[1]（全体管理用）'!AQ75</f>
        <v>第77号</v>
      </c>
      <c r="B96" s="46">
        <f>'[1]（全体管理用）'!C75</f>
        <v>0</v>
      </c>
      <c r="C96" s="47" t="str">
        <f>'[1]（全体管理用）'!D75</f>
        <v>有料老人ホーム
白石の杜</v>
      </c>
      <c r="D96" s="48" t="str">
        <f>"〒"&amp;'[1]（全体管理用）'!E75&amp;"-"&amp;'[1]（全体管理用）'!F75&amp;CHAR(10)&amp;'[1]（全体管理用）'!H75&amp;'[1]（全体管理用）'!I75&amp;'[1]（全体管理用）'!J75</f>
        <v>〒849-1111
杵島郡白石町大字東郷１３０７番地３</v>
      </c>
      <c r="E96" s="49">
        <f>'[1]（全体管理用）'!L75</f>
        <v>43070</v>
      </c>
      <c r="F96" s="50" t="str">
        <f>'[1]（全体管理用）'!M75</f>
        <v>居室数・定員数の増加</v>
      </c>
      <c r="G96" s="51" t="str">
        <f>"（"&amp;'[1]（全体管理用）'!N75&amp;")
" &amp;'[1]（全体管理用）'!O75&amp;"-"&amp;'[1]（全体管理用）'!P75&amp;"
"&amp;'[1]（全体管理用）'!Q75</f>
        <v>（0952)
77-9122
84-6077</v>
      </c>
      <c r="H96" s="48" t="str">
        <f>'[1]（全体管理用）'!S75</f>
        <v>株式会社 九州ライフ</v>
      </c>
      <c r="I96" s="52">
        <f>'[1]（全体管理用）'!AD75</f>
        <v>41161</v>
      </c>
      <c r="J96" s="52">
        <f>'[1]（全体管理用）'!AJ75</f>
        <v>41161</v>
      </c>
      <c r="K96" s="53">
        <f>'[1]（全体管理用）'!AK75</f>
        <v>53</v>
      </c>
      <c r="L96" s="51" t="str">
        <f>'[1]（全体管理用）'!AL75</f>
        <v>住宅型</v>
      </c>
      <c r="M96" s="51" t="str">
        <f>'[1]（全体管理用）'!AM75&amp;CHAR(10)</f>
        <v xml:space="preserve">-
</v>
      </c>
    </row>
    <row r="97" spans="1:13" ht="54.75" customHeight="1">
      <c r="A97" s="46" t="str">
        <f>'[1]（全体管理用）'!AQ76</f>
        <v>第78号</v>
      </c>
      <c r="B97" s="46">
        <f>'[1]（全体管理用）'!C76</f>
        <v>0</v>
      </c>
      <c r="C97" s="47" t="str">
        <f>'[1]（全体管理用）'!D76</f>
        <v>有料老人ホーム
カームの里</v>
      </c>
      <c r="D97" s="48" t="str">
        <f>"〒"&amp;'[1]（全体管理用）'!E76&amp;"-"&amp;'[1]（全体管理用）'!F76&amp;CHAR(10)&amp;'[1]（全体管理用）'!H76&amp;'[1]（全体管理用）'!I76&amp;'[1]（全体管理用）'!J76</f>
        <v>〒840-0512
佐賀市富士町大字上熊川字東３３７番地４</v>
      </c>
      <c r="E97" s="49">
        <f>'[1]（全体管理用）'!L76</f>
        <v>0</v>
      </c>
      <c r="F97" s="50">
        <f>'[1]（全体管理用）'!M76</f>
        <v>0</v>
      </c>
      <c r="G97" s="51" t="str">
        <f>"（"&amp;'[1]（全体管理用）'!N76&amp;")
" &amp;'[1]（全体管理用）'!O76&amp;"-"&amp;'[1]（全体管理用）'!P76&amp;"
"&amp;'[1]（全体管理用）'!Q76</f>
        <v>（0952)
51-0777
51-0788</v>
      </c>
      <c r="H97" s="48" t="str">
        <f>'[1]（全体管理用）'!S76</f>
        <v>株式会社
Ｔ・Ｋコーポレーション</v>
      </c>
      <c r="I97" s="52">
        <f>'[1]（全体管理用）'!AD76</f>
        <v>41183</v>
      </c>
      <c r="J97" s="52">
        <f>'[1]（全体管理用）'!AJ76</f>
        <v>41183</v>
      </c>
      <c r="K97" s="53">
        <f>'[1]（全体管理用）'!AK76</f>
        <v>24</v>
      </c>
      <c r="L97" s="51" t="str">
        <f>'[1]（全体管理用）'!AL76</f>
        <v>住宅型</v>
      </c>
      <c r="M97" s="51" t="str">
        <f>'[1]（全体管理用）'!AM76&amp;CHAR(10)</f>
        <v xml:space="preserve">-
</v>
      </c>
    </row>
    <row r="98" spans="1:13" ht="54.75" customHeight="1">
      <c r="A98" s="46" t="str">
        <f>'[1]（全体管理用）'!AQ77</f>
        <v>第79号</v>
      </c>
      <c r="B98" s="46">
        <f>'[1]（全体管理用）'!C77</f>
        <v>0</v>
      </c>
      <c r="C98" s="47" t="str">
        <f>'[1]（全体管理用）'!D77</f>
        <v>有料老人ホーム
オリーブの苑</v>
      </c>
      <c r="D98" s="48" t="str">
        <f>"〒"&amp;'[1]（全体管理用）'!E77&amp;"-"&amp;'[1]（全体管理用）'!F77&amp;CHAR(10)&amp;'[1]（全体管理用）'!H77&amp;'[1]（全体管理用）'!I77&amp;'[1]（全体管理用）'!J77</f>
        <v>〒840-0202
佐賀市大和町大字久池井1521番地5</v>
      </c>
      <c r="E98" s="49">
        <f>'[1]（全体管理用）'!L77</f>
        <v>0</v>
      </c>
      <c r="F98" s="50">
        <f>'[1]（全体管理用）'!M77</f>
        <v>0</v>
      </c>
      <c r="G98" s="51" t="str">
        <f>"（"&amp;'[1]（全体管理用）'!N77&amp;")
" &amp;'[1]（全体管理用）'!O77&amp;"-"&amp;'[1]（全体管理用）'!P77&amp;"
"&amp;'[1]（全体管理用）'!Q77</f>
        <v>（0952)
62-8125
62-8126</v>
      </c>
      <c r="H98" s="48" t="str">
        <f>'[1]（全体管理用）'!S77</f>
        <v>社会福祉法人
聖母の騎士会</v>
      </c>
      <c r="I98" s="52">
        <f>'[1]（全体管理用）'!AD77</f>
        <v>41183</v>
      </c>
      <c r="J98" s="52">
        <f>'[1]（全体管理用）'!AJ77</f>
        <v>41183</v>
      </c>
      <c r="K98" s="53">
        <f>'[1]（全体管理用）'!AK77</f>
        <v>18</v>
      </c>
      <c r="L98" s="51" t="str">
        <f>'[1]（全体管理用）'!AL77</f>
        <v>住宅型</v>
      </c>
      <c r="M98" s="51" t="str">
        <f>'[1]（全体管理用）'!AM77&amp;CHAR(10)</f>
        <v xml:space="preserve">-
</v>
      </c>
    </row>
    <row r="99" spans="1:13" ht="54.75" customHeight="1">
      <c r="A99" s="46" t="str">
        <f>'[1]（全体管理用）'!AQ78</f>
        <v>第80号</v>
      </c>
      <c r="B99" s="46">
        <f>'[1]（全体管理用）'!C78</f>
        <v>0</v>
      </c>
      <c r="C99" s="47" t="str">
        <f>'[1]（全体管理用）'!D78</f>
        <v>介護付有料老人ホーム
百楽仙　別館</v>
      </c>
      <c r="D99" s="48" t="str">
        <f>"〒"&amp;'[1]（全体管理用）'!E78&amp;"-"&amp;'[1]（全体管理用）'!F78&amp;CHAR(10)&amp;'[1]（全体管理用）'!H78&amp;'[1]（全体管理用）'!I78&amp;'[1]（全体管理用）'!J78</f>
        <v>〒841-0056
鳥栖市蔵上四丁目293</v>
      </c>
      <c r="E99" s="49">
        <f>'[1]（全体管理用）'!L78</f>
        <v>43200</v>
      </c>
      <c r="F99" s="50" t="str">
        <f>'[1]（全体管理用）'!M78</f>
        <v>管理者変更</v>
      </c>
      <c r="G99" s="51" t="str">
        <f>"（"&amp;'[1]（全体管理用）'!N78&amp;")
" &amp;'[1]（全体管理用）'!O78&amp;"-"&amp;'[1]（全体管理用）'!P78&amp;"
"&amp;'[1]（全体管理用）'!Q78</f>
        <v>（0942)
85-9926
85-1207</v>
      </c>
      <c r="H99" s="48" t="str">
        <f>'[1]（全体管理用）'!S78</f>
        <v>九州メディカル・サービス株式会社</v>
      </c>
      <c r="I99" s="52">
        <f>'[1]（全体管理用）'!AD78</f>
        <v>41183</v>
      </c>
      <c r="J99" s="52">
        <f>'[1]（全体管理用）'!AJ78</f>
        <v>41183</v>
      </c>
      <c r="K99" s="53">
        <f>'[1]（全体管理用）'!AK78</f>
        <v>18</v>
      </c>
      <c r="L99" s="51" t="str">
        <f>'[1]（全体管理用）'!AL78</f>
        <v>介護付</v>
      </c>
      <c r="M99" s="51" t="str">
        <f>'[1]（全体管理用）'!AM78&amp;CHAR(10)</f>
        <v xml:space="preserve">4170300927
</v>
      </c>
    </row>
    <row r="100" spans="1:13" ht="54.75" customHeight="1">
      <c r="A100" s="46" t="str">
        <f>'[1]（全体管理用）'!AQ79</f>
        <v>第81号</v>
      </c>
      <c r="B100" s="46">
        <f>'[1]（全体管理用）'!C79</f>
        <v>0</v>
      </c>
      <c r="C100" s="47" t="str">
        <f>'[1]（全体管理用）'!D79</f>
        <v>有料老人ホーム
朋友館</v>
      </c>
      <c r="D100" s="48" t="str">
        <f>"〒"&amp;'[1]（全体管理用）'!E79&amp;"-"&amp;'[1]（全体管理用）'!F79&amp;CHAR(10)&amp;'[1]（全体管理用）'!H79&amp;'[1]（全体管理用）'!I79&amp;'[1]（全体管理用）'!J79</f>
        <v>〒847-0033
唐津市久里499番地</v>
      </c>
      <c r="E100" s="49">
        <f>'[1]（全体管理用）'!L79</f>
        <v>43739</v>
      </c>
      <c r="F100" s="50" t="str">
        <f>'[1]（全体管理用）'!M79</f>
        <v>利用料の変更</v>
      </c>
      <c r="G100" s="51" t="str">
        <f>"（"&amp;'[1]（全体管理用）'!N79&amp;")
" &amp;'[1]（全体管理用）'!O79&amp;"-"&amp;'[1]（全体管理用）'!P79&amp;"
"&amp;'[1]（全体管理用）'!Q79</f>
        <v>（0955)
78-3885
78-3847</v>
      </c>
      <c r="H100" s="48" t="str">
        <f>'[1]（全体管理用）'!S79</f>
        <v>特定非営利活動法人
ケアサポートまんねん</v>
      </c>
      <c r="I100" s="52">
        <f>'[1]（全体管理用）'!AD79</f>
        <v>41183</v>
      </c>
      <c r="J100" s="52">
        <f>'[1]（全体管理用）'!AJ79</f>
        <v>41183</v>
      </c>
      <c r="K100" s="53">
        <f>'[1]（全体管理用）'!AK79</f>
        <v>23</v>
      </c>
      <c r="L100" s="51" t="str">
        <f>'[1]（全体管理用）'!AL79</f>
        <v>住宅型</v>
      </c>
      <c r="M100" s="51" t="str">
        <f>'[1]（全体管理用）'!AM79&amp;CHAR(10)</f>
        <v xml:space="preserve">-
</v>
      </c>
    </row>
    <row r="101" spans="1:13" ht="54.75" customHeight="1">
      <c r="A101" s="46" t="str">
        <f>'[1]（全体管理用）'!AQ80</f>
        <v>第82号</v>
      </c>
      <c r="B101" s="46">
        <f>'[1]（全体管理用）'!C80</f>
        <v>0</v>
      </c>
      <c r="C101" s="47" t="str">
        <f>'[1]（全体管理用）'!D80</f>
        <v>介護付有料老人ホーム
カーサ・デ佐賀</v>
      </c>
      <c r="D101" s="48" t="str">
        <f>"〒"&amp;'[1]（全体管理用）'!E80&amp;"-"&amp;'[1]（全体管理用）'!F80&amp;CHAR(10)&amp;'[1]（全体管理用）'!H80&amp;'[1]（全体管理用）'!I80&amp;'[1]（全体管理用）'!J80</f>
        <v>〒849-0917
佐賀市高木瀬町長瀬1294-4</v>
      </c>
      <c r="E101" s="49">
        <f>'[1]（全体管理用）'!L80</f>
        <v>0</v>
      </c>
      <c r="F101" s="50">
        <f>'[1]（全体管理用）'!M80</f>
        <v>0</v>
      </c>
      <c r="G101" s="51" t="str">
        <f>"（"&amp;'[1]（全体管理用）'!N80&amp;")
" &amp;'[1]（全体管理用）'!O80&amp;"-"&amp;'[1]（全体管理用）'!P80&amp;"
"&amp;'[1]（全体管理用）'!Q80</f>
        <v>（0952)
37-7293
37-7294</v>
      </c>
      <c r="H101" s="48" t="str">
        <f>'[1]（全体管理用）'!S80</f>
        <v>社会福祉法人
敬愛会</v>
      </c>
      <c r="I101" s="52">
        <f>'[1]（全体管理用）'!AD80</f>
        <v>41214</v>
      </c>
      <c r="J101" s="52">
        <f>'[1]（全体管理用）'!AJ80</f>
        <v>41214</v>
      </c>
      <c r="K101" s="53">
        <f>'[1]（全体管理用）'!AK80</f>
        <v>24</v>
      </c>
      <c r="L101" s="51" t="str">
        <f>'[1]（全体管理用）'!AL80</f>
        <v>介護付</v>
      </c>
      <c r="M101" s="51" t="str">
        <f>'[1]（全体管理用）'!AM80&amp;CHAR(10)</f>
        <v xml:space="preserve">4170102232
</v>
      </c>
    </row>
    <row r="102" spans="1:13" ht="54.75" customHeight="1">
      <c r="A102" s="46" t="str">
        <f>'[1]（全体管理用）'!AQ81</f>
        <v>第83号</v>
      </c>
      <c r="B102" s="46">
        <f>'[1]（全体管理用）'!C81</f>
        <v>0</v>
      </c>
      <c r="C102" s="47" t="str">
        <f>'[1]（全体管理用）'!D81</f>
        <v>有料老人ホーム
のんびり苑</v>
      </c>
      <c r="D102" s="48" t="str">
        <f>"〒"&amp;'[1]（全体管理用）'!E81&amp;"-"&amp;'[1]（全体管理用）'!F81&amp;CHAR(10)&amp;'[1]（全体管理用）'!H81&amp;'[1]（全体管理用）'!I81&amp;'[1]（全体管理用）'!J81</f>
        <v>〒846-0012
多久市東多久町大字別府2949-1128</v>
      </c>
      <c r="E102" s="49">
        <f>'[1]（全体管理用）'!L81</f>
        <v>0</v>
      </c>
      <c r="F102" s="50">
        <f>'[1]（全体管理用）'!M81</f>
        <v>0</v>
      </c>
      <c r="G102" s="51" t="str">
        <f>"（"&amp;'[1]（全体管理用）'!N81&amp;")
" &amp;'[1]（全体管理用）'!O81&amp;"-"&amp;'[1]（全体管理用）'!P81&amp;"
"&amp;'[1]（全体管理用）'!Q81</f>
        <v>（0952)
71-2203
71-2214</v>
      </c>
      <c r="H102" s="48" t="str">
        <f>'[1]（全体管理用）'!S81</f>
        <v>株式会社　
アサヒケアサービス</v>
      </c>
      <c r="I102" s="52">
        <f>'[1]（全体管理用）'!AD81</f>
        <v>41730</v>
      </c>
      <c r="J102" s="52">
        <f>'[1]（全体管理用）'!AJ81</f>
        <v>41730</v>
      </c>
      <c r="K102" s="53">
        <f>'[1]（全体管理用）'!AK81</f>
        <v>24</v>
      </c>
      <c r="L102" s="51" t="str">
        <f>'[1]（全体管理用）'!AL81</f>
        <v>住宅型</v>
      </c>
      <c r="M102" s="51" t="str">
        <f>'[1]（全体管理用）'!AM81&amp;CHAR(10)</f>
        <v xml:space="preserve">-
</v>
      </c>
    </row>
    <row r="103" spans="1:13" ht="54.75" customHeight="1">
      <c r="A103" s="46" t="str">
        <f>'[1]（全体管理用）'!AQ82</f>
        <v>第84号</v>
      </c>
      <c r="B103" s="46">
        <f>'[1]（全体管理用）'!C82</f>
        <v>0</v>
      </c>
      <c r="C103" s="47" t="str">
        <f>'[1]（全体管理用）'!D82</f>
        <v>有料老人ホーム
眺望の杜</v>
      </c>
      <c r="D103" s="48" t="str">
        <f>"〒"&amp;'[1]（全体管理用）'!E82&amp;"-"&amp;'[1]（全体管理用）'!F82&amp;CHAR(10)&amp;'[1]（全体管理用）'!H82&amp;'[1]（全体管理用）'!I82&amp;'[1]（全体管理用）'!J82</f>
        <v>〒843-0021
武雄市武雄町大字永島16243番地</v>
      </c>
      <c r="E103" s="49">
        <f>'[1]（全体管理用）'!L82</f>
        <v>43070</v>
      </c>
      <c r="F103" s="50" t="str">
        <f>'[1]（全体管理用）'!M82</f>
        <v>居室数・定員数の増加</v>
      </c>
      <c r="G103" s="51" t="str">
        <f>"（"&amp;'[1]（全体管理用）'!N82&amp;")
" &amp;'[1]（全体管理用）'!O82&amp;"-"&amp;'[1]（全体管理用）'!P82&amp;"
"&amp;'[1]（全体管理用）'!Q82</f>
        <v>（0954)
28-9920
28-9922</v>
      </c>
      <c r="H103" s="48" t="str">
        <f>'[1]（全体管理用）'!S82</f>
        <v>医療法人 太田医院</v>
      </c>
      <c r="I103" s="52">
        <f>'[1]（全体管理用）'!AD82</f>
        <v>41228</v>
      </c>
      <c r="J103" s="52">
        <f>'[1]（全体管理用）'!AJ82</f>
        <v>41228</v>
      </c>
      <c r="K103" s="53">
        <f>'[1]（全体管理用）'!AK82</f>
        <v>55</v>
      </c>
      <c r="L103" s="51" t="str">
        <f>'[1]（全体管理用）'!AL82</f>
        <v>住宅型</v>
      </c>
      <c r="M103" s="51" t="str">
        <f>'[1]（全体管理用）'!AM82&amp;CHAR(10)</f>
        <v xml:space="preserve">-
</v>
      </c>
    </row>
    <row r="104" spans="1:13" ht="54.75" customHeight="1">
      <c r="A104" s="46" t="str">
        <f>'[1]（全体管理用）'!AQ83</f>
        <v>第85号</v>
      </c>
      <c r="B104" s="46">
        <f>'[1]（全体管理用）'!C83</f>
        <v>0</v>
      </c>
      <c r="C104" s="47" t="str">
        <f>'[1]（全体管理用）'!D83</f>
        <v>有料老人ホーム
ながせ</v>
      </c>
      <c r="D104" s="48" t="str">
        <f>"〒"&amp;'[1]（全体管理用）'!E83&amp;"-"&amp;'[1]（全体管理用）'!F83&amp;CHAR(10)&amp;'[1]（全体管理用）'!H83&amp;'[1]（全体管理用）'!I83&amp;'[1]（全体管理用）'!J83</f>
        <v>〒840-0853
佐賀市長瀬町984番1</v>
      </c>
      <c r="E104" s="49">
        <f>'[1]（全体管理用）'!L83</f>
        <v>0</v>
      </c>
      <c r="F104" s="50">
        <f>'[1]（全体管理用）'!M83</f>
        <v>0</v>
      </c>
      <c r="G104" s="51" t="str">
        <f>"（"&amp;'[1]（全体管理用）'!N83&amp;")
" &amp;'[1]（全体管理用）'!O83&amp;"-"&amp;'[1]（全体管理用）'!P83&amp;"
"&amp;'[1]（全体管理用）'!Q83</f>
        <v>（0952)
37-7500
37-7509</v>
      </c>
      <c r="H104" s="48" t="str">
        <f>'[1]（全体管理用）'!S83</f>
        <v>開成商事 株式会社</v>
      </c>
      <c r="I104" s="52">
        <f>'[1]（全体管理用）'!AD83</f>
        <v>41244</v>
      </c>
      <c r="J104" s="52">
        <f>'[1]（全体管理用）'!AJ83</f>
        <v>41244</v>
      </c>
      <c r="K104" s="53">
        <f>'[1]（全体管理用）'!AK83</f>
        <v>25</v>
      </c>
      <c r="L104" s="51" t="str">
        <f>'[1]（全体管理用）'!AL83</f>
        <v>住宅型</v>
      </c>
      <c r="M104" s="51" t="str">
        <f>'[1]（全体管理用）'!AM83&amp;CHAR(10)</f>
        <v xml:space="preserve">-
</v>
      </c>
    </row>
    <row r="105" spans="1:13" ht="54.75" customHeight="1">
      <c r="A105" s="46" t="str">
        <f>'[1]（全体管理用）'!AQ84</f>
        <v>第86号</v>
      </c>
      <c r="B105" s="46">
        <f>'[1]（全体管理用）'!C84</f>
        <v>0</v>
      </c>
      <c r="C105" s="47" t="str">
        <f>'[1]（全体管理用）'!D84</f>
        <v>もみじ荘</v>
      </c>
      <c r="D105" s="48" t="str">
        <f>"〒"&amp;'[1]（全体管理用）'!E84&amp;"-"&amp;'[1]（全体管理用）'!F84&amp;CHAR(10)&amp;'[1]（全体管理用）'!H84&amp;'[1]（全体管理用）'!I84&amp;'[1]（全体管理用）'!J84</f>
        <v>〒842-0101
神埼郡吉野ヶ里町大字松隈199-1番地</v>
      </c>
      <c r="E105" s="49">
        <f>'[1]（全体管理用）'!L84</f>
        <v>0</v>
      </c>
      <c r="F105" s="50">
        <f>'[1]（全体管理用）'!M84</f>
        <v>0</v>
      </c>
      <c r="G105" s="51" t="str">
        <f>"（"&amp;'[1]（全体管理用）'!N84&amp;")
" &amp;'[1]（全体管理用）'!O84&amp;"-"&amp;'[1]（全体管理用）'!P84&amp;"
"&amp;'[1]（全体管理用）'!Q84</f>
        <v>（0952)
52-7845
52-7845</v>
      </c>
      <c r="H105" s="48" t="str">
        <f>'[1]（全体管理用）'!S84</f>
        <v>株式会社　
医療福祉システムズ</v>
      </c>
      <c r="I105" s="52">
        <f>'[1]（全体管理用）'!AD84</f>
        <v>41244</v>
      </c>
      <c r="J105" s="52">
        <f>'[1]（全体管理用）'!AJ84</f>
        <v>41244</v>
      </c>
      <c r="K105" s="53">
        <f>'[1]（全体管理用）'!AK84</f>
        <v>25</v>
      </c>
      <c r="L105" s="51" t="str">
        <f>'[1]（全体管理用）'!AL84</f>
        <v>住宅型</v>
      </c>
      <c r="M105" s="51" t="str">
        <f>'[1]（全体管理用）'!AM84&amp;CHAR(10)</f>
        <v xml:space="preserve">-
</v>
      </c>
    </row>
    <row r="106" spans="1:13" ht="54.75" customHeight="1">
      <c r="A106" s="46" t="str">
        <f>'[1]（全体管理用）'!AQ85</f>
        <v>第88号</v>
      </c>
      <c r="B106" s="46">
        <f>'[1]（全体管理用）'!C85</f>
        <v>0</v>
      </c>
      <c r="C106" s="47" t="str">
        <f>'[1]（全体管理用）'!D85</f>
        <v>有料老人ホーム
道の家</v>
      </c>
      <c r="D106" s="48" t="str">
        <f>"〒"&amp;'[1]（全体管理用）'!E85&amp;"-"&amp;'[1]（全体管理用）'!F85&amp;CHAR(10)&amp;'[1]（全体管理用）'!H85&amp;'[1]（全体管理用）'!I85&amp;'[1]（全体管理用）'!J85</f>
        <v>〒843-0024
武雄市武雄町大字富岡11083番地1</v>
      </c>
      <c r="E106" s="49">
        <f>'[1]（全体管理用）'!L85</f>
        <v>43435</v>
      </c>
      <c r="F106" s="50" t="str">
        <f>'[1]（全体管理用）'!M85</f>
        <v>管理者の変更</v>
      </c>
      <c r="G106" s="51" t="str">
        <f>"（"&amp;'[1]（全体管理用）'!N85&amp;")
" &amp;'[1]（全体管理用）'!O85&amp;"-"&amp;'[1]（全体管理用）'!P85&amp;"
"&amp;'[1]（全体管理用）'!Q85</f>
        <v>（0954)
26-8100
26-8120</v>
      </c>
      <c r="H106" s="48" t="str">
        <f>'[1]（全体管理用）'!S85</f>
        <v>特定非営利活動法人
ゆとり</v>
      </c>
      <c r="I106" s="52">
        <f>'[1]（全体管理用）'!AD85</f>
        <v>41275</v>
      </c>
      <c r="J106" s="52">
        <f>'[1]（全体管理用）'!AJ85</f>
        <v>41275</v>
      </c>
      <c r="K106" s="53">
        <f>'[1]（全体管理用）'!AK85</f>
        <v>34</v>
      </c>
      <c r="L106" s="51" t="str">
        <f>'[1]（全体管理用）'!AL85</f>
        <v>住宅型</v>
      </c>
      <c r="M106" s="51" t="str">
        <f>'[1]（全体管理用）'!AM85&amp;CHAR(10)</f>
        <v xml:space="preserve">-
</v>
      </c>
    </row>
    <row r="107" spans="1:13" ht="54.75" customHeight="1">
      <c r="A107" s="46" t="str">
        <f>'[1]（全体管理用）'!AQ86</f>
        <v>第90号</v>
      </c>
      <c r="B107" s="46">
        <f>'[1]（全体管理用）'!C86</f>
        <v>0</v>
      </c>
      <c r="C107" s="47" t="str">
        <f>'[1]（全体管理用）'!D86</f>
        <v>有料老人ホーム
南風田代</v>
      </c>
      <c r="D107" s="48" t="str">
        <f>"〒"&amp;'[1]（全体管理用）'!E86&amp;"-"&amp;'[1]（全体管理用）'!F86&amp;CHAR(10)&amp;'[1]（全体管理用）'!H86&amp;'[1]（全体管理用）'!I86&amp;'[1]（全体管理用）'!J86</f>
        <v>〒841-0016
鳥栖市田代外町699番地4</v>
      </c>
      <c r="E107" s="49">
        <f>'[1]（全体管理用）'!L86</f>
        <v>43739</v>
      </c>
      <c r="F107" s="50" t="str">
        <f>'[1]（全体管理用）'!M86</f>
        <v>管理者の変更</v>
      </c>
      <c r="G107" s="51" t="str">
        <f>"（"&amp;'[1]（全体管理用）'!N86&amp;")
" &amp;'[1]（全体管理用）'!O86&amp;"-"&amp;'[1]（全体管理用）'!P86&amp;"
"&amp;'[1]（全体管理用）'!Q86</f>
        <v>（0942)
50-8683
83-8809</v>
      </c>
      <c r="H107" s="48" t="str">
        <f>'[1]（全体管理用）'!S86</f>
        <v>有限会社 弘正</v>
      </c>
      <c r="I107" s="52">
        <f>'[1]（全体管理用）'!AD86</f>
        <v>41334</v>
      </c>
      <c r="J107" s="52">
        <f>'[1]（全体管理用）'!AJ86</f>
        <v>41334</v>
      </c>
      <c r="K107" s="53">
        <f>'[1]（全体管理用）'!AK86</f>
        <v>65</v>
      </c>
      <c r="L107" s="51" t="str">
        <f>'[1]（全体管理用）'!AL86</f>
        <v>住宅型</v>
      </c>
      <c r="M107" s="51" t="str">
        <f>'[1]（全体管理用）'!AM86&amp;CHAR(10)</f>
        <v xml:space="preserve">-
</v>
      </c>
    </row>
    <row r="108" spans="1:13" s="54" customFormat="1" ht="54.75" customHeight="1">
      <c r="A108" s="46" t="str">
        <f>'[1]（全体管理用）'!AQ87</f>
        <v>第91号</v>
      </c>
      <c r="B108" s="46">
        <f>'[1]（全体管理用）'!C87</f>
        <v>0</v>
      </c>
      <c r="C108" s="47" t="str">
        <f>'[1]（全体管理用）'!D87</f>
        <v>いこいの里巨勢</v>
      </c>
      <c r="D108" s="48" t="str">
        <f>"〒"&amp;'[1]（全体管理用）'!E87&amp;"-"&amp;'[1]（全体管理用）'!F87&amp;CHAR(10)&amp;'[1]（全体管理用）'!H87&amp;'[1]（全体管理用）'!I87&amp;'[1]（全体管理用）'!J87</f>
        <v>〒840-0008
佐賀市巨勢町大字牛島681-1</v>
      </c>
      <c r="E108" s="49" t="str">
        <f>'[1]（全体管理用）'!L87</f>
        <v>H30.11.1
R1.5.29
Ｒ1.8.1
R1.10.1</v>
      </c>
      <c r="F108" s="50" t="str">
        <f>'[1]（全体管理用）'!M87</f>
        <v>利用料金の改定
サービス内容の変更
管理者の変更
利用料金の改定</v>
      </c>
      <c r="G108" s="51" t="str">
        <f>"（"&amp;'[1]（全体管理用）'!N87&amp;")
" &amp;'[1]（全体管理用）'!O87&amp;"-"&amp;'[1]（全体管理用）'!P87&amp;"
"&amp;'[1]（全体管理用）'!Q87</f>
        <v>（0952)
27-0001
27-0011</v>
      </c>
      <c r="H108" s="48" t="str">
        <f>'[1]（全体管理用）'!S87</f>
        <v>株式会社
いこいの里佐賀</v>
      </c>
      <c r="I108" s="52">
        <f>'[1]（全体管理用）'!AD87</f>
        <v>41334</v>
      </c>
      <c r="J108" s="52">
        <f>'[1]（全体管理用）'!AJ87</f>
        <v>41334</v>
      </c>
      <c r="K108" s="53">
        <f>'[1]（全体管理用）'!AK87</f>
        <v>73</v>
      </c>
      <c r="L108" s="51" t="str">
        <f>'[1]（全体管理用）'!AL87</f>
        <v>住宅型</v>
      </c>
      <c r="M108" s="51" t="str">
        <f>'[1]（全体管理用）'!AM87&amp;CHAR(10)</f>
        <v xml:space="preserve">-
</v>
      </c>
    </row>
    <row r="109" spans="1:13" ht="54.75" customHeight="1">
      <c r="A109" s="46" t="str">
        <f>'[1]（全体管理用）'!AQ88</f>
        <v>第92号</v>
      </c>
      <c r="B109" s="46">
        <f>'[1]（全体管理用）'!C88</f>
        <v>0</v>
      </c>
      <c r="C109" s="47" t="str">
        <f>'[1]（全体管理用）'!D88</f>
        <v>有料老人ホーム
みんなの家</v>
      </c>
      <c r="D109" s="48" t="str">
        <f>"〒"&amp;'[1]（全体管理用）'!E88&amp;"-"&amp;'[1]（全体管理用）'!F88&amp;CHAR(10)&amp;'[1]（全体管理用）'!H88&amp;'[1]（全体管理用）'!I88&amp;'[1]（全体管理用）'!J88</f>
        <v>〒849-0901
佐賀市久保泉町川久保875番地1</v>
      </c>
      <c r="E109" s="49">
        <f>'[1]（全体管理用）'!L88</f>
        <v>0</v>
      </c>
      <c r="F109" s="50">
        <f>'[1]（全体管理用）'!M88</f>
        <v>0</v>
      </c>
      <c r="G109" s="51" t="str">
        <f>"（"&amp;'[1]（全体管理用）'!N88&amp;")
" &amp;'[1]（全体管理用）'!O88&amp;"-"&amp;'[1]（全体管理用）'!P88&amp;"
"&amp;'[1]（全体管理用）'!Q88</f>
        <v>（0952)
37-7141
37-7142</v>
      </c>
      <c r="H109" s="48" t="str">
        <f>'[1]（全体管理用）'!S88</f>
        <v>株式会社
ライフサポート</v>
      </c>
      <c r="I109" s="52">
        <f>'[1]（全体管理用）'!AD88</f>
        <v>41334</v>
      </c>
      <c r="J109" s="52">
        <f>'[1]（全体管理用）'!AJ88</f>
        <v>41334</v>
      </c>
      <c r="K109" s="53">
        <f>'[1]（全体管理用）'!AK88</f>
        <v>16</v>
      </c>
      <c r="L109" s="51" t="str">
        <f>'[1]（全体管理用）'!AL88</f>
        <v>住宅型</v>
      </c>
      <c r="M109" s="51" t="str">
        <f>'[1]（全体管理用）'!AM88&amp;CHAR(10)</f>
        <v xml:space="preserve">-
</v>
      </c>
    </row>
    <row r="110" spans="1:13" ht="54.75" customHeight="1">
      <c r="A110" s="46" t="str">
        <f>'[1]（全体管理用）'!AQ89</f>
        <v>第93号</v>
      </c>
      <c r="B110" s="46">
        <f>'[1]（全体管理用）'!C89</f>
        <v>0</v>
      </c>
      <c r="C110" s="47" t="str">
        <f>'[1]（全体管理用）'!D89</f>
        <v>有料老人ホーム
百花之里</v>
      </c>
      <c r="D110" s="48" t="str">
        <f>"〒"&amp;'[1]（全体管理用）'!E89&amp;"-"&amp;'[1]（全体管理用）'!F89&amp;CHAR(10)&amp;'[1]（全体管理用）'!H89&amp;'[1]（全体管理用）'!I89&amp;'[1]（全体管理用）'!J89</f>
        <v>〒843-0301
嬉野市嬉野町大字下宿乙961-1</v>
      </c>
      <c r="E110" s="49">
        <f>'[1]（全体管理用）'!L89</f>
        <v>0</v>
      </c>
      <c r="F110" s="50">
        <f>'[1]（全体管理用）'!M89</f>
        <v>0</v>
      </c>
      <c r="G110" s="51" t="str">
        <f>"（"&amp;'[1]（全体管理用）'!N89&amp;")
" &amp;'[1]（全体管理用）'!O89&amp;"-"&amp;'[1]（全体管理用）'!P89&amp;"
"&amp;'[1]（全体管理用）'!Q89</f>
        <v>（0954)
43-0883
43-0884</v>
      </c>
      <c r="H110" s="48" t="str">
        <f>'[1]（全体管理用）'!S89</f>
        <v>株式会社 心乃夾人</v>
      </c>
      <c r="I110" s="52">
        <f>'[1]（全体管理用）'!AD89</f>
        <v>41334</v>
      </c>
      <c r="J110" s="52">
        <f>'[1]（全体管理用）'!AJ89</f>
        <v>41334</v>
      </c>
      <c r="K110" s="53">
        <f>'[1]（全体管理用）'!AK89</f>
        <v>10</v>
      </c>
      <c r="L110" s="51" t="str">
        <f>'[1]（全体管理用）'!AL89</f>
        <v>住宅型</v>
      </c>
      <c r="M110" s="51" t="str">
        <f>'[1]（全体管理用）'!AM89&amp;CHAR(10)</f>
        <v xml:space="preserve">-
</v>
      </c>
    </row>
    <row r="111" spans="1:13" ht="54.75" customHeight="1">
      <c r="A111" s="46" t="str">
        <f>'[1]（全体管理用）'!AQ90</f>
        <v>第94号</v>
      </c>
      <c r="B111" s="46">
        <f>'[1]（全体管理用）'!C90</f>
        <v>0</v>
      </c>
      <c r="C111" s="47" t="str">
        <f>'[1]（全体管理用）'!D90</f>
        <v>竜門堂有料老人ホーム
ありた</v>
      </c>
      <c r="D111" s="48" t="str">
        <f>"〒"&amp;'[1]（全体管理用）'!E90&amp;"-"&amp;'[1]（全体管理用）'!F90&amp;CHAR(10)&amp;'[1]（全体管理用）'!H90&amp;'[1]（全体管理用）'!I90&amp;'[1]（全体管理用）'!J90</f>
        <v>〒844-0002
西松浦郡有田町中樽二丁目1番18号</v>
      </c>
      <c r="E111" s="49">
        <f>'[1]（全体管理用）'!L90</f>
        <v>43313</v>
      </c>
      <c r="F111" s="50" t="str">
        <f>'[1]（全体管理用）'!M90</f>
        <v>定員数の増員</v>
      </c>
      <c r="G111" s="51" t="str">
        <f>"（"&amp;'[1]（全体管理用）'!N90&amp;")
" &amp;'[1]（全体管理用）'!O90&amp;"-"&amp;'[1]（全体管理用）'!P90&amp;"
"&amp;'[1]（全体管理用）'!Q90</f>
        <v>（0955)
25-9679
25-9680</v>
      </c>
      <c r="H111" s="48" t="str">
        <f>'[1]（全体管理用）'!S90</f>
        <v>医療法人 竜門堂</v>
      </c>
      <c r="I111" s="52">
        <f>'[1]（全体管理用）'!AD90</f>
        <v>41354</v>
      </c>
      <c r="J111" s="52">
        <f>'[1]（全体管理用）'!AJ90</f>
        <v>41354</v>
      </c>
      <c r="K111" s="53">
        <f>'[1]（全体管理用）'!AK90</f>
        <v>62</v>
      </c>
      <c r="L111" s="51" t="str">
        <f>'[1]（全体管理用）'!AL90</f>
        <v>住宅型</v>
      </c>
      <c r="M111" s="51" t="str">
        <f>'[1]（全体管理用）'!AM90&amp;CHAR(10)</f>
        <v xml:space="preserve">-
</v>
      </c>
    </row>
    <row r="112" spans="1:13" ht="54.75" customHeight="1">
      <c r="A112" s="46" t="str">
        <f>'[1]（全体管理用）'!AQ91</f>
        <v>第95号</v>
      </c>
      <c r="B112" s="46">
        <f>'[1]（全体管理用）'!C91</f>
        <v>0</v>
      </c>
      <c r="C112" s="47" t="str">
        <f>'[1]（全体管理用）'!D91</f>
        <v>有料老人ホームちとせ</v>
      </c>
      <c r="D112" s="48" t="str">
        <f>"〒"&amp;'[1]（全体管理用）'!E91&amp;"-"&amp;'[1]（全体管理用）'!F91&amp;CHAR(10)&amp;'[1]（全体管理用）'!H91&amp;'[1]（全体管理用）'!I91&amp;'[1]（全体管理用）'!J91</f>
        <v>〒840-0012
佐賀市北川副町光法1777-8</v>
      </c>
      <c r="E112" s="49" t="str">
        <f>'[1]（全体管理用）'!L91</f>
        <v>2019/4/1　　　2020/6/1</v>
      </c>
      <c r="F112" s="50" t="str">
        <f>'[1]（全体管理用）'!M91</f>
        <v>定員数の増　　　　　　サービス内容等の変更
利用料金の改定</v>
      </c>
      <c r="G112" s="51" t="str">
        <f>"（"&amp;'[1]（全体管理用）'!N91&amp;")
" &amp;'[1]（全体管理用）'!O91&amp;"-"&amp;'[1]（全体管理用）'!P91&amp;"
"&amp;'[1]（全体管理用）'!Q91</f>
        <v>（0952)
41-2177
41-2178</v>
      </c>
      <c r="H112" s="48" t="str">
        <f>'[1]（全体管理用）'!S91</f>
        <v>有限会社 千歳</v>
      </c>
      <c r="I112" s="52">
        <f>'[1]（全体管理用）'!AD91</f>
        <v>41372</v>
      </c>
      <c r="J112" s="52">
        <f>'[1]（全体管理用）'!AJ91</f>
        <v>41372</v>
      </c>
      <c r="K112" s="53">
        <f>'[1]（全体管理用）'!AK91</f>
        <v>32</v>
      </c>
      <c r="L112" s="51" t="str">
        <f>'[1]（全体管理用）'!AL91</f>
        <v>住宅型</v>
      </c>
      <c r="M112" s="51" t="str">
        <f>'[1]（全体管理用）'!AM91&amp;CHAR(10)</f>
        <v xml:space="preserve">-
</v>
      </c>
    </row>
    <row r="113" spans="1:13" ht="54.75" customHeight="1">
      <c r="A113" s="46" t="str">
        <f>'[1]（全体管理用）'!AQ92</f>
        <v>第96号</v>
      </c>
      <c r="B113" s="46">
        <f>'[1]（全体管理用）'!C92</f>
        <v>0</v>
      </c>
      <c r="C113" s="47" t="str">
        <f>'[1]（全体管理用）'!D92</f>
        <v>有料老人ホーム
永しまの里</v>
      </c>
      <c r="D113" s="48" t="str">
        <f>"〒"&amp;'[1]（全体管理用）'!E92&amp;"-"&amp;'[1]（全体管理用）'!F92&amp;CHAR(10)&amp;'[1]（全体管理用）'!H92&amp;'[1]（全体管理用）'!I92&amp;'[1]（全体管理用）'!J92</f>
        <v>〒843-0021
武雄市
武雄町大字永島14916番地1</v>
      </c>
      <c r="E113" s="49">
        <f>'[1]（全体管理用）'!L92</f>
        <v>0</v>
      </c>
      <c r="F113" s="50">
        <f>'[1]（全体管理用）'!M92</f>
        <v>0</v>
      </c>
      <c r="G113" s="51" t="str">
        <f>"（"&amp;'[1]（全体管理用）'!N92&amp;")
" &amp;'[1]（全体管理用）'!O92&amp;"-"&amp;'[1]（全体管理用）'!P92&amp;"
"&amp;'[1]（全体管理用）'!Q92</f>
        <v>（0954)
28-9225
28-9235</v>
      </c>
      <c r="H113" s="48" t="str">
        <f>'[1]（全体管理用）'!S92</f>
        <v>有限会社
ケアカンパニー</v>
      </c>
      <c r="I113" s="52">
        <f>'[1]（全体管理用）'!AD92</f>
        <v>41395</v>
      </c>
      <c r="J113" s="52">
        <f>'[1]（全体管理用）'!AJ92</f>
        <v>41395</v>
      </c>
      <c r="K113" s="53">
        <f>'[1]（全体管理用）'!AK92</f>
        <v>30</v>
      </c>
      <c r="L113" s="51" t="str">
        <f>'[1]（全体管理用）'!AL92</f>
        <v>住宅型</v>
      </c>
      <c r="M113" s="51" t="str">
        <f>'[1]（全体管理用）'!AM92&amp;CHAR(10)</f>
        <v xml:space="preserve">-
</v>
      </c>
    </row>
    <row r="114" spans="1:13" ht="54.75" customHeight="1">
      <c r="A114" s="46" t="str">
        <f>'[1]（全体管理用）'!AQ93</f>
        <v>第97号</v>
      </c>
      <c r="B114" s="46">
        <f>'[1]（全体管理用）'!C93</f>
        <v>0</v>
      </c>
      <c r="C114" s="47" t="str">
        <f>'[1]（全体管理用）'!D93</f>
        <v>住宅型有料老人ホーム
きぼう（鳥栖）</v>
      </c>
      <c r="D114" s="48" t="str">
        <f>"〒"&amp;'[1]（全体管理用）'!E93&amp;"-"&amp;'[1]（全体管理用）'!F93&amp;CHAR(10)&amp;'[1]（全体管理用）'!H93&amp;'[1]（全体管理用）'!I93&amp;'[1]（全体管理用）'!J93</f>
        <v>〒841-0071
鳥栖市原古賀町857番地1</v>
      </c>
      <c r="E114" s="49" t="str">
        <f>'[1]（全体管理用）'!L93</f>
        <v>H30.6.1
R1.10.1
R2.3.1</v>
      </c>
      <c r="F114" s="50" t="str">
        <f>'[1]（全体管理用）'!M93</f>
        <v>管理者の変更</v>
      </c>
      <c r="G114" s="51" t="str">
        <f>"（"&amp;'[1]（全体管理用）'!N93&amp;")
" &amp;'[1]（全体管理用）'!O93&amp;"-"&amp;'[1]（全体管理用）'!P93&amp;"
"&amp;'[1]（全体管理用）'!Q93</f>
        <v>（0942)
83-7926
83-4833</v>
      </c>
      <c r="H114" s="48" t="str">
        <f>'[1]（全体管理用）'!S93</f>
        <v>株式会社
ライフサポートＮＥＯ</v>
      </c>
      <c r="I114" s="52">
        <f>'[1]（全体管理用）'!AD93</f>
        <v>41395</v>
      </c>
      <c r="J114" s="52">
        <f>'[1]（全体管理用）'!AJ93</f>
        <v>41395</v>
      </c>
      <c r="K114" s="53">
        <f>'[1]（全体管理用）'!AK93</f>
        <v>21</v>
      </c>
      <c r="L114" s="51" t="str">
        <f>'[1]（全体管理用）'!AL93</f>
        <v>住宅型</v>
      </c>
      <c r="M114" s="51" t="str">
        <f>'[1]（全体管理用）'!AM93&amp;CHAR(10)</f>
        <v xml:space="preserve">-
</v>
      </c>
    </row>
    <row r="115" spans="1:13" ht="54.75" customHeight="1">
      <c r="A115" s="46" t="str">
        <f>'[1]（全体管理用）'!AQ94</f>
        <v>第99号</v>
      </c>
      <c r="B115" s="46">
        <f>'[1]（全体管理用）'!C94</f>
        <v>0</v>
      </c>
      <c r="C115" s="47" t="str">
        <f>'[1]（全体管理用）'!D94</f>
        <v>さつき苑　鍋島</v>
      </c>
      <c r="D115" s="48" t="str">
        <f>"〒"&amp;'[1]（全体管理用）'!E94&amp;"-"&amp;'[1]（全体管理用）'!F94&amp;CHAR(10)&amp;'[1]（全体管理用）'!H94&amp;'[1]（全体管理用）'!I94&amp;'[1]（全体管理用）'!J94</f>
        <v>〒849-0931
佐賀市鍋島町大字蛎久字二本松1377番地5</v>
      </c>
      <c r="E115" s="49">
        <f>'[1]（全体管理用）'!L94</f>
        <v>0</v>
      </c>
      <c r="F115" s="50">
        <f>'[1]（全体管理用）'!M94</f>
        <v>0</v>
      </c>
      <c r="G115" s="51" t="str">
        <f>"（"&amp;'[1]（全体管理用）'!N94&amp;")
" &amp;'[1]（全体管理用）'!O94&amp;"-"&amp;'[1]（全体管理用）'!P94&amp;"
"&amp;'[1]（全体管理用）'!Q94</f>
        <v>（0952)
36-5051
36-5053</v>
      </c>
      <c r="H115" s="48" t="str">
        <f>'[1]（全体管理用）'!S94</f>
        <v>有限会社
エクセルサポート</v>
      </c>
      <c r="I115" s="52">
        <f>'[1]（全体管理用）'!AD94</f>
        <v>41426</v>
      </c>
      <c r="J115" s="52">
        <f>'[1]（全体管理用）'!AJ94</f>
        <v>41426</v>
      </c>
      <c r="K115" s="53">
        <f>'[1]（全体管理用）'!AK94</f>
        <v>30</v>
      </c>
      <c r="L115" s="51" t="str">
        <f>'[1]（全体管理用）'!AL94</f>
        <v>住宅型</v>
      </c>
      <c r="M115" s="51" t="str">
        <f>'[1]（全体管理用）'!AM94&amp;CHAR(10)</f>
        <v xml:space="preserve">-
</v>
      </c>
    </row>
    <row r="116" spans="1:13" ht="54.75" customHeight="1">
      <c r="A116" s="46" t="str">
        <f>'[1]（全体管理用）'!AQ95</f>
        <v>第100号</v>
      </c>
      <c r="B116" s="46">
        <f>'[1]（全体管理用）'!C95</f>
        <v>0</v>
      </c>
      <c r="C116" s="47" t="str">
        <f>'[1]（全体管理用）'!D95</f>
        <v>有料老人ホーム
花みずき</v>
      </c>
      <c r="D116" s="48" t="str">
        <f>"〒"&amp;'[1]（全体管理用）'!E95&amp;"-"&amp;'[1]（全体管理用）'!F95&amp;CHAR(10)&amp;'[1]（全体管理用）'!H95&amp;'[1]（全体管理用）'!I95&amp;'[1]（全体管理用）'!J95</f>
        <v>〒840-0008
佐賀市巨勢町大字牛島397-11</v>
      </c>
      <c r="E116" s="49">
        <f>'[1]（全体管理用）'!L95</f>
        <v>43556</v>
      </c>
      <c r="F116" s="50" t="str">
        <f>'[1]（全体管理用）'!M95</f>
        <v>利用料金変更</v>
      </c>
      <c r="G116" s="51" t="str">
        <f>"（"&amp;'[1]（全体管理用）'!N95&amp;")
" &amp;'[1]（全体管理用）'!O95&amp;"-"&amp;'[1]（全体管理用）'!P95&amp;"
"&amp;'[1]（全体管理用）'!Q95</f>
        <v>（0952)
23-2023
23-2010</v>
      </c>
      <c r="H116" s="48" t="str">
        <f>'[1]（全体管理用）'!S95</f>
        <v>株式会社
NAKAO予防医学研究所</v>
      </c>
      <c r="I116" s="52">
        <f>'[1]（全体管理用）'!AD95</f>
        <v>41456</v>
      </c>
      <c r="J116" s="52">
        <f>'[1]（全体管理用）'!AJ95</f>
        <v>41456</v>
      </c>
      <c r="K116" s="53">
        <f>'[1]（全体管理用）'!AK95</f>
        <v>50</v>
      </c>
      <c r="L116" s="51" t="str">
        <f>'[1]（全体管理用）'!AL95</f>
        <v>住宅型</v>
      </c>
      <c r="M116" s="51" t="str">
        <f>'[1]（全体管理用）'!AM95&amp;CHAR(10)</f>
        <v xml:space="preserve">-
</v>
      </c>
    </row>
    <row r="117" spans="1:13" ht="54.75" customHeight="1">
      <c r="A117" s="46" t="str">
        <f>'[1]（全体管理用）'!AQ96</f>
        <v>第101号</v>
      </c>
      <c r="B117" s="46">
        <f>'[1]（全体管理用）'!C96</f>
        <v>0</v>
      </c>
      <c r="C117" s="47" t="str">
        <f>'[1]（全体管理用）'!D96</f>
        <v>有料老人ホーム
かがやき巨勢</v>
      </c>
      <c r="D117" s="48" t="str">
        <f>"〒"&amp;'[1]（全体管理用）'!E96&amp;"-"&amp;'[1]（全体管理用）'!F96&amp;CHAR(10)&amp;'[1]（全体管理用）'!H96&amp;'[1]（全体管理用）'!I96&amp;'[1]（全体管理用）'!J96</f>
        <v>〒840-0001
佐賀市巨勢町大字修理田字一本黒木1208-5</v>
      </c>
      <c r="E117" s="49">
        <f>'[1]（全体管理用）'!L96</f>
        <v>0</v>
      </c>
      <c r="F117" s="50">
        <f>'[1]（全体管理用）'!M96</f>
        <v>0</v>
      </c>
      <c r="G117" s="51" t="str">
        <f>"（"&amp;'[1]（全体管理用）'!N96&amp;")
" &amp;'[1]（全体管理用）'!O96&amp;"-"&amp;'[1]（全体管理用）'!P96&amp;"
"&amp;'[1]（全体管理用）'!Q96</f>
        <v>（0952)
37-5001
37-5001</v>
      </c>
      <c r="H117" s="48" t="str">
        <f>'[1]（全体管理用）'!S96</f>
        <v>株式会社
ニューライフ</v>
      </c>
      <c r="I117" s="52">
        <f>'[1]（全体管理用）'!AD96</f>
        <v>41456</v>
      </c>
      <c r="J117" s="52">
        <f>'[1]（全体管理用）'!AJ96</f>
        <v>41456</v>
      </c>
      <c r="K117" s="53">
        <f>'[1]（全体管理用）'!AK96</f>
        <v>9</v>
      </c>
      <c r="L117" s="51" t="str">
        <f>'[1]（全体管理用）'!AL96</f>
        <v>住宅型</v>
      </c>
      <c r="M117" s="51" t="str">
        <f>'[1]（全体管理用）'!AM96&amp;CHAR(10)</f>
        <v xml:space="preserve">-
</v>
      </c>
    </row>
    <row r="118" spans="1:13" ht="54.75" customHeight="1">
      <c r="A118" s="46" t="str">
        <f>'[1]（全体管理用）'!AQ97</f>
        <v>第102号</v>
      </c>
      <c r="B118" s="46">
        <f>'[1]（全体管理用）'!C97</f>
        <v>0</v>
      </c>
      <c r="C118" s="47" t="str">
        <f>'[1]（全体管理用）'!D97</f>
        <v>有料老人ホーム
円花</v>
      </c>
      <c r="D118" s="48" t="str">
        <f>"〒"&amp;'[1]（全体管理用）'!E97&amp;"-"&amp;'[1]（全体管理用）'!F97&amp;CHAR(10)&amp;'[1]（全体管理用）'!H97&amp;'[1]（全体管理用）'!I97&amp;'[1]（全体管理用）'!J97</f>
        <v>〒840-0012
佐賀市北川副町大字光法943-6</v>
      </c>
      <c r="E118" s="49">
        <f>'[1]（全体管理用）'!L97</f>
        <v>0</v>
      </c>
      <c r="F118" s="50">
        <f>'[1]（全体管理用）'!M97</f>
        <v>0</v>
      </c>
      <c r="G118" s="51" t="str">
        <f>"（"&amp;'[1]（全体管理用）'!N97&amp;")
" &amp;'[1]（全体管理用）'!O97&amp;"-"&amp;'[1]（全体管理用）'!P97&amp;"
"&amp;'[1]（全体管理用）'!Q97</f>
        <v>（0952)
20-1010
20-1013</v>
      </c>
      <c r="H118" s="48" t="str">
        <f>'[1]（全体管理用）'!S97</f>
        <v>株式会社 パラディ</v>
      </c>
      <c r="I118" s="52">
        <f>'[1]（全体管理用）'!AD97</f>
        <v>41487</v>
      </c>
      <c r="J118" s="52">
        <f>'[1]（全体管理用）'!AJ97</f>
        <v>41487</v>
      </c>
      <c r="K118" s="53">
        <f>'[1]（全体管理用）'!AK97</f>
        <v>32</v>
      </c>
      <c r="L118" s="51" t="str">
        <f>'[1]（全体管理用）'!AL97</f>
        <v>住宅型</v>
      </c>
      <c r="M118" s="51" t="str">
        <f>'[1]（全体管理用）'!AM97&amp;CHAR(10)</f>
        <v xml:space="preserve">-
</v>
      </c>
    </row>
    <row r="119" spans="1:13" ht="54.75" customHeight="1">
      <c r="A119" s="46" t="str">
        <f>'[1]（全体管理用）'!AQ98</f>
        <v>第105号</v>
      </c>
      <c r="B119" s="46">
        <f>'[1]（全体管理用）'!C98</f>
        <v>0</v>
      </c>
      <c r="C119" s="47" t="str">
        <f>'[1]（全体管理用）'!D98</f>
        <v>有料老人ホーム
ひだまり久保田館</v>
      </c>
      <c r="D119" s="48" t="str">
        <f>"〒"&amp;'[1]（全体管理用）'!E98&amp;"-"&amp;'[1]（全体管理用）'!F98&amp;CHAR(10)&amp;'[1]（全体管理用）'!H98&amp;'[1]（全体管理用）'!I98&amp;'[1]（全体管理用）'!J98</f>
        <v>〒849-0201
佐賀市久保田町大字徳万2117番2</v>
      </c>
      <c r="E119" s="49">
        <f>'[1]（全体管理用）'!L98</f>
        <v>0</v>
      </c>
      <c r="F119" s="50">
        <f>'[1]（全体管理用）'!M98</f>
        <v>0</v>
      </c>
      <c r="G119" s="51" t="str">
        <f>"（"&amp;'[1]（全体管理用）'!N98&amp;")
" &amp;'[1]（全体管理用）'!O98&amp;"-"&amp;'[1]（全体管理用）'!P98&amp;"
"&amp;'[1]（全体管理用）'!Q98</f>
        <v>（0952)
37-5133
37-5135</v>
      </c>
      <c r="H119" s="48" t="str">
        <f>'[1]（全体管理用）'!S98</f>
        <v>有限会社 ラポール</v>
      </c>
      <c r="I119" s="52">
        <f>'[1]（全体管理用）'!AD98</f>
        <v>41518</v>
      </c>
      <c r="J119" s="52">
        <f>'[1]（全体管理用）'!AJ98</f>
        <v>41518</v>
      </c>
      <c r="K119" s="53">
        <f>'[1]（全体管理用）'!AK98</f>
        <v>30</v>
      </c>
      <c r="L119" s="51" t="str">
        <f>'[1]（全体管理用）'!AL98</f>
        <v>住宅型</v>
      </c>
      <c r="M119" s="51" t="str">
        <f>'[1]（全体管理用）'!AM98&amp;CHAR(10)</f>
        <v xml:space="preserve">-
</v>
      </c>
    </row>
    <row r="120" spans="1:13" ht="54.75" customHeight="1">
      <c r="A120" s="46" t="str">
        <f>'[1]（全体管理用）'!AQ99</f>
        <v>第106号</v>
      </c>
      <c r="B120" s="46">
        <f>'[1]（全体管理用）'!C99</f>
        <v>0</v>
      </c>
      <c r="C120" s="47" t="str">
        <f>'[1]（全体管理用）'!D99</f>
        <v>有料老人ホーム光
芦刈館</v>
      </c>
      <c r="D120" s="48" t="str">
        <f>"〒"&amp;'[1]（全体管理用）'!E99&amp;"-"&amp;'[1]（全体管理用）'!F99&amp;CHAR(10)&amp;'[1]（全体管理用）'!H99&amp;'[1]（全体管理用）'!I99&amp;'[1]（全体管理用）'!J99</f>
        <v>〒849-0314
小城市芦刈町三王崎390-6</v>
      </c>
      <c r="E120" s="49">
        <f>'[1]（全体管理用）'!L99</f>
        <v>0</v>
      </c>
      <c r="F120" s="50">
        <f>'[1]（全体管理用）'!M99</f>
        <v>0</v>
      </c>
      <c r="G120" s="51" t="str">
        <f>"（"&amp;'[1]（全体管理用）'!N99&amp;")
" &amp;'[1]（全体管理用）'!O99&amp;"-"&amp;'[1]（全体管理用）'!P99&amp;"
"&amp;'[1]（全体管理用）'!Q99</f>
        <v>（0952)
66-3858
66-3857</v>
      </c>
      <c r="H120" s="48" t="str">
        <f>'[1]（全体管理用）'!S99</f>
        <v>株式会社 ライフライン</v>
      </c>
      <c r="I120" s="52">
        <f>'[1]（全体管理用）'!AD99</f>
        <v>41518</v>
      </c>
      <c r="J120" s="52">
        <f>'[1]（全体管理用）'!AJ99</f>
        <v>41518</v>
      </c>
      <c r="K120" s="53">
        <f>'[1]（全体管理用）'!AK99</f>
        <v>30</v>
      </c>
      <c r="L120" s="51" t="str">
        <f>'[1]（全体管理用）'!AL99</f>
        <v>住宅型</v>
      </c>
      <c r="M120" s="51" t="str">
        <f>'[1]（全体管理用）'!AM99&amp;CHAR(10)</f>
        <v xml:space="preserve">-
</v>
      </c>
    </row>
    <row r="121" spans="1:13" ht="54.75" customHeight="1">
      <c r="A121" s="46" t="str">
        <f>'[1]（全体管理用）'!AQ100</f>
        <v>第107号</v>
      </c>
      <c r="B121" s="46">
        <f>'[1]（全体管理用）'!C100</f>
        <v>0</v>
      </c>
      <c r="C121" s="47" t="str">
        <f>'[1]（全体管理用）'!D100</f>
        <v>有料老人ホームふくろ</v>
      </c>
      <c r="D121" s="48" t="str">
        <f>"〒"&amp;'[1]（全体管理用）'!E100&amp;"-"&amp;'[1]（全体管理用）'!F100&amp;CHAR(10)&amp;'[1]（全体管理用）'!H100&amp;'[1]（全体管理用）'!I100&amp;'[1]（全体管理用）'!J100</f>
        <v>〒840-0023
佐賀市本庄町大字袋167番地2</v>
      </c>
      <c r="E121" s="49">
        <f>'[1]（全体管理用）'!L100</f>
        <v>0</v>
      </c>
      <c r="F121" s="50">
        <f>'[1]（全体管理用）'!M100</f>
        <v>0</v>
      </c>
      <c r="G121" s="51" t="str">
        <f>"（"&amp;'[1]（全体管理用）'!N100&amp;")
" &amp;'[1]（全体管理用）'!O100&amp;"-"&amp;'[1]（全体管理用）'!P100&amp;"
"&amp;'[1]（全体管理用）'!Q100</f>
        <v>（0952)
37-8490
37-8491</v>
      </c>
      <c r="H121" s="48" t="str">
        <f>'[1]（全体管理用）'!S100</f>
        <v>株式会社 武藤</v>
      </c>
      <c r="I121" s="52">
        <f>'[1]（全体管理用）'!AD100</f>
        <v>41532</v>
      </c>
      <c r="J121" s="52" t="str">
        <f>'[1]（全体管理用）'!AJ100</f>
        <v>-
(地域密着型
特定施設)</v>
      </c>
      <c r="K121" s="53">
        <f>'[1]（全体管理用）'!AK100</f>
        <v>19</v>
      </c>
      <c r="L121" s="51" t="str">
        <f>'[1]（全体管理用）'!AL100</f>
        <v>住宅型</v>
      </c>
      <c r="M121" s="51" t="str">
        <f>'[1]（全体管理用）'!AM100&amp;CHAR(10)</f>
        <v xml:space="preserve">-
</v>
      </c>
    </row>
    <row r="122" spans="1:13" ht="54.75" customHeight="1">
      <c r="A122" s="46" t="str">
        <f>'[1]（全体管理用）'!AQ101</f>
        <v>第108号</v>
      </c>
      <c r="B122" s="46">
        <f>'[1]（全体管理用）'!C101</f>
        <v>0</v>
      </c>
      <c r="C122" s="47" t="str">
        <f>'[1]（全体管理用）'!D101</f>
        <v>アイケアレジデンス
伊万里</v>
      </c>
      <c r="D122" s="48" t="str">
        <f>"〒"&amp;'[1]（全体管理用）'!E101&amp;"-"&amp;'[1]（全体管理用）'!F101&amp;CHAR(10)&amp;'[1]（全体管理用）'!H101&amp;'[1]（全体管理用）'!I101&amp;'[1]（全体管理用）'!J101</f>
        <v>〒848-0031
伊万里市二里町八谷搦1120</v>
      </c>
      <c r="E122" s="49">
        <f>'[1]（全体管理用）'!L101</f>
        <v>43221</v>
      </c>
      <c r="F122" s="50" t="str">
        <f>'[1]（全体管理用）'!M101</f>
        <v>管理者と食費の変更</v>
      </c>
      <c r="G122" s="51" t="str">
        <f>"（"&amp;'[1]（全体管理用）'!N101&amp;")
" &amp;'[1]（全体管理用）'!O101&amp;"-"&amp;'[1]（全体管理用）'!P101&amp;"
"&amp;'[1]（全体管理用）'!Q101</f>
        <v>（0955)
22-8888
23-3865</v>
      </c>
      <c r="H122" s="48" t="str">
        <f>'[1]（全体管理用）'!S101</f>
        <v>アイケア株式会社</v>
      </c>
      <c r="I122" s="52">
        <f>'[1]（全体管理用）'!AD101</f>
        <v>41547</v>
      </c>
      <c r="J122" s="52">
        <f>'[1]（全体管理用）'!AJ101</f>
        <v>41547</v>
      </c>
      <c r="K122" s="53">
        <f>'[1]（全体管理用）'!AK101</f>
        <v>48</v>
      </c>
      <c r="L122" s="51" t="str">
        <f>'[1]（全体管理用）'!AL101</f>
        <v>住宅型</v>
      </c>
      <c r="M122" s="51" t="str">
        <f>'[1]（全体管理用）'!AM101&amp;CHAR(10)</f>
        <v xml:space="preserve">-
</v>
      </c>
    </row>
    <row r="123" spans="1:13" ht="54.75" customHeight="1">
      <c r="A123" s="46" t="str">
        <f>'[1]（全体管理用）'!AQ102</f>
        <v>第109号</v>
      </c>
      <c r="B123" s="46">
        <f>'[1]（全体管理用）'!C102</f>
        <v>0</v>
      </c>
      <c r="C123" s="47" t="str">
        <f>'[1]（全体管理用）'!D102</f>
        <v>みどり山百花苑</v>
      </c>
      <c r="D123" s="48" t="str">
        <f>"〒"&amp;'[1]（全体管理用）'!E102&amp;"-"&amp;'[1]（全体管理用）'!F102&amp;CHAR(10)&amp;'[1]（全体管理用）'!H102&amp;'[1]（全体管理用）'!I102&amp;'[1]（全体管理用）'!J102</f>
        <v>〒849-3201
唐津市相知町相知字緑山533-32</v>
      </c>
      <c r="E123" s="49">
        <f>'[1]（全体管理用）'!L102</f>
        <v>43336</v>
      </c>
      <c r="F123" s="50" t="str">
        <f>'[1]（全体管理用）'!M102</f>
        <v>利用料金変更</v>
      </c>
      <c r="G123" s="51" t="str">
        <f>"（"&amp;'[1]（全体管理用）'!N102&amp;")
" &amp;'[1]（全体管理用）'!O102&amp;"-"&amp;'[1]（全体管理用）'!P102&amp;"
"&amp;'[1]（全体管理用）'!Q102</f>
        <v>（0955)
62-3012
62-3013</v>
      </c>
      <c r="H123" s="48" t="str">
        <f>'[1]（全体管理用）'!S102</f>
        <v>株式会社
かがやきケアサービス</v>
      </c>
      <c r="I123" s="52">
        <f>'[1]（全体管理用）'!AD102</f>
        <v>41548</v>
      </c>
      <c r="J123" s="52">
        <f>'[1]（全体管理用）'!AJ102</f>
        <v>41548</v>
      </c>
      <c r="K123" s="53">
        <f>'[1]（全体管理用）'!AK102</f>
        <v>23</v>
      </c>
      <c r="L123" s="51" t="str">
        <f>'[1]（全体管理用）'!AL102</f>
        <v>住宅型</v>
      </c>
      <c r="M123" s="51" t="str">
        <f>'[1]（全体管理用）'!AM102&amp;CHAR(10)</f>
        <v xml:space="preserve">-
</v>
      </c>
    </row>
    <row r="124" spans="1:13" ht="54.75" customHeight="1">
      <c r="A124" s="46" t="str">
        <f>'[1]（全体管理用）'!AQ103</f>
        <v>第110号</v>
      </c>
      <c r="B124" s="46">
        <f>'[1]（全体管理用）'!C103</f>
        <v>0</v>
      </c>
      <c r="C124" s="47" t="str">
        <f>'[1]（全体管理用）'!D103</f>
        <v>ケアホームふくしの家</v>
      </c>
      <c r="D124" s="48" t="str">
        <f>"〒"&amp;'[1]（全体管理用）'!E103&amp;"-"&amp;'[1]（全体管理用）'!F103&amp;CHAR(10)&amp;'[1]（全体管理用）'!H103&amp;'[1]（全体管理用）'!I103&amp;'[1]（全体管理用）'!J103</f>
        <v>〒840-0821
佐賀市東佐賀町16番2号</v>
      </c>
      <c r="E124" s="49">
        <f>'[1]（全体管理用）'!L103</f>
        <v>0</v>
      </c>
      <c r="F124" s="50">
        <f>'[1]（全体管理用）'!M103</f>
        <v>0</v>
      </c>
      <c r="G124" s="51" t="str">
        <f>"（"&amp;'[1]（全体管理用）'!N103&amp;")
" &amp;'[1]（全体管理用）'!O103&amp;"-"&amp;'[1]（全体管理用）'!P103&amp;"
"&amp;'[1]（全体管理用）'!Q103</f>
        <v>（0952)
37-5102
37-5103</v>
      </c>
      <c r="H124" s="48" t="str">
        <f>'[1]（全体管理用）'!S103</f>
        <v>特定非営利活動法人
市民生活支援センター
ふくしの家</v>
      </c>
      <c r="I124" s="52">
        <f>'[1]（全体管理用）'!AD103</f>
        <v>41548</v>
      </c>
      <c r="J124" s="52">
        <f>'[1]（全体管理用）'!AJ103</f>
        <v>41548</v>
      </c>
      <c r="K124" s="53">
        <f>'[1]（全体管理用）'!AK103</f>
        <v>20</v>
      </c>
      <c r="L124" s="51" t="str">
        <f>'[1]（全体管理用）'!AL103</f>
        <v>住宅型</v>
      </c>
      <c r="M124" s="51" t="str">
        <f>'[1]（全体管理用）'!AM103&amp;CHAR(10)</f>
        <v xml:space="preserve">-
</v>
      </c>
    </row>
    <row r="125" spans="1:13" ht="54.75" customHeight="1">
      <c r="A125" s="46" t="str">
        <f>'[1]（全体管理用）'!AQ104</f>
        <v>第111号</v>
      </c>
      <c r="B125" s="46">
        <f>'[1]（全体管理用）'!C104</f>
        <v>0</v>
      </c>
      <c r="C125" s="47" t="str">
        <f>'[1]（全体管理用）'!D104</f>
        <v>住宅型有料老人ホーム
縁樹</v>
      </c>
      <c r="D125" s="48" t="str">
        <f>"〒"&amp;'[1]（全体管理用）'!E104&amp;"-"&amp;'[1]（全体管理用）'!F104&amp;CHAR(10)&amp;'[1]（全体管理用）'!H104&amp;'[1]（全体管理用）'!I104&amp;'[1]（全体管理用）'!J104</f>
        <v>〒840-0806
佐賀市神園六丁目7-6</v>
      </c>
      <c r="E125" s="49">
        <f>'[1]（全体管理用）'!L104</f>
        <v>0</v>
      </c>
      <c r="F125" s="50">
        <f>'[1]（全体管理用）'!M104</f>
        <v>0</v>
      </c>
      <c r="G125" s="51" t="str">
        <f>"（"&amp;'[1]（全体管理用）'!N104&amp;")
" &amp;'[1]（全体管理用）'!O104&amp;"-"&amp;'[1]（全体管理用）'!P104&amp;"
"&amp;'[1]（全体管理用）'!Q104</f>
        <v>（0952)
30-1122
30-1166</v>
      </c>
      <c r="H125" s="48" t="str">
        <f>'[1]（全体管理用）'!S104</f>
        <v>有限会社 鶴亀</v>
      </c>
      <c r="I125" s="52">
        <f>'[1]（全体管理用）'!AD104</f>
        <v>41640</v>
      </c>
      <c r="J125" s="52">
        <f>'[1]（全体管理用）'!AJ104</f>
        <v>41640</v>
      </c>
      <c r="K125" s="53">
        <f>'[1]（全体管理用）'!AK104</f>
        <v>23</v>
      </c>
      <c r="L125" s="51" t="str">
        <f>'[1]（全体管理用）'!AL104</f>
        <v>住宅型</v>
      </c>
      <c r="M125" s="51" t="str">
        <f>'[1]（全体管理用）'!AM104&amp;CHAR(10)</f>
        <v xml:space="preserve">-
</v>
      </c>
    </row>
    <row r="126" spans="1:13" ht="54.75" customHeight="1">
      <c r="A126" s="46" t="str">
        <f>'[1]（全体管理用）'!AQ105</f>
        <v>第112号</v>
      </c>
      <c r="B126" s="46">
        <f>'[1]（全体管理用）'!C105</f>
        <v>0</v>
      </c>
      <c r="C126" s="47" t="str">
        <f>'[1]（全体管理用）'!D105</f>
        <v>シルバーホーム小葉音</v>
      </c>
      <c r="D126" s="48" t="str">
        <f>"〒"&amp;'[1]（全体管理用）'!E105&amp;"-"&amp;'[1]（全体管理用）'!F105&amp;CHAR(10)&amp;'[1]（全体管理用）'!H105&amp;'[1]（全体管理用）'!I105&amp;'[1]（全体管理用）'!J105</f>
        <v>〒849-0402
杵島郡白石町大字福富下分2852番地</v>
      </c>
      <c r="E126" s="49">
        <f>'[1]（全体管理用）'!L105</f>
        <v>43739</v>
      </c>
      <c r="F126" s="50" t="str">
        <f>'[1]（全体管理用）'!M105</f>
        <v>利用料金変更</v>
      </c>
      <c r="G126" s="51" t="str">
        <f>"（"&amp;'[1]（全体管理用）'!N105&amp;")
" &amp;'[1]（全体管理用）'!O105&amp;"-"&amp;'[1]（全体管理用）'!P105&amp;"
"&amp;'[1]（全体管理用）'!Q105</f>
        <v>（0952)
87-3777
87-3788</v>
      </c>
      <c r="H126" s="48" t="str">
        <f>'[1]（全体管理用）'!S105</f>
        <v>医療法人 善成</v>
      </c>
      <c r="I126" s="52">
        <f>'[1]（全体管理用）'!AD105</f>
        <v>41645</v>
      </c>
      <c r="J126" s="52">
        <f>'[1]（全体管理用）'!AJ105</f>
        <v>41645</v>
      </c>
      <c r="K126" s="53">
        <f>'[1]（全体管理用）'!AK105</f>
        <v>18</v>
      </c>
      <c r="L126" s="51" t="str">
        <f>'[1]（全体管理用）'!AL105</f>
        <v>住宅型</v>
      </c>
      <c r="M126" s="51" t="str">
        <f>'[1]（全体管理用）'!AM105&amp;CHAR(10)</f>
        <v xml:space="preserve">-
</v>
      </c>
    </row>
    <row r="127" spans="1:13" ht="54.75" customHeight="1">
      <c r="A127" s="46" t="str">
        <f>'[1]（全体管理用）'!AQ106</f>
        <v>第113号</v>
      </c>
      <c r="B127" s="46">
        <f>'[1]（全体管理用）'!C106</f>
        <v>0</v>
      </c>
      <c r="C127" s="47" t="str">
        <f>'[1]（全体管理用）'!D106</f>
        <v>住宅型有料老人ホーム
あいさぽ</v>
      </c>
      <c r="D127" s="48" t="str">
        <f>"〒"&amp;'[1]（全体管理用）'!E106&amp;"-"&amp;'[1]（全体管理用）'!F106&amp;CHAR(10)&amp;'[1]（全体管理用）'!H106&amp;'[1]（全体管理用）'!I106&amp;'[1]（全体管理用）'!J106</f>
        <v>〒849-0203
佐賀市久保田町新田3427-3</v>
      </c>
      <c r="E127" s="49">
        <f>'[1]（全体管理用）'!L106</f>
        <v>0</v>
      </c>
      <c r="F127" s="50">
        <f>'[1]（全体管理用）'!M106</f>
        <v>0</v>
      </c>
      <c r="G127" s="51" t="str">
        <f>"（"&amp;'[1]（全体管理用）'!N106&amp;")
" &amp;'[1]（全体管理用）'!O106&amp;"-"&amp;'[1]（全体管理用）'!P106&amp;"
"&amp;'[1]（全体管理用）'!Q106</f>
        <v>（0952)
68-5170
68-5025</v>
      </c>
      <c r="H127" s="48" t="str">
        <f>'[1]（全体管理用）'!S106</f>
        <v>株式会社
愛サポート</v>
      </c>
      <c r="I127" s="52">
        <f>'[1]（全体管理用）'!AD106</f>
        <v>41650</v>
      </c>
      <c r="J127" s="52">
        <f>'[1]（全体管理用）'!AJ106</f>
        <v>41650</v>
      </c>
      <c r="K127" s="53">
        <f>'[1]（全体管理用）'!AK106</f>
        <v>28</v>
      </c>
      <c r="L127" s="51" t="str">
        <f>'[1]（全体管理用）'!AL106</f>
        <v>住宅型</v>
      </c>
      <c r="M127" s="51" t="str">
        <f>'[1]（全体管理用）'!AM106&amp;CHAR(10)</f>
        <v xml:space="preserve">-
</v>
      </c>
    </row>
    <row r="128" spans="1:13" ht="54.75" customHeight="1">
      <c r="A128" s="46" t="str">
        <f>'[1]（全体管理用）'!AQ107</f>
        <v>第114号</v>
      </c>
      <c r="B128" s="46">
        <f>'[1]（全体管理用）'!C107</f>
        <v>0</v>
      </c>
      <c r="C128" s="47" t="str">
        <f>'[1]（全体管理用）'!D107</f>
        <v>有料老人ホーム
ながせ　ひらお苑</v>
      </c>
      <c r="D128" s="48" t="str">
        <f>"〒"&amp;'[1]（全体管理用）'!E107&amp;"-"&amp;'[1]（全体管理用）'!F107&amp;CHAR(10)&amp;'[1]（全体管理用）'!H107&amp;'[1]（全体管理用）'!I107&amp;'[1]（全体管理用）'!J107</f>
        <v>〒849-0917
佐賀市高木瀬町大字長瀬1862-5</v>
      </c>
      <c r="E128" s="49">
        <f>'[1]（全体管理用）'!L107</f>
        <v>0</v>
      </c>
      <c r="F128" s="50">
        <f>'[1]（全体管理用）'!M107</f>
        <v>0</v>
      </c>
      <c r="G128" s="51" t="str">
        <f>"（"&amp;'[1]（全体管理用）'!N107&amp;")
" &amp;'[1]（全体管理用）'!O107&amp;"-"&amp;'[1]（全体管理用）'!P107&amp;"
"&amp;'[1]（全体管理用）'!Q107</f>
        <v>（0952)
20-0672
20-0673</v>
      </c>
      <c r="H128" s="48" t="str">
        <f>'[1]（全体管理用）'!S107</f>
        <v>株式会社
SMART BRAIN</v>
      </c>
      <c r="I128" s="52">
        <f>'[1]（全体管理用）'!AD107</f>
        <v>41671</v>
      </c>
      <c r="J128" s="52">
        <f>'[1]（全体管理用）'!AJ107</f>
        <v>41671</v>
      </c>
      <c r="K128" s="53">
        <f>'[1]（全体管理用）'!AK107</f>
        <v>18</v>
      </c>
      <c r="L128" s="51" t="str">
        <f>'[1]（全体管理用）'!AL107</f>
        <v>住宅型</v>
      </c>
      <c r="M128" s="51" t="str">
        <f>'[1]（全体管理用）'!AM107&amp;CHAR(10)</f>
        <v xml:space="preserve">-
</v>
      </c>
    </row>
    <row r="129" spans="1:13" ht="54.75" customHeight="1">
      <c r="A129" s="46" t="str">
        <f>'[1]（全体管理用）'!AQ108</f>
        <v>第115号</v>
      </c>
      <c r="B129" s="46">
        <f>'[1]（全体管理用）'!C108</f>
        <v>0</v>
      </c>
      <c r="C129" s="47" t="str">
        <f>'[1]（全体管理用）'!D108</f>
        <v>住宅型有料老人ホーム
南のおひさま</v>
      </c>
      <c r="D129" s="48" t="str">
        <f>"〒"&amp;'[1]（全体管理用）'!E108&amp;"-"&amp;'[1]（全体管理用）'!F108&amp;CHAR(10)&amp;'[1]（全体管理用）'!H108&amp;'[1]（全体管理用）'!I108&amp;'[1]（全体管理用）'!J108</f>
        <v>〒847-0834
唐津市山田白岩2824-5</v>
      </c>
      <c r="E129" s="49">
        <f>'[1]（全体管理用）'!L108</f>
        <v>0</v>
      </c>
      <c r="F129" s="50">
        <f>'[1]（全体管理用）'!M108</f>
        <v>0</v>
      </c>
      <c r="G129" s="51" t="str">
        <f>"（"&amp;'[1]（全体管理用）'!N108&amp;")
" &amp;'[1]（全体管理用）'!O108&amp;"-"&amp;'[1]（全体管理用）'!P108&amp;"
"&amp;'[1]（全体管理用）'!Q108</f>
        <v>（0955)
53-8237
53-8202</v>
      </c>
      <c r="H129" s="48" t="str">
        <f>'[1]（全体管理用）'!S108</f>
        <v>有限会社 リンク</v>
      </c>
      <c r="I129" s="52">
        <f>'[1]（全体管理用）'!AD108</f>
        <v>41671</v>
      </c>
      <c r="J129" s="52">
        <f>'[1]（全体管理用）'!AJ108</f>
        <v>41671</v>
      </c>
      <c r="K129" s="53">
        <f>'[1]（全体管理用）'!AK108</f>
        <v>6</v>
      </c>
      <c r="L129" s="51" t="str">
        <f>'[1]（全体管理用）'!AL108</f>
        <v>住宅型</v>
      </c>
      <c r="M129" s="51" t="str">
        <f>'[1]（全体管理用）'!AM108&amp;CHAR(10)</f>
        <v xml:space="preserve">-
</v>
      </c>
    </row>
    <row r="130" spans="1:13" ht="54.75" customHeight="1">
      <c r="A130" s="46" t="str">
        <f>'[1]（全体管理用）'!AQ109</f>
        <v>第116号</v>
      </c>
      <c r="B130" s="46">
        <f>'[1]（全体管理用）'!C109</f>
        <v>0</v>
      </c>
      <c r="C130" s="47" t="str">
        <f>'[1]（全体管理用）'!D109</f>
        <v>ぽっかぽか・武雄館</v>
      </c>
      <c r="D130" s="48" t="str">
        <f>"〒"&amp;'[1]（全体管理用）'!E109&amp;"-"&amp;'[1]（全体管理用）'!F109&amp;CHAR(10)&amp;'[1]（全体管理用）'!H109&amp;'[1]（全体管理用）'!I109&amp;'[1]（全体管理用）'!J109</f>
        <v>〒849-2204
武雄市北方町大字大崎2005番地9</v>
      </c>
      <c r="E130" s="49">
        <f>'[1]（全体管理用）'!L109</f>
        <v>0</v>
      </c>
      <c r="F130" s="50">
        <f>'[1]（全体管理用）'!M109</f>
        <v>0</v>
      </c>
      <c r="G130" s="51" t="str">
        <f>"（"&amp;'[1]（全体管理用）'!N109&amp;")
" &amp;'[1]（全体管理用）'!O109&amp;"-"&amp;'[1]（全体管理用）'!P109&amp;"
"&amp;'[1]（全体管理用）'!Q109</f>
        <v>（0954)
36-0987
36-0986</v>
      </c>
      <c r="H130" s="48" t="str">
        <f>'[1]（全体管理用）'!S109</f>
        <v>合同会社
ぽっかぽか</v>
      </c>
      <c r="I130" s="52">
        <f>'[1]（全体管理用）'!AD109</f>
        <v>41697</v>
      </c>
      <c r="J130" s="52">
        <f>'[1]（全体管理用）'!AJ109</f>
        <v>41697</v>
      </c>
      <c r="K130" s="53">
        <f>'[1]（全体管理用）'!AK109</f>
        <v>36</v>
      </c>
      <c r="L130" s="51" t="str">
        <f>'[1]（全体管理用）'!AL109</f>
        <v>住宅型</v>
      </c>
      <c r="M130" s="51" t="str">
        <f>'[1]（全体管理用）'!AM109&amp;CHAR(10)</f>
        <v xml:space="preserve">-
</v>
      </c>
    </row>
    <row r="131" spans="1:13" ht="54.75" customHeight="1">
      <c r="A131" s="46" t="str">
        <f>'[1]（全体管理用）'!AQ110</f>
        <v>第117号</v>
      </c>
      <c r="B131" s="46">
        <f>'[1]（全体管理用）'!C110</f>
        <v>0</v>
      </c>
      <c r="C131" s="47" t="str">
        <f>'[1]（全体管理用）'!D110</f>
        <v>ケアホーム美笑庵2号館</v>
      </c>
      <c r="D131" s="48" t="str">
        <f>"〒"&amp;'[1]（全体管理用）'!E110&amp;"-"&amp;'[1]（全体管理用）'!F110&amp;CHAR(10)&amp;'[1]（全体管理用）'!H110&amp;'[1]（全体管理用）'!I110&amp;'[1]（全体管理用）'!J110</f>
        <v>〒849-1401
嬉野市塩田町大字久間甲996番地</v>
      </c>
      <c r="E131" s="49">
        <f>'[1]（全体管理用）'!L110</f>
        <v>43922</v>
      </c>
      <c r="F131" s="50" t="str">
        <f>'[1]（全体管理用）'!M110</f>
        <v>管理者の変更</v>
      </c>
      <c r="G131" s="51" t="str">
        <f>"（"&amp;'[1]（全体管理用）'!N110&amp;")
" &amp;'[1]（全体管理用）'!O110&amp;"-"&amp;'[1]（全体管理用）'!P110&amp;"
"&amp;'[1]（全体管理用）'!Q110</f>
        <v>（0954)
66-8952
66-8953</v>
      </c>
      <c r="H131" s="48" t="str">
        <f>'[1]（全体管理用）'!S110</f>
        <v>社会福祉法人
済昭園</v>
      </c>
      <c r="I131" s="52">
        <f>'[1]（全体管理用）'!AD110</f>
        <v>41730</v>
      </c>
      <c r="J131" s="52" t="str">
        <f>'[1]（全体管理用）'!AJ110</f>
        <v>-
(地域密着型
特定施設)</v>
      </c>
      <c r="K131" s="53">
        <f>'[1]（全体管理用）'!AK110</f>
        <v>11</v>
      </c>
      <c r="L131" s="51" t="str">
        <f>'[1]（全体管理用）'!AL110</f>
        <v>住宅型</v>
      </c>
      <c r="M131" s="51" t="str">
        <f>'[1]（全体管理用）'!AM110&amp;CHAR(10)</f>
        <v xml:space="preserve">-
</v>
      </c>
    </row>
    <row r="132" spans="1:13" ht="54.75" customHeight="1">
      <c r="A132" s="46" t="str">
        <f>'[1]（全体管理用）'!AQ111</f>
        <v>第118号</v>
      </c>
      <c r="B132" s="46">
        <f>'[1]（全体管理用）'!C111</f>
        <v>0</v>
      </c>
      <c r="C132" s="47" t="str">
        <f>'[1]（全体管理用）'!D111</f>
        <v>住宅型有料老人ホーム
ひだまり蓮花</v>
      </c>
      <c r="D132" s="48" t="str">
        <f>"〒"&amp;'[1]（全体管理用）'!E111&amp;"-"&amp;'[1]（全体管理用）'!F111&amp;CHAR(10)&amp;'[1]（全体管理用）'!H111&amp;'[1]（全体管理用）'!I111&amp;'[1]（全体管理用）'!J111</f>
        <v>〒847-0004
唐津市養母田545-1</v>
      </c>
      <c r="E132" s="49">
        <f>'[1]（全体管理用）'!L111</f>
        <v>0</v>
      </c>
      <c r="F132" s="50">
        <f>'[1]（全体管理用）'!M111</f>
        <v>0</v>
      </c>
      <c r="G132" s="51" t="str">
        <f>"（"&amp;'[1]（全体管理用）'!N111&amp;")
" &amp;'[1]（全体管理用）'!O111&amp;"-"&amp;'[1]（全体管理用）'!P111&amp;"
"&amp;'[1]（全体管理用）'!Q111</f>
        <v>（0955)
53-8386
53-8387</v>
      </c>
      <c r="H132" s="48" t="str">
        <f>'[1]（全体管理用）'!S111</f>
        <v>有限会社
バリアフリーＬife</v>
      </c>
      <c r="I132" s="52">
        <f>'[1]（全体管理用）'!AD111</f>
        <v>41730</v>
      </c>
      <c r="J132" s="52">
        <f>'[1]（全体管理用）'!AJ111</f>
        <v>41730</v>
      </c>
      <c r="K132" s="53">
        <f>'[1]（全体管理用）'!AK111</f>
        <v>5</v>
      </c>
      <c r="L132" s="51" t="str">
        <f>'[1]（全体管理用）'!AL111</f>
        <v>住宅型</v>
      </c>
      <c r="M132" s="51" t="str">
        <f>'[1]（全体管理用）'!AM111&amp;CHAR(10)</f>
        <v xml:space="preserve">-
</v>
      </c>
    </row>
    <row r="133" spans="1:13" ht="54.75" customHeight="1">
      <c r="A133" s="46" t="str">
        <f>'[1]（全体管理用）'!AQ112</f>
        <v>第119号</v>
      </c>
      <c r="B133" s="46">
        <f>'[1]（全体管理用）'!C112</f>
        <v>0</v>
      </c>
      <c r="C133" s="47" t="str">
        <f>'[1]（全体管理用）'!D112</f>
        <v>有料老人ホーム
人と木ステーション</v>
      </c>
      <c r="D133" s="48" t="str">
        <f>"〒"&amp;'[1]（全体管理用）'!E112&amp;"-"&amp;'[1]（全体管理用）'!F112&amp;CHAR(10)&amp;'[1]（全体管理用）'!H112&amp;'[1]（全体管理用）'!I112&amp;'[1]（全体管理用）'!J112</f>
        <v>〒841-0024
鳥栖市原町1253番地1</v>
      </c>
      <c r="E133" s="49">
        <f>'[1]（全体管理用）'!L112</f>
        <v>0</v>
      </c>
      <c r="F133" s="50">
        <f>'[1]（全体管理用）'!M112</f>
        <v>0</v>
      </c>
      <c r="G133" s="51" t="str">
        <f>"（"&amp;'[1]（全体管理用）'!N112&amp;")
" &amp;'[1]（全体管理用）'!O112&amp;"-"&amp;'[1]（全体管理用）'!P112&amp;"
"&amp;'[1]（全体管理用）'!Q112</f>
        <v>（0942)
82-2716
82-5445</v>
      </c>
      <c r="H133" s="48" t="str">
        <f>'[1]（全体管理用）'!S112</f>
        <v>合名会社 別府</v>
      </c>
      <c r="I133" s="52">
        <f>'[1]（全体管理用）'!AD112</f>
        <v>41729</v>
      </c>
      <c r="J133" s="52">
        <f>'[1]（全体管理用）'!AJ112</f>
        <v>41729</v>
      </c>
      <c r="K133" s="53">
        <f>'[1]（全体管理用）'!AK112</f>
        <v>5</v>
      </c>
      <c r="L133" s="51" t="str">
        <f>'[1]（全体管理用）'!AL112</f>
        <v>住宅型</v>
      </c>
      <c r="M133" s="51" t="str">
        <f>'[1]（全体管理用）'!AM112&amp;CHAR(10)</f>
        <v xml:space="preserve">-
</v>
      </c>
    </row>
    <row r="134" spans="1:13" ht="54.75" customHeight="1">
      <c r="A134" s="46" t="str">
        <f>'[1]（全体管理用）'!AQ113</f>
        <v>第120号</v>
      </c>
      <c r="B134" s="46">
        <f>'[1]（全体管理用）'!C113</f>
        <v>0</v>
      </c>
      <c r="C134" s="47" t="str">
        <f>'[1]（全体管理用）'!D113</f>
        <v>有料老人ホーム
びゃくしん</v>
      </c>
      <c r="D134" s="48" t="str">
        <f>"〒"&amp;'[1]（全体管理用）'!E113&amp;"-"&amp;'[1]（全体管理用）'!F113&amp;CHAR(10)&amp;'[1]（全体管理用）'!H113&amp;'[1]（全体管理用）'!I113&amp;'[1]（全体管理用）'!J113</f>
        <v>〒840-2101
佐賀市諸富町大字大堂937-3</v>
      </c>
      <c r="E134" s="49">
        <f>'[1]（全体管理用）'!L113</f>
        <v>0</v>
      </c>
      <c r="F134" s="50">
        <f>'[1]（全体管理用）'!M113</f>
        <v>0</v>
      </c>
      <c r="G134" s="51" t="str">
        <f>"（"&amp;'[1]（全体管理用）'!N113&amp;")
" &amp;'[1]（全体管理用）'!O113&amp;"-"&amp;'[1]（全体管理用）'!P113&amp;"
"&amp;'[1]（全体管理用）'!Q113</f>
        <v>（0952)
37-6486
37-6487</v>
      </c>
      <c r="H134" s="48" t="str">
        <f>'[1]（全体管理用）'!S113</f>
        <v>医療法人
森山胃腸科</v>
      </c>
      <c r="I134" s="52">
        <f>'[1]（全体管理用）'!AD113</f>
        <v>41743</v>
      </c>
      <c r="J134" s="52">
        <f>'[1]（全体管理用）'!AJ113</f>
        <v>41743</v>
      </c>
      <c r="K134" s="53">
        <f>'[1]（全体管理用）'!AK113</f>
        <v>30</v>
      </c>
      <c r="L134" s="51" t="str">
        <f>'[1]（全体管理用）'!AL113</f>
        <v>住宅型</v>
      </c>
      <c r="M134" s="51" t="str">
        <f>'[1]（全体管理用）'!AM113&amp;CHAR(10)</f>
        <v xml:space="preserve">-
</v>
      </c>
    </row>
    <row r="135" spans="1:13" ht="54.75" customHeight="1">
      <c r="A135" s="46" t="str">
        <f>'[1]（全体管理用）'!AQ114</f>
        <v>第121号</v>
      </c>
      <c r="B135" s="46">
        <f>'[1]（全体管理用）'!C114</f>
        <v>0</v>
      </c>
      <c r="C135" s="47" t="str">
        <f>'[1]（全体管理用）'!D114</f>
        <v>きらめきホーム</v>
      </c>
      <c r="D135" s="48" t="str">
        <f>"〒"&amp;'[1]（全体管理用）'!E114&amp;"-"&amp;'[1]（全体管理用）'!F114&amp;CHAR(10)&amp;'[1]（全体管理用）'!H114&amp;'[1]（全体管理用）'!I114&amp;'[1]（全体管理用）'!J114</f>
        <v>〒840-0804
佐賀市神野東四丁目2321</v>
      </c>
      <c r="E135" s="49">
        <f>'[1]（全体管理用）'!L114</f>
        <v>43405</v>
      </c>
      <c r="F135" s="50" t="str">
        <f>'[1]（全体管理用）'!M114</f>
        <v>管理者の変更</v>
      </c>
      <c r="G135" s="51" t="str">
        <f>"（"&amp;'[1]（全体管理用）'!N114&amp;")
" &amp;'[1]（全体管理用）'!O114&amp;"-"&amp;'[1]（全体管理用）'!P114&amp;"
"&amp;'[1]（全体管理用）'!Q114</f>
        <v>（0952)
37-5778
36-5754</v>
      </c>
      <c r="H135" s="48" t="str">
        <f>'[1]（全体管理用）'!S114</f>
        <v>株式会社煌</v>
      </c>
      <c r="I135" s="52">
        <f>'[1]（全体管理用）'!AD114</f>
        <v>41785</v>
      </c>
      <c r="J135" s="52">
        <f>'[1]（全体管理用）'!AJ114</f>
        <v>41785</v>
      </c>
      <c r="K135" s="53">
        <f>'[1]（全体管理用）'!AK114</f>
        <v>18</v>
      </c>
      <c r="L135" s="51" t="str">
        <f>'[1]（全体管理用）'!AL114</f>
        <v>住宅型</v>
      </c>
      <c r="M135" s="51" t="str">
        <f>'[1]（全体管理用）'!AM114&amp;CHAR(10)</f>
        <v xml:space="preserve">-
</v>
      </c>
    </row>
    <row r="136" spans="1:13" ht="54.75" customHeight="1">
      <c r="A136" s="46" t="str">
        <f>'[1]（全体管理用）'!AQ115</f>
        <v>第122号</v>
      </c>
      <c r="B136" s="46">
        <f>'[1]（全体管理用）'!C115</f>
        <v>0</v>
      </c>
      <c r="C136" s="47" t="str">
        <f>'[1]（全体管理用）'!D115</f>
        <v>アイケアレジデンス
佐賀</v>
      </c>
      <c r="D136" s="48" t="str">
        <f>"〒"&amp;'[1]（全体管理用）'!E115&amp;"-"&amp;'[1]（全体管理用）'!F115&amp;CHAR(10)&amp;'[1]（全体管理用）'!H115&amp;'[1]（全体管理用）'!I115&amp;'[1]（全体管理用）'!J115</f>
        <v>〒840-0015
佐賀市木原一丁目24番39号</v>
      </c>
      <c r="E136" s="49">
        <f>'[1]（全体管理用）'!L115</f>
        <v>43739</v>
      </c>
      <c r="F136" s="50" t="str">
        <f>'[1]（全体管理用）'!M115</f>
        <v>利用料金の変更</v>
      </c>
      <c r="G136" s="51" t="str">
        <f>"（"&amp;'[1]（全体管理用）'!N115&amp;")
" &amp;'[1]（全体管理用）'!O115&amp;"-"&amp;'[1]（全体管理用）'!P115&amp;"
"&amp;'[1]（全体管理用）'!Q115</f>
        <v>（0952)
27-8555
27-8565</v>
      </c>
      <c r="H136" s="48" t="str">
        <f>'[1]（全体管理用）'!S115</f>
        <v>アイケア株式会社</v>
      </c>
      <c r="I136" s="52">
        <f>'[1]（全体管理用）'!AD115</f>
        <v>41791</v>
      </c>
      <c r="J136" s="52">
        <f>'[1]（全体管理用）'!AJ115</f>
        <v>41791</v>
      </c>
      <c r="K136" s="53">
        <f>'[1]（全体管理用）'!AK115</f>
        <v>45</v>
      </c>
      <c r="L136" s="51" t="str">
        <f>'[1]（全体管理用）'!AL115</f>
        <v>住宅型</v>
      </c>
      <c r="M136" s="51" t="str">
        <f>'[1]（全体管理用）'!AM115&amp;CHAR(10)</f>
        <v xml:space="preserve">-
</v>
      </c>
    </row>
    <row r="137" spans="1:13" ht="54.75" customHeight="1">
      <c r="A137" s="46" t="str">
        <f>'[1]（全体管理用）'!AQ116</f>
        <v>第123号</v>
      </c>
      <c r="B137" s="46">
        <f>'[1]（全体管理用）'!C116</f>
        <v>0</v>
      </c>
      <c r="C137" s="47" t="str">
        <f>'[1]（全体管理用）'!D116</f>
        <v>ぽっかぽか・伊万里館</v>
      </c>
      <c r="D137" s="48" t="str">
        <f>"〒"&amp;'[1]（全体管理用）'!E116&amp;"-"&amp;'[1]（全体管理用）'!F116&amp;CHAR(10)&amp;'[1]（全体管理用）'!H116&amp;'[1]（全体管理用）'!I116&amp;'[1]（全体管理用）'!J116</f>
        <v>〒848-0027
伊万里市立花町2405-17</v>
      </c>
      <c r="E137" s="49">
        <f>'[1]（全体管理用）'!L116</f>
        <v>0</v>
      </c>
      <c r="F137" s="50">
        <f>'[1]（全体管理用）'!M116</f>
        <v>0</v>
      </c>
      <c r="G137" s="51" t="str">
        <f>"（"&amp;'[1]（全体管理用）'!N116&amp;")
" &amp;'[1]（全体管理用）'!O116&amp;"-"&amp;'[1]（全体管理用）'!P116&amp;"
"&amp;'[1]（全体管理用）'!Q116</f>
        <v>（0955)
23-5050
23-5080</v>
      </c>
      <c r="H137" s="48" t="str">
        <f>'[1]（全体管理用）'!S116</f>
        <v>合同会社
ぽっかぽか</v>
      </c>
      <c r="I137" s="52">
        <f>'[1]（全体管理用）'!AD116</f>
        <v>41791</v>
      </c>
      <c r="J137" s="52">
        <f>'[1]（全体管理用）'!AJ116</f>
        <v>41791</v>
      </c>
      <c r="K137" s="53">
        <f>'[1]（全体管理用）'!AK116</f>
        <v>48</v>
      </c>
      <c r="L137" s="51" t="str">
        <f>'[1]（全体管理用）'!AL116</f>
        <v>住宅型</v>
      </c>
      <c r="M137" s="51" t="str">
        <f>'[1]（全体管理用）'!AM116&amp;CHAR(10)</f>
        <v xml:space="preserve">-
</v>
      </c>
    </row>
    <row r="138" spans="1:13" ht="54.75" customHeight="1">
      <c r="A138" s="46" t="str">
        <f>'[1]（全体管理用）'!AQ117</f>
        <v>第124号</v>
      </c>
      <c r="B138" s="46">
        <f>'[1]（全体管理用）'!C117</f>
        <v>0</v>
      </c>
      <c r="C138" s="47" t="str">
        <f>'[1]（全体管理用）'!D117</f>
        <v>ぽっかぽか・ひまわり館</v>
      </c>
      <c r="D138" s="48" t="str">
        <f>"〒"&amp;'[1]（全体管理用）'!E117&amp;"-"&amp;'[1]（全体管理用）'!F117&amp;CHAR(10)&amp;'[1]（全体管理用）'!H117&amp;'[1]（全体管理用）'!I117&amp;'[1]（全体管理用）'!J117</f>
        <v>〒848-0027
伊万里市立花町2404番地107</v>
      </c>
      <c r="E138" s="49">
        <f>'[1]（全体管理用）'!L117</f>
        <v>0</v>
      </c>
      <c r="F138" s="50">
        <f>'[1]（全体管理用）'!M117</f>
        <v>0</v>
      </c>
      <c r="G138" s="51" t="str">
        <f>"（"&amp;'[1]（全体管理用）'!N117&amp;")
" &amp;'[1]（全体管理用）'!O117&amp;"-"&amp;'[1]（全体管理用）'!P117&amp;"
"&amp;'[1]（全体管理用）'!Q117</f>
        <v>（0955)
22-5202
22-5203</v>
      </c>
      <c r="H138" s="48" t="str">
        <f>'[1]（全体管理用）'!S117</f>
        <v>合同会社
ぽっかぽか</v>
      </c>
      <c r="I138" s="52">
        <f>'[1]（全体管理用）'!AD117</f>
        <v>41791</v>
      </c>
      <c r="J138" s="52">
        <f>'[1]（全体管理用）'!AJ117</f>
        <v>41791</v>
      </c>
      <c r="K138" s="53">
        <f>'[1]（全体管理用）'!AK117</f>
        <v>48</v>
      </c>
      <c r="L138" s="51" t="str">
        <f>'[1]（全体管理用）'!AL117</f>
        <v>住宅型</v>
      </c>
      <c r="M138" s="51" t="str">
        <f>'[1]（全体管理用）'!AM117&amp;CHAR(10)</f>
        <v xml:space="preserve">-
</v>
      </c>
    </row>
    <row r="139" spans="1:13" ht="54.75" customHeight="1">
      <c r="A139" s="46" t="str">
        <f>'[1]（全体管理用）'!AQ118</f>
        <v>第125号</v>
      </c>
      <c r="B139" s="46">
        <f>'[1]（全体管理用）'!C118</f>
        <v>0</v>
      </c>
      <c r="C139" s="47" t="str">
        <f>'[1]（全体管理用）'!D118</f>
        <v>ぽっかぽか・唐津館</v>
      </c>
      <c r="D139" s="48" t="str">
        <f>"〒"&amp;'[1]（全体管理用）'!E118&amp;"-"&amp;'[1]（全体管理用）'!F118&amp;CHAR(10)&amp;'[1]（全体管理用）'!H118&amp;'[1]（全体管理用）'!I118&amp;'[1]（全体管理用）'!J118</f>
        <v>〒847-1213
唐津市北波多竹有2640-1</v>
      </c>
      <c r="E139" s="49">
        <f>'[1]（全体管理用）'!L118</f>
        <v>0</v>
      </c>
      <c r="F139" s="50">
        <f>'[1]（全体管理用）'!M118</f>
        <v>0</v>
      </c>
      <c r="G139" s="51" t="str">
        <f>"（"&amp;'[1]（全体管理用）'!N118&amp;")
" &amp;'[1]（全体管理用）'!O118&amp;"-"&amp;'[1]（全体管理用）'!P118&amp;"
"&amp;'[1]（全体管理用）'!Q118</f>
        <v>（0955)
64-2347
64-2346</v>
      </c>
      <c r="H139" s="48" t="str">
        <f>'[1]（全体管理用）'!S118</f>
        <v>合同会社
ぽっかぽか</v>
      </c>
      <c r="I139" s="52">
        <f>'[1]（全体管理用）'!AD118</f>
        <v>41791</v>
      </c>
      <c r="J139" s="52">
        <f>'[1]（全体管理用）'!AJ118</f>
        <v>41791</v>
      </c>
      <c r="K139" s="53">
        <f>'[1]（全体管理用）'!AK118</f>
        <v>44</v>
      </c>
      <c r="L139" s="51" t="str">
        <f>'[1]（全体管理用）'!AL118</f>
        <v>住宅型</v>
      </c>
      <c r="M139" s="51" t="str">
        <f>'[1]（全体管理用）'!AM118&amp;CHAR(10)</f>
        <v xml:space="preserve">-
</v>
      </c>
    </row>
    <row r="140" spans="1:13" ht="54.75" customHeight="1">
      <c r="A140" s="46" t="str">
        <f>'[1]（全体管理用）'!AQ119</f>
        <v>第126号</v>
      </c>
      <c r="B140" s="46">
        <f>'[1]（全体管理用）'!C119</f>
        <v>0</v>
      </c>
      <c r="C140" s="47" t="str">
        <f>'[1]（全体管理用）'!D119</f>
        <v>シニアライフ佐賀
２号館</v>
      </c>
      <c r="D140" s="48" t="str">
        <f>"〒"&amp;'[1]（全体管理用）'!E119&amp;"-"&amp;'[1]（全体管理用）'!F119&amp;CHAR(10)&amp;'[1]（全体管理用）'!H119&amp;'[1]（全体管理用）'!I119&amp;'[1]（全体管理用）'!J119</f>
        <v>〒849-0917
佐賀市高木瀬町大字長瀬1246番地1</v>
      </c>
      <c r="E140" s="49">
        <f>'[1]（全体管理用）'!L119</f>
        <v>42919</v>
      </c>
      <c r="F140" s="50" t="str">
        <f>'[1]（全体管理用）'!M119</f>
        <v>法人の商号変更</v>
      </c>
      <c r="G140" s="51" t="str">
        <f>"（"&amp;'[1]（全体管理用）'!N119&amp;")
" &amp;'[1]（全体管理用）'!O119&amp;"-"&amp;'[1]（全体管理用）'!P119&amp;"
"&amp;'[1]（全体管理用）'!Q119</f>
        <v>（0952)
37-9102
37-9103</v>
      </c>
      <c r="H140" s="48" t="str">
        <f>'[1]（全体管理用）'!S119</f>
        <v>ジンフィールド株式会社</v>
      </c>
      <c r="I140" s="52">
        <f>'[1]（全体管理用）'!AD119</f>
        <v>41806</v>
      </c>
      <c r="J140" s="52">
        <f>'[1]（全体管理用）'!AJ119</f>
        <v>41806</v>
      </c>
      <c r="K140" s="53">
        <f>'[1]（全体管理用）'!AK119</f>
        <v>20</v>
      </c>
      <c r="L140" s="51" t="str">
        <f>'[1]（全体管理用）'!AL119</f>
        <v>住宅型</v>
      </c>
      <c r="M140" s="51" t="str">
        <f>'[1]（全体管理用）'!AM119&amp;CHAR(10)</f>
        <v xml:space="preserve">-
</v>
      </c>
    </row>
    <row r="141" spans="1:13" ht="54.75" customHeight="1">
      <c r="A141" s="46" t="str">
        <f>'[1]（全体管理用）'!AQ120</f>
        <v>第127号</v>
      </c>
      <c r="B141" s="46">
        <f>'[1]（全体管理用）'!C120</f>
        <v>0</v>
      </c>
      <c r="C141" s="47" t="str">
        <f>'[1]（全体管理用）'!D120</f>
        <v>ウェリナ佐賀</v>
      </c>
      <c r="D141" s="48" t="str">
        <f>"〒"&amp;'[1]（全体管理用）'!E120&amp;"-"&amp;'[1]（全体管理用）'!F120&amp;CHAR(10)&amp;'[1]（全体管理用）'!H120&amp;'[1]（全体管理用）'!I120&amp;'[1]（全体管理用）'!J120</f>
        <v>〒849-0917
佐賀市高木瀬町大字長瀬1156番地1</v>
      </c>
      <c r="E141" s="49">
        <f>'[1]（全体管理用）'!L120</f>
        <v>0</v>
      </c>
      <c r="F141" s="50">
        <f>'[1]（全体管理用）'!M120</f>
        <v>0</v>
      </c>
      <c r="G141" s="51" t="str">
        <f>"（"&amp;'[1]（全体管理用）'!N120&amp;")
" &amp;'[1]（全体管理用）'!O120&amp;"-"&amp;'[1]（全体管理用）'!P120&amp;"
"&amp;'[1]（全体管理用）'!Q120</f>
        <v>（0952)
36-8550
36-8560</v>
      </c>
      <c r="H141" s="48" t="str">
        <f>'[1]（全体管理用）'!S120</f>
        <v>社会福祉法人
敬愛会</v>
      </c>
      <c r="I141" s="52">
        <f>'[1]（全体管理用）'!AD120</f>
        <v>41806</v>
      </c>
      <c r="J141" s="52">
        <f>'[1]（全体管理用）'!AJ120</f>
        <v>41806</v>
      </c>
      <c r="K141" s="53">
        <f>'[1]（全体管理用）'!AK120</f>
        <v>30</v>
      </c>
      <c r="L141" s="51" t="str">
        <f>'[1]（全体管理用）'!AL120</f>
        <v>住宅型</v>
      </c>
      <c r="M141" s="51" t="str">
        <f>'[1]（全体管理用）'!AM120&amp;CHAR(10)</f>
        <v xml:space="preserve">-
</v>
      </c>
    </row>
    <row r="142" spans="1:13" ht="54.75" customHeight="1">
      <c r="A142" s="46" t="str">
        <f>'[1]（全体管理用）'!AQ121</f>
        <v>第128号</v>
      </c>
      <c r="B142" s="46">
        <f>'[1]（全体管理用）'!C121</f>
        <v>0</v>
      </c>
      <c r="C142" s="47" t="str">
        <f>'[1]（全体管理用）'!D121</f>
        <v>ぽっかぽか・鳥栖館</v>
      </c>
      <c r="D142" s="48" t="str">
        <f>"〒"&amp;'[1]（全体管理用）'!E121&amp;"-"&amp;'[1]（全体管理用）'!F121&amp;CHAR(10)&amp;'[1]（全体管理用）'!H121&amp;'[1]（全体管理用）'!I121&amp;'[1]（全体管理用）'!J121</f>
        <v>〒841-0066
鳥栖市儀徳町2650番地1</v>
      </c>
      <c r="E142" s="49">
        <f>'[1]（全体管理用）'!L121</f>
        <v>0</v>
      </c>
      <c r="F142" s="50">
        <f>'[1]（全体管理用）'!M121</f>
        <v>0</v>
      </c>
      <c r="G142" s="51" t="str">
        <f>"（"&amp;'[1]（全体管理用）'!N121&amp;")
" &amp;'[1]（全体管理用）'!O121&amp;"-"&amp;'[1]（全体管理用）'!P121&amp;"
"&amp;'[1]（全体管理用）'!Q121</f>
        <v>（0942)
81-3100
81-3101</v>
      </c>
      <c r="H142" s="48" t="str">
        <f>'[1]（全体管理用）'!S121</f>
        <v>合同会社
ぽっかぽか</v>
      </c>
      <c r="I142" s="52">
        <f>'[1]（全体管理用）'!AD121</f>
        <v>41806</v>
      </c>
      <c r="J142" s="52">
        <f>'[1]（全体管理用）'!AJ121</f>
        <v>41806</v>
      </c>
      <c r="K142" s="53">
        <f>'[1]（全体管理用）'!AK121</f>
        <v>48</v>
      </c>
      <c r="L142" s="51" t="str">
        <f>'[1]（全体管理用）'!AL121</f>
        <v>住宅型</v>
      </c>
      <c r="M142" s="51" t="str">
        <f>'[1]（全体管理用）'!AM121&amp;CHAR(10)</f>
        <v xml:space="preserve">-
</v>
      </c>
    </row>
    <row r="143" spans="1:13" ht="54.75" customHeight="1">
      <c r="A143" s="46" t="str">
        <f>'[1]（全体管理用）'!AQ122</f>
        <v>第129号</v>
      </c>
      <c r="B143" s="46">
        <f>'[1]（全体管理用）'!C122</f>
        <v>0</v>
      </c>
      <c r="C143" s="47" t="str">
        <f>'[1]（全体管理用）'!D122</f>
        <v>Warmly ひだまり山荘</v>
      </c>
      <c r="D143" s="48" t="str">
        <f>"〒"&amp;'[1]（全体管理用）'!E122&amp;"-"&amp;'[1]（全体管理用）'!F122&amp;CHAR(10)&amp;'[1]（全体管理用）'!H122&amp;'[1]（全体管理用）'!I122&amp;'[1]（全体管理用）'!J122</f>
        <v>〒849-2305
武雄市山内町大字宮野1888番地85</v>
      </c>
      <c r="E143" s="49" t="str">
        <f>'[1]（全体管理用）'!L122</f>
        <v>R1.11.1
R1.12.2</v>
      </c>
      <c r="F143" s="50" t="str">
        <f>'[1]（全体管理用）'!M122</f>
        <v>増改築のある定員数増員
管理者の変更</v>
      </c>
      <c r="G143" s="51" t="str">
        <f>"（"&amp;'[1]（全体管理用）'!N122&amp;")
" &amp;'[1]（全体管理用）'!O122&amp;"-"&amp;'[1]（全体管理用）'!P122&amp;"
"&amp;'[1]（全体管理用）'!Q122</f>
        <v>（0954)
20-7074
20-7124</v>
      </c>
      <c r="H143" s="48" t="str">
        <f>'[1]（全体管理用）'!S122</f>
        <v>社会福祉法人
正和福祉会</v>
      </c>
      <c r="I143" s="52">
        <f>'[1]（全体管理用）'!AD122</f>
        <v>41821</v>
      </c>
      <c r="J143" s="52">
        <f>'[1]（全体管理用）'!AJ122</f>
        <v>41821</v>
      </c>
      <c r="K143" s="53">
        <f>'[1]（全体管理用）'!AK122</f>
        <v>21</v>
      </c>
      <c r="L143" s="51" t="str">
        <f>'[1]（全体管理用）'!AL122</f>
        <v>住宅型</v>
      </c>
      <c r="M143" s="51" t="str">
        <f>'[1]（全体管理用）'!AM122&amp;CHAR(10)</f>
        <v xml:space="preserve">-
</v>
      </c>
    </row>
    <row r="144" spans="1:13" ht="54.75" customHeight="1">
      <c r="A144" s="46" t="str">
        <f>'[1]（全体管理用）'!AQ123</f>
        <v>第130号</v>
      </c>
      <c r="B144" s="46">
        <f>'[1]（全体管理用）'!C123</f>
        <v>0</v>
      </c>
      <c r="C144" s="47" t="str">
        <f>'[1]（全体管理用）'!D123</f>
        <v>有料老人ホーム
はなまる</v>
      </c>
      <c r="D144" s="48" t="str">
        <f>"〒"&amp;'[1]（全体管理用）'!E123&amp;"-"&amp;'[1]（全体管理用）'!F123&amp;CHAR(10)&amp;'[1]（全体管理用）'!H123&amp;'[1]（全体管理用）'!I123&amp;'[1]（全体管理用）'!J123</f>
        <v>〒849-0935
佐賀市八戸溝三丁目7番8号</v>
      </c>
      <c r="E144" s="49">
        <f>'[1]（全体管理用）'!L123</f>
        <v>0</v>
      </c>
      <c r="F144" s="50">
        <f>'[1]（全体管理用）'!M123</f>
        <v>0</v>
      </c>
      <c r="G144" s="51" t="str">
        <f>"（"&amp;'[1]（全体管理用）'!N123&amp;")
" &amp;'[1]（全体管理用）'!O123&amp;"-"&amp;'[1]（全体管理用）'!P123&amp;"
"&amp;'[1]（全体管理用）'!Q123</f>
        <v>（0952)
36-5877
36-5878</v>
      </c>
      <c r="H144" s="48" t="str">
        <f>'[1]（全体管理用）'!S123</f>
        <v>京花株式会社</v>
      </c>
      <c r="I144" s="52">
        <f>'[1]（全体管理用）'!AD123</f>
        <v>41821</v>
      </c>
      <c r="J144" s="52">
        <f>'[1]（全体管理用）'!AJ123</f>
        <v>41821</v>
      </c>
      <c r="K144" s="53">
        <f>'[1]（全体管理用）'!AK123</f>
        <v>30</v>
      </c>
      <c r="L144" s="51" t="str">
        <f>'[1]（全体管理用）'!AL123</f>
        <v>住宅型</v>
      </c>
      <c r="M144" s="51" t="str">
        <f>'[1]（全体管理用）'!AM123&amp;CHAR(10)</f>
        <v xml:space="preserve">-
</v>
      </c>
    </row>
    <row r="145" spans="1:13" ht="54.75" customHeight="1">
      <c r="A145" s="46" t="str">
        <f>'[1]（全体管理用）'!AQ124</f>
        <v>第131号</v>
      </c>
      <c r="B145" s="46">
        <f>'[1]（全体管理用）'!C124</f>
        <v>0</v>
      </c>
      <c r="C145" s="47" t="str">
        <f>'[1]（全体管理用）'!D124</f>
        <v>住宅型有料老人ホーム
オレンヂ</v>
      </c>
      <c r="D145" s="48" t="str">
        <f>"〒"&amp;'[1]（全体管理用）'!E124&amp;"-"&amp;'[1]（全体管理用）'!F124&amp;CHAR(10)&amp;'[1]（全体管理用）'!H124&amp;'[1]（全体管理用）'!I124&amp;'[1]（全体管理用）'!J124</f>
        <v>〒849-0917
佐賀市高木瀬町大字長瀬字一本松71番1号</v>
      </c>
      <c r="E145" s="49">
        <f>'[1]（全体管理用）'!L124</f>
        <v>0</v>
      </c>
      <c r="F145" s="50">
        <f>'[1]（全体管理用）'!M124</f>
        <v>0</v>
      </c>
      <c r="G145" s="51" t="str">
        <f>"（"&amp;'[1]（全体管理用）'!N124&amp;")
" &amp;'[1]（全体管理用）'!O124&amp;"-"&amp;'[1]（全体管理用）'!P124&amp;"
"&amp;'[1]（全体管理用）'!Q124</f>
        <v>（0952)
32-1551
37-5468</v>
      </c>
      <c r="H145" s="48" t="str">
        <f>'[1]（全体管理用）'!S124</f>
        <v>有限会社
フレンドリー</v>
      </c>
      <c r="I145" s="52">
        <f>'[1]（全体管理用）'!AD124</f>
        <v>41821</v>
      </c>
      <c r="J145" s="52">
        <f>'[1]（全体管理用）'!AJ124</f>
        <v>41821</v>
      </c>
      <c r="K145" s="53">
        <f>'[1]（全体管理用）'!AK124</f>
        <v>19</v>
      </c>
      <c r="L145" s="51" t="str">
        <f>'[1]（全体管理用）'!AL124</f>
        <v>住宅型</v>
      </c>
      <c r="M145" s="51" t="str">
        <f>'[1]（全体管理用）'!AM124&amp;CHAR(10)</f>
        <v xml:space="preserve">-
</v>
      </c>
    </row>
    <row r="146" spans="1:13" ht="54.75" customHeight="1">
      <c r="A146" s="46" t="str">
        <f>'[1]（全体管理用）'!AQ125</f>
        <v>第132号</v>
      </c>
      <c r="B146" s="46">
        <f>'[1]（全体管理用）'!C125</f>
        <v>0</v>
      </c>
      <c r="C146" s="47" t="str">
        <f>'[1]（全体管理用）'!D125</f>
        <v>有料老人ホーム
ＳＩＮみらい</v>
      </c>
      <c r="D146" s="48" t="str">
        <f>"〒"&amp;'[1]（全体管理用）'!E125&amp;"-"&amp;'[1]（全体管理用）'!F125&amp;CHAR(10)&amp;'[1]（全体管理用）'!H125&amp;'[1]（全体管理用）'!I125&amp;'[1]（全体管理用）'!J125</f>
        <v>〒840-0024
佐賀市本庄町大字末次41番１</v>
      </c>
      <c r="E146" s="49">
        <f>'[1]（全体管理用）'!L125</f>
        <v>43101</v>
      </c>
      <c r="F146" s="50" t="str">
        <f>'[1]（全体管理用）'!M125</f>
        <v>増改築を伴う定員数・居室数の増加</v>
      </c>
      <c r="G146" s="51" t="str">
        <f>"（"&amp;'[1]（全体管理用）'!N125&amp;")
" &amp;'[1]（全体管理用）'!O125&amp;"-"&amp;'[1]（全体管理用）'!P125&amp;"
"&amp;'[1]（全体管理用）'!Q125</f>
        <v>（0952)
27-5178
26-8088</v>
      </c>
      <c r="H146" s="48" t="str">
        <f>'[1]（全体管理用）'!S125</f>
        <v>一般社団法人
シンシア</v>
      </c>
      <c r="I146" s="52">
        <f>'[1]（全体管理用）'!AD125</f>
        <v>41840</v>
      </c>
      <c r="J146" s="52">
        <f>'[1]（全体管理用）'!AJ125</f>
        <v>41840</v>
      </c>
      <c r="K146" s="53">
        <f>'[1]（全体管理用）'!AK125</f>
        <v>40</v>
      </c>
      <c r="L146" s="51" t="str">
        <f>'[1]（全体管理用）'!AL125</f>
        <v>住宅型</v>
      </c>
      <c r="M146" s="51" t="str">
        <f>'[1]（全体管理用）'!AM125&amp;CHAR(10)</f>
        <v xml:space="preserve">-
</v>
      </c>
    </row>
    <row r="147" spans="1:13" ht="54.75" customHeight="1">
      <c r="A147" s="46" t="str">
        <f>'[1]（全体管理用）'!AQ126</f>
        <v>第134号</v>
      </c>
      <c r="B147" s="46">
        <f>'[1]（全体管理用）'!C126</f>
        <v>0</v>
      </c>
      <c r="C147" s="47" t="str">
        <f>'[1]（全体管理用）'!D126</f>
        <v>有料老人ホーム
セントポーリアセカンドステージ</v>
      </c>
      <c r="D147" s="48" t="str">
        <f>"〒"&amp;'[1]（全体管理用）'!E126&amp;"-"&amp;'[1]（全体管理用）'!F126&amp;CHAR(10)&amp;'[1]（全体管理用）'!H126&amp;'[1]（全体管理用）'!I126&amp;'[1]（全体管理用）'!J126</f>
        <v>〒841-0046
鳥栖市真木町1990番地</v>
      </c>
      <c r="E147" s="49" t="str">
        <f>'[1]（全体管理用）'!L126</f>
        <v>H30.4.15
R1.10.1</v>
      </c>
      <c r="F147" s="50" t="str">
        <f>'[1]（全体管理用）'!M126</f>
        <v>料金の変更
料金の変更</v>
      </c>
      <c r="G147" s="51" t="str">
        <f>"（"&amp;'[1]（全体管理用）'!N126&amp;")
" &amp;'[1]（全体管理用）'!O126&amp;"-"&amp;'[1]（全体管理用）'!P126&amp;"
"&amp;'[1]（全体管理用）'!Q126</f>
        <v>（0942)
50-5150
50-5152</v>
      </c>
      <c r="H147" s="48" t="str">
        <f>'[1]（全体管理用）'!S126</f>
        <v>株式会社
メディカルサービス　せとじま</v>
      </c>
      <c r="I147" s="52">
        <f>'[1]（全体管理用）'!AD126</f>
        <v>41883</v>
      </c>
      <c r="J147" s="52">
        <f>'[1]（全体管理用）'!AJ126</f>
        <v>41883</v>
      </c>
      <c r="K147" s="53">
        <f>'[1]（全体管理用）'!AK126</f>
        <v>38</v>
      </c>
      <c r="L147" s="51" t="str">
        <f>'[1]（全体管理用）'!AL126</f>
        <v>住宅型</v>
      </c>
      <c r="M147" s="51" t="str">
        <f>'[1]（全体管理用）'!AM126&amp;CHAR(10)</f>
        <v xml:space="preserve">-
</v>
      </c>
    </row>
    <row r="148" spans="1:13" ht="54.75" customHeight="1">
      <c r="A148" s="46" t="str">
        <f>'[1]（全体管理用）'!AQ127</f>
        <v>第136号</v>
      </c>
      <c r="B148" s="46">
        <f>'[1]（全体管理用）'!C127</f>
        <v>0</v>
      </c>
      <c r="C148" s="47" t="str">
        <f>'[1]（全体管理用）'!D127</f>
        <v>住宅型有料老人ホーム
明日香</v>
      </c>
      <c r="D148" s="48" t="str">
        <f>"〒"&amp;'[1]（全体管理用）'!E127&amp;"-"&amp;'[1]（全体管理用）'!F127&amp;CHAR(10)&amp;'[1]（全体管理用）'!H127&amp;'[1]（全体管理用）'!I127&amp;'[1]（全体管理用）'!J127</f>
        <v>〒840-2205
佐賀市川副町大字南里1197-8</v>
      </c>
      <c r="E148" s="49">
        <f>'[1]（全体管理用）'!L127</f>
        <v>0</v>
      </c>
      <c r="F148" s="50">
        <f>'[1]（全体管理用）'!M127</f>
        <v>0</v>
      </c>
      <c r="G148" s="51" t="str">
        <f>"（"&amp;'[1]（全体管理用）'!N127&amp;")
" &amp;'[1]（全体管理用）'!O127&amp;"-"&amp;'[1]（全体管理用）'!P127&amp;"
"&amp;'[1]（全体管理用）'!Q127</f>
        <v>（0952)
46-0010
46-0020</v>
      </c>
      <c r="H148" s="48" t="str">
        <f>'[1]（全体管理用）'!S127</f>
        <v>株式会社 さとう</v>
      </c>
      <c r="I148" s="52">
        <f>'[1]（全体管理用）'!AD127</f>
        <v>41883</v>
      </c>
      <c r="J148" s="52">
        <f>'[1]（全体管理用）'!AJ127</f>
        <v>41883</v>
      </c>
      <c r="K148" s="53">
        <f>'[1]（全体管理用）'!AK127</f>
        <v>40</v>
      </c>
      <c r="L148" s="51" t="str">
        <f>'[1]（全体管理用）'!AL127</f>
        <v>住宅型</v>
      </c>
      <c r="M148" s="51" t="str">
        <f>'[1]（全体管理用）'!AM127&amp;CHAR(10)</f>
        <v xml:space="preserve">-
</v>
      </c>
    </row>
    <row r="149" spans="1:13" ht="54.75" customHeight="1">
      <c r="A149" s="46" t="str">
        <f>'[1]（全体管理用）'!AQ128</f>
        <v>第137号</v>
      </c>
      <c r="B149" s="46">
        <f>'[1]（全体管理用）'!C128</f>
        <v>0</v>
      </c>
      <c r="C149" s="47" t="str">
        <f>'[1]（全体管理用）'!D128</f>
        <v>やすらぎの杜 日の隈</v>
      </c>
      <c r="D149" s="48" t="str">
        <f>"〒"&amp;'[1]（全体管理用）'!E128&amp;"-"&amp;'[1]（全体管理用）'!F128&amp;CHAR(10)&amp;'[1]（全体管理用）'!H128&amp;'[1]（全体管理用）'!I128&amp;'[1]（全体管理用）'!J128</f>
        <v>〒842-0015
神埼市神埼町尾崎4530番地24</v>
      </c>
      <c r="E149" s="49">
        <f>'[1]（全体管理用）'!L128</f>
        <v>0</v>
      </c>
      <c r="F149" s="50">
        <f>'[1]（全体管理用）'!M128</f>
        <v>0</v>
      </c>
      <c r="G149" s="51" t="str">
        <f>"（"&amp;'[1]（全体管理用）'!N128&amp;")
" &amp;'[1]（全体管理用）'!O128&amp;"-"&amp;'[1]（全体管理用）'!P128&amp;"
"&amp;'[1]（全体管理用）'!Q128</f>
        <v>（0952)
53-6302
53-6305</v>
      </c>
      <c r="H149" s="48" t="str">
        <f>'[1]（全体管理用）'!S128</f>
        <v>株式会社 佳心</v>
      </c>
      <c r="I149" s="52">
        <f>'[1]（全体管理用）'!AD128</f>
        <v>41913</v>
      </c>
      <c r="J149" s="52">
        <f>'[1]（全体管理用）'!AJ128</f>
        <v>41913</v>
      </c>
      <c r="K149" s="53">
        <f>'[1]（全体管理用）'!AK128</f>
        <v>9</v>
      </c>
      <c r="L149" s="51" t="str">
        <f>'[1]（全体管理用）'!AL128</f>
        <v>住宅型</v>
      </c>
      <c r="M149" s="51" t="str">
        <f>'[1]（全体管理用）'!AM128&amp;CHAR(10)</f>
        <v xml:space="preserve">-
</v>
      </c>
    </row>
    <row r="150" spans="1:13" ht="54.75" customHeight="1">
      <c r="A150" s="46" t="str">
        <f>'[1]（全体管理用）'!AQ129</f>
        <v>第138号</v>
      </c>
      <c r="B150" s="46">
        <f>'[1]（全体管理用）'!C129</f>
        <v>0</v>
      </c>
      <c r="C150" s="47" t="str">
        <f>'[1]（全体管理用）'!D129</f>
        <v>ケアサポートしらたき</v>
      </c>
      <c r="D150" s="48" t="str">
        <f>"〒"&amp;'[1]（全体管理用）'!E129&amp;"-"&amp;'[1]（全体管理用）'!F129&amp;CHAR(10)&amp;'[1]（全体管理用）'!H129&amp;'[1]（全体管理用）'!I129&amp;'[1]（全体管理用）'!J129</f>
        <v>〒849-2204
小城市小城町松尾1804番地7</v>
      </c>
      <c r="E150" s="49">
        <f>'[1]（全体管理用）'!L129</f>
        <v>0</v>
      </c>
      <c r="F150" s="50">
        <f>'[1]（全体管理用）'!M129</f>
        <v>0</v>
      </c>
      <c r="G150" s="51" t="str">
        <f>"（"&amp;'[1]（全体管理用）'!N129&amp;")
" &amp;'[1]（全体管理用）'!O129&amp;"-"&amp;'[1]（全体管理用）'!P129&amp;"
"&amp;'[1]（全体管理用）'!Q129</f>
        <v>（0952)
73-3333
73-3499</v>
      </c>
      <c r="H150" s="48" t="str">
        <f>'[1]（全体管理用）'!S129</f>
        <v>一般社団法人
しらたき</v>
      </c>
      <c r="I150" s="52">
        <f>'[1]（全体管理用）'!AD129</f>
        <v>41913</v>
      </c>
      <c r="J150" s="52">
        <f>'[1]（全体管理用）'!AJ129</f>
        <v>41913</v>
      </c>
      <c r="K150" s="53">
        <f>'[1]（全体管理用）'!AK129</f>
        <v>19</v>
      </c>
      <c r="L150" s="51" t="str">
        <f>'[1]（全体管理用）'!AL129</f>
        <v>住宅型</v>
      </c>
      <c r="M150" s="51" t="str">
        <f>'[1]（全体管理用）'!AM129&amp;CHAR(10)</f>
        <v xml:space="preserve">-
</v>
      </c>
    </row>
    <row r="151" spans="1:13" ht="54.75" customHeight="1">
      <c r="A151" s="46" t="str">
        <f>'[1]（全体管理用）'!AQ130</f>
        <v>第139号</v>
      </c>
      <c r="B151" s="46">
        <f>'[1]（全体管理用）'!C130</f>
        <v>0</v>
      </c>
      <c r="C151" s="47" t="str">
        <f>'[1]（全体管理用）'!D130</f>
        <v>有料老人ホームすみれ</v>
      </c>
      <c r="D151" s="48" t="str">
        <f>"〒"&amp;'[1]（全体管理用）'!E130&amp;"-"&amp;'[1]（全体管理用）'!F130&amp;CHAR(10)&amp;'[1]（全体管理用）'!H130&amp;'[1]（全体管理用）'!I130&amp;'[1]（全体管理用）'!J130</f>
        <v>〒849-0905
佐賀市金立町大字千布2312-1</v>
      </c>
      <c r="E151" s="49">
        <f>'[1]（全体管理用）'!L130</f>
        <v>0</v>
      </c>
      <c r="F151" s="50">
        <f>'[1]（全体管理用）'!M130</f>
        <v>0</v>
      </c>
      <c r="G151" s="51" t="str">
        <f>"（"&amp;'[1]（全体管理用）'!N130&amp;")
" &amp;'[1]（全体管理用）'!O130&amp;"-"&amp;'[1]（全体管理用）'!P130&amp;"
"&amp;'[1]（全体管理用）'!Q130</f>
        <v>（0952)
20-0910
20-0910</v>
      </c>
      <c r="H151" s="48" t="str">
        <f>'[1]（全体管理用）'!S130</f>
        <v>株式会社
ケアハウスすみれ</v>
      </c>
      <c r="I151" s="52">
        <f>'[1]（全体管理用）'!AD130</f>
        <v>41917</v>
      </c>
      <c r="J151" s="52" t="str">
        <f>'[1]（全体管理用）'!AJ130</f>
        <v>-
(地域密着型
特定施設)</v>
      </c>
      <c r="K151" s="53">
        <f>'[1]（全体管理用）'!AK130</f>
        <v>14</v>
      </c>
      <c r="L151" s="51" t="str">
        <f>'[1]（全体管理用）'!AL130</f>
        <v>住宅型</v>
      </c>
      <c r="M151" s="51" t="str">
        <f>'[1]（全体管理用）'!AM130&amp;CHAR(10)</f>
        <v xml:space="preserve">-
</v>
      </c>
    </row>
    <row r="152" spans="1:13" ht="54.75" customHeight="1">
      <c r="A152" s="46" t="str">
        <f>'[1]（全体管理用）'!AQ131</f>
        <v>第140号</v>
      </c>
      <c r="B152" s="46">
        <f>'[1]（全体管理用）'!C131</f>
        <v>0</v>
      </c>
      <c r="C152" s="47" t="str">
        <f>'[1]（全体管理用）'!D131</f>
        <v>ケアホーム
すこやか</v>
      </c>
      <c r="D152" s="48" t="str">
        <f>"〒"&amp;'[1]（全体管理用）'!E131&amp;"-"&amp;'[1]（全体管理用）'!F131&amp;CHAR(10)&amp;'[1]（全体管理用）'!H131&amp;'[1]（全体管理用）'!I131&amp;'[1]（全体管理用）'!J131</f>
        <v>〒841-0056
鳥栖市蔵上町663-1</v>
      </c>
      <c r="E152" s="49" t="str">
        <f>'[1]（全体管理用）'!L131</f>
        <v>H30.6.28
R1.11.1</v>
      </c>
      <c r="F152" s="50" t="str">
        <f>'[1]（全体管理用）'!M131</f>
        <v>定員数の増員等
料金の改定</v>
      </c>
      <c r="G152" s="51" t="str">
        <f>"（"&amp;'[1]（全体管理用）'!N131&amp;")
" &amp;'[1]（全体管理用）'!O131&amp;"-"&amp;'[1]（全体管理用）'!P131&amp;"
"&amp;'[1]（全体管理用）'!Q131</f>
        <v>（0942)
81-1665
81-1675</v>
      </c>
      <c r="H152" s="48" t="str">
        <f>'[1]（全体管理用）'!S131</f>
        <v>有限会社 プラス</v>
      </c>
      <c r="I152" s="52">
        <f>'[1]（全体管理用）'!AD131</f>
        <v>41932</v>
      </c>
      <c r="J152" s="52">
        <f>'[1]（全体管理用）'!AJ131</f>
        <v>41932</v>
      </c>
      <c r="K152" s="53">
        <f>'[1]（全体管理用）'!AK131</f>
        <v>23</v>
      </c>
      <c r="L152" s="51" t="str">
        <f>'[1]（全体管理用）'!AL131</f>
        <v>住宅型</v>
      </c>
      <c r="M152" s="51" t="str">
        <f>'[1]（全体管理用）'!AM131&amp;CHAR(10)</f>
        <v xml:space="preserve">-
</v>
      </c>
    </row>
    <row r="153" spans="1:13" ht="54.75" customHeight="1">
      <c r="A153" s="46" t="str">
        <f>'[1]（全体管理用）'!AQ132</f>
        <v>第142号</v>
      </c>
      <c r="B153" s="46">
        <f>'[1]（全体管理用）'!C132</f>
        <v>0</v>
      </c>
      <c r="C153" s="47" t="str">
        <f>'[1]（全体管理用）'!D132</f>
        <v>有料老人ホームきらり</v>
      </c>
      <c r="D153" s="48" t="str">
        <f>"〒"&amp;'[1]（全体管理用）'!E132&amp;"-"&amp;'[1]（全体管理用）'!F132&amp;CHAR(10)&amp;'[1]（全体管理用）'!H132&amp;'[1]（全体管理用）'!I132&amp;'[1]（全体管理用）'!J132</f>
        <v>〒840-2012
佐賀市川副町犬井道915-1</v>
      </c>
      <c r="E153" s="49">
        <f>'[1]（全体管理用）'!L132</f>
        <v>0</v>
      </c>
      <c r="F153" s="50">
        <f>'[1]（全体管理用）'!M132</f>
        <v>0</v>
      </c>
      <c r="G153" s="51" t="str">
        <f>"（"&amp;'[1]（全体管理用）'!N132&amp;")
" &amp;'[1]（全体管理用）'!O132&amp;"-"&amp;'[1]（全体管理用）'!P132&amp;"
"&amp;'[1]（全体管理用）'!Q132</f>
        <v>（0952)
37-6005
37-8020</v>
      </c>
      <c r="H153" s="48" t="str">
        <f>'[1]（全体管理用）'!S132</f>
        <v>株式会社 きらり</v>
      </c>
      <c r="I153" s="52">
        <f>'[1]（全体管理用）'!AD132</f>
        <v>41974</v>
      </c>
      <c r="J153" s="52">
        <f>'[1]（全体管理用）'!AJ132</f>
        <v>41974</v>
      </c>
      <c r="K153" s="53">
        <f>'[1]（全体管理用）'!AK132</f>
        <v>9</v>
      </c>
      <c r="L153" s="51" t="str">
        <f>'[1]（全体管理用）'!AL132</f>
        <v>住宅型</v>
      </c>
      <c r="M153" s="51" t="str">
        <f>'[1]（全体管理用）'!AM132&amp;CHAR(10)</f>
        <v xml:space="preserve">-
</v>
      </c>
    </row>
    <row r="154" spans="1:13" ht="54.75" customHeight="1">
      <c r="A154" s="46" t="str">
        <f>'[1]（全体管理用）'!AQ133</f>
        <v>第143号</v>
      </c>
      <c r="B154" s="46">
        <f>'[1]（全体管理用）'!C133</f>
        <v>0</v>
      </c>
      <c r="C154" s="47" t="str">
        <f>'[1]（全体管理用）'!D133</f>
        <v>有料老人ホーム
ゆうゆう天建寺</v>
      </c>
      <c r="D154" s="48" t="str">
        <f>"〒"&amp;'[1]（全体管理用）'!E133&amp;"-"&amp;'[1]（全体管理用）'!F133&amp;CHAR(10)&amp;'[1]（全体管理用）'!H133&amp;'[1]（全体管理用）'!I133&amp;'[1]（全体管理用）'!J133</f>
        <v>〒840-1102
三養基郡みやき町大字天建寺1492番地2</v>
      </c>
      <c r="E154" s="49">
        <f>'[1]（全体管理用）'!L133</f>
        <v>0</v>
      </c>
      <c r="F154" s="50">
        <f>'[1]（全体管理用）'!M133</f>
        <v>0</v>
      </c>
      <c r="G154" s="51" t="str">
        <f>"（"&amp;'[1]（全体管理用）'!N133&amp;")
" &amp;'[1]（全体管理用）'!O133&amp;"-"&amp;'[1]（全体管理用）'!P133&amp;"
"&amp;'[1]（全体管理用）'!Q133</f>
        <v>（0942)
96-5500
96-5500</v>
      </c>
      <c r="H154" s="48" t="str">
        <f>'[1]（全体管理用）'!S133</f>
        <v>有限会社
ケアサポートゆうゆう</v>
      </c>
      <c r="I154" s="52">
        <f>'[1]（全体管理用）'!AD133</f>
        <v>41974</v>
      </c>
      <c r="J154" s="52">
        <f>'[1]（全体管理用）'!AJ133</f>
        <v>41974</v>
      </c>
      <c r="K154" s="53">
        <f>'[1]（全体管理用）'!AK133</f>
        <v>34</v>
      </c>
      <c r="L154" s="51" t="str">
        <f>'[1]（全体管理用）'!AL133</f>
        <v>住宅型</v>
      </c>
      <c r="M154" s="51" t="str">
        <f>'[1]（全体管理用）'!AM133&amp;CHAR(10)</f>
        <v xml:space="preserve">-
</v>
      </c>
    </row>
    <row r="155" spans="1:13" ht="54.75" customHeight="1">
      <c r="A155" s="46" t="str">
        <f>'[1]（全体管理用）'!AQ134</f>
        <v>第144号</v>
      </c>
      <c r="B155" s="46">
        <f>'[1]（全体管理用）'!C134</f>
        <v>0</v>
      </c>
      <c r="C155" s="47" t="str">
        <f>'[1]（全体管理用）'!D134</f>
        <v>有料老人ホーム青空
若宮館</v>
      </c>
      <c r="D155" s="48" t="str">
        <f>"〒"&amp;'[1]（全体管理用）'!E134&amp;"-"&amp;'[1]（全体管理用）'!F134&amp;CHAR(10)&amp;'[1]（全体管理用）'!H134&amp;'[1]（全体管理用）'!I134&amp;'[1]（全体管理用）'!J134</f>
        <v>〒849-0926
佐賀市若宮二丁目14番12号</v>
      </c>
      <c r="E155" s="49">
        <f>'[1]（全体管理用）'!L134</f>
        <v>43739</v>
      </c>
      <c r="F155" s="50" t="str">
        <f>'[1]（全体管理用）'!M134</f>
        <v>料金の変更</v>
      </c>
      <c r="G155" s="51" t="str">
        <f>"（"&amp;'[1]（全体管理用）'!N134&amp;")
" &amp;'[1]（全体管理用）'!O134&amp;"-"&amp;'[1]（全体管理用）'!P134&amp;"
"&amp;'[1]（全体管理用）'!Q134</f>
        <v>（0952)
37-7081
37-7082</v>
      </c>
      <c r="H155" s="48" t="str">
        <f>'[1]（全体管理用）'!S134</f>
        <v>有限会社 釘本</v>
      </c>
      <c r="I155" s="52">
        <f>'[1]（全体管理用）'!AD134</f>
        <v>41978</v>
      </c>
      <c r="J155" s="52">
        <f>'[1]（全体管理用）'!AJ134</f>
        <v>41978</v>
      </c>
      <c r="K155" s="53">
        <f>'[1]（全体管理用）'!AK134</f>
        <v>21</v>
      </c>
      <c r="L155" s="51" t="str">
        <f>'[1]（全体管理用）'!AL134</f>
        <v>住宅型</v>
      </c>
      <c r="M155" s="51" t="str">
        <f>'[1]（全体管理用）'!AM134&amp;CHAR(10)</f>
        <v xml:space="preserve">-
</v>
      </c>
    </row>
    <row r="156" spans="1:13" ht="54.75" customHeight="1">
      <c r="A156" s="46" t="str">
        <f>'[1]（全体管理用）'!AQ135</f>
        <v>第146号</v>
      </c>
      <c r="B156" s="46">
        <f>'[1]（全体管理用）'!C135</f>
        <v>0</v>
      </c>
      <c r="C156" s="47" t="str">
        <f>'[1]（全体管理用）'!D135</f>
        <v>住宅型有料老人ホーム 鏡</v>
      </c>
      <c r="D156" s="48" t="str">
        <f>"〒"&amp;'[1]（全体管理用）'!E135&amp;"-"&amp;'[1]（全体管理用）'!F135&amp;CHAR(10)&amp;'[1]（全体管理用）'!H135&amp;'[1]（全体管理用）'!I135&amp;'[1]（全体管理用）'!J135</f>
        <v>〒847-0022
唐津市鏡2838-1</v>
      </c>
      <c r="E156" s="49">
        <f>'[1]（全体管理用）'!L135</f>
        <v>0</v>
      </c>
      <c r="F156" s="50">
        <f>'[1]（全体管理用）'!M135</f>
        <v>0</v>
      </c>
      <c r="G156" s="51" t="str">
        <f>"（"&amp;'[1]（全体管理用）'!N135&amp;")
" &amp;'[1]（全体管理用）'!O135&amp;"-"&amp;'[1]（全体管理用）'!P135&amp;"
"&amp;'[1]（全体管理用）'!Q135</f>
        <v>（0955)
58-8592
58-8592</v>
      </c>
      <c r="H156" s="48" t="str">
        <f>'[1]（全体管理用）'!S135</f>
        <v>株式会社 サンライズ</v>
      </c>
      <c r="I156" s="52">
        <f>'[1]（全体管理用）'!AD135</f>
        <v>42005</v>
      </c>
      <c r="J156" s="52">
        <f>'[1]（全体管理用）'!AJ135</f>
        <v>42005</v>
      </c>
      <c r="K156" s="53">
        <f>'[1]（全体管理用）'!AK135</f>
        <v>9</v>
      </c>
      <c r="L156" s="51" t="str">
        <f>'[1]（全体管理用）'!AL135</f>
        <v>住宅型</v>
      </c>
      <c r="M156" s="51" t="str">
        <f>'[1]（全体管理用）'!AM135&amp;CHAR(10)</f>
        <v xml:space="preserve">-
</v>
      </c>
    </row>
    <row r="157" spans="1:13" ht="54.75" customHeight="1">
      <c r="A157" s="46" t="str">
        <f>'[1]（全体管理用）'!AQ136</f>
        <v>第147号</v>
      </c>
      <c r="B157" s="46">
        <f>'[1]（全体管理用）'!C136</f>
        <v>0</v>
      </c>
      <c r="C157" s="47" t="str">
        <f>'[1]（全体管理用）'!D136</f>
        <v>住宅型有料老人ホーム
ききょう</v>
      </c>
      <c r="D157" s="48" t="str">
        <f>"〒"&amp;'[1]（全体管理用）'!E136&amp;"-"&amp;'[1]（全体管理用）'!F136&amp;CHAR(10)&amp;'[1]（全体管理用）'!H136&amp;'[1]（全体管理用）'!I136&amp;'[1]（全体管理用）'!J136</f>
        <v>〒840-2202
佐賀市川副町大字早津江津287番3</v>
      </c>
      <c r="E157" s="49">
        <f>'[1]（全体管理用）'!L136</f>
        <v>0</v>
      </c>
      <c r="F157" s="50">
        <f>'[1]（全体管理用）'!M136</f>
        <v>0</v>
      </c>
      <c r="G157" s="51" t="str">
        <f>"（"&amp;'[1]（全体管理用）'!N136&amp;")
" &amp;'[1]（全体管理用）'!O136&amp;"-"&amp;'[1]（全体管理用）'!P136&amp;"
"&amp;'[1]（全体管理用）'!Q136</f>
        <v>（0952)
45-0033
45-0022</v>
      </c>
      <c r="H157" s="48" t="str">
        <f>'[1]（全体管理用）'!S136</f>
        <v>医療法人 源勇会</v>
      </c>
      <c r="I157" s="52">
        <f>'[1]（全体管理用）'!AD136</f>
        <v>42009</v>
      </c>
      <c r="J157" s="52">
        <f>'[1]（全体管理用）'!AJ136</f>
        <v>42009</v>
      </c>
      <c r="K157" s="53">
        <f>'[1]（全体管理用）'!AK136</f>
        <v>26</v>
      </c>
      <c r="L157" s="51" t="str">
        <f>'[1]（全体管理用）'!AL136</f>
        <v>住宅型</v>
      </c>
      <c r="M157" s="51" t="str">
        <f>'[1]（全体管理用）'!AM136&amp;CHAR(10)</f>
        <v xml:space="preserve">-
</v>
      </c>
    </row>
    <row r="158" spans="1:13" ht="54.75" customHeight="1">
      <c r="A158" s="46" t="str">
        <f>'[1]（全体管理用）'!AQ137</f>
        <v>第148号</v>
      </c>
      <c r="B158" s="46">
        <f>'[1]（全体管理用）'!C137</f>
        <v>0</v>
      </c>
      <c r="C158" s="47" t="str">
        <f>'[1]（全体管理用）'!D137</f>
        <v>住宅型有料老人ホーム
グランパラン ラシュレ</v>
      </c>
      <c r="D158" s="48" t="str">
        <f>"〒"&amp;'[1]（全体管理用）'!E137&amp;"-"&amp;'[1]（全体管理用）'!F137&amp;CHAR(10)&amp;'[1]（全体管理用）'!H137&amp;'[1]（全体管理用）'!I137&amp;'[1]（全体管理用）'!J137</f>
        <v>〒848-0022
伊万里市大坪町乙1518番地4</v>
      </c>
      <c r="E158" s="49" t="str">
        <f>'[1]（全体管理用）'!L137</f>
        <v>H30.4.21
R1.10.1
R1.11.1      R2.7.1</v>
      </c>
      <c r="F158" s="50" t="str">
        <f>'[1]（全体管理用）'!M137</f>
        <v>管理者の変更
料金変更
管理者の健康                   入居対象者の変更</v>
      </c>
      <c r="G158" s="51" t="str">
        <f>"（"&amp;'[1]（全体管理用）'!N137&amp;")
" &amp;'[1]（全体管理用）'!O137&amp;"-"&amp;'[1]（全体管理用）'!P137&amp;"
"&amp;'[1]（全体管理用）'!Q137</f>
        <v>（0955)
20-0001
20-0003</v>
      </c>
      <c r="H158" s="48" t="str">
        <f>'[1]（全体管理用）'!S137</f>
        <v>社会福祉法人 花心会</v>
      </c>
      <c r="I158" s="52">
        <f>'[1]（全体管理用）'!AD137</f>
        <v>42036</v>
      </c>
      <c r="J158" s="52">
        <f>'[1]（全体管理用）'!AJ137</f>
        <v>42036</v>
      </c>
      <c r="K158" s="53">
        <f>'[1]（全体管理用）'!AK137</f>
        <v>40</v>
      </c>
      <c r="L158" s="51" t="str">
        <f>'[1]（全体管理用）'!AL137</f>
        <v>住宅型</v>
      </c>
      <c r="M158" s="51" t="str">
        <f>'[1]（全体管理用）'!AM137&amp;CHAR(10)</f>
        <v xml:space="preserve">-
</v>
      </c>
    </row>
    <row r="159" spans="1:13" ht="54.75" customHeight="1">
      <c r="A159" s="46" t="str">
        <f>'[1]（全体管理用）'!AQ138</f>
        <v>第149号</v>
      </c>
      <c r="B159" s="46">
        <f>'[1]（全体管理用）'!C138</f>
        <v>0</v>
      </c>
      <c r="C159" s="47" t="str">
        <f>'[1]（全体管理用）'!D138</f>
        <v>ぬくもいホーム
すずらん</v>
      </c>
      <c r="D159" s="48" t="str">
        <f>"〒"&amp;'[1]（全体管理用）'!E138&amp;"-"&amp;'[1]（全体管理用）'!F138&amp;CHAR(10)&amp;'[1]（全体管理用）'!H138&amp;'[1]（全体管理用）'!I138&amp;'[1]（全体管理用）'!J138</f>
        <v>〒847-0881
唐津市竹木場字前田5012番地1</v>
      </c>
      <c r="E159" s="49">
        <f>'[1]（全体管理用）'!L138</f>
        <v>0</v>
      </c>
      <c r="F159" s="50">
        <f>'[1]（全体管理用）'!M138</f>
        <v>0</v>
      </c>
      <c r="G159" s="51" t="str">
        <f>"（"&amp;'[1]（全体管理用）'!N138&amp;")
" &amp;'[1]（全体管理用）'!O138&amp;"-"&amp;'[1]（全体管理用）'!P138&amp;"
"&amp;'[1]（全体管理用）'!Q138</f>
        <v>（0955)
58-9067
73-6820</v>
      </c>
      <c r="H159" s="48" t="str">
        <f>'[1]（全体管理用）'!S138</f>
        <v>株式会社 真盛</v>
      </c>
      <c r="I159" s="52">
        <f>'[1]（全体管理用）'!AD138</f>
        <v>42036</v>
      </c>
      <c r="J159" s="52">
        <f>'[1]（全体管理用）'!AJ138</f>
        <v>42036</v>
      </c>
      <c r="K159" s="53">
        <f>'[1]（全体管理用）'!AK138</f>
        <v>21</v>
      </c>
      <c r="L159" s="51" t="str">
        <f>'[1]（全体管理用）'!AL138</f>
        <v>住宅型</v>
      </c>
      <c r="M159" s="51" t="str">
        <f>'[1]（全体管理用）'!AM138&amp;CHAR(10)</f>
        <v xml:space="preserve">-
</v>
      </c>
    </row>
    <row r="160" spans="1:13" ht="54.75" customHeight="1">
      <c r="A160" s="46" t="str">
        <f>'[1]（全体管理用）'!AQ139</f>
        <v>第150号</v>
      </c>
      <c r="B160" s="46">
        <f>'[1]（全体管理用）'!C139</f>
        <v>0</v>
      </c>
      <c r="C160" s="47" t="str">
        <f>'[1]（全体管理用）'!D139</f>
        <v>有料老人ホーム
はるの木</v>
      </c>
      <c r="D160" s="48" t="str">
        <f>"〒"&amp;'[1]（全体管理用）'!E139&amp;"-"&amp;'[1]（全体管理用）'!F139&amp;CHAR(10)&amp;'[1]（全体管理用）'!H139&amp;'[1]（全体管理用）'!I139&amp;'[1]（全体管理用）'!J139</f>
        <v>〒845-0033
小城市三日月町樋口字江利922番地1</v>
      </c>
      <c r="E160" s="49">
        <f>'[1]（全体管理用）'!L139</f>
        <v>0</v>
      </c>
      <c r="F160" s="50">
        <f>'[1]（全体管理用）'!M139</f>
        <v>0</v>
      </c>
      <c r="G160" s="51" t="str">
        <f>"（"&amp;'[1]（全体管理用）'!N139&amp;")
" &amp;'[1]（全体管理用）'!O139&amp;"-"&amp;'[1]（全体管理用）'!P139&amp;"
"&amp;'[1]（全体管理用）'!Q139</f>
        <v>（0952)
97-8365
97-8366</v>
      </c>
      <c r="H160" s="48" t="str">
        <f>'[1]（全体管理用）'!S139</f>
        <v>株式会社 リアン</v>
      </c>
      <c r="I160" s="52">
        <f>'[1]（全体管理用）'!AD139</f>
        <v>42064</v>
      </c>
      <c r="J160" s="52">
        <f>'[1]（全体管理用）'!AJ139</f>
        <v>42064</v>
      </c>
      <c r="K160" s="53">
        <f>'[1]（全体管理用）'!AK139</f>
        <v>8</v>
      </c>
      <c r="L160" s="51" t="str">
        <f>'[1]（全体管理用）'!AL139</f>
        <v>住宅型</v>
      </c>
      <c r="M160" s="51" t="str">
        <f>'[1]（全体管理用）'!AM139&amp;CHAR(10)</f>
        <v xml:space="preserve">-
</v>
      </c>
    </row>
    <row r="161" spans="1:13" ht="54.75" customHeight="1">
      <c r="A161" s="46" t="str">
        <f>'[1]（全体管理用）'!AQ140</f>
        <v>第151号</v>
      </c>
      <c r="B161" s="46">
        <f>'[1]（全体管理用）'!C140</f>
        <v>0</v>
      </c>
      <c r="C161" s="47" t="str">
        <f>'[1]（全体管理用）'!D140</f>
        <v>アイケアレジデンス東唐津</v>
      </c>
      <c r="D161" s="48" t="str">
        <f>"〒"&amp;'[1]（全体管理用）'!E140&amp;"-"&amp;'[1]（全体管理用）'!F140&amp;CHAR(10)&amp;'[1]（全体管理用）'!H140&amp;'[1]（全体管理用）'!I140&amp;'[1]（全体管理用）'!J140</f>
        <v>〒847-0021
唐津市松南町3番55号</v>
      </c>
      <c r="E161" s="49">
        <f>'[1]（全体管理用）'!L140</f>
        <v>0</v>
      </c>
      <c r="F161" s="50">
        <f>'[1]（全体管理用）'!M140</f>
        <v>0</v>
      </c>
      <c r="G161" s="51" t="str">
        <f>"（"&amp;'[1]（全体管理用）'!N140&amp;")
" &amp;'[1]（全体管理用）'!O140&amp;"-"&amp;'[1]（全体管理用）'!P140&amp;"
"&amp;'[1]（全体管理用）'!Q140</f>
        <v>（050)
3803-8138
0955-77-5033</v>
      </c>
      <c r="H161" s="48" t="str">
        <f>'[1]（全体管理用）'!S140</f>
        <v>アイケア株式会社</v>
      </c>
      <c r="I161" s="52">
        <f>'[1]（全体管理用）'!AD140</f>
        <v>42079</v>
      </c>
      <c r="J161" s="52">
        <f>'[1]（全体管理用）'!AJ140</f>
        <v>42079</v>
      </c>
      <c r="K161" s="53">
        <f>'[1]（全体管理用）'!AK140</f>
        <v>30</v>
      </c>
      <c r="L161" s="51" t="str">
        <f>'[1]（全体管理用）'!AL140</f>
        <v>介護付</v>
      </c>
      <c r="M161" s="51" t="str">
        <f>'[1]（全体管理用）'!AM140&amp;CHAR(10)</f>
        <v xml:space="preserve">4170201380
</v>
      </c>
    </row>
    <row r="162" spans="1:13" ht="54.75" customHeight="1">
      <c r="A162" s="46" t="str">
        <f>'[1]（全体管理用）'!AQ141</f>
        <v>第152号</v>
      </c>
      <c r="B162" s="46">
        <f>'[1]（全体管理用）'!C141</f>
        <v>0</v>
      </c>
      <c r="C162" s="47" t="str">
        <f>'[1]（全体管理用）'!D141</f>
        <v>住宅型有料老人ホーム
すみれ園</v>
      </c>
      <c r="D162" s="48" t="str">
        <f>"〒"&amp;'[1]（全体管理用）'!E141&amp;"-"&amp;'[1]（全体管理用）'!F141&amp;CHAR(10)&amp;'[1]（全体管理用）'!H141&amp;'[1]（全体管理用）'!I141&amp;'[1]（全体管理用）'!J141</f>
        <v>〒849-2102
杵島郡大町町大字福母3031-1</v>
      </c>
      <c r="E162" s="49">
        <f>'[1]（全体管理用）'!L141</f>
        <v>43739</v>
      </c>
      <c r="F162" s="50" t="str">
        <f>'[1]（全体管理用）'!M141</f>
        <v>料金の変更</v>
      </c>
      <c r="G162" s="51" t="str">
        <f>"（"&amp;'[1]（全体管理用）'!N141&amp;")
" &amp;'[1]（全体管理用）'!O141&amp;"-"&amp;'[1]（全体管理用）'!P141&amp;"
"&amp;'[1]（全体管理用）'!Q141</f>
        <v>（0952)
82-3311
82-3027</v>
      </c>
      <c r="H162" s="48" t="str">
        <f>'[1]（全体管理用）'!S141</f>
        <v>社会福祉法人 聖仁会</v>
      </c>
      <c r="I162" s="52">
        <f>'[1]（全体管理用）'!AD141</f>
        <v>42095</v>
      </c>
      <c r="J162" s="52">
        <f>'[1]（全体管理用）'!AJ141</f>
        <v>42916</v>
      </c>
      <c r="K162" s="53">
        <f>'[1]（全体管理用）'!AK141</f>
        <v>23</v>
      </c>
      <c r="L162" s="51" t="str">
        <f>'[1]（全体管理用）'!AL141</f>
        <v>住宅型</v>
      </c>
      <c r="M162" s="51" t="str">
        <f>'[1]（全体管理用）'!AM141&amp;CHAR(10)</f>
        <v xml:space="preserve">-
</v>
      </c>
    </row>
    <row r="163" spans="1:13" ht="54.75" customHeight="1">
      <c r="A163" s="46" t="str">
        <f>'[1]（全体管理用）'!AQ142</f>
        <v>第153号</v>
      </c>
      <c r="B163" s="46">
        <f>'[1]（全体管理用）'!C142</f>
        <v>0</v>
      </c>
      <c r="C163" s="47" t="str">
        <f>'[1]（全体管理用）'!D142</f>
        <v>有料老人ホーム
たすけあい佐賀かせ</v>
      </c>
      <c r="D163" s="48" t="str">
        <f>"〒"&amp;'[1]（全体管理用）'!E142&amp;"-"&amp;'[1]（全体管理用）'!F142&amp;CHAR(10)&amp;'[1]（全体管理用）'!H142&amp;'[1]（全体管理用）'!I142&amp;'[1]（全体管理用）'!J142</f>
        <v>〒840-0861
佐賀市嘉瀬町大字中原2516番地1</v>
      </c>
      <c r="E163" s="49">
        <f>'[1]（全体管理用）'!L142</f>
        <v>43709</v>
      </c>
      <c r="F163" s="50" t="str">
        <f>'[1]（全体管理用）'!M142</f>
        <v>家賃の変更</v>
      </c>
      <c r="G163" s="51" t="str">
        <f>"（"&amp;'[1]（全体管理用）'!N142&amp;")
" &amp;'[1]（全体管理用）'!O142&amp;"-"&amp;'[1]（全体管理用）'!P142&amp;"
"&amp;'[1]（全体管理用）'!Q142</f>
        <v>（0952)
23-6950
25-9773</v>
      </c>
      <c r="H163" s="48" t="str">
        <f>'[1]（全体管理用）'!S142</f>
        <v>特定非営利活動法人
たすけあい佐賀かせ</v>
      </c>
      <c r="I163" s="52">
        <f>'[1]（全体管理用）'!AD142</f>
        <v>42095</v>
      </c>
      <c r="J163" s="52">
        <f>'[1]（全体管理用）'!AJ142</f>
        <v>42095</v>
      </c>
      <c r="K163" s="53">
        <f>'[1]（全体管理用）'!AK142</f>
        <v>20</v>
      </c>
      <c r="L163" s="51" t="str">
        <f>'[1]（全体管理用）'!AL142</f>
        <v>住宅型</v>
      </c>
      <c r="M163" s="51" t="str">
        <f>'[1]（全体管理用）'!AM142&amp;CHAR(10)</f>
        <v xml:space="preserve">-
</v>
      </c>
    </row>
    <row r="164" spans="1:13" ht="54.75" customHeight="1">
      <c r="A164" s="46" t="str">
        <f>'[1]（全体管理用）'!AQ143</f>
        <v>第154号</v>
      </c>
      <c r="B164" s="46">
        <f>'[1]（全体管理用）'!C143</f>
        <v>0</v>
      </c>
      <c r="C164" s="47" t="str">
        <f>'[1]（全体管理用）'!D143</f>
        <v>シェアハウス・リアン</v>
      </c>
      <c r="D164" s="48" t="str">
        <f>"〒"&amp;'[1]（全体管理用）'!E143&amp;"-"&amp;'[1]（全体管理用）'!F143&amp;CHAR(10)&amp;'[1]（全体管理用）'!H143&amp;'[1]（全体管理用）'!I143&amp;'[1]（全体管理用）'!J143</f>
        <v>〒848-0031
伊万里市二里町八谷搦1188番地及び1189番地</v>
      </c>
      <c r="E164" s="49" t="str">
        <f>'[1]（全体管理用）'!L143</f>
        <v>R2.1.1
R2.4.1</v>
      </c>
      <c r="F164" s="50" t="str">
        <f>'[1]（全体管理用）'!M143</f>
        <v>管理者の変更
サービス内容の変更</v>
      </c>
      <c r="G164" s="51" t="str">
        <f>"（"&amp;'[1]（全体管理用）'!N143&amp;")
" &amp;'[1]（全体管理用）'!O143&amp;"-"&amp;'[1]（全体管理用）'!P143&amp;"
"&amp;'[1]（全体管理用）'!Q143</f>
        <v>（0955)
22-3383
22-3500</v>
      </c>
      <c r="H164" s="48" t="str">
        <f>'[1]（全体管理用）'!S143</f>
        <v>リアン株式会社</v>
      </c>
      <c r="I164" s="52">
        <f>'[1]（全体管理用）'!AD143</f>
        <v>42095</v>
      </c>
      <c r="J164" s="52">
        <f>'[1]（全体管理用）'!AJ143</f>
        <v>42095</v>
      </c>
      <c r="K164" s="53">
        <f>'[1]（全体管理用）'!AK143</f>
        <v>19</v>
      </c>
      <c r="L164" s="51" t="str">
        <f>'[1]（全体管理用）'!AL143</f>
        <v>住宅型</v>
      </c>
      <c r="M164" s="51" t="str">
        <f>'[1]（全体管理用）'!AM143&amp;CHAR(10)</f>
        <v xml:space="preserve">-
</v>
      </c>
    </row>
    <row r="165" spans="1:13" ht="54.75" customHeight="1">
      <c r="A165" s="46" t="str">
        <f>'[1]（全体管理用）'!AQ144</f>
        <v>第155号</v>
      </c>
      <c r="B165" s="46">
        <f>'[1]（全体管理用）'!C144</f>
        <v>0</v>
      </c>
      <c r="C165" s="47" t="str">
        <f>'[1]（全体管理用）'!D144</f>
        <v>住宅型有料老人ホーム
げんき村弐号館</v>
      </c>
      <c r="D165" s="48" t="str">
        <f>"〒"&amp;'[1]（全体管理用）'!E144&amp;"-"&amp;'[1]（全体管理用）'!F144&amp;CHAR(10)&amp;'[1]（全体管理用）'!H144&amp;'[1]（全体管理用）'!I144&amp;'[1]（全体管理用）'!J144</f>
        <v>〒849-0505
杵島郡江北町大字下小田985番地2</v>
      </c>
      <c r="E165" s="49">
        <f>'[1]（全体管理用）'!L144</f>
        <v>0</v>
      </c>
      <c r="F165" s="50">
        <f>'[1]（全体管理用）'!M144</f>
        <v>0</v>
      </c>
      <c r="G165" s="51" t="str">
        <f>"（"&amp;'[1]（全体管理用）'!N144&amp;")
" &amp;'[1]（全体管理用）'!O144&amp;"-"&amp;'[1]（全体管理用）'!P144&amp;"
"&amp;'[1]（全体管理用）'!Q144</f>
        <v>（0952)
20-2820
20-2830</v>
      </c>
      <c r="H165" s="48" t="str">
        <f>'[1]（全体管理用）'!S144</f>
        <v>株式会社ライフアクセス</v>
      </c>
      <c r="I165" s="52">
        <f>'[1]（全体管理用）'!AD144</f>
        <v>42095</v>
      </c>
      <c r="J165" s="52">
        <f>'[1]（全体管理用）'!AJ144</f>
        <v>42095</v>
      </c>
      <c r="K165" s="53">
        <f>'[1]（全体管理用）'!AK144</f>
        <v>18</v>
      </c>
      <c r="L165" s="51" t="str">
        <f>'[1]（全体管理用）'!AL144</f>
        <v>住宅型</v>
      </c>
      <c r="M165" s="51" t="str">
        <f>'[1]（全体管理用）'!AM144&amp;CHAR(10)</f>
        <v xml:space="preserve">-
</v>
      </c>
    </row>
    <row r="166" spans="1:13" ht="54.75" customHeight="1">
      <c r="A166" s="46" t="str">
        <f>'[1]（全体管理用）'!AQ145</f>
        <v>第156号</v>
      </c>
      <c r="B166" s="46">
        <f>'[1]（全体管理用）'!C145</f>
        <v>0</v>
      </c>
      <c r="C166" s="47" t="str">
        <f>'[1]（全体管理用）'!D145</f>
        <v>住宅型有料老人ホーム
悠愛別荘</v>
      </c>
      <c r="D166" s="48" t="str">
        <f>"〒"&amp;'[1]（全体管理用）'!E145&amp;"-"&amp;'[1]（全体管理用）'!F145&amp;CHAR(10)&amp;'[1]（全体管理用）'!H145&amp;'[1]（全体管理用）'!I145&amp;'[1]（全体管理用）'!J145</f>
        <v>〒849-0012
多久市東多久町大字別府4647-1</v>
      </c>
      <c r="E166" s="49">
        <f>'[1]（全体管理用）'!L145</f>
        <v>0</v>
      </c>
      <c r="F166" s="50">
        <f>'[1]（全体管理用）'!M145</f>
        <v>0</v>
      </c>
      <c r="G166" s="51" t="str">
        <f>"（"&amp;'[1]（全体管理用）'!N145&amp;")
" &amp;'[1]（全体管理用）'!O145&amp;"-"&amp;'[1]（全体管理用）'!P145&amp;"
"&amp;'[1]（全体管理用）'!Q145</f>
        <v>（0952)
71-2200
71-2201</v>
      </c>
      <c r="H166" s="48" t="str">
        <f>'[1]（全体管理用）'!S145</f>
        <v>ウェルビス悠愛株式会社</v>
      </c>
      <c r="I166" s="52">
        <f>'[1]（全体管理用）'!AD145</f>
        <v>42217</v>
      </c>
      <c r="J166" s="52" t="str">
        <f>'[1]（全体管理用）'!AJ145</f>
        <v>-
(地域密着型
特定施設)</v>
      </c>
      <c r="K166" s="53">
        <f>'[1]（全体管理用）'!AK145</f>
        <v>20</v>
      </c>
      <c r="L166" s="51" t="str">
        <f>'[1]（全体管理用）'!AL145</f>
        <v>住宅型</v>
      </c>
      <c r="M166" s="51" t="str">
        <f>'[1]（全体管理用）'!AM145&amp;CHAR(10)</f>
        <v xml:space="preserve">-
</v>
      </c>
    </row>
    <row r="167" spans="1:13" ht="54.75" customHeight="1">
      <c r="A167" s="46" t="str">
        <f>'[1]（全体管理用）'!AQ146</f>
        <v>第157号</v>
      </c>
      <c r="B167" s="46">
        <f>'[1]（全体管理用）'!C146</f>
        <v>0</v>
      </c>
      <c r="C167" s="47" t="str">
        <f>'[1]（全体管理用）'!D146</f>
        <v>有料老人ホーム
家族</v>
      </c>
      <c r="D167" s="48" t="str">
        <f>"〒"&amp;'[1]（全体管理用）'!E146&amp;"-"&amp;'[1]（全体管理用）'!F146&amp;CHAR(10)&amp;'[1]（全体管理用）'!H146&amp;'[1]（全体管理用）'!I146&amp;'[1]（全体管理用）'!J146</f>
        <v>〒849-0201
佐賀市久保田町大字徳万2489-1</v>
      </c>
      <c r="E167" s="49">
        <f>'[1]（全体管理用）'!L146</f>
        <v>0</v>
      </c>
      <c r="F167" s="50">
        <f>'[1]（全体管理用）'!M146</f>
        <v>0</v>
      </c>
      <c r="G167" s="51" t="str">
        <f>"（"&amp;'[1]（全体管理用）'!N146&amp;")
" &amp;'[1]（全体管理用）'!O146&amp;"-"&amp;'[1]（全体管理用）'!P146&amp;"
"&amp;'[1]（全体管理用）'!Q146</f>
        <v>（0952)
68-3883
-</v>
      </c>
      <c r="H167" s="48" t="str">
        <f>'[1]（全体管理用）'!S146</f>
        <v>有限会社　ライフアメニティ</v>
      </c>
      <c r="I167" s="52">
        <f>'[1]（全体管理用）'!AD146</f>
        <v>42217</v>
      </c>
      <c r="J167" s="52">
        <f>'[1]（全体管理用）'!AJ146</f>
        <v>42217</v>
      </c>
      <c r="K167" s="53">
        <f>'[1]（全体管理用）'!AK146</f>
        <v>15</v>
      </c>
      <c r="L167" s="51" t="str">
        <f>'[1]（全体管理用）'!AL146</f>
        <v>住宅型</v>
      </c>
      <c r="M167" s="51" t="str">
        <f>'[1]（全体管理用）'!AM146&amp;CHAR(10)</f>
        <v xml:space="preserve">-
</v>
      </c>
    </row>
    <row r="168" spans="1:13" ht="54.75" customHeight="1">
      <c r="A168" s="46" t="str">
        <f>'[1]（全体管理用）'!AQ147</f>
        <v>第158号</v>
      </c>
      <c r="B168" s="46">
        <f>'[1]（全体管理用）'!C147</f>
        <v>0</v>
      </c>
      <c r="C168" s="47" t="str">
        <f>'[1]（全体管理用）'!D147</f>
        <v>住宅型有料老人ホーム
シニアハウスよろず</v>
      </c>
      <c r="D168" s="48" t="str">
        <f>"〒"&amp;'[1]（全体管理用）'!E147&amp;"-"&amp;'[1]（全体管理用）'!F147&amp;CHAR(10)&amp;'[1]（全体管理用）'!H147&amp;'[1]（全体管理用）'!I147&amp;'[1]（全体管理用）'!J147</f>
        <v>〒845-0032
小城市三日月町金田1160番地3</v>
      </c>
      <c r="E168" s="49">
        <f>'[1]（全体管理用）'!L147</f>
        <v>0</v>
      </c>
      <c r="F168" s="50">
        <f>'[1]（全体管理用）'!M147</f>
        <v>0</v>
      </c>
      <c r="G168" s="51" t="str">
        <f>"（"&amp;'[1]（全体管理用）'!N147&amp;")
" &amp;'[1]（全体管理用）'!O147&amp;"-"&amp;'[1]（全体管理用）'!P147&amp;"
"&amp;'[1]（全体管理用）'!Q147</f>
        <v>（0952)
72-3682
73-1585</v>
      </c>
      <c r="H168" s="48" t="str">
        <f>'[1]（全体管理用）'!S147</f>
        <v>医療法人ロコメディカル
江口病院</v>
      </c>
      <c r="I168" s="52">
        <f>'[1]（全体管理用）'!AD147</f>
        <v>42219</v>
      </c>
      <c r="J168" s="52">
        <f>'[1]（全体管理用）'!AJ147</f>
        <v>42219</v>
      </c>
      <c r="K168" s="53">
        <f>'[1]（全体管理用）'!AK147</f>
        <v>40</v>
      </c>
      <c r="L168" s="51" t="str">
        <f>'[1]（全体管理用）'!AL147</f>
        <v>住宅型</v>
      </c>
      <c r="M168" s="51" t="str">
        <f>'[1]（全体管理用）'!AM147&amp;CHAR(10)</f>
        <v xml:space="preserve">-
</v>
      </c>
    </row>
    <row r="169" spans="1:13" ht="54.75" customHeight="1">
      <c r="A169" s="46" t="str">
        <f>'[1]（全体管理用）'!AQ148</f>
        <v>第159号</v>
      </c>
      <c r="B169" s="46">
        <f>'[1]（全体管理用）'!C148</f>
        <v>0</v>
      </c>
      <c r="C169" s="47" t="str">
        <f>'[1]（全体管理用）'!D148</f>
        <v>ケアホームみどりやま</v>
      </c>
      <c r="D169" s="48" t="str">
        <f>"〒"&amp;'[1]（全体管理用）'!E148&amp;"-"&amp;'[1]（全体管理用）'!F148&amp;CHAR(10)&amp;'[1]（全体管理用）'!H148&amp;'[1]（全体管理用）'!I148&amp;'[1]（全体管理用）'!J148</f>
        <v>〒849-3201
唐津市相知町相知533-34</v>
      </c>
      <c r="E169" s="49">
        <f>'[1]（全体管理用）'!L148</f>
        <v>0</v>
      </c>
      <c r="F169" s="50">
        <f>'[1]（全体管理用）'!M148</f>
        <v>0</v>
      </c>
      <c r="G169" s="51" t="str">
        <f>"（"&amp;'[1]（全体管理用）'!N148&amp;")
" &amp;'[1]（全体管理用）'!O148&amp;"-"&amp;'[1]（全体管理用）'!P148&amp;"
"&amp;'[1]（全体管理用）'!Q148</f>
        <v>（0955)
62-2107
62-2107</v>
      </c>
      <c r="H169" s="48" t="str">
        <f>'[1]（全体管理用）'!S148</f>
        <v>有限会社　
ケアサポート・ＫＳＮ</v>
      </c>
      <c r="I169" s="52">
        <f>'[1]（全体管理用）'!AD148</f>
        <v>42248</v>
      </c>
      <c r="J169" s="52">
        <f>'[1]（全体管理用）'!AJ148</f>
        <v>42248</v>
      </c>
      <c r="K169" s="53">
        <f>'[1]（全体管理用）'!AK148</f>
        <v>12</v>
      </c>
      <c r="L169" s="51" t="str">
        <f>'[1]（全体管理用）'!AL148</f>
        <v>住宅型</v>
      </c>
      <c r="M169" s="51" t="str">
        <f>'[1]（全体管理用）'!AM148&amp;CHAR(10)</f>
        <v xml:space="preserve">-
</v>
      </c>
    </row>
    <row r="170" spans="1:13" ht="54.75" customHeight="1">
      <c r="A170" s="46" t="str">
        <f>'[1]（全体管理用）'!AQ149</f>
        <v>第160号</v>
      </c>
      <c r="B170" s="46">
        <f>'[1]（全体管理用）'!C149</f>
        <v>0</v>
      </c>
      <c r="C170" s="47" t="str">
        <f>'[1]（全体管理用）'!D149</f>
        <v>住宅型有料老人ホーム
あおば　３号館</v>
      </c>
      <c r="D170" s="48" t="str">
        <f>"〒"&amp;'[1]（全体管理用）'!E149&amp;"-"&amp;'[1]（全体管理用）'!F149&amp;CHAR(10)&amp;'[1]（全体管理用）'!H149&amp;'[1]（全体管理用）'!I149&amp;'[1]（全体管理用）'!J149</f>
        <v>〒847-0083
唐津市和多田大土井5-10</v>
      </c>
      <c r="E170" s="49">
        <f>'[1]（全体管理用）'!L149</f>
        <v>0</v>
      </c>
      <c r="F170" s="50">
        <f>'[1]（全体管理用）'!M149</f>
        <v>0</v>
      </c>
      <c r="G170" s="51" t="str">
        <f>"（"&amp;'[1]（全体管理用）'!N149&amp;")
" &amp;'[1]（全体管理用）'!O149&amp;"-"&amp;'[1]（全体管理用）'!P149&amp;"
"&amp;'[1]（全体管理用）'!Q149</f>
        <v>（0955)
72-0626
72-2654</v>
      </c>
      <c r="H170" s="48" t="str">
        <f>'[1]（全体管理用）'!S149</f>
        <v>有限会社　あおば</v>
      </c>
      <c r="I170" s="52">
        <f>'[1]（全体管理用）'!AD149</f>
        <v>42248</v>
      </c>
      <c r="J170" s="52">
        <f>'[1]（全体管理用）'!AJ149</f>
        <v>42248</v>
      </c>
      <c r="K170" s="53">
        <f>'[1]（全体管理用）'!AK149</f>
        <v>5</v>
      </c>
      <c r="L170" s="51" t="str">
        <f>'[1]（全体管理用）'!AL149</f>
        <v>住宅型</v>
      </c>
      <c r="M170" s="51" t="str">
        <f>'[1]（全体管理用）'!AM149&amp;CHAR(10)</f>
        <v xml:space="preserve">-
</v>
      </c>
    </row>
    <row r="171" spans="1:13" ht="54.75" customHeight="1">
      <c r="A171" s="46" t="str">
        <f>'[1]（全体管理用）'!AQ150</f>
        <v>第162号</v>
      </c>
      <c r="B171" s="46">
        <f>'[1]（全体管理用）'!C150</f>
        <v>0</v>
      </c>
      <c r="C171" s="47" t="str">
        <f>'[1]（全体管理用）'!D150</f>
        <v>有料老人ホーム
ほうむ大願寺</v>
      </c>
      <c r="D171" s="48" t="str">
        <f>"〒"&amp;'[1]（全体管理用）'!E150&amp;"-"&amp;'[1]（全体管理用）'!F150&amp;CHAR(10)&amp;'[1]（全体管理用）'!H150&amp;'[1]（全体管理用）'!I150&amp;'[1]（全体管理用）'!J150</f>
        <v>〒840-0214
佐賀市大和町川上3637番地</v>
      </c>
      <c r="E171" s="49">
        <f>'[1]（全体管理用）'!L150</f>
        <v>0</v>
      </c>
      <c r="F171" s="50">
        <f>'[1]（全体管理用）'!M150</f>
        <v>0</v>
      </c>
      <c r="G171" s="51" t="str">
        <f>"（"&amp;'[1]（全体管理用）'!N150&amp;")
" &amp;'[1]（全体管理用）'!O150&amp;"-"&amp;'[1]（全体管理用）'!P150&amp;"
"&amp;'[1]（全体管理用）'!Q150</f>
        <v>（0952)
62-1859
37-7296</v>
      </c>
      <c r="H171" s="48" t="str">
        <f>'[1]（全体管理用）'!S150</f>
        <v>有限会社タケダ建設</v>
      </c>
      <c r="I171" s="52">
        <f>'[1]（全体管理用）'!AD150</f>
        <v>42217</v>
      </c>
      <c r="J171" s="52" t="str">
        <f>'[1]（全体管理用）'!AJ150</f>
        <v>-
(地域密着型
特定施設)</v>
      </c>
      <c r="K171" s="53">
        <f>'[1]（全体管理用）'!AK150</f>
        <v>22</v>
      </c>
      <c r="L171" s="51" t="str">
        <f>'[1]（全体管理用）'!AL150</f>
        <v>住宅型</v>
      </c>
      <c r="M171" s="51" t="str">
        <f>'[1]（全体管理用）'!AM150&amp;CHAR(10)</f>
        <v xml:space="preserve">-
</v>
      </c>
    </row>
    <row r="172" spans="1:13" ht="54.75" customHeight="1">
      <c r="A172" s="46" t="str">
        <f>'[1]（全体管理用）'!AQ151</f>
        <v>第163号</v>
      </c>
      <c r="B172" s="46">
        <f>'[1]（全体管理用）'!C151</f>
        <v>0</v>
      </c>
      <c r="C172" s="47" t="str">
        <f>'[1]（全体管理用）'!D151</f>
        <v>有料老人ホーム
こころ</v>
      </c>
      <c r="D172" s="48" t="str">
        <f>"〒"&amp;'[1]（全体管理用）'!E151&amp;"-"&amp;'[1]（全体管理用）'!F151&amp;CHAR(10)&amp;'[1]（全体管理用）'!H151&amp;'[1]（全体管理用）'!I151&amp;'[1]（全体管理用）'!J151</f>
        <v>〒847-0111
唐津市佐志86</v>
      </c>
      <c r="E172" s="49" t="str">
        <f>'[1]（全体管理用）'!L151</f>
        <v>H30.12.1
R1.10.1</v>
      </c>
      <c r="F172" s="50" t="str">
        <f>'[1]（全体管理用）'!M151</f>
        <v>管理者変更</v>
      </c>
      <c r="G172" s="51" t="str">
        <f>"（"&amp;'[1]（全体管理用）'!N151&amp;")
" &amp;'[1]（全体管理用）'!O151&amp;"-"&amp;'[1]（全体管理用）'!P151&amp;"
"&amp;'[1]（全体管理用）'!Q151</f>
        <v>（0955)
72-7573
72-7565</v>
      </c>
      <c r="H172" s="48" t="str">
        <f>'[1]（全体管理用）'!S151</f>
        <v>有限会社　こころ</v>
      </c>
      <c r="I172" s="52">
        <f>'[1]（全体管理用）'!AD151</f>
        <v>42309</v>
      </c>
      <c r="J172" s="52" t="str">
        <f>'[1]（全体管理用）'!AJ151</f>
        <v>-
(地域密着型
特定施設)</v>
      </c>
      <c r="K172" s="53">
        <f>'[1]（全体管理用）'!AK151</f>
        <v>9</v>
      </c>
      <c r="L172" s="51" t="str">
        <f>'[1]（全体管理用）'!AL151</f>
        <v>住宅型</v>
      </c>
      <c r="M172" s="51" t="str">
        <f>'[1]（全体管理用）'!AM151&amp;CHAR(10)</f>
        <v xml:space="preserve">-
</v>
      </c>
    </row>
    <row r="173" spans="1:13" ht="54.75" customHeight="1">
      <c r="A173" s="46" t="str">
        <f>'[1]（全体管理用）'!AQ152</f>
        <v>第164号</v>
      </c>
      <c r="B173" s="46">
        <f>'[1]（全体管理用）'!C152</f>
        <v>0</v>
      </c>
      <c r="C173" s="47" t="str">
        <f>'[1]（全体管理用）'!D152</f>
        <v>住宅型有料老人ホーム
ケアビレッジちとせ　二タ子</v>
      </c>
      <c r="D173" s="48" t="str">
        <f>"〒"&amp;'[1]（全体管理用）'!E152&amp;"-"&amp;'[1]（全体管理用）'!F152&amp;CHAR(10)&amp;'[1]（全体管理用）'!H152&amp;'[1]（全体管理用）'!I152&amp;'[1]（全体管理用）'!J152</f>
        <v>〒847-0861
唐津市二タ子二丁目2-24</v>
      </c>
      <c r="E173" s="49">
        <f>'[1]（全体管理用）'!L152</f>
        <v>43228</v>
      </c>
      <c r="F173" s="50" t="str">
        <f>'[1]（全体管理用）'!M152</f>
        <v>名称の変更</v>
      </c>
      <c r="G173" s="51" t="str">
        <f>"（"&amp;'[1]（全体管理用）'!N152&amp;")
" &amp;'[1]（全体管理用）'!O152&amp;"-"&amp;'[1]（全体管理用）'!P152&amp;"
"&amp;'[1]（全体管理用）'!Q152</f>
        <v>（0955)
58-9315
58-9325</v>
      </c>
      <c r="H173" s="48" t="str">
        <f>'[1]（全体管理用）'!S152</f>
        <v>株式会社　千歳ネクスト</v>
      </c>
      <c r="I173" s="52">
        <f>'[1]（全体管理用）'!AD152</f>
        <v>42309</v>
      </c>
      <c r="J173" s="52">
        <f>'[1]（全体管理用）'!AJ152</f>
        <v>42309</v>
      </c>
      <c r="K173" s="53">
        <f>'[1]（全体管理用）'!AK152</f>
        <v>15</v>
      </c>
      <c r="L173" s="51" t="str">
        <f>'[1]（全体管理用）'!AL152</f>
        <v>住宅型</v>
      </c>
      <c r="M173" s="51" t="str">
        <f>'[1]（全体管理用）'!AM152&amp;CHAR(10)</f>
        <v xml:space="preserve">-
</v>
      </c>
    </row>
    <row r="174" spans="1:13" ht="54.75" customHeight="1">
      <c r="A174" s="46" t="str">
        <f>'[1]（全体管理用）'!AQ153</f>
        <v>第165号</v>
      </c>
      <c r="B174" s="46">
        <f>'[1]（全体管理用）'!C153</f>
        <v>0</v>
      </c>
      <c r="C174" s="47" t="str">
        <f>'[1]（全体管理用）'!D153</f>
        <v>優雅縁　ＭＡＸＩＭＡ．</v>
      </c>
      <c r="D174" s="48" t="str">
        <f>"〒"&amp;'[1]（全体管理用）'!E153&amp;"-"&amp;'[1]（全体管理用）'!F153&amp;CHAR(10)&amp;'[1]（全体管理用）'!H153&amp;'[1]（全体管理用）'!I153&amp;'[1]（全体管理用）'!J153</f>
        <v>〒840-0008
佐賀市巨勢町大字牛島402番地7</v>
      </c>
      <c r="E174" s="49" t="str">
        <f>'[1]（全体管理用）'!L153</f>
        <v>H30.4.1
R2.1.31</v>
      </c>
      <c r="F174" s="50" t="str">
        <f>'[1]（全体管理用）'!M153</f>
        <v>管理者の変更
法人名の変更</v>
      </c>
      <c r="G174" s="51" t="str">
        <f>"（"&amp;'[1]（全体管理用）'!N153&amp;")
" &amp;'[1]（全体管理用）'!O153&amp;"-"&amp;'[1]（全体管理用）'!P153&amp;"
"&amp;'[1]（全体管理用）'!Q153</f>
        <v>（0952)
23-5600
23-5606</v>
      </c>
      <c r="H174" s="48" t="str">
        <f>'[1]（全体管理用）'!S153</f>
        <v>Cryptomeria株式会社</v>
      </c>
      <c r="I174" s="52">
        <f>'[1]（全体管理用）'!AD153</f>
        <v>42309</v>
      </c>
      <c r="J174" s="52">
        <f>'[1]（全体管理用）'!AJ153</f>
        <v>42309</v>
      </c>
      <c r="K174" s="53">
        <f>'[1]（全体管理用）'!AK153</f>
        <v>30</v>
      </c>
      <c r="L174" s="51" t="str">
        <f>'[1]（全体管理用）'!AL153</f>
        <v>住宅型</v>
      </c>
      <c r="M174" s="51" t="str">
        <f>'[1]（全体管理用）'!AM153&amp;CHAR(10)</f>
        <v xml:space="preserve">-
</v>
      </c>
    </row>
    <row r="175" spans="1:13" ht="54.75" customHeight="1">
      <c r="A175" s="46" t="str">
        <f>'[1]（全体管理用）'!AQ154</f>
        <v>第166号</v>
      </c>
      <c r="B175" s="46">
        <f>'[1]（全体管理用）'!C154</f>
        <v>0</v>
      </c>
      <c r="C175" s="47" t="str">
        <f>'[1]（全体管理用）'!D154</f>
        <v>住宅型有料老人ホーム
みかわの郷</v>
      </c>
      <c r="D175" s="48" t="str">
        <f>"〒"&amp;'[1]（全体管理用）'!E154&amp;"-"&amp;'[1]（全体管理用）'!F154&amp;CHAR(10)&amp;'[1]（全体管理用）'!H154&amp;'[1]（全体管理用）'!I154&amp;'[1]（全体管理用）'!J154</f>
        <v>〒840-1105
三養基郡みやき町大字寄人1924-1</v>
      </c>
      <c r="E175" s="49">
        <f>'[1]（全体管理用）'!L154</f>
        <v>0</v>
      </c>
      <c r="F175" s="50">
        <f>'[1]（全体管理用）'!M154</f>
        <v>0</v>
      </c>
      <c r="G175" s="51" t="str">
        <f>"（"&amp;'[1]（全体管理用）'!N154&amp;")
" &amp;'[1]（全体管理用）'!O154&amp;"-"&amp;'[1]（全体管理用）'!P154&amp;"
"&amp;'[1]（全体管理用）'!Q154</f>
        <v>（0942)
81-9091
81-9092</v>
      </c>
      <c r="H175" s="48" t="str">
        <f>'[1]（全体管理用）'!S154</f>
        <v>有限会社　太陽</v>
      </c>
      <c r="I175" s="52">
        <f>'[1]（全体管理用）'!AD154</f>
        <v>42309</v>
      </c>
      <c r="J175" s="52">
        <f>'[1]（全体管理用）'!AJ154</f>
        <v>42309</v>
      </c>
      <c r="K175" s="53">
        <f>'[1]（全体管理用）'!AK154</f>
        <v>27</v>
      </c>
      <c r="L175" s="51" t="str">
        <f>'[1]（全体管理用）'!AL154</f>
        <v>住宅型</v>
      </c>
      <c r="M175" s="51" t="str">
        <f>'[1]（全体管理用）'!AM154&amp;CHAR(10)</f>
        <v xml:space="preserve">-
</v>
      </c>
    </row>
    <row r="176" spans="1:13" ht="54.75" customHeight="1">
      <c r="A176" s="46" t="str">
        <f>'[1]（全体管理用）'!AQ155</f>
        <v>第167号</v>
      </c>
      <c r="B176" s="46">
        <f>'[1]（全体管理用）'!C155</f>
        <v>0</v>
      </c>
      <c r="C176" s="47" t="str">
        <f>'[1]（全体管理用）'!D155</f>
        <v>住宅型有料老人ホーム
サポートホーム山津</v>
      </c>
      <c r="D176" s="48" t="str">
        <f>"〒"&amp;'[1]（全体管理用）'!E155&amp;"-"&amp;'[1]（全体管理用）'!F155&amp;CHAR(10)&amp;'[1]（全体管理用）'!H155&amp;'[1]（全体管理用）'!I155&amp;'[1]（全体管理用）'!J155</f>
        <v>〒841-0081
鳥栖市萱方町270番地</v>
      </c>
      <c r="E176" s="49">
        <f>'[1]（全体管理用）'!L155</f>
        <v>43739</v>
      </c>
      <c r="F176" s="50" t="str">
        <f>'[1]（全体管理用）'!M155</f>
        <v>料金の変更</v>
      </c>
      <c r="G176" s="51" t="str">
        <f>"（"&amp;'[1]（全体管理用）'!N155&amp;")
" &amp;'[1]（全体管理用）'!O155&amp;"-"&amp;'[1]（全体管理用）'!P155&amp;"
"&amp;'[1]（全体管理用）'!Q155</f>
        <v>（0942)
84-0011
84-0013</v>
      </c>
      <c r="H176" s="48" t="str">
        <f>'[1]（全体管理用）'!S155</f>
        <v>医療法人社団　三善会</v>
      </c>
      <c r="I176" s="52">
        <f>'[1]（全体管理用）'!AD155</f>
        <v>42339</v>
      </c>
      <c r="J176" s="52">
        <f>'[1]（全体管理用）'!AJ155</f>
        <v>42339</v>
      </c>
      <c r="K176" s="53">
        <f>'[1]（全体管理用）'!AK155</f>
        <v>48</v>
      </c>
      <c r="L176" s="51" t="str">
        <f>'[1]（全体管理用）'!AL155</f>
        <v>住宅型</v>
      </c>
      <c r="M176" s="51" t="str">
        <f>'[1]（全体管理用）'!AM155&amp;CHAR(10)</f>
        <v xml:space="preserve">-
</v>
      </c>
    </row>
    <row r="177" spans="1:13" ht="54.75" customHeight="1">
      <c r="A177" s="46" t="str">
        <f>'[1]（全体管理用）'!AQ156</f>
        <v>第168号</v>
      </c>
      <c r="B177" s="46">
        <f>'[1]（全体管理用）'!C156</f>
        <v>0</v>
      </c>
      <c r="C177" s="47" t="str">
        <f>'[1]（全体管理用）'!D156</f>
        <v>こころの杜</v>
      </c>
      <c r="D177" s="48" t="str">
        <f>"〒"&amp;'[1]（全体管理用）'!E156&amp;"-"&amp;'[1]（全体管理用）'!F156&amp;CHAR(10)&amp;'[1]（全体管理用）'!H156&amp;'[1]（全体管理用）'!I156&amp;'[1]（全体管理用）'!J156</f>
        <v>〒843-0013
武雄市橘町大字大日8042-2</v>
      </c>
      <c r="E177" s="49">
        <f>'[1]（全体管理用）'!L156</f>
        <v>43922</v>
      </c>
      <c r="F177" s="50" t="str">
        <f>'[1]（全体管理用）'!M156</f>
        <v>定員の変更</v>
      </c>
      <c r="G177" s="51" t="str">
        <f>"（"&amp;'[1]（全体管理用）'!N156&amp;")
" &amp;'[1]（全体管理用）'!O156&amp;"-"&amp;'[1]（全体管理用）'!P156&amp;"
"&amp;'[1]（全体管理用）'!Q156</f>
        <v>（0954)
23-5963
33-0195</v>
      </c>
      <c r="H177" s="48" t="str">
        <f>'[1]（全体管理用）'!S156</f>
        <v>株式会社　リブワン</v>
      </c>
      <c r="I177" s="52">
        <f>'[1]（全体管理用）'!AD156</f>
        <v>42401</v>
      </c>
      <c r="J177" s="52">
        <f>'[1]（全体管理用）'!AJ156</f>
        <v>42401</v>
      </c>
      <c r="K177" s="53">
        <f>'[1]（全体管理用）'!AK156</f>
        <v>18</v>
      </c>
      <c r="L177" s="51" t="str">
        <f>'[1]（全体管理用）'!AL156</f>
        <v>住宅型</v>
      </c>
      <c r="M177" s="51" t="str">
        <f>'[1]（全体管理用）'!AM156&amp;CHAR(10)</f>
        <v xml:space="preserve">-
</v>
      </c>
    </row>
    <row r="178" spans="1:13" ht="54.75" customHeight="1">
      <c r="A178" s="46" t="str">
        <f>'[1]（全体管理用）'!AQ157</f>
        <v>第169号</v>
      </c>
      <c r="B178" s="46">
        <f>'[1]（全体管理用）'!C157</f>
        <v>0</v>
      </c>
      <c r="C178" s="47" t="str">
        <f>'[1]（全体管理用）'!D157</f>
        <v>ふぉれすと小城</v>
      </c>
      <c r="D178" s="48" t="str">
        <f>"〒"&amp;'[1]（全体管理用）'!E157&amp;"-"&amp;'[1]（全体管理用）'!F157&amp;CHAR(10)&amp;'[1]（全体管理用）'!H157&amp;'[1]（全体管理用）'!I157&amp;'[1]（全体管理用）'!J157</f>
        <v>〒845-0002
小城市小城町畑田2468番地1</v>
      </c>
      <c r="E178" s="49" t="str">
        <f>'[1]（全体管理用）'!L157</f>
        <v>H30.3.1
R1.9.1
R1.12.1</v>
      </c>
      <c r="F178" s="50" t="str">
        <f>'[1]（全体管理用）'!M157</f>
        <v>定員数の増員
管理者の変更
管理者の変更</v>
      </c>
      <c r="G178" s="51" t="str">
        <f>"（"&amp;'[1]（全体管理用）'!N157&amp;")
" &amp;'[1]（全体管理用）'!O157&amp;"-"&amp;'[1]（全体管理用）'!P157&amp;"
"&amp;'[1]（全体管理用）'!Q157</f>
        <v>（0952)
73-5633
73-5634</v>
      </c>
      <c r="H178" s="48" t="str">
        <f>'[1]（全体管理用）'!S157</f>
        <v>株式会社
ライフサポートNEO</v>
      </c>
      <c r="I178" s="52">
        <f>'[1]（全体管理用）'!AD157</f>
        <v>42461</v>
      </c>
      <c r="J178" s="52">
        <f>'[1]（全体管理用）'!AJ157</f>
        <v>42461</v>
      </c>
      <c r="K178" s="53">
        <f>'[1]（全体管理用）'!AK157</f>
        <v>17</v>
      </c>
      <c r="L178" s="51" t="str">
        <f>'[1]（全体管理用）'!AL157</f>
        <v>住宅型</v>
      </c>
      <c r="M178" s="51" t="str">
        <f>'[1]（全体管理用）'!AM157&amp;CHAR(10)</f>
        <v xml:space="preserve">-
</v>
      </c>
    </row>
    <row r="179" spans="1:13" ht="54.75" customHeight="1">
      <c r="A179" s="46" t="str">
        <f>'[1]（全体管理用）'!AQ158</f>
        <v>第170号</v>
      </c>
      <c r="B179" s="46">
        <f>'[1]（全体管理用）'!C158</f>
        <v>0</v>
      </c>
      <c r="C179" s="47" t="str">
        <f>'[1]（全体管理用）'!D158</f>
        <v>有料老人ホーム　だんらん</v>
      </c>
      <c r="D179" s="48" t="str">
        <f>"〒"&amp;'[1]（全体管理用）'!E158&amp;"-"&amp;'[1]（全体管理用）'!F158&amp;CHAR(10)&amp;'[1]（全体管理用）'!H158&amp;'[1]（全体管理用）'!I158&amp;'[1]（全体管理用）'!J158</f>
        <v>〒846-0002
多久市北多久町大字小侍132-6</v>
      </c>
      <c r="E179" s="49">
        <f>'[1]（全体管理用）'!L158</f>
        <v>43634</v>
      </c>
      <c r="F179" s="50" t="str">
        <f>'[1]（全体管理用）'!M158</f>
        <v>代表者変更</v>
      </c>
      <c r="G179" s="51" t="str">
        <f>"（"&amp;'[1]（全体管理用）'!N158&amp;")
" &amp;'[1]（全体管理用）'!O158&amp;"-"&amp;'[1]（全体管理用）'!P158&amp;"
"&amp;'[1]（全体管理用）'!Q158</f>
        <v>（0952)
74-3117
71-9622</v>
      </c>
      <c r="H179" s="48" t="str">
        <f>'[1]（全体管理用）'!S158</f>
        <v>社会福祉法人　天寿会</v>
      </c>
      <c r="I179" s="52">
        <f>'[1]（全体管理用）'!AD158</f>
        <v>42491</v>
      </c>
      <c r="J179" s="52">
        <f>'[1]（全体管理用）'!AJ158</f>
        <v>42491</v>
      </c>
      <c r="K179" s="53">
        <f>'[1]（全体管理用）'!AK158</f>
        <v>40</v>
      </c>
      <c r="L179" s="51" t="str">
        <f>'[1]（全体管理用）'!AL158</f>
        <v>住宅型</v>
      </c>
      <c r="M179" s="51" t="str">
        <f>'[1]（全体管理用）'!AM158&amp;CHAR(10)</f>
        <v xml:space="preserve">-
</v>
      </c>
    </row>
    <row r="180" spans="1:13" ht="54.75" customHeight="1">
      <c r="A180" s="46" t="str">
        <f>'[1]（全体管理用）'!AQ159</f>
        <v>第171号</v>
      </c>
      <c r="B180" s="46">
        <f>'[1]（全体管理用）'!C159</f>
        <v>0</v>
      </c>
      <c r="C180" s="47" t="str">
        <f>'[1]（全体管理用）'!D159</f>
        <v>有料老人ホームかがやき西与賀</v>
      </c>
      <c r="D180" s="48" t="str">
        <f>"〒"&amp;'[1]（全体管理用）'!E159&amp;"-"&amp;'[1]（全体管理用）'!F159&amp;CHAR(10)&amp;'[1]（全体管理用）'!H159&amp;'[1]（全体管理用）'!I159&amp;'[1]（全体管理用）'!J159</f>
        <v>〒840-0034
佐賀市西与賀町大字厘外1459</v>
      </c>
      <c r="E180" s="49">
        <f>'[1]（全体管理用）'!L159</f>
        <v>0</v>
      </c>
      <c r="F180" s="50">
        <f>'[1]（全体管理用）'!M159</f>
        <v>0</v>
      </c>
      <c r="G180" s="51" t="str">
        <f>"（"&amp;'[1]（全体管理用）'!N159&amp;")
" &amp;'[1]（全体管理用）'!O159&amp;"-"&amp;'[1]（全体管理用）'!P159&amp;"
"&amp;'[1]（全体管理用）'!Q159</f>
        <v>（0952)
97-8127
97-8137</v>
      </c>
      <c r="H180" s="48" t="str">
        <f>'[1]（全体管理用）'!S159</f>
        <v>株式会社ニューライフ</v>
      </c>
      <c r="I180" s="52">
        <f>'[1]（全体管理用）'!AD159</f>
        <v>42522</v>
      </c>
      <c r="J180" s="52">
        <f>'[1]（全体管理用）'!AJ159</f>
        <v>42522</v>
      </c>
      <c r="K180" s="53">
        <f>'[1]（全体管理用）'!AK159</f>
        <v>19</v>
      </c>
      <c r="L180" s="51" t="str">
        <f>'[1]（全体管理用）'!AL159</f>
        <v>住宅型</v>
      </c>
      <c r="M180" s="51" t="str">
        <f>'[1]（全体管理用）'!AM159&amp;CHAR(10)</f>
        <v xml:space="preserve">-
</v>
      </c>
    </row>
    <row r="181" spans="1:13" ht="54.75" customHeight="1">
      <c r="A181" s="46" t="str">
        <f>'[1]（全体管理用）'!AQ160</f>
        <v>第172号</v>
      </c>
      <c r="B181" s="46">
        <f>'[1]（全体管理用）'!C160</f>
        <v>0</v>
      </c>
      <c r="C181" s="47" t="str">
        <f>'[1]（全体管理用）'!D160</f>
        <v>有料老人ホームふるさと館</v>
      </c>
      <c r="D181" s="48" t="str">
        <f>"〒"&amp;'[1]（全体管理用）'!E160&amp;"-"&amp;'[1]（全体管理用）'!F160&amp;CHAR(10)&amp;'[1]（全体管理用）'!H160&amp;'[1]（全体管理用）'!I160&amp;'[1]（全体管理用）'!J160</f>
        <v>〒843-0301
嬉野市嬉野町大字下宿乙2351番34</v>
      </c>
      <c r="E181" s="49">
        <f>'[1]（全体管理用）'!L160</f>
        <v>43344</v>
      </c>
      <c r="F181" s="50" t="str">
        <f>'[1]（全体管理用）'!M160</f>
        <v>増改築を伴う定員数・居室数の増加</v>
      </c>
      <c r="G181" s="51" t="str">
        <f>"（"&amp;'[1]（全体管理用）'!N160&amp;")
" &amp;'[1]（全体管理用）'!O160&amp;"-"&amp;'[1]（全体管理用）'!P160&amp;"
"&amp;'[1]（全体管理用）'!Q160</f>
        <v>（0954)
28-9343
42-0127</v>
      </c>
      <c r="H181" s="48" t="str">
        <f>'[1]（全体管理用）'!S160</f>
        <v>有限会社昭和通商</v>
      </c>
      <c r="I181" s="52">
        <f>'[1]（全体管理用）'!AD160</f>
        <v>42552</v>
      </c>
      <c r="J181" s="52">
        <f>'[1]（全体管理用）'!AJ160</f>
        <v>42552</v>
      </c>
      <c r="K181" s="53">
        <f>'[1]（全体管理用）'!AK160</f>
        <v>70</v>
      </c>
      <c r="L181" s="51" t="str">
        <f>'[1]（全体管理用）'!AL160</f>
        <v>住宅型</v>
      </c>
      <c r="M181" s="51" t="str">
        <f>'[1]（全体管理用）'!AM160&amp;CHAR(10)</f>
        <v xml:space="preserve">-
</v>
      </c>
    </row>
    <row r="182" spans="1:13" ht="54.75" customHeight="1">
      <c r="A182" s="46" t="str">
        <f>'[1]（全体管理用）'!AQ161</f>
        <v>第173号</v>
      </c>
      <c r="B182" s="46">
        <f>'[1]（全体管理用）'!C161</f>
        <v>0</v>
      </c>
      <c r="C182" s="47" t="str">
        <f>'[1]（全体管理用）'!D161</f>
        <v>住宅型有料老人ホーム美則</v>
      </c>
      <c r="D182" s="48" t="str">
        <f>"〒"&amp;'[1]（全体管理用）'!E161&amp;"-"&amp;'[1]（全体管理用）'!F161&amp;CHAR(10)&amp;'[1]（全体管理用）'!H161&amp;'[1]（全体管理用）'!I161&amp;'[1]（全体管理用）'!J161</f>
        <v>〒849-0926
佐賀市若宮1-17-65</v>
      </c>
      <c r="E182" s="49">
        <f>'[1]（全体管理用）'!L161</f>
        <v>0</v>
      </c>
      <c r="F182" s="50">
        <f>'[1]（全体管理用）'!M161</f>
        <v>0</v>
      </c>
      <c r="G182" s="51" t="str">
        <f>"（"&amp;'[1]（全体管理用）'!N161&amp;")
" &amp;'[1]（全体管理用）'!O161&amp;"-"&amp;'[1]（全体管理用）'!P161&amp;"
"&amp;'[1]（全体管理用）'!Q161</f>
        <v>（0952)
34-4322
34-4487</v>
      </c>
      <c r="H182" s="48" t="str">
        <f>'[1]（全体管理用）'!S161</f>
        <v>有限会社ケアバンク</v>
      </c>
      <c r="I182" s="52">
        <f>'[1]（全体管理用）'!AD161</f>
        <v>42552</v>
      </c>
      <c r="J182" s="52" t="str">
        <f>'[1]（全体管理用）'!AJ161</f>
        <v>-
(地域密着型
特定施設)</v>
      </c>
      <c r="K182" s="53">
        <f>'[1]（全体管理用）'!AK161</f>
        <v>16</v>
      </c>
      <c r="L182" s="51" t="str">
        <f>'[1]（全体管理用）'!AL161</f>
        <v>住宅型</v>
      </c>
      <c r="M182" s="51" t="str">
        <f>'[1]（全体管理用）'!AM161&amp;CHAR(10)</f>
        <v xml:space="preserve">-
</v>
      </c>
    </row>
    <row r="183" spans="1:13" ht="54.75" customHeight="1">
      <c r="A183" s="46" t="str">
        <f>'[1]（全体管理用）'!AQ162</f>
        <v>第174号</v>
      </c>
      <c r="B183" s="46">
        <f>'[1]（全体管理用）'!C162</f>
        <v>0</v>
      </c>
      <c r="C183" s="47" t="str">
        <f>'[1]（全体管理用）'!D162</f>
        <v>有料老人ホーム
あんずの郷・城内</v>
      </c>
      <c r="D183" s="48" t="str">
        <f>"〒"&amp;'[1]（全体管理用）'!E162&amp;"-"&amp;'[1]（全体管理用）'!F162&amp;CHAR(10)&amp;'[1]（全体管理用）'!H162&amp;'[1]（全体管理用）'!I162&amp;'[1]（全体管理用）'!J162</f>
        <v>〒840-0041
佐賀市城内一丁目１３番１３号</v>
      </c>
      <c r="E183" s="49">
        <f>'[1]（全体管理用）'!L162</f>
        <v>0</v>
      </c>
      <c r="F183" s="50">
        <f>'[1]（全体管理用）'!M162</f>
        <v>0</v>
      </c>
      <c r="G183" s="51" t="str">
        <f>"（"&amp;'[1]（全体管理用）'!N162&amp;")
" &amp;'[1]（全体管理用）'!O162&amp;"-"&amp;'[1]（全体管理用）'!P162&amp;"
"&amp;'[1]（全体管理用）'!Q162</f>
        <v>（0952)
23-7324
23-7324</v>
      </c>
      <c r="H183" s="48" t="str">
        <f>'[1]（全体管理用）'!S162</f>
        <v>特定非営利活動法人
福祉・杏林会</v>
      </c>
      <c r="I183" s="52">
        <f>'[1]（全体管理用）'!AD162</f>
        <v>42552</v>
      </c>
      <c r="J183" s="52">
        <f>'[1]（全体管理用）'!AJ162</f>
        <v>42552</v>
      </c>
      <c r="K183" s="53">
        <f>'[1]（全体管理用）'!AK162</f>
        <v>3</v>
      </c>
      <c r="L183" s="51" t="str">
        <f>'[1]（全体管理用）'!AL162</f>
        <v>住宅型</v>
      </c>
      <c r="M183" s="51" t="str">
        <f>'[1]（全体管理用）'!AM162&amp;CHAR(10)</f>
        <v xml:space="preserve">-
</v>
      </c>
    </row>
    <row r="184" spans="1:13" ht="54.75" customHeight="1">
      <c r="A184" s="46" t="str">
        <f>'[1]（全体管理用）'!AQ163</f>
        <v>第175号</v>
      </c>
      <c r="B184" s="46">
        <f>'[1]（全体管理用）'!C163</f>
        <v>0</v>
      </c>
      <c r="C184" s="47" t="str">
        <f>'[1]（全体管理用）'!D163</f>
        <v>住宅型有料老人ホーム
そいよかね白石</v>
      </c>
      <c r="D184" s="48" t="str">
        <f>"〒"&amp;'[1]（全体管理用）'!E163&amp;"-"&amp;'[1]（全体管理用）'!F163&amp;CHAR(10)&amp;'[1]（全体管理用）'!H163&amp;'[1]（全体管理用）'!I163&amp;'[1]（全体管理用）'!J163</f>
        <v>〒849-1112
杵島郡白石町福田1268番1</v>
      </c>
      <c r="E184" s="49">
        <f>'[1]（全体管理用）'!L163</f>
        <v>43831</v>
      </c>
      <c r="F184" s="50" t="str">
        <f>'[1]（全体管理用）'!M163</f>
        <v>代表者、利用料金、施設長の変更</v>
      </c>
      <c r="G184" s="51" t="str">
        <f>"（"&amp;'[1]（全体管理用）'!N163&amp;")
" &amp;'[1]（全体管理用）'!O163&amp;"-"&amp;'[1]（全体管理用）'!P163&amp;"
"&amp;'[1]（全体管理用）'!Q163</f>
        <v>（0952)
37-5617
37-5618</v>
      </c>
      <c r="H184" s="48" t="str">
        <f>'[1]（全体管理用）'!S163</f>
        <v>株式会社ミズ</v>
      </c>
      <c r="I184" s="52">
        <f>'[1]（全体管理用）'!AD163</f>
        <v>42562</v>
      </c>
      <c r="J184" s="52">
        <f>'[1]（全体管理用）'!AJ163</f>
        <v>42562</v>
      </c>
      <c r="K184" s="53">
        <f>'[1]（全体管理用）'!AK163</f>
        <v>48</v>
      </c>
      <c r="L184" s="51" t="str">
        <f>'[1]（全体管理用）'!AL163</f>
        <v>住宅型</v>
      </c>
      <c r="M184" s="51" t="str">
        <f>'[1]（全体管理用）'!AM163&amp;CHAR(10)</f>
        <v xml:space="preserve">-
</v>
      </c>
    </row>
    <row r="185" spans="1:13" ht="54.75" customHeight="1">
      <c r="A185" s="46" t="str">
        <f>'[1]（全体管理用）'!AQ164</f>
        <v>第176号</v>
      </c>
      <c r="B185" s="46">
        <f>'[1]（全体管理用）'!C164</f>
        <v>0</v>
      </c>
      <c r="C185" s="47" t="str">
        <f>'[1]（全体管理用）'!D164</f>
        <v>有料老人ホーム　花梨</v>
      </c>
      <c r="D185" s="48" t="str">
        <f>"〒"&amp;'[1]（全体管理用）'!E164&amp;"-"&amp;'[1]（全体管理用）'!F164&amp;CHAR(10)&amp;'[1]（全体管理用）'!H164&amp;'[1]（全体管理用）'!I164&amp;'[1]（全体管理用）'!J164</f>
        <v>〒849-0936
佐賀市鍋島町大字森田2116番地12</v>
      </c>
      <c r="E185" s="49">
        <f>'[1]（全体管理用）'!L164</f>
        <v>0</v>
      </c>
      <c r="F185" s="50">
        <f>'[1]（全体管理用）'!M164</f>
        <v>0</v>
      </c>
      <c r="G185" s="51" t="str">
        <f>"（"&amp;'[1]（全体管理用）'!N164&amp;")
" &amp;'[1]（全体管理用）'!O164&amp;"-"&amp;'[1]（全体管理用）'!P164&amp;"
"&amp;'[1]（全体管理用）'!Q164</f>
        <v>（0952)
32-0077
32-0077</v>
      </c>
      <c r="H185" s="48" t="str">
        <f>'[1]（全体管理用）'!S164</f>
        <v>株式会社かれん</v>
      </c>
      <c r="I185" s="52">
        <f>'[1]（全体管理用）'!AD164</f>
        <v>42583</v>
      </c>
      <c r="J185" s="52">
        <f>'[1]（全体管理用）'!AJ164</f>
        <v>42583</v>
      </c>
      <c r="K185" s="53">
        <f>'[1]（全体管理用）'!AK164</f>
        <v>18</v>
      </c>
      <c r="L185" s="51" t="str">
        <f>'[1]（全体管理用）'!AL164</f>
        <v>住宅型</v>
      </c>
      <c r="M185" s="51" t="str">
        <f>'[1]（全体管理用）'!AM164&amp;CHAR(10)</f>
        <v xml:space="preserve">-
</v>
      </c>
    </row>
    <row r="186" spans="1:13" ht="54.75" customHeight="1">
      <c r="A186" s="46" t="str">
        <f>'[1]（全体管理用）'!AQ165</f>
        <v>第177号</v>
      </c>
      <c r="B186" s="46">
        <f>'[1]（全体管理用）'!C165</f>
        <v>0</v>
      </c>
      <c r="C186" s="47" t="str">
        <f>'[1]（全体管理用）'!D165</f>
        <v>有料老人ホームケアポート晴寿</v>
      </c>
      <c r="D186" s="48" t="str">
        <f>"〒"&amp;'[1]（全体管理用）'!E165&amp;"-"&amp;'[1]（全体管理用）'!F165&amp;CHAR(10)&amp;'[1]（全体管理用）'!H165&amp;'[1]（全体管理用）'!I165&amp;'[1]（全体管理用）'!J165</f>
        <v>〒849-0916
佐賀市高木瀬町大字東高木1170番地</v>
      </c>
      <c r="E186" s="49">
        <f>'[1]（全体管理用）'!L165</f>
        <v>0</v>
      </c>
      <c r="F186" s="50">
        <f>'[1]（全体管理用）'!M165</f>
        <v>0</v>
      </c>
      <c r="G186" s="51" t="str">
        <f>"（"&amp;'[1]（全体管理用）'!N165&amp;")
" &amp;'[1]（全体管理用）'!O165&amp;"-"&amp;'[1]（全体管理用）'!P165&amp;"
"&amp;'[1]（全体管理用）'!Q165</f>
        <v>（0952)
20-6511
20-6517</v>
      </c>
      <c r="H186" s="48" t="str">
        <f>'[1]（全体管理用）'!S165</f>
        <v>社会福祉法人晴寿会</v>
      </c>
      <c r="I186" s="52">
        <f>'[1]（全体管理用）'!AD165</f>
        <v>42583</v>
      </c>
      <c r="J186" s="52">
        <f>'[1]（全体管理用）'!AJ165</f>
        <v>42583</v>
      </c>
      <c r="K186" s="53">
        <f>'[1]（全体管理用）'!AK165</f>
        <v>29</v>
      </c>
      <c r="L186" s="51" t="str">
        <f>'[1]（全体管理用）'!AL165</f>
        <v>住宅型</v>
      </c>
      <c r="M186" s="51" t="str">
        <f>'[1]（全体管理用）'!AM165&amp;CHAR(10)</f>
        <v xml:space="preserve">-
</v>
      </c>
    </row>
    <row r="187" spans="1:13" ht="54.75" customHeight="1">
      <c r="A187" s="46" t="str">
        <f>'[1]（全体管理用）'!AQ166</f>
        <v>第178号</v>
      </c>
      <c r="B187" s="46">
        <f>'[1]（全体管理用）'!C166</f>
        <v>0</v>
      </c>
      <c r="C187" s="47" t="str">
        <f>'[1]（全体管理用）'!D166</f>
        <v>住宅型有料老人ホーム
ソレイユひらまつ</v>
      </c>
      <c r="D187" s="48" t="str">
        <f>"〒"&amp;'[1]（全体管理用）'!E166&amp;"-"&amp;'[1]（全体管理用）'!F166&amp;CHAR(10)&amp;'[1]（全体管理用）'!H166&amp;'[1]（全体管理用）'!I166&amp;'[1]（全体管理用）'!J166</f>
        <v>〒845-0001
小城市小城町815-1</v>
      </c>
      <c r="E187" s="49">
        <f>'[1]（全体管理用）'!L166</f>
        <v>43252</v>
      </c>
      <c r="F187" s="50" t="str">
        <f>'[1]（全体管理用）'!M166</f>
        <v>管理者の変更</v>
      </c>
      <c r="G187" s="51" t="str">
        <f>"（"&amp;'[1]（全体管理用）'!N166&amp;")
" &amp;'[1]（全体管理用）'!O166&amp;"-"&amp;'[1]（全体管理用）'!P166&amp;"
"&amp;'[1]（全体管理用）'!Q166</f>
        <v>（0952)
20-3700
20-7015</v>
      </c>
      <c r="H187" s="48" t="str">
        <f>'[1]（全体管理用）'!S166</f>
        <v>医療法人ひらまつ病院</v>
      </c>
      <c r="I187" s="52">
        <f>'[1]（全体管理用）'!AD166</f>
        <v>42583</v>
      </c>
      <c r="J187" s="52">
        <f>'[1]（全体管理用）'!AJ166</f>
        <v>42583</v>
      </c>
      <c r="K187" s="53">
        <f>'[1]（全体管理用）'!AK166</f>
        <v>34</v>
      </c>
      <c r="L187" s="51" t="str">
        <f>'[1]（全体管理用）'!AL166</f>
        <v>住宅型</v>
      </c>
      <c r="M187" s="51" t="str">
        <f>'[1]（全体管理用）'!AM166&amp;CHAR(10)</f>
        <v xml:space="preserve">-
</v>
      </c>
    </row>
    <row r="188" spans="1:13" ht="54.75" customHeight="1">
      <c r="A188" s="46" t="str">
        <f>'[1]（全体管理用）'!AQ167</f>
        <v>第179号</v>
      </c>
      <c r="B188" s="46">
        <f>'[1]（全体管理用）'!C167</f>
        <v>0</v>
      </c>
      <c r="C188" s="47" t="str">
        <f>'[1]（全体管理用）'!D167</f>
        <v>介護付有料老人ホーム
スリールひらまつ</v>
      </c>
      <c r="D188" s="48" t="str">
        <f>"〒"&amp;'[1]（全体管理用）'!E167&amp;"-"&amp;'[1]（全体管理用）'!F167&amp;CHAR(10)&amp;'[1]（全体管理用）'!H167&amp;'[1]（全体管理用）'!I167&amp;'[1]（全体管理用）'!J167</f>
        <v>〒845-0001
小城市小城町815-1</v>
      </c>
      <c r="E188" s="49">
        <f>'[1]（全体管理用）'!L167</f>
        <v>43252</v>
      </c>
      <c r="F188" s="50" t="str">
        <f>'[1]（全体管理用）'!M167</f>
        <v>管理者の変更</v>
      </c>
      <c r="G188" s="51" t="str">
        <f>"（"&amp;'[1]（全体管理用）'!N167&amp;")
" &amp;'[1]（全体管理用）'!O167&amp;"-"&amp;'[1]（全体管理用）'!P167&amp;"
"&amp;'[1]（全体管理用）'!Q167</f>
        <v>（0952)
20-7015
20-3501</v>
      </c>
      <c r="H188" s="48" t="str">
        <f>'[1]（全体管理用）'!S167</f>
        <v>医療法人ひらまつ病院</v>
      </c>
      <c r="I188" s="52">
        <f>'[1]（全体管理用）'!AD167</f>
        <v>42583</v>
      </c>
      <c r="J188" s="52">
        <f>'[1]（全体管理用）'!AJ167</f>
        <v>42583</v>
      </c>
      <c r="K188" s="53">
        <f>'[1]（全体管理用）'!AK167</f>
        <v>30</v>
      </c>
      <c r="L188" s="51" t="str">
        <f>'[1]（全体管理用）'!AL167</f>
        <v>介護付</v>
      </c>
      <c r="M188" s="51" t="str">
        <f>'[1]（全体管理用）'!AM167&amp;CHAR(10)</f>
        <v xml:space="preserve">4171300512
</v>
      </c>
    </row>
    <row r="189" spans="1:13" ht="54.75" customHeight="1">
      <c r="A189" s="46" t="str">
        <f>'[1]（全体管理用）'!AQ168</f>
        <v>第180号</v>
      </c>
      <c r="B189" s="46">
        <f>'[1]（全体管理用）'!C168</f>
        <v>0</v>
      </c>
      <c r="C189" s="47" t="str">
        <f>'[1]（全体管理用）'!D168</f>
        <v>有料老人ホーム 光輝</v>
      </c>
      <c r="D189" s="48" t="str">
        <f>"〒"&amp;'[1]（全体管理用）'!E168&amp;"-"&amp;'[1]（全体管理用）'!F168&amp;CHAR(10)&amp;'[1]（全体管理用）'!H168&amp;'[1]（全体管理用）'!I168&amp;'[1]（全体管理用）'!J168</f>
        <v>〒849-1312
鹿島市大字納富分579番地1</v>
      </c>
      <c r="E189" s="49" t="str">
        <f>'[1]（全体管理用）'!L168</f>
        <v>R1.5.15
R1.10.1
R2.2.18</v>
      </c>
      <c r="F189" s="50" t="str">
        <f>'[1]（全体管理用）'!M168</f>
        <v>定員数の変更（20→21）
料金の変更
定員数の変更（21→22）</v>
      </c>
      <c r="G189" s="51" t="str">
        <f>"（"&amp;'[1]（全体管理用）'!N168&amp;")
" &amp;'[1]（全体管理用）'!O168&amp;"-"&amp;'[1]（全体管理用）'!P168&amp;"
"&amp;'[1]（全体管理用）'!Q168</f>
        <v>（0954)
68-0261
68-0262</v>
      </c>
      <c r="H189" s="48" t="str">
        <f>'[1]（全体管理用）'!S168</f>
        <v>有限会社エース商会</v>
      </c>
      <c r="I189" s="52">
        <f>'[1]（全体管理用）'!AD168</f>
        <v>42633</v>
      </c>
      <c r="J189" s="52">
        <f>'[1]（全体管理用）'!AJ168</f>
        <v>42633</v>
      </c>
      <c r="K189" s="53">
        <f>'[1]（全体管理用）'!AK168</f>
        <v>22</v>
      </c>
      <c r="L189" s="51" t="str">
        <f>'[1]（全体管理用）'!AL168</f>
        <v>住宅型</v>
      </c>
      <c r="M189" s="51" t="str">
        <f>'[1]（全体管理用）'!AM168&amp;CHAR(10)</f>
        <v xml:space="preserve">-
</v>
      </c>
    </row>
    <row r="190" spans="1:13" ht="54.75" customHeight="1">
      <c r="A190" s="46" t="str">
        <f>'[1]（全体管理用）'!AQ169</f>
        <v>第181号</v>
      </c>
      <c r="B190" s="46">
        <f>'[1]（全体管理用）'!C169</f>
        <v>0</v>
      </c>
      <c r="C190" s="47" t="str">
        <f>'[1]（全体管理用）'!D169</f>
        <v>有料老人ホーム　天山の里</v>
      </c>
      <c r="D190" s="48" t="str">
        <f>"〒"&amp;'[1]（全体管理用）'!E169&amp;"-"&amp;'[1]（全体管理用）'!F169&amp;CHAR(10)&amp;'[1]（全体管理用）'!H169&amp;'[1]（全体管理用）'!I169&amp;'[1]（全体管理用）'!J169</f>
        <v>〒845-0002
小城市小城町畑田1851番地29</v>
      </c>
      <c r="E190" s="49">
        <f>'[1]（全体管理用）'!L169</f>
        <v>0</v>
      </c>
      <c r="F190" s="50">
        <f>'[1]（全体管理用）'!M169</f>
        <v>0</v>
      </c>
      <c r="G190" s="51" t="str">
        <f>"（"&amp;'[1]（全体管理用）'!N169&amp;")
" &amp;'[1]（全体管理用）'!O169&amp;"-"&amp;'[1]（全体管理用）'!P169&amp;"
"&amp;'[1]（全体管理用）'!Q169</f>
        <v>（0952)
72-6453
72-6453</v>
      </c>
      <c r="H190" s="48" t="str">
        <f>'[1]（全体管理用）'!S169</f>
        <v>有限会社天山の里</v>
      </c>
      <c r="I190" s="52">
        <f>'[1]（全体管理用）'!AD169</f>
        <v>42705</v>
      </c>
      <c r="J190" s="52">
        <f>'[1]（全体管理用）'!AJ169</f>
        <v>42705</v>
      </c>
      <c r="K190" s="53">
        <f>'[1]（全体管理用）'!AK169</f>
        <v>15</v>
      </c>
      <c r="L190" s="51" t="str">
        <f>'[1]（全体管理用）'!AL169</f>
        <v>住宅型</v>
      </c>
      <c r="M190" s="51" t="str">
        <f>'[1]（全体管理用）'!AM169&amp;CHAR(10)</f>
        <v xml:space="preserve">-
</v>
      </c>
    </row>
    <row r="191" spans="1:13" ht="54.75" customHeight="1">
      <c r="A191" s="46" t="str">
        <f>'[1]（全体管理用）'!AQ170</f>
        <v>第182号</v>
      </c>
      <c r="B191" s="46">
        <f>'[1]（全体管理用）'!C170</f>
        <v>0</v>
      </c>
      <c r="C191" s="47" t="str">
        <f>'[1]（全体管理用）'!D170</f>
        <v>住宅型有料老人ホーム
きぼう神埼弐番館</v>
      </c>
      <c r="D191" s="48" t="str">
        <f>"〒"&amp;'[1]（全体管理用）'!E170&amp;"-"&amp;'[1]（全体管理用）'!F170&amp;CHAR(10)&amp;'[1]（全体管理用）'!H170&amp;'[1]（全体管理用）'!I170&amp;'[1]（全体管理用）'!J170</f>
        <v>〒842-0007
神埼市神埼町鶴3823番地1</v>
      </c>
      <c r="E191" s="49" t="str">
        <f>'[1]（全体管理用）'!L170</f>
        <v>R1.5.31
R2.4.1</v>
      </c>
      <c r="F191" s="50" t="str">
        <f>'[1]（全体管理用）'!M170</f>
        <v>管理者の変更</v>
      </c>
      <c r="G191" s="51" t="str">
        <f>"（"&amp;'[1]（全体管理用）'!N170&amp;")
" &amp;'[1]（全体管理用）'!O170&amp;"-"&amp;'[1]（全体管理用）'!P170&amp;"
"&amp;'[1]（全体管理用）'!Q170</f>
        <v>（0952)
52-7052
97-8114</v>
      </c>
      <c r="H191" s="48" t="str">
        <f>'[1]（全体管理用）'!S170</f>
        <v>株式会社
ライフサポートNEO</v>
      </c>
      <c r="I191" s="52">
        <f>'[1]（全体管理用）'!AD170</f>
        <v>42705</v>
      </c>
      <c r="J191" s="52" t="str">
        <f>'[1]（全体管理用）'!AJ170</f>
        <v>-
(地域密着型
特定施設)</v>
      </c>
      <c r="K191" s="53">
        <f>'[1]（全体管理用）'!AK170</f>
        <v>16</v>
      </c>
      <c r="L191" s="51" t="str">
        <f>'[1]（全体管理用）'!AL170</f>
        <v>住宅型</v>
      </c>
      <c r="M191" s="51" t="str">
        <f>'[1]（全体管理用）'!AM170&amp;CHAR(10)</f>
        <v xml:space="preserve">-
</v>
      </c>
    </row>
    <row r="192" spans="1:13" ht="54.75" customHeight="1">
      <c r="A192" s="46" t="str">
        <f>'[1]（全体管理用）'!AQ171</f>
        <v>第183号</v>
      </c>
      <c r="B192" s="46">
        <f>'[1]（全体管理用）'!C171</f>
        <v>0</v>
      </c>
      <c r="C192" s="47" t="str">
        <f>'[1]（全体管理用）'!D171</f>
        <v>住宅型有料老人ホーム
きぼう鳥栖弐番館</v>
      </c>
      <c r="D192" s="48" t="str">
        <f>"〒"&amp;'[1]（全体管理用）'!E171&amp;"-"&amp;'[1]（全体管理用）'!F171&amp;CHAR(10)&amp;'[1]（全体管理用）'!H171&amp;'[1]（全体管理用）'!I171&amp;'[1]（全体管理用）'!J171</f>
        <v>〒841-0055
鳥栖市養父町497-1</v>
      </c>
      <c r="E192" s="49">
        <f>'[1]（全体管理用）'!L171</f>
        <v>43344</v>
      </c>
      <c r="F192" s="50" t="str">
        <f>'[1]（全体管理用）'!M171</f>
        <v>管理者の変更</v>
      </c>
      <c r="G192" s="51" t="str">
        <f>"（"&amp;'[1]（全体管理用）'!N171&amp;")
" &amp;'[1]（全体管理用）'!O171&amp;"-"&amp;'[1]（全体管理用）'!P171&amp;"
"&amp;'[1]（全体管理用）'!Q171</f>
        <v>（0942)
83-7737
50-8553</v>
      </c>
      <c r="H192" s="48" t="str">
        <f>'[1]（全体管理用）'!S171</f>
        <v>株式会社
ライフサポートNEO</v>
      </c>
      <c r="I192" s="52">
        <f>'[1]（全体管理用）'!AD171</f>
        <v>42736</v>
      </c>
      <c r="J192" s="52">
        <f>'[1]（全体管理用）'!AJ171</f>
        <v>42736</v>
      </c>
      <c r="K192" s="53">
        <f>'[1]（全体管理用）'!AK171</f>
        <v>16</v>
      </c>
      <c r="L192" s="51" t="str">
        <f>'[1]（全体管理用）'!AL171</f>
        <v>住宅型</v>
      </c>
      <c r="M192" s="51" t="str">
        <f>'[1]（全体管理用）'!AM171&amp;CHAR(10)</f>
        <v xml:space="preserve">-
</v>
      </c>
    </row>
    <row r="193" spans="1:13" ht="54.75" customHeight="1">
      <c r="A193" s="46" t="str">
        <f>'[1]（全体管理用）'!AQ172</f>
        <v>第184号</v>
      </c>
      <c r="B193" s="46">
        <f>'[1]（全体管理用）'!C172</f>
        <v>0</v>
      </c>
      <c r="C193" s="47" t="str">
        <f>'[1]（全体管理用）'!D172</f>
        <v>住宅型有料老人ホーム
結絆</v>
      </c>
      <c r="D193" s="48" t="str">
        <f>"〒"&amp;'[1]（全体管理用）'!E172&amp;"-"&amp;'[1]（全体管理用）'!F172&amp;CHAR(10)&amp;'[1]（全体管理用）'!H172&amp;'[1]（全体管理用）'!I172&amp;'[1]（全体管理用）'!J172</f>
        <v>〒847-0825
唐津市見借3459番地13</v>
      </c>
      <c r="E193" s="49" t="str">
        <f>'[1]（全体管理用）'!L172</f>
        <v>2018.9.1</v>
      </c>
      <c r="F193" s="50" t="str">
        <f>'[1]（全体管理用）'!M172</f>
        <v>利用料金変更</v>
      </c>
      <c r="G193" s="51" t="str">
        <f>"（"&amp;'[1]（全体管理用）'!N172&amp;")
" &amp;'[1]（全体管理用）'!O172&amp;"-"&amp;'[1]（全体管理用）'!P172&amp;"
"&amp;'[1]（全体管理用）'!Q172</f>
        <v>（0955)
58-8151
58-8152</v>
      </c>
      <c r="H193" s="48" t="str">
        <f>'[1]（全体管理用）'!S172</f>
        <v>合同会社結絆</v>
      </c>
      <c r="I193" s="52">
        <f>'[1]（全体管理用）'!AD172</f>
        <v>42744</v>
      </c>
      <c r="J193" s="52">
        <f>'[1]（全体管理用）'!AJ172</f>
        <v>42744</v>
      </c>
      <c r="K193" s="53">
        <f>'[1]（全体管理用）'!AK172</f>
        <v>14</v>
      </c>
      <c r="L193" s="51" t="str">
        <f>'[1]（全体管理用）'!AL172</f>
        <v>住宅型</v>
      </c>
      <c r="M193" s="51" t="str">
        <f>'[1]（全体管理用）'!AM172&amp;CHAR(10)</f>
        <v xml:space="preserve">-
</v>
      </c>
    </row>
    <row r="194" spans="1:13" ht="54.75" customHeight="1">
      <c r="A194" s="46" t="str">
        <f>'[1]（全体管理用）'!AQ173</f>
        <v>第185号</v>
      </c>
      <c r="B194" s="46">
        <f>'[1]（全体管理用）'!C173</f>
        <v>0</v>
      </c>
      <c r="C194" s="47" t="str">
        <f>'[1]（全体管理用）'!D173</f>
        <v>有料老人ホーム
スリヨンラソ</v>
      </c>
      <c r="D194" s="48" t="str">
        <f>"〒"&amp;'[1]（全体管理用）'!E173&amp;"-"&amp;'[1]（全体管理用）'!F173&amp;CHAR(10)&amp;'[1]（全体管理用）'!H173&amp;'[1]（全体管理用）'!I173&amp;'[1]（全体管理用）'!J173</f>
        <v>〒843-0021
武雄市武雄町大字永島字丸熊15860番地3</v>
      </c>
      <c r="E194" s="49">
        <f>'[1]（全体管理用）'!L173</f>
        <v>0</v>
      </c>
      <c r="F194" s="50">
        <f>'[1]（全体管理用）'!M173</f>
        <v>0</v>
      </c>
      <c r="G194" s="51" t="str">
        <f>"（"&amp;'[1]（全体管理用）'!N173&amp;")
" &amp;'[1]（全体管理用）'!O173&amp;"-"&amp;'[1]（全体管理用）'!P173&amp;"
"&amp;'[1]（全体管理用）'!Q173</f>
        <v>（0954)
22-3787
22-3787</v>
      </c>
      <c r="H194" s="48" t="str">
        <f>'[1]（全体管理用）'!S173</f>
        <v>株式会社リアン</v>
      </c>
      <c r="I194" s="52">
        <f>'[1]（全体管理用）'!AD173</f>
        <v>42767</v>
      </c>
      <c r="J194" s="52" t="str">
        <f>'[1]（全体管理用）'!AJ173</f>
        <v>-
(地域密着型
特定施設)</v>
      </c>
      <c r="K194" s="53">
        <f>'[1]（全体管理用）'!AK173</f>
        <v>16</v>
      </c>
      <c r="L194" s="51" t="str">
        <f>'[1]（全体管理用）'!AL173</f>
        <v>住宅型</v>
      </c>
      <c r="M194" s="51" t="str">
        <f>'[1]（全体管理用）'!AM173&amp;CHAR(10)</f>
        <v xml:space="preserve">-
</v>
      </c>
    </row>
    <row r="195" spans="1:13" ht="54.75" customHeight="1">
      <c r="A195" s="46" t="str">
        <f>'[1]（全体管理用）'!AQ174</f>
        <v>第186号</v>
      </c>
      <c r="B195" s="46">
        <f>'[1]（全体管理用）'!C174</f>
        <v>0</v>
      </c>
      <c r="C195" s="47" t="str">
        <f>'[1]（全体管理用）'!D174</f>
        <v>有料老人ホームかりん</v>
      </c>
      <c r="D195" s="48" t="str">
        <f>"〒"&amp;'[1]（全体管理用）'!E174&amp;"-"&amp;'[1]（全体管理用）'!F174&amp;CHAR(10)&amp;'[1]（全体管理用）'!H174&amp;'[1]（全体管理用）'!I174&amp;'[1]（全体管理用）'!J174</f>
        <v>〒848-0027
伊万里市立花町1465番地</v>
      </c>
      <c r="E195" s="49">
        <f>'[1]（全体管理用）'!L174</f>
        <v>0</v>
      </c>
      <c r="F195" s="50">
        <f>'[1]（全体管理用）'!M174</f>
        <v>0</v>
      </c>
      <c r="G195" s="51" t="str">
        <f>"（"&amp;'[1]（全体管理用）'!N174&amp;")
" &amp;'[1]（全体管理用）'!O174&amp;"-"&amp;'[1]（全体管理用）'!P174&amp;"
"&amp;'[1]（全体管理用）'!Q174</f>
        <v>（0955)
21-1555
21-1556</v>
      </c>
      <c r="H195" s="48" t="str">
        <f>'[1]（全体管理用）'!S174</f>
        <v>株式会社はなのわ</v>
      </c>
      <c r="I195" s="52">
        <f>'[1]（全体管理用）'!AD174</f>
        <v>42767</v>
      </c>
      <c r="J195" s="52">
        <f>'[1]（全体管理用）'!AJ174</f>
        <v>42767</v>
      </c>
      <c r="K195" s="53">
        <f>'[1]（全体管理用）'!AK174</f>
        <v>39</v>
      </c>
      <c r="L195" s="51" t="str">
        <f>'[1]（全体管理用）'!AL174</f>
        <v>住宅型</v>
      </c>
      <c r="M195" s="51" t="str">
        <f>'[1]（全体管理用）'!AM174&amp;CHAR(10)</f>
        <v xml:space="preserve">-
</v>
      </c>
    </row>
    <row r="196" spans="1:13" ht="54.75" customHeight="1">
      <c r="A196" s="46" t="str">
        <f>'[1]（全体管理用）'!AQ175</f>
        <v>第187号</v>
      </c>
      <c r="B196" s="46">
        <f>'[1]（全体管理用）'!C175</f>
        <v>0</v>
      </c>
      <c r="C196" s="47" t="str">
        <f>'[1]（全体管理用）'!D175</f>
        <v>住宅型有料老人ホーム
寄人</v>
      </c>
      <c r="D196" s="48" t="str">
        <f>"〒"&amp;'[1]（全体管理用）'!E175&amp;"-"&amp;'[1]（全体管理用）'!F175&amp;CHAR(10)&amp;'[1]（全体管理用）'!H175&amp;'[1]（全体管理用）'!I175&amp;'[1]（全体管理用）'!J175</f>
        <v>〒849-0922
佐賀市高木瀬東五丁目17番11号</v>
      </c>
      <c r="E196" s="49">
        <f>'[1]（全体管理用）'!L175</f>
        <v>0</v>
      </c>
      <c r="F196" s="50">
        <f>'[1]（全体管理用）'!M175</f>
        <v>0</v>
      </c>
      <c r="G196" s="51" t="str">
        <f>"（"&amp;'[1]（全体管理用）'!N175&amp;")
" &amp;'[1]（全体管理用）'!O175&amp;"-"&amp;'[1]（全体管理用）'!P175&amp;"
"&amp;'[1]（全体管理用）'!Q175</f>
        <v>（0952)
20-3366
20-3367</v>
      </c>
      <c r="H196" s="48" t="str">
        <f>'[1]（全体管理用）'!S175</f>
        <v>医療法人源流会</v>
      </c>
      <c r="I196" s="52">
        <f>'[1]（全体管理用）'!AD175</f>
        <v>42826</v>
      </c>
      <c r="J196" s="52">
        <f>'[1]（全体管理用）'!AJ175</f>
        <v>42826</v>
      </c>
      <c r="K196" s="53">
        <f>'[1]（全体管理用）'!AK175</f>
        <v>25</v>
      </c>
      <c r="L196" s="51" t="str">
        <f>'[1]（全体管理用）'!AL175</f>
        <v>住宅型</v>
      </c>
      <c r="M196" s="51" t="str">
        <f>'[1]（全体管理用）'!AM175&amp;CHAR(10)</f>
        <v xml:space="preserve">-
</v>
      </c>
    </row>
    <row r="197" spans="1:13" ht="54.75" customHeight="1">
      <c r="A197" s="46" t="str">
        <f>'[1]（全体管理用）'!AQ176</f>
        <v>第188号</v>
      </c>
      <c r="B197" s="46"/>
      <c r="C197" s="47" t="str">
        <f>'[1]（全体管理用）'!D176</f>
        <v>住宅型有料老人ホーム
かもめ</v>
      </c>
      <c r="D197" s="48" t="str">
        <f>"〒"&amp;'[1]（全体管理用）'!E176&amp;"-"&amp;'[1]（全体管理用）'!F176&amp;CHAR(10)&amp;'[1]（全体管理用）'!H176&amp;'[1]（全体管理用）'!I176&amp;'[1]（全体管理用）'!J176</f>
        <v>〒849-0202
佐賀市久保田町大字久富3459番地1</v>
      </c>
      <c r="E197" s="49">
        <f>'[1]（全体管理用）'!L176</f>
        <v>0</v>
      </c>
      <c r="F197" s="50">
        <f>'[1]（全体管理用）'!M176</f>
        <v>0</v>
      </c>
      <c r="G197" s="51" t="str">
        <f>"（"&amp;'[1]（全体管理用）'!N176&amp;")
" &amp;'[1]（全体管理用）'!O176&amp;"-"&amp;'[1]（全体管理用）'!P176&amp;"
"&amp;'[1]（全体管理用）'!Q176</f>
        <v>（0952)
68-2211
68-2235</v>
      </c>
      <c r="H197" s="48" t="str">
        <f>'[1]（全体管理用）'!S176</f>
        <v>社会福祉法人平成会</v>
      </c>
      <c r="I197" s="52">
        <f>'[1]（全体管理用）'!AD176</f>
        <v>42826</v>
      </c>
      <c r="J197" s="52">
        <f>'[1]（全体管理用）'!AJ176</f>
        <v>42826</v>
      </c>
      <c r="K197" s="53">
        <f>'[1]（全体管理用）'!AK176</f>
        <v>35</v>
      </c>
      <c r="L197" s="51" t="str">
        <f>'[1]（全体管理用）'!AL176</f>
        <v>住宅型</v>
      </c>
      <c r="M197" s="51" t="str">
        <f>'[1]（全体管理用）'!AM176&amp;CHAR(10)</f>
        <v xml:space="preserve">-
</v>
      </c>
    </row>
    <row r="198" spans="1:13" ht="54.75" customHeight="1">
      <c r="A198" s="46" t="str">
        <f>'[1]（全体管理用）'!AQ177</f>
        <v>第189号</v>
      </c>
      <c r="B198" s="46">
        <f>'[1]（全体管理用）'!C177</f>
        <v>0</v>
      </c>
      <c r="C198" s="47" t="str">
        <f>'[1]（全体管理用）'!D177</f>
        <v>住宅型有料老人ホーム
いつくしの家</v>
      </c>
      <c r="D198" s="48" t="str">
        <f>"〒"&amp;'[1]（全体管理用）'!E177&amp;"-"&amp;'[1]（全体管理用）'!F177&amp;CHAR(10)&amp;'[1]（全体管理用）'!H177&amp;'[1]（全体管理用）'!I177&amp;'[1]（全体管理用）'!J177</f>
        <v>〒841-0201
三養基郡基山町小倉千代275番1</v>
      </c>
      <c r="E198" s="49">
        <f>'[1]（全体管理用）'!L177</f>
        <v>43891</v>
      </c>
      <c r="F198" s="50" t="str">
        <f>'[1]（全体管理用）'!M177</f>
        <v>増改築のない定員の変更</v>
      </c>
      <c r="G198" s="51" t="str">
        <f>"（"&amp;'[1]（全体管理用）'!N177&amp;")
" &amp;'[1]（全体管理用）'!O177&amp;"-"&amp;'[1]（全体管理用）'!P177&amp;"
"&amp;'[1]（全体管理用）'!Q177</f>
        <v>（0942)
85-8632
85-8635</v>
      </c>
      <c r="H198" s="48" t="str">
        <f>'[1]（全体管理用）'!S177</f>
        <v>株式会社いつくし</v>
      </c>
      <c r="I198" s="52">
        <f>'[1]（全体管理用）'!AD177</f>
        <v>42736</v>
      </c>
      <c r="J198" s="52">
        <f>'[1]（全体管理用）'!AJ177</f>
        <v>43121</v>
      </c>
      <c r="K198" s="53">
        <f>'[1]（全体管理用）'!AK177</f>
        <v>17</v>
      </c>
      <c r="L198" s="51" t="str">
        <f>'[1]（全体管理用）'!AL177</f>
        <v>住宅型</v>
      </c>
      <c r="M198" s="51" t="str">
        <f>'[1]（全体管理用）'!AM177&amp;CHAR(10)</f>
        <v xml:space="preserve">-
</v>
      </c>
    </row>
    <row r="199" spans="1:13" ht="54.75" customHeight="1">
      <c r="A199" s="46" t="str">
        <f>'[1]（全体管理用）'!AQ178</f>
        <v>第190号</v>
      </c>
      <c r="B199" s="46">
        <f>'[1]（全体管理用）'!C178</f>
        <v>0</v>
      </c>
      <c r="C199" s="47" t="str">
        <f>'[1]（全体管理用）'!D178</f>
        <v>住宅型有料老人ホーム
さくら坂</v>
      </c>
      <c r="D199" s="48" t="str">
        <f>"〒"&amp;'[1]（全体管理用）'!E178&amp;"-"&amp;'[1]（全体管理用）'!F178&amp;CHAR(10)&amp;'[1]（全体管理用）'!H178&amp;'[1]（全体管理用）'!I178&amp;'[1]（全体管理用）'!J178</f>
        <v>〒849-0101
三養基郡みやき町大字原古賀6309番67</v>
      </c>
      <c r="E199" s="49">
        <f>'[1]（全体管理用）'!L178</f>
        <v>0</v>
      </c>
      <c r="F199" s="50">
        <f>'[1]（全体管理用）'!M178</f>
        <v>0</v>
      </c>
      <c r="G199" s="51" t="str">
        <f>"（"&amp;'[1]（全体管理用）'!N178&amp;")
" &amp;'[1]（全体管理用）'!O178&amp;"-"&amp;'[1]（全体管理用）'!P178&amp;"
"&amp;'[1]（全体管理用）'!Q178</f>
        <v>（0942)
94-2071
94-2071</v>
      </c>
      <c r="H199" s="48" t="str">
        <f>'[1]（全体管理用）'!S178</f>
        <v>特定非営利活動法人歩夢</v>
      </c>
      <c r="I199" s="52">
        <f>'[1]（全体管理用）'!AD178</f>
        <v>42856</v>
      </c>
      <c r="J199" s="52">
        <f>'[1]（全体管理用）'!AJ178</f>
        <v>42856</v>
      </c>
      <c r="K199" s="53">
        <f>'[1]（全体管理用）'!AK178</f>
        <v>18</v>
      </c>
      <c r="L199" s="51" t="str">
        <f>'[1]（全体管理用）'!AL178</f>
        <v>住宅型</v>
      </c>
      <c r="M199" s="51" t="str">
        <f>'[1]（全体管理用）'!AM178&amp;CHAR(10)</f>
        <v xml:space="preserve">-
</v>
      </c>
    </row>
    <row r="200" spans="1:13" ht="54.75" customHeight="1">
      <c r="A200" s="46" t="str">
        <f>'[1]（全体管理用）'!AQ179</f>
        <v>第191号</v>
      </c>
      <c r="B200" s="46">
        <f>'[1]（全体管理用）'!C179</f>
        <v>0</v>
      </c>
      <c r="C200" s="47" t="str">
        <f>'[1]（全体管理用）'!D179</f>
        <v>有料老人ホームユーミン</v>
      </c>
      <c r="D200" s="48" t="str">
        <f>"〒"&amp;'[1]（全体管理用）'!E179&amp;"-"&amp;'[1]（全体管理用）'!F179&amp;CHAR(10)&amp;'[1]（全体管理用）'!H179&amp;'[1]（全体管理用）'!I179&amp;'[1]（全体管理用）'!J179</f>
        <v>〒840-0201
佐賀市大和町大字尼寺1321-2</v>
      </c>
      <c r="E200" s="49">
        <f>'[1]（全体管理用）'!L179</f>
        <v>0</v>
      </c>
      <c r="F200" s="50">
        <f>'[1]（全体管理用）'!M179</f>
        <v>0</v>
      </c>
      <c r="G200" s="51" t="str">
        <f>"（"&amp;'[1]（全体管理用）'!N179&amp;")
" &amp;'[1]（全体管理用）'!O179&amp;"-"&amp;'[1]（全体管理用）'!P179&amp;"
"&amp;'[1]（全体管理用）'!Q179</f>
        <v>（0952)
62-1253
62-1253</v>
      </c>
      <c r="H200" s="48" t="str">
        <f>'[1]（全体管理用）'!S179</f>
        <v>有限会社トランスポート</v>
      </c>
      <c r="I200" s="52">
        <f>'[1]（全体管理用）'!AD179</f>
        <v>42856</v>
      </c>
      <c r="J200" s="52">
        <f>'[1]（全体管理用）'!AJ179</f>
        <v>42856</v>
      </c>
      <c r="K200" s="53">
        <f>'[1]（全体管理用）'!AK179</f>
        <v>15</v>
      </c>
      <c r="L200" s="51" t="str">
        <f>'[1]（全体管理用）'!AL179</f>
        <v>住宅型</v>
      </c>
      <c r="M200" s="51" t="str">
        <f>'[1]（全体管理用）'!AM179&amp;CHAR(10)</f>
        <v xml:space="preserve">-
</v>
      </c>
    </row>
    <row r="201" spans="1:13" ht="54.75" customHeight="1">
      <c r="A201" s="46" t="str">
        <f>'[1]（全体管理用）'!AQ180</f>
        <v>第192号</v>
      </c>
      <c r="B201" s="46">
        <f>'[1]（全体管理用）'!C180</f>
        <v>0</v>
      </c>
      <c r="C201" s="47" t="str">
        <f>'[1]（全体管理用）'!D180</f>
        <v>介護付有料老人ホーム
ハーモニーライフきぼう壱番館</v>
      </c>
      <c r="D201" s="48" t="str">
        <f>"〒"&amp;'[1]（全体管理用）'!E180&amp;"-"&amp;'[1]（全体管理用）'!F180&amp;CHAR(10)&amp;'[1]（全体管理用）'!H180&amp;'[1]（全体管理用）'!I180&amp;'[1]（全体管理用）'!J180</f>
        <v>〒842-0011
神埼市神埼町竹字利田1042-1</v>
      </c>
      <c r="E201" s="49">
        <f>'[1]（全体管理用）'!L180</f>
        <v>42309</v>
      </c>
      <c r="F201" s="50" t="str">
        <f>'[1]（全体管理用）'!M180</f>
        <v>管理者の変更</v>
      </c>
      <c r="G201" s="51" t="str">
        <f>"（"&amp;'[1]（全体管理用）'!N180&amp;")
" &amp;'[1]（全体管理用）'!O180&amp;"-"&amp;'[1]（全体管理用）'!P180&amp;"
"&amp;'[1]（全体管理用）'!Q180</f>
        <v>（0952)
97-7430
53-7055</v>
      </c>
      <c r="H201" s="48" t="str">
        <f>'[1]（全体管理用）'!S180</f>
        <v>株式会社
ライフサポートＮＥＯ</v>
      </c>
      <c r="I201" s="52">
        <f>'[1]（全体管理用）'!AD180</f>
        <v>42856</v>
      </c>
      <c r="J201" s="52">
        <f>'[1]（全体管理用）'!AJ180</f>
        <v>42856</v>
      </c>
      <c r="K201" s="53">
        <f>'[1]（全体管理用）'!AK180</f>
        <v>30</v>
      </c>
      <c r="L201" s="51" t="str">
        <f>'[1]（全体管理用）'!AL180</f>
        <v>介護付</v>
      </c>
      <c r="M201" s="51" t="str">
        <f>'[1]（全体管理用）'!AM180&amp;CHAR(10)</f>
        <v xml:space="preserve">4172000236
</v>
      </c>
    </row>
    <row r="202" spans="1:13" ht="54.75" customHeight="1">
      <c r="A202" s="46" t="str">
        <f>'[1]（全体管理用）'!AQ181</f>
        <v>第193号</v>
      </c>
      <c r="B202" s="46">
        <f>'[1]（全体管理用）'!C181</f>
        <v>0</v>
      </c>
      <c r="C202" s="47" t="str">
        <f>'[1]（全体管理用）'!D181</f>
        <v>住宅型有料老人ホームＳola</v>
      </c>
      <c r="D202" s="48" t="str">
        <f>"〒"&amp;'[1]（全体管理用）'!E181&amp;"-"&amp;'[1]（全体管理用）'!F181&amp;CHAR(10)&amp;'[1]（全体管理用）'!H181&amp;'[1]（全体管理用）'!I181&amp;'[1]（全体管理用）'!J181</f>
        <v>〒849-0901
佐賀市久保田町大字川久保字赤井手2225番地1</v>
      </c>
      <c r="E202" s="49">
        <f>'[1]（全体管理用）'!L181</f>
        <v>43199</v>
      </c>
      <c r="F202" s="50" t="str">
        <f>'[1]（全体管理用）'!M181</f>
        <v>管理者変更</v>
      </c>
      <c r="G202" s="51" t="str">
        <f>"（"&amp;'[1]（全体管理用）'!N181&amp;")
" &amp;'[1]（全体管理用）'!O181&amp;"-"&amp;'[1]（全体管理用）'!P181&amp;"
"&amp;'[1]（全体管理用）'!Q181</f>
        <v>（0952)
37-0677
37-0679</v>
      </c>
      <c r="H202" s="48" t="str">
        <f>'[1]（全体管理用）'!S181</f>
        <v>有限会社フレンドリー</v>
      </c>
      <c r="I202" s="52">
        <f>'[1]（全体管理用）'!AD181</f>
        <v>42842</v>
      </c>
      <c r="J202" s="52">
        <f>'[1]（全体管理用）'!AJ181</f>
        <v>42886</v>
      </c>
      <c r="K202" s="53">
        <f>'[1]（全体管理用）'!AK181</f>
        <v>31</v>
      </c>
      <c r="L202" s="51" t="str">
        <f>'[1]（全体管理用）'!AL181</f>
        <v>住宅型</v>
      </c>
      <c r="M202" s="51" t="str">
        <f>'[1]（全体管理用）'!AM181&amp;CHAR(10)</f>
        <v xml:space="preserve">-
</v>
      </c>
    </row>
    <row r="203" spans="1:13" ht="54.75" customHeight="1">
      <c r="A203" s="46" t="str">
        <f>'[1]（全体管理用）'!AQ182</f>
        <v>第194号</v>
      </c>
      <c r="B203" s="46">
        <f>'[1]（全体管理用）'!C182</f>
        <v>0</v>
      </c>
      <c r="C203" s="47" t="str">
        <f>'[1]（全体管理用）'!D182</f>
        <v>有料老人ホームてまり</v>
      </c>
      <c r="D203" s="48" t="str">
        <f>"〒"&amp;'[1]（全体管理用）'!E182&amp;"-"&amp;'[1]（全体管理用）'!F182&amp;CHAR(10)&amp;'[1]（全体管理用）'!H182&amp;'[1]（全体管理用）'!I182&amp;'[1]（全体管理用）'!J182</f>
        <v>〒840-0034
佐賀市西与賀町大字厘外732番地4</v>
      </c>
      <c r="E203" s="49">
        <f>'[1]（全体管理用）'!L182</f>
        <v>0</v>
      </c>
      <c r="F203" s="50">
        <f>'[1]（全体管理用）'!M182</f>
        <v>0</v>
      </c>
      <c r="G203" s="51" t="str">
        <f>"（"&amp;'[1]（全体管理用）'!N182&amp;")
" &amp;'[1]（全体管理用）'!O182&amp;"-"&amp;'[1]（全体管理用）'!P182&amp;"
"&amp;'[1]（全体管理用）'!Q182</f>
        <v>（0952)
26-7880
41-8651</v>
      </c>
      <c r="H203" s="48" t="str">
        <f>'[1]（全体管理用）'!S182</f>
        <v>株式会社白峯</v>
      </c>
      <c r="I203" s="52">
        <f>'[1]（全体管理用）'!AD182</f>
        <v>42887</v>
      </c>
      <c r="J203" s="52">
        <f>'[1]（全体管理用）'!AJ182</f>
        <v>42887</v>
      </c>
      <c r="K203" s="53">
        <f>'[1]（全体管理用）'!AK182</f>
        <v>29</v>
      </c>
      <c r="L203" s="51" t="str">
        <f>'[1]（全体管理用）'!AL182</f>
        <v>住宅型</v>
      </c>
      <c r="M203" s="51" t="str">
        <f>'[1]（全体管理用）'!AM182&amp;CHAR(10)</f>
        <v xml:space="preserve">-
</v>
      </c>
    </row>
    <row r="204" spans="1:13" ht="54.75" customHeight="1">
      <c r="A204" s="46" t="str">
        <f>'[1]（全体管理用）'!AQ183</f>
        <v>第195号</v>
      </c>
      <c r="B204" s="46">
        <f>'[1]（全体管理用）'!C183</f>
        <v>0</v>
      </c>
      <c r="C204" s="47" t="str">
        <f>'[1]（全体管理用）'!D183</f>
        <v>有料老人ホームいやし</v>
      </c>
      <c r="D204" s="48" t="str">
        <f>"〒"&amp;'[1]（全体管理用）'!E183&amp;"-"&amp;'[1]（全体管理用）'!F183&amp;CHAR(10)&amp;'[1]（全体管理用）'!H183&amp;'[1]（全体管理用）'!I183&amp;'[1]（全体管理用）'!J183</f>
        <v>〒841-0081
鳥栖市萱方町160番地1</v>
      </c>
      <c r="E204" s="49">
        <f>'[1]（全体管理用）'!L183</f>
        <v>43893</v>
      </c>
      <c r="F204" s="50" t="str">
        <f>'[1]（全体管理用）'!M183</f>
        <v>管理者変更</v>
      </c>
      <c r="G204" s="51" t="str">
        <f>"（"&amp;'[1]（全体管理用）'!N183&amp;")
" &amp;'[1]（全体管理用）'!O183&amp;"-"&amp;'[1]（全体管理用）'!P183&amp;"
"&amp;'[1]（全体管理用）'!Q183</f>
        <v>（0942)
87-8875
87-8876</v>
      </c>
      <c r="H204" s="48" t="str">
        <f>'[1]（全体管理用）'!S183</f>
        <v>医療法人太啓会</v>
      </c>
      <c r="I204" s="52">
        <f>'[1]（全体管理用）'!AD183</f>
        <v>42948</v>
      </c>
      <c r="J204" s="52">
        <f>'[1]（全体管理用）'!AJ183</f>
        <v>42948</v>
      </c>
      <c r="K204" s="53">
        <f>'[1]（全体管理用）'!AK183</f>
        <v>28</v>
      </c>
      <c r="L204" s="51" t="str">
        <f>'[1]（全体管理用）'!AL183</f>
        <v>住宅型</v>
      </c>
      <c r="M204" s="51" t="str">
        <f>'[1]（全体管理用）'!AM183&amp;CHAR(10)</f>
        <v xml:space="preserve">-
</v>
      </c>
    </row>
    <row r="205" spans="1:13" ht="54.75" customHeight="1">
      <c r="A205" s="46" t="str">
        <f>'[1]（全体管理用）'!AQ184</f>
        <v>第196号</v>
      </c>
      <c r="B205" s="46">
        <f>'[1]（全体管理用）'!C184</f>
        <v>0</v>
      </c>
      <c r="C205" s="47" t="str">
        <f>'[1]（全体管理用）'!D184</f>
        <v>玄海町高齢者向け住宅玄海園</v>
      </c>
      <c r="D205" s="48" t="str">
        <f>"〒"&amp;'[1]（全体管理用）'!E184&amp;"-"&amp;'[1]（全体管理用）'!F184&amp;CHAR(10)&amp;'[1]（全体管理用）'!H184&amp;'[1]（全体管理用）'!I184&amp;'[1]（全体管理用）'!J184</f>
        <v>〒847-1432
東松浦郡玄海町大字平尾380番地1</v>
      </c>
      <c r="E205" s="49">
        <f>'[1]（全体管理用）'!L184</f>
        <v>0</v>
      </c>
      <c r="F205" s="50">
        <f>'[1]（全体管理用）'!M184</f>
        <v>0</v>
      </c>
      <c r="G205" s="51" t="str">
        <f>"（"&amp;'[1]（全体管理用）'!N184&amp;")
" &amp;'[1]（全体管理用）'!O184&amp;"-"&amp;'[1]（全体管理用）'!P184&amp;"
"&amp;'[1]（全体管理用）'!Q184</f>
        <v>（0955)
80-0412
80-0639</v>
      </c>
      <c r="H205" s="48" t="str">
        <f>'[1]（全体管理用）'!S184</f>
        <v>玄海町</v>
      </c>
      <c r="I205" s="52">
        <f>'[1]（全体管理用）'!AD184</f>
        <v>42948</v>
      </c>
      <c r="J205" s="52">
        <f>'[1]（全体管理用）'!AJ184</f>
        <v>42948</v>
      </c>
      <c r="K205" s="53">
        <f>'[1]（全体管理用）'!AK184</f>
        <v>10</v>
      </c>
      <c r="L205" s="51" t="str">
        <f>'[1]（全体管理用）'!AL184</f>
        <v>住宅型</v>
      </c>
      <c r="M205" s="51" t="str">
        <f>'[1]（全体管理用）'!AM184&amp;CHAR(10)</f>
        <v xml:space="preserve">-
</v>
      </c>
    </row>
    <row r="206" spans="1:13" ht="54.75" customHeight="1">
      <c r="A206" s="46" t="str">
        <f>'[1]（全体管理用）'!AQ185</f>
        <v>第197号</v>
      </c>
      <c r="B206" s="46">
        <f>'[1]（全体管理用）'!C185</f>
        <v>0</v>
      </c>
      <c r="C206" s="47" t="str">
        <f>'[1]（全体管理用）'!D185</f>
        <v>住宅型有料老人ホーム
すみれ２号館</v>
      </c>
      <c r="D206" s="48" t="str">
        <f>"〒"&amp;'[1]（全体管理用）'!E185&amp;"-"&amp;'[1]（全体管理用）'!F185&amp;CHAR(10)&amp;'[1]（全体管理用）'!H185&amp;'[1]（全体管理用）'!I185&amp;'[1]（全体管理用）'!J185</f>
        <v>〒849-0905
佐賀市金立町大字千布2307番地2</v>
      </c>
      <c r="E206" s="49">
        <f>'[1]（全体管理用）'!L185</f>
        <v>0</v>
      </c>
      <c r="F206" s="50">
        <f>'[1]（全体管理用）'!M185</f>
        <v>0</v>
      </c>
      <c r="G206" s="51" t="str">
        <f>"（"&amp;'[1]（全体管理用）'!N185&amp;")
" &amp;'[1]（全体管理用）'!O185&amp;"-"&amp;'[1]（全体管理用）'!P185&amp;"
"&amp;'[1]（全体管理用）'!Q185</f>
        <v>（0952)
20-0245
20-0911</v>
      </c>
      <c r="H206" s="48" t="str">
        <f>'[1]（全体管理用）'!S185</f>
        <v>株式会社ケアハウスすみれ</v>
      </c>
      <c r="I206" s="52">
        <f>'[1]（全体管理用）'!AD185</f>
        <v>42957</v>
      </c>
      <c r="J206" s="52" t="str">
        <f>'[1]（全体管理用）'!AJ185</f>
        <v>-
(地域密着型
特定施設)</v>
      </c>
      <c r="K206" s="53">
        <f>'[1]（全体管理用）'!AK185</f>
        <v>9</v>
      </c>
      <c r="L206" s="51" t="str">
        <f>'[1]（全体管理用）'!AL185</f>
        <v>住宅型</v>
      </c>
      <c r="M206" s="51" t="str">
        <f>'[1]（全体管理用）'!AM185&amp;CHAR(10)</f>
        <v xml:space="preserve">-
</v>
      </c>
    </row>
    <row r="207" spans="1:13" ht="54.75" customHeight="1">
      <c r="A207" s="46" t="str">
        <f>'[1]（全体管理用）'!AQ186</f>
        <v>第198号</v>
      </c>
      <c r="B207" s="46">
        <f>'[1]（全体管理用）'!C186</f>
        <v>0</v>
      </c>
      <c r="C207" s="47" t="str">
        <f>'[1]（全体管理用）'!D186</f>
        <v>住宅型有料老人ホームあぃあぃ</v>
      </c>
      <c r="D207" s="48" t="str">
        <f>"〒"&amp;'[1]（全体管理用）'!E186&amp;"-"&amp;'[1]（全体管理用）'!F186&amp;CHAR(10)&amp;'[1]（全体管理用）'!H186&amp;'[1]（全体管理用）'!I186&amp;'[1]（全体管理用）'!J186</f>
        <v>〒849-1312
鹿島市納富分4488番地</v>
      </c>
      <c r="E207" s="49" t="str">
        <f>'[1]（全体管理用）'!L186</f>
        <v>Ｈ30.1.1
Ｒ1.8.1
Ｒ2.1.1
R2.2.14</v>
      </c>
      <c r="F207" s="50" t="str">
        <f>'[1]（全体管理用）'!M186</f>
        <v>定員数の増員等
管理者の変更
利用料金の変更
定員数の増員等</v>
      </c>
      <c r="G207" s="51" t="str">
        <f>"（"&amp;'[1]（全体管理用）'!N186&amp;")
" &amp;'[1]（全体管理用）'!O186&amp;"-"&amp;'[1]（全体管理用）'!P186&amp;"
"&amp;'[1]（全体管理用）'!Q186</f>
        <v>（0954)
63-6636
69-8178</v>
      </c>
      <c r="H207" s="48" t="str">
        <f>'[1]（全体管理用）'!S186</f>
        <v>福祉サービスこころ株式会社</v>
      </c>
      <c r="I207" s="52">
        <f>'[1]（全体管理用）'!AD186</f>
        <v>42979</v>
      </c>
      <c r="J207" s="52">
        <f>'[1]（全体管理用）'!AJ186</f>
        <v>42979</v>
      </c>
      <c r="K207" s="53">
        <f>'[1]（全体管理用）'!AK186</f>
        <v>17</v>
      </c>
      <c r="L207" s="51" t="str">
        <f>'[1]（全体管理用）'!AL186</f>
        <v>住宅型</v>
      </c>
      <c r="M207" s="51" t="str">
        <f>'[1]（全体管理用）'!AM186&amp;CHAR(10)</f>
        <v xml:space="preserve">-
</v>
      </c>
    </row>
    <row r="208" spans="1:13" ht="54.75" customHeight="1">
      <c r="A208" s="46" t="str">
        <f>'[1]（全体管理用）'!AQ187</f>
        <v>第199号</v>
      </c>
      <c r="B208" s="46">
        <f>'[1]（全体管理用）'!C187</f>
        <v>0</v>
      </c>
      <c r="C208" s="47" t="str">
        <f>'[1]（全体管理用）'!D187</f>
        <v>住宅型有料老人ホーム東与賀</v>
      </c>
      <c r="D208" s="48" t="str">
        <f>"〒"&amp;'[1]（全体管理用）'!E187&amp;"-"&amp;'[1]（全体管理用）'!F187&amp;CHAR(10)&amp;'[1]（全体管理用）'!H187&amp;'[1]（全体管理用）'!I187&amp;'[1]（全体管理用）'!J187</f>
        <v>〒840-2223
佐賀市東与賀町大字飯盛2-5</v>
      </c>
      <c r="E208" s="49">
        <f>'[1]（全体管理用）'!L187</f>
        <v>0</v>
      </c>
      <c r="F208" s="50" t="s">
        <v>25</v>
      </c>
      <c r="G208" s="51" t="str">
        <f>"（"&amp;'[1]（全体管理用）'!N187&amp;")
" &amp;'[1]（全体管理用）'!O187&amp;"-"&amp;'[1]（全体管理用）'!P187&amp;"
"&amp;'[1]（全体管理用）'!Q187</f>
        <v>（0952)
45-1717
45-0707</v>
      </c>
      <c r="H208" s="48" t="str">
        <f>'[1]（全体管理用）'!S187</f>
        <v>株式会社パラディ</v>
      </c>
      <c r="I208" s="52">
        <f>'[1]（全体管理用）'!AD187</f>
        <v>42979</v>
      </c>
      <c r="J208" s="52">
        <f>'[1]（全体管理用）'!AJ187</f>
        <v>42979</v>
      </c>
      <c r="K208" s="53">
        <f>'[1]（全体管理用）'!AK187</f>
        <v>17</v>
      </c>
      <c r="L208" s="51" t="str">
        <f>'[1]（全体管理用）'!AL187</f>
        <v>住宅型</v>
      </c>
      <c r="M208" s="51" t="str">
        <f>'[1]（全体管理用）'!AM187&amp;CHAR(10)</f>
        <v xml:space="preserve">-
</v>
      </c>
    </row>
    <row r="209" spans="1:13" ht="54.75" customHeight="1">
      <c r="A209" s="46" t="str">
        <f>'[1]（全体管理用）'!AQ188</f>
        <v>第200号</v>
      </c>
      <c r="B209" s="46">
        <f>'[1]（全体管理用）'!C188</f>
        <v>0</v>
      </c>
      <c r="C209" s="47" t="str">
        <f>'[1]（全体管理用）'!D188</f>
        <v>住宅型有料老人ホーム
えるむの杜</v>
      </c>
      <c r="D209" s="48" t="str">
        <f>"〒"&amp;'[1]（全体管理用）'!E188&amp;"-"&amp;'[1]（全体管理用）'!F188&amp;CHAR(10)&amp;'[1]（全体管理用）'!H188&amp;'[1]（全体管理用）'!I188&amp;'[1]（全体管理用）'!J188</f>
        <v>〒843-0231
武雄市西川登町大字小田志16799番地</v>
      </c>
      <c r="E209" s="49" t="str">
        <f>'[1]（全体管理用）'!L188</f>
        <v>H30.9.1
R1.11.27</v>
      </c>
      <c r="F209" s="50" t="str">
        <f>'[1]（全体管理用）'!M188</f>
        <v>管理者の変更等
利用料金の変更</v>
      </c>
      <c r="G209" s="51" t="str">
        <f>"（"&amp;'[1]（全体管理用）'!N188&amp;")
" &amp;'[1]（全体管理用）'!O188&amp;"-"&amp;'[1]（全体管理用）'!P188&amp;"
"&amp;'[1]（全体管理用）'!Q188</f>
        <v>（0954)
28-2213
28-2215</v>
      </c>
      <c r="H209" s="48" t="str">
        <f>'[1]（全体管理用）'!S188</f>
        <v>株式会社やさか</v>
      </c>
      <c r="I209" s="52">
        <f>'[1]（全体管理用）'!AD188</f>
        <v>42979</v>
      </c>
      <c r="J209" s="52" t="str">
        <f>'[1]（全体管理用）'!AJ188</f>
        <v>-
(地域密着型
特定施設)</v>
      </c>
      <c r="K209" s="53">
        <f>'[1]（全体管理用）'!AK188</f>
        <v>21</v>
      </c>
      <c r="L209" s="51" t="str">
        <f>'[1]（全体管理用）'!AL188</f>
        <v>住宅型</v>
      </c>
      <c r="M209" s="51" t="str">
        <f>'[1]（全体管理用）'!AM188&amp;CHAR(10)</f>
        <v xml:space="preserve">-
</v>
      </c>
    </row>
    <row r="210" spans="1:13" ht="54.75" customHeight="1">
      <c r="A210" s="46" t="str">
        <f>'[1]（全体管理用）'!AQ189</f>
        <v>第201号</v>
      </c>
      <c r="B210" s="46">
        <f>'[1]（全体管理用）'!C189</f>
        <v>0</v>
      </c>
      <c r="C210" s="47" t="str">
        <f>'[1]（全体管理用）'!D189</f>
        <v>さがケアセンターそよ風
住宅型有料老人ホーム</v>
      </c>
      <c r="D210" s="48" t="str">
        <f>"〒"&amp;'[1]（全体管理用）'!E189&amp;"-"&amp;'[1]（全体管理用）'!F189&amp;CHAR(10)&amp;'[1]（全体管理用）'!H189&amp;'[1]（全体管理用）'!I189&amp;'[1]（全体管理用）'!J189</f>
        <v>〒849-0123
三養基郡上峰町坊所1523-53</v>
      </c>
      <c r="E210" s="49" t="str">
        <f>'[1]（全体管理用）'!L189</f>
        <v>H30.10.1
R1.6.25</v>
      </c>
      <c r="F210" s="50" t="str">
        <f>'[1]（全体管理用）'!M189</f>
        <v>管理者の変更
代表者の変更</v>
      </c>
      <c r="G210" s="51" t="str">
        <f>"（"&amp;'[1]（全体管理用）'!N189&amp;")
" &amp;'[1]（全体管理用）'!O189&amp;"-"&amp;'[1]（全体管理用）'!P189&amp;"
"&amp;'[1]（全体管理用）'!Q189</f>
        <v>（0952)
55-6050
55-7971</v>
      </c>
      <c r="H210" s="48" t="str">
        <f>'[1]（全体管理用）'!S189</f>
        <v>株式会社ユニマットリタイアメント・コミュニティ</v>
      </c>
      <c r="I210" s="52">
        <f>'[1]（全体管理用）'!AD189</f>
        <v>43009</v>
      </c>
      <c r="J210" s="52" t="str">
        <f>'[1]（全体管理用）'!AJ189</f>
        <v>-
(地域密着型
特定施設)</v>
      </c>
      <c r="K210" s="53">
        <f>'[1]（全体管理用）'!AK189</f>
        <v>9</v>
      </c>
      <c r="L210" s="51" t="str">
        <f>'[1]（全体管理用）'!AL189</f>
        <v>住宅型</v>
      </c>
      <c r="M210" s="51" t="str">
        <f>'[1]（全体管理用）'!AM189&amp;CHAR(10)</f>
        <v xml:space="preserve">-
</v>
      </c>
    </row>
    <row r="211" spans="1:13" ht="54.75" customHeight="1">
      <c r="A211" s="46" t="str">
        <f>'[1]（全体管理用）'!AQ190</f>
        <v>第202号</v>
      </c>
      <c r="B211" s="46">
        <f>'[1]（全体管理用）'!C190</f>
        <v>0</v>
      </c>
      <c r="C211" s="47" t="str">
        <f>'[1]（全体管理用）'!D190</f>
        <v>住宅型有料老人ホーム結の舟</v>
      </c>
      <c r="D211" s="48" t="str">
        <f>"〒"&amp;'[1]（全体管理用）'!E190&amp;"-"&amp;'[1]（全体管理用）'!F190&amp;CHAR(10)&amp;'[1]（全体管理用）'!H190&amp;'[1]（全体管理用）'!I190&amp;'[1]（全体管理用）'!J190</f>
        <v>〒849-1322
鹿島市浜町892番地1</v>
      </c>
      <c r="E211" s="49">
        <f>'[1]（全体管理用）'!L190</f>
        <v>43252</v>
      </c>
      <c r="F211" s="50" t="str">
        <f>'[1]（全体管理用）'!M190</f>
        <v>管理者の変更</v>
      </c>
      <c r="G211" s="51" t="str">
        <f>"（"&amp;'[1]（全体管理用）'!N190&amp;")
" &amp;'[1]（全体管理用）'!O190&amp;"-"&amp;'[1]（全体管理用）'!P190&amp;"
"&amp;'[1]（全体管理用）'!Q190</f>
        <v>（0954)
69-1165
69-1166</v>
      </c>
      <c r="H211" s="48" t="str">
        <f>'[1]（全体管理用）'!S190</f>
        <v>株式会コミュニティコネクト鹿島</v>
      </c>
      <c r="I211" s="52">
        <f>'[1]（全体管理用）'!AD190</f>
        <v>43040</v>
      </c>
      <c r="J211" s="52">
        <f>'[1]（全体管理用）'!AJ190</f>
        <v>43040</v>
      </c>
      <c r="K211" s="53">
        <f>'[1]（全体管理用）'!AK190</f>
        <v>20</v>
      </c>
      <c r="L211" s="51" t="str">
        <f>'[1]（全体管理用）'!AL190</f>
        <v>住宅型</v>
      </c>
      <c r="M211" s="51" t="str">
        <f>'[1]（全体管理用）'!AM190&amp;CHAR(10)</f>
        <v xml:space="preserve">-
</v>
      </c>
    </row>
    <row r="212" spans="1:13" ht="54.75" customHeight="1">
      <c r="A212" s="46" t="str">
        <f>'[1]（全体管理用）'!AQ191</f>
        <v>第203号</v>
      </c>
      <c r="B212" s="46">
        <f>'[1]（全体管理用）'!C191</f>
        <v>0</v>
      </c>
      <c r="C212" s="47" t="str">
        <f>'[1]（全体管理用）'!D191</f>
        <v>住宅型有料老人ホーム
みふねの郷</v>
      </c>
      <c r="D212" s="48" t="str">
        <f>"〒"&amp;'[1]（全体管理用）'!E191&amp;"-"&amp;'[1]（全体管理用）'!F191&amp;CHAR(10)&amp;'[1]（全体管理用）'!H191&amp;'[1]（全体管理用）'!I191&amp;'[1]（全体管理用）'!J191</f>
        <v>〒843-0022
武雄市武雄町大字武雄5542番地186</v>
      </c>
      <c r="E212" s="49">
        <f>'[1]（全体管理用）'!L191</f>
        <v>43497</v>
      </c>
      <c r="F212" s="50" t="str">
        <f>'[1]（全体管理用）'!M191</f>
        <v>利用料金の改定</v>
      </c>
      <c r="G212" s="51" t="str">
        <f>"（"&amp;'[1]（全体管理用）'!N191&amp;")
" &amp;'[1]（全体管理用）'!O191&amp;"-"&amp;'[1]（全体管理用）'!P191&amp;"
"&amp;'[1]（全体管理用）'!Q191</f>
        <v>（0954)
22-3969
27-8069</v>
      </c>
      <c r="H212" s="48" t="str">
        <f>'[1]（全体管理用）'!S191</f>
        <v>株式会社ふれあい</v>
      </c>
      <c r="I212" s="52">
        <f>'[1]（全体管理用）'!AD191</f>
        <v>43101</v>
      </c>
      <c r="J212" s="52">
        <f>'[1]（全体管理用）'!AJ191</f>
        <v>43101</v>
      </c>
      <c r="K212" s="53">
        <f>'[1]（全体管理用）'!AK191</f>
        <v>30</v>
      </c>
      <c r="L212" s="51" t="str">
        <f>'[1]（全体管理用）'!AL191</f>
        <v>住宅型</v>
      </c>
      <c r="M212" s="51" t="str">
        <f>'[1]（全体管理用）'!AM191&amp;CHAR(10)</f>
        <v xml:space="preserve">-
</v>
      </c>
    </row>
    <row r="213" spans="1:13" ht="54.75" customHeight="1">
      <c r="A213" s="46" t="str">
        <f>'[1]（全体管理用）'!AQ192</f>
        <v>第204号</v>
      </c>
      <c r="B213" s="46">
        <f>'[1]（全体管理用）'!C192</f>
        <v>0</v>
      </c>
      <c r="C213" s="47" t="str">
        <f>'[1]（全体管理用）'!D192</f>
        <v>有料老人ホーム
長崎街道お伊勢茶屋</v>
      </c>
      <c r="D213" s="48" t="str">
        <f>"〒"&amp;'[1]（全体管理用）'!E192&amp;"-"&amp;'[1]（全体管理用）'!F192&amp;CHAR(10)&amp;'[1]（全体管理用）'!H192&amp;'[1]（全体管理用）'!I192&amp;'[1]（全体管理用）'!J192</f>
        <v>〒840-0844
佐賀市伊勢町11番9号</v>
      </c>
      <c r="E213" s="49">
        <f>'[1]（全体管理用）'!L192</f>
        <v>0</v>
      </c>
      <c r="F213" s="50">
        <f>'[1]（全体管理用）'!M192</f>
        <v>0</v>
      </c>
      <c r="G213" s="51" t="str">
        <f>"（"&amp;'[1]（全体管理用）'!N192&amp;")
" &amp;'[1]（全体管理用）'!O192&amp;"-"&amp;'[1]（全体管理用）'!P192&amp;"
"&amp;'[1]（全体管理用）'!Q192</f>
        <v>（0952)
27-8836
27-8839</v>
      </c>
      <c r="H213" s="48" t="str">
        <f>'[1]（全体管理用）'!S192</f>
        <v>社会福祉法人みんなのお世話</v>
      </c>
      <c r="I213" s="52">
        <f>'[1]（全体管理用）'!AD192</f>
        <v>42193</v>
      </c>
      <c r="J213" s="52">
        <f>'[1]（全体管理用）'!AJ192</f>
        <v>43095</v>
      </c>
      <c r="K213" s="53">
        <f>'[1]（全体管理用）'!AK192</f>
        <v>36</v>
      </c>
      <c r="L213" s="51" t="str">
        <f>'[1]（全体管理用）'!AL192</f>
        <v>住宅型</v>
      </c>
      <c r="M213" s="51" t="str">
        <f>'[1]（全体管理用）'!AM192&amp;CHAR(10)</f>
        <v xml:space="preserve">-
</v>
      </c>
    </row>
    <row r="214" spans="1:13" ht="54.75" customHeight="1">
      <c r="A214" s="46" t="str">
        <f>'[1]（全体管理用）'!AQ193</f>
        <v>第205号</v>
      </c>
      <c r="B214" s="46">
        <f>'[1]（全体管理用）'!C193</f>
        <v>0</v>
      </c>
      <c r="C214" s="47" t="str">
        <f>'[1]（全体管理用）'!D193</f>
        <v>有料老人ホーム
よからいふ</v>
      </c>
      <c r="D214" s="48" t="str">
        <f>"〒"&amp;'[1]（全体管理用）'!E193&amp;"-"&amp;'[1]（全体管理用）'!F193&amp;CHAR(10)&amp;'[1]（全体管理用）'!H193&amp;'[1]（全体管理用）'!I193&amp;'[1]（全体管理用）'!J193</f>
        <v>〒840-0844
佐賀市川副町大字鹿江1005-8</v>
      </c>
      <c r="E214" s="49" t="str">
        <f>'[1]（全体管理用）'!L193</f>
        <v>H31.4.1
R1.5.1
R1.8.19
R2.3.4</v>
      </c>
      <c r="F214" s="50" t="str">
        <f>'[1]（全体管理用）'!M193</f>
        <v>増築に伴い定員増
管理者の変更
夫婦部屋増による定員増
夫婦部屋増による定員増</v>
      </c>
      <c r="G214" s="51" t="str">
        <f>"（"&amp;'[1]（全体管理用）'!N193&amp;")
" &amp;'[1]（全体管理用）'!O193&amp;"-"&amp;'[1]（全体管理用）'!P193&amp;"
"&amp;'[1]（全体管理用）'!Q193</f>
        <v>（0952)
45-2881
45-2889</v>
      </c>
      <c r="H214" s="48" t="str">
        <f>'[1]（全体管理用）'!S193</f>
        <v>株式会社よからいふ</v>
      </c>
      <c r="I214" s="52">
        <f>'[1]（全体管理用）'!AD193</f>
        <v>43101</v>
      </c>
      <c r="J214" s="52">
        <f>'[1]（全体管理用）'!AJ193</f>
        <v>43101</v>
      </c>
      <c r="K214" s="53">
        <f>'[1]（全体管理用）'!AK193</f>
        <v>44</v>
      </c>
      <c r="L214" s="51" t="str">
        <f>'[1]（全体管理用）'!AL193</f>
        <v>住宅型</v>
      </c>
      <c r="M214" s="51" t="str">
        <f>'[1]（全体管理用）'!AM193&amp;CHAR(10)</f>
        <v xml:space="preserve">-
</v>
      </c>
    </row>
    <row r="215" spans="1:13" ht="54.75" customHeight="1">
      <c r="A215" s="46" t="str">
        <f>'[1]（全体管理用）'!AQ194</f>
        <v>第206号</v>
      </c>
      <c r="B215" s="46">
        <f>'[1]（全体管理用）'!C194</f>
        <v>0</v>
      </c>
      <c r="C215" s="47" t="str">
        <f>'[1]（全体管理用）'!D194</f>
        <v>介護付有料老人ホーム
まどい</v>
      </c>
      <c r="D215" s="48" t="str">
        <f>"〒"&amp;'[1]（全体管理用）'!E194&amp;"-"&amp;'[1]（全体管理用）'!F194&amp;CHAR(10)&amp;'[1]（全体管理用）'!H194&amp;'[1]（全体管理用）'!I194&amp;'[1]（全体管理用）'!J194</f>
        <v>〒840-0027
佐賀市本庄町大字本庄264番地1</v>
      </c>
      <c r="E215" s="49" t="str">
        <f>'[1]（全体管理用）'!L194</f>
        <v>H31.4.1
R1.10.1</v>
      </c>
      <c r="F215" s="50" t="str">
        <f>'[1]（全体管理用）'!M194</f>
        <v>管理者の変更</v>
      </c>
      <c r="G215" s="51" t="str">
        <f>"（"&amp;'[1]（全体管理用）'!N194&amp;")
" &amp;'[1]（全体管理用）'!O194&amp;"-"&amp;'[1]（全体管理用）'!P194&amp;"
"&amp;'[1]（全体管理用）'!Q194</f>
        <v>（0952)
37-3012
37-3013</v>
      </c>
      <c r="H215" s="48" t="str">
        <f>'[1]（全体管理用）'!S194</f>
        <v>医療法人至誠会</v>
      </c>
      <c r="I215" s="52">
        <f>'[1]（全体管理用）'!AD194</f>
        <v>43185</v>
      </c>
      <c r="J215" s="52">
        <f>'[1]（全体管理用）'!AJ194</f>
        <v>43185</v>
      </c>
      <c r="K215" s="53">
        <f>'[1]（全体管理用）'!AK194</f>
        <v>30</v>
      </c>
      <c r="L215" s="51" t="str">
        <f>'[1]（全体管理用）'!AL194</f>
        <v>介護付</v>
      </c>
      <c r="M215" s="51" t="str">
        <f>'[1]（全体管理用）'!AM194&amp;CHAR(10)</f>
        <v xml:space="preserve">4170103115
</v>
      </c>
    </row>
    <row r="216" spans="1:13" ht="54.75" customHeight="1">
      <c r="A216" s="46" t="str">
        <f>'[1]（全体管理用）'!AQ195</f>
        <v>第207号</v>
      </c>
      <c r="B216" s="46">
        <f>'[1]（全体管理用）'!C195</f>
        <v>0</v>
      </c>
      <c r="C216" s="47" t="str">
        <f>'[1]（全体管理用）'!D195</f>
        <v>多機能ホームふるさと伊万里</v>
      </c>
      <c r="D216" s="48" t="str">
        <f>"〒"&amp;'[1]（全体管理用）'!E195&amp;"-"&amp;'[1]（全体管理用）'!F195&amp;CHAR(10)&amp;'[1]（全体管理用）'!H195&amp;'[1]（全体管理用）'!I195&amp;'[1]（全体管理用）'!J195</f>
        <v>〒848-0011
伊万里市南波多町大川原4224番地4</v>
      </c>
      <c r="E216" s="49">
        <f>'[1]（全体管理用）'!L195</f>
        <v>0</v>
      </c>
      <c r="F216" s="50">
        <f>'[1]（全体管理用）'!M195</f>
        <v>0</v>
      </c>
      <c r="G216" s="51" t="str">
        <f>"（"&amp;'[1]（全体管理用）'!N195&amp;")
" &amp;'[1]（全体管理用）'!O195&amp;"-"&amp;'[1]（全体管理用）'!P195&amp;"
"&amp;'[1]（全体管理用）'!Q195</f>
        <v>（0955)
20-3610
20-3611</v>
      </c>
      <c r="H216" s="48" t="str">
        <f>'[1]（全体管理用）'!S195</f>
        <v>株式会社ジョウジマ</v>
      </c>
      <c r="I216" s="52">
        <f>'[1]（全体管理用）'!AD195</f>
        <v>43160</v>
      </c>
      <c r="J216" s="52" t="str">
        <f>'[1]（全体管理用）'!AJ195</f>
        <v>-
(地域密着型
特定施設)</v>
      </c>
      <c r="K216" s="53">
        <f>'[1]（全体管理用）'!AK195</f>
        <v>17</v>
      </c>
      <c r="L216" s="51" t="str">
        <f>'[1]（全体管理用）'!AL195</f>
        <v>住宅型</v>
      </c>
      <c r="M216" s="51" t="str">
        <f>'[1]（全体管理用）'!AM195&amp;CHAR(10)</f>
        <v xml:space="preserve">-
</v>
      </c>
    </row>
    <row r="217" spans="1:13" ht="54.75" customHeight="1">
      <c r="A217" s="46" t="str">
        <f>'[1]（全体管理用）'!AQ196</f>
        <v>第208号</v>
      </c>
      <c r="B217" s="46">
        <f>'[1]（全体管理用）'!C196</f>
        <v>0</v>
      </c>
      <c r="C217" s="47" t="str">
        <f>'[1]（全体管理用）'!D196</f>
        <v>有料老人ホームたかハウス</v>
      </c>
      <c r="D217" s="48" t="str">
        <f>"〒"&amp;'[1]（全体管理用）'!E196&amp;"-"&amp;'[1]（全体管理用）'!F196&amp;CHAR(10)&amp;'[1]（全体管理用）'!H196&amp;'[1]（全体管理用）'!I196&amp;'[1]（全体管理用）'!J196</f>
        <v>〒840-0034
佐賀市西与賀町大字厘外953番地1</v>
      </c>
      <c r="E217" s="49">
        <f>'[1]（全体管理用）'!L196</f>
        <v>0</v>
      </c>
      <c r="F217" s="50">
        <f>'[1]（全体管理用）'!M196</f>
        <v>0</v>
      </c>
      <c r="G217" s="51" t="str">
        <f>"（"&amp;'[1]（全体管理用）'!N196&amp;")
" &amp;'[1]（全体管理用）'!O196&amp;"-"&amp;'[1]（全体管理用）'!P196&amp;"
"&amp;'[1]（全体管理用）'!Q196</f>
        <v>（0952)
28-9731
28-9731</v>
      </c>
      <c r="H217" s="48" t="str">
        <f>'[1]（全体管理用）'!S196</f>
        <v>株式会社福祉ネットサービス</v>
      </c>
      <c r="I217" s="52">
        <f>'[1]（全体管理用）'!AD196</f>
        <v>43191</v>
      </c>
      <c r="J217" s="52" t="str">
        <f>'[1]（全体管理用）'!AJ196</f>
        <v>-
(地域密着型
特定施設)</v>
      </c>
      <c r="K217" s="53">
        <f>'[1]（全体管理用）'!AK196</f>
        <v>18</v>
      </c>
      <c r="L217" s="51" t="str">
        <f>'[1]（全体管理用）'!AL196</f>
        <v>住宅型</v>
      </c>
      <c r="M217" s="51" t="str">
        <f>'[1]（全体管理用）'!AM196&amp;CHAR(10)</f>
        <v xml:space="preserve">-
</v>
      </c>
    </row>
    <row r="218" spans="1:13" ht="54.75" customHeight="1">
      <c r="A218" s="46" t="str">
        <f>'[1]（全体管理用）'!AQ197</f>
        <v>第209号</v>
      </c>
      <c r="B218" s="46">
        <f>'[1]（全体管理用）'!C197</f>
        <v>0</v>
      </c>
      <c r="C218" s="47" t="str">
        <f>'[1]（全体管理用）'!D197</f>
        <v>住宅型有料老人ホーム
七彩のそら</v>
      </c>
      <c r="D218" s="48" t="str">
        <f>"〒"&amp;'[1]（全体管理用）'!E197&amp;"-"&amp;'[1]（全体管理用）'!F197&amp;CHAR(10)&amp;'[1]（全体管理用）'!H197&amp;'[1]（全体管理用）'!I197&amp;'[1]（全体管理用）'!J197</f>
        <v>〒849-2102
杵島郡大町町大字福母1150-1</v>
      </c>
      <c r="E218" s="49" t="str">
        <f>'[1]（全体管理用）'!L197</f>
        <v>h30.4.12
H31.4.1</v>
      </c>
      <c r="F218" s="50" t="str">
        <f>'[1]（全体管理用）'!M197</f>
        <v>住所の変更
料金変更</v>
      </c>
      <c r="G218" s="51" t="str">
        <f>"（"&amp;'[1]（全体管理用）'!N197&amp;")
" &amp;'[1]（全体管理用）'!O197&amp;"-"&amp;'[1]（全体管理用）'!P197&amp;"
"&amp;'[1]（全体管理用）'!Q197</f>
        <v>（0952)
82-3003
82-3004</v>
      </c>
      <c r="H218" s="48" t="str">
        <f>'[1]（全体管理用）'!S197</f>
        <v>株式会社タイザン</v>
      </c>
      <c r="I218" s="52">
        <f>'[1]（全体管理用）'!AD197</f>
        <v>43191</v>
      </c>
      <c r="J218" s="52" t="str">
        <f>'[1]（全体管理用）'!AJ197</f>
        <v>-
(地域密着型
特定施設)</v>
      </c>
      <c r="K218" s="53">
        <f>'[1]（全体管理用）'!AK197</f>
        <v>20</v>
      </c>
      <c r="L218" s="51" t="str">
        <f>'[1]（全体管理用）'!AL197</f>
        <v>住宅型</v>
      </c>
      <c r="M218" s="51" t="str">
        <f>'[1]（全体管理用）'!AM197&amp;CHAR(10)</f>
        <v xml:space="preserve">-
</v>
      </c>
    </row>
    <row r="219" spans="1:13" ht="54.75" customHeight="1">
      <c r="A219" s="46" t="str">
        <f>'[1]（全体管理用）'!AQ198</f>
        <v>第210号</v>
      </c>
      <c r="B219" s="46">
        <f>'[1]（全体管理用）'!C198</f>
        <v>0</v>
      </c>
      <c r="C219" s="47" t="str">
        <f>'[1]（全体管理用）'!D198</f>
        <v>有料老人ホームきらめき新郷</v>
      </c>
      <c r="D219" s="48" t="str">
        <f>"〒"&amp;'[1]（全体管理用）'!E198&amp;"-"&amp;'[1]（全体管理用）'!F198&amp;CHAR(10)&amp;'[1]（全体管理用）'!H198&amp;'[1]（全体管理用）'!I198&amp;'[1]（全体管理用）'!J198</f>
        <v>〒840-0017
佐賀市新郷本町23番地22</v>
      </c>
      <c r="E219" s="49">
        <f>'[1]（全体管理用）'!L198</f>
        <v>43405</v>
      </c>
      <c r="F219" s="50" t="str">
        <f>'[1]（全体管理用）'!M198</f>
        <v>管理者の変更</v>
      </c>
      <c r="G219" s="51" t="str">
        <f>"（"&amp;'[1]（全体管理用）'!N198&amp;")
" &amp;'[1]（全体管理用）'!O198&amp;"-"&amp;'[1]（全体管理用）'!P198&amp;"
"&amp;'[1]（全体管理用）'!Q198</f>
        <v>（0952)
37-1195
37-1198</v>
      </c>
      <c r="H219" s="48" t="str">
        <f>'[1]（全体管理用）'!S198</f>
        <v>株式会社煌</v>
      </c>
      <c r="I219" s="52">
        <f>'[1]（全体管理用）'!AD198</f>
        <v>43160</v>
      </c>
      <c r="J219" s="52">
        <f>'[1]（全体管理用）'!AJ198</f>
        <v>43160</v>
      </c>
      <c r="K219" s="53">
        <f>'[1]（全体管理用）'!AK198</f>
        <v>30</v>
      </c>
      <c r="L219" s="51" t="str">
        <f>'[1]（全体管理用）'!AL198</f>
        <v>住宅型</v>
      </c>
      <c r="M219" s="51" t="str">
        <f>'[1]（全体管理用）'!AM198&amp;CHAR(10)</f>
        <v xml:space="preserve">-
</v>
      </c>
    </row>
    <row r="220" spans="1:13" ht="54.75" customHeight="1">
      <c r="A220" s="46" t="str">
        <f>'[1]（全体管理用）'!AQ199</f>
        <v>第211号</v>
      </c>
      <c r="B220" s="46">
        <f>'[1]（全体管理用）'!C199</f>
        <v>0</v>
      </c>
      <c r="C220" s="47" t="str">
        <f>'[1]（全体管理用）'!D199</f>
        <v>住宅型有料老人ホーム
ケアビレッジちとせ菜畑</v>
      </c>
      <c r="D220" s="48" t="str">
        <f>"〒"&amp;'[1]（全体管理用）'!E199&amp;"-"&amp;'[1]（全体管理用）'!F199&amp;CHAR(10)&amp;'[1]（全体管理用）'!H199&amp;'[1]（全体管理用）'!I199&amp;'[1]（全体管理用）'!J199</f>
        <v>〒847-0861
唐津市菜畑4323番地2</v>
      </c>
      <c r="E220" s="49">
        <f>'[1]（全体管理用）'!L199</f>
        <v>0</v>
      </c>
      <c r="F220" s="50">
        <f>'[1]（全体管理用）'!M199</f>
        <v>0</v>
      </c>
      <c r="G220" s="51" t="str">
        <f>"（"&amp;'[1]（全体管理用）'!N199&amp;")
" &amp;'[1]（全体管理用）'!O199&amp;"-"&amp;'[1]（全体管理用）'!P199&amp;"
"&amp;'[1]（全体管理用）'!Q199</f>
        <v>（0955)
53-8422
53-8422</v>
      </c>
      <c r="H220" s="48" t="str">
        <f>'[1]（全体管理用）'!S199</f>
        <v>株式会社千歳ネクスト</v>
      </c>
      <c r="I220" s="52">
        <f>'[1]（全体管理用）'!AD199</f>
        <v>43160</v>
      </c>
      <c r="J220" s="52">
        <f>'[1]（全体管理用）'!AJ199</f>
        <v>43160</v>
      </c>
      <c r="K220" s="53">
        <f>'[1]（全体管理用）'!AK199</f>
        <v>9</v>
      </c>
      <c r="L220" s="51" t="str">
        <f>'[1]（全体管理用）'!AL199</f>
        <v>住宅型</v>
      </c>
      <c r="M220" s="51" t="str">
        <f>'[1]（全体管理用）'!AM199&amp;CHAR(10)</f>
        <v xml:space="preserve">-
</v>
      </c>
    </row>
    <row r="221" spans="1:13" ht="54.75" customHeight="1">
      <c r="A221" s="46" t="str">
        <f>'[1]（全体管理用）'!AQ200</f>
        <v>第212号</v>
      </c>
      <c r="B221" s="46">
        <f>'[1]（全体管理用）'!C200</f>
        <v>0</v>
      </c>
      <c r="C221" s="47" t="str">
        <f>'[1]（全体管理用）'!D200</f>
        <v>有料老人ホーム夢の丘塩田館</v>
      </c>
      <c r="D221" s="48" t="str">
        <f>"〒"&amp;'[1]（全体管理用）'!E200&amp;"-"&amp;'[1]（全体管理用）'!F200&amp;CHAR(10)&amp;'[1]（全体管理用）'!H200&amp;'[1]（全体管理用）'!I200&amp;'[1]（全体管理用）'!J200</f>
        <v>〒849-1411
嬉野市大字馬場下甲64番地1</v>
      </c>
      <c r="E221" s="49">
        <f>'[1]（全体管理用）'!L200</f>
        <v>0</v>
      </c>
      <c r="F221" s="50">
        <f>'[1]（全体管理用）'!M200</f>
        <v>0</v>
      </c>
      <c r="G221" s="51" t="str">
        <f>"（"&amp;'[1]（全体管理用）'!N200&amp;")
" &amp;'[1]（全体管理用）'!O200&amp;"-"&amp;'[1]（全体管理用）'!P200&amp;"
"&amp;'[1]（全体管理用）'!Q200</f>
        <v>（0954)
66-8500
66-8501</v>
      </c>
      <c r="H221" s="48" t="str">
        <f>'[1]（全体管理用）'!S200</f>
        <v>株式会社夢の丘</v>
      </c>
      <c r="I221" s="52">
        <f>'[1]（全体管理用）'!AD200</f>
        <v>43190</v>
      </c>
      <c r="J221" s="52">
        <f>'[1]（全体管理用）'!AJ200</f>
        <v>43190</v>
      </c>
      <c r="K221" s="53">
        <f>'[1]（全体管理用）'!AK200</f>
        <v>15</v>
      </c>
      <c r="L221" s="51" t="str">
        <f>'[1]（全体管理用）'!AL200</f>
        <v>住宅型</v>
      </c>
      <c r="M221" s="51" t="str">
        <f>'[1]（全体管理用）'!AM200&amp;CHAR(10)</f>
        <v xml:space="preserve">-
</v>
      </c>
    </row>
    <row r="222" spans="1:13" ht="54.75" customHeight="1">
      <c r="A222" s="46" t="str">
        <f>'[1]（全体管理用）'!AQ201</f>
        <v>第213号</v>
      </c>
      <c r="B222" s="46">
        <f>'[1]（全体管理用）'!C201</f>
        <v>0</v>
      </c>
      <c r="C222" s="47" t="str">
        <f>'[1]（全体管理用）'!D201</f>
        <v>有料老人ホーム夢の丘鹿島館</v>
      </c>
      <c r="D222" s="48" t="str">
        <f>"〒"&amp;'[1]（全体管理用）'!E201&amp;"-"&amp;'[1]（全体管理用）'!F201&amp;CHAR(10)&amp;'[1]（全体管理用）'!H201&amp;'[1]（全体管理用）'!I201&amp;'[1]（全体管理用）'!J201</f>
        <v>〒849-1314
鹿島市大字山浦字二俟甲2085番地8</v>
      </c>
      <c r="E222" s="49">
        <f>'[1]（全体管理用）'!L201</f>
        <v>0</v>
      </c>
      <c r="F222" s="50">
        <f>'[1]（全体管理用）'!M201</f>
        <v>0</v>
      </c>
      <c r="G222" s="51" t="str">
        <f>"（"&amp;'[1]（全体管理用）'!N201&amp;")
" &amp;'[1]（全体管理用）'!O201&amp;"-"&amp;'[1]（全体管理用）'!P201&amp;"
"&amp;'[1]（全体管理用）'!Q201</f>
        <v>（0954)
69-5511
69-5512</v>
      </c>
      <c r="H222" s="48" t="str">
        <f>'[1]（全体管理用）'!S201</f>
        <v>株式会社夢の丘</v>
      </c>
      <c r="I222" s="52">
        <f>'[1]（全体管理用）'!AD201</f>
        <v>43190</v>
      </c>
      <c r="J222" s="52">
        <f>'[1]（全体管理用）'!AJ201</f>
        <v>43190</v>
      </c>
      <c r="K222" s="53">
        <f>'[1]（全体管理用）'!AK201</f>
        <v>9</v>
      </c>
      <c r="L222" s="51" t="str">
        <f>'[1]（全体管理用）'!AL201</f>
        <v>住宅型</v>
      </c>
      <c r="M222" s="51" t="str">
        <f>'[1]（全体管理用）'!AM201&amp;CHAR(10)</f>
        <v xml:space="preserve">-
</v>
      </c>
    </row>
    <row r="223" spans="1:13" ht="54.75" customHeight="1">
      <c r="A223" s="46" t="str">
        <f>'[1]（全体管理用）'!AQ202</f>
        <v>第214号</v>
      </c>
      <c r="B223" s="46">
        <f>'[1]（全体管理用）'!C202</f>
        <v>0</v>
      </c>
      <c r="C223" s="47" t="str">
        <f>'[1]（全体管理用）'!D202</f>
        <v>介護付き有料老人ホームうち（家）</v>
      </c>
      <c r="D223" s="48" t="str">
        <f>"〒"&amp;'[1]（全体管理用）'!E202&amp;"-"&amp;'[1]（全体管理用）'!F202&amp;CHAR(10)&amp;'[1]（全体管理用）'!H202&amp;'[1]（全体管理用）'!I202&amp;'[1]（全体管理用）'!J202</f>
        <v>〒849-0936
佐賀市鍋島町大字森田583番1</v>
      </c>
      <c r="E223" s="49" t="str">
        <f>'[1]（全体管理用）'!L202</f>
        <v>H30.10.24
R1.10.1
R2.4.1</v>
      </c>
      <c r="F223" s="50" t="str">
        <f>'[1]（全体管理用）'!M202</f>
        <v>法人代表者の変更
料金変更
料金変更</v>
      </c>
      <c r="G223" s="51" t="str">
        <f>"（"&amp;'[1]（全体管理用）'!N202&amp;")
" &amp;'[1]（全体管理用）'!O202&amp;"-"&amp;'[1]（全体管理用）'!P202&amp;"
"&amp;'[1]（全体管理用）'!Q202</f>
        <v>（0952)
60-8822
60-8801</v>
      </c>
      <c r="H223" s="48" t="str">
        <f>'[1]（全体管理用）'!S202</f>
        <v>社会福祉法人あんず鍋島</v>
      </c>
      <c r="I223" s="52">
        <f>'[1]（全体管理用）'!AD202</f>
        <v>43181</v>
      </c>
      <c r="J223" s="52">
        <f>'[1]（全体管理用）'!AJ202</f>
        <v>43181</v>
      </c>
      <c r="K223" s="53">
        <f>'[1]（全体管理用）'!AK202</f>
        <v>30</v>
      </c>
      <c r="L223" s="51" t="str">
        <f>'[1]（全体管理用）'!AL202</f>
        <v>介護付</v>
      </c>
      <c r="M223" s="51" t="str">
        <f>'[1]（全体管理用）'!AM202&amp;CHAR(10)</f>
        <v xml:space="preserve">4170103107
</v>
      </c>
    </row>
    <row r="224" spans="1:13" ht="54.75" customHeight="1">
      <c r="A224" s="46" t="str">
        <f>'[1]（全体管理用）'!AQ203</f>
        <v>第215号</v>
      </c>
      <c r="B224" s="46" t="str">
        <f>'[1]（全体管理用）'!C203</f>
        <v>新規</v>
      </c>
      <c r="C224" s="47" t="str">
        <f>'[1]（全体管理用）'!D203</f>
        <v>住宅型有料老人ホームれんげ</v>
      </c>
      <c r="D224" s="48" t="str">
        <f>"〒"&amp;'[1]（全体管理用）'!E203&amp;"-"&amp;'[1]（全体管理用）'!F203&amp;CHAR(10)&amp;'[1]（全体管理用）'!H203&amp;'[1]（全体管理用）'!I203&amp;'[1]（全体管理用）'!J203</f>
        <v>〒849-2304
武雄市武雄市山内町大字大野7044番4</v>
      </c>
      <c r="E224" s="49">
        <f>'[1]（全体管理用）'!L203</f>
        <v>0</v>
      </c>
      <c r="F224" s="50">
        <f>'[1]（全体管理用）'!M203</f>
        <v>0</v>
      </c>
      <c r="G224" s="51" t="str">
        <f>"（"&amp;'[1]（全体管理用）'!N203&amp;")
" &amp;'[1]（全体管理用）'!O203&amp;"-"&amp;'[1]（全体管理用）'!P203&amp;"
"&amp;'[1]（全体管理用）'!Q203</f>
        <v>（0954)
45-5155
45-4200</v>
      </c>
      <c r="H224" s="48" t="str">
        <f>'[1]（全体管理用）'!S203</f>
        <v>社会福祉法人正和福祉会</v>
      </c>
      <c r="I224" s="52">
        <f>'[1]（全体管理用）'!AD203</f>
        <v>43252</v>
      </c>
      <c r="J224" s="52" t="str">
        <f>'[1]（全体管理用）'!AJ203</f>
        <v>-
(地域密着型
特定施設)</v>
      </c>
      <c r="K224" s="53">
        <f>'[1]（全体管理用）'!AK203</f>
        <v>8</v>
      </c>
      <c r="L224" s="51" t="str">
        <f>'[1]（全体管理用）'!AL203</f>
        <v>住宅型</v>
      </c>
      <c r="M224" s="51" t="str">
        <f>'[1]（全体管理用）'!AM203&amp;CHAR(10)</f>
        <v xml:space="preserve">
</v>
      </c>
    </row>
    <row r="225" spans="1:13" ht="54.75" customHeight="1">
      <c r="A225" s="46" t="str">
        <f>'[1]（全体管理用）'!AQ204</f>
        <v>第216号</v>
      </c>
      <c r="B225" s="46" t="str">
        <f>'[1]（全体管理用）'!C204</f>
        <v>新規</v>
      </c>
      <c r="C225" s="47" t="str">
        <f>'[1]（全体管理用）'!D204</f>
        <v>有料老人ホームたちばな</v>
      </c>
      <c r="D225" s="48" t="str">
        <f>"〒"&amp;'[1]（全体管理用）'!E204&amp;"-"&amp;'[1]（全体管理用）'!F204&amp;CHAR(10)&amp;'[1]（全体管理用）'!H204&amp;'[1]（全体管理用）'!I204&amp;'[1]（全体管理用）'!J204</f>
        <v>〒849-4164
有田町仏ノ原中川内甲1235-2</v>
      </c>
      <c r="E225" s="49">
        <f>'[1]（全体管理用）'!L204</f>
        <v>43252</v>
      </c>
      <c r="F225" s="50" t="str">
        <f>'[1]（全体管理用）'!M204</f>
        <v>増改築を伴う定員数・居室数の減少</v>
      </c>
      <c r="G225" s="51" t="str">
        <f>"（"&amp;'[1]（全体管理用）'!N204&amp;")
" &amp;'[1]（全体管理用）'!O204&amp;"-"&amp;'[1]（全体管理用）'!P204&amp;"
"&amp;'[1]（全体管理用）'!Q204</f>
        <v>（0955)
41-2601
41-2602</v>
      </c>
      <c r="H225" s="48" t="str">
        <f>'[1]（全体管理用）'!S204</f>
        <v>有限会社さくら苑</v>
      </c>
      <c r="I225" s="52">
        <f>'[1]（全体管理用）'!AD204</f>
        <v>43221</v>
      </c>
      <c r="J225" s="52">
        <f>'[1]（全体管理用）'!AJ204</f>
        <v>43221</v>
      </c>
      <c r="K225" s="53">
        <f>'[1]（全体管理用）'!AK204</f>
        <v>4</v>
      </c>
      <c r="L225" s="51" t="str">
        <f>'[1]（全体管理用）'!AL204</f>
        <v>住宅型</v>
      </c>
      <c r="M225" s="51" t="str">
        <f>'[1]（全体管理用）'!AM204&amp;CHAR(10)</f>
        <v xml:space="preserve">
</v>
      </c>
    </row>
    <row r="226" spans="1:13" ht="54.75" customHeight="1">
      <c r="A226" s="46" t="str">
        <f>'[1]（全体管理用）'!AQ205</f>
        <v>第217号</v>
      </c>
      <c r="B226" s="46" t="str">
        <f>'[1]（全体管理用）'!C205</f>
        <v>新規</v>
      </c>
      <c r="C226" s="47" t="str">
        <f>'[1]（全体管理用）'!D205</f>
        <v>有料老人ホームほうむ大詫間</v>
      </c>
      <c r="D226" s="48" t="str">
        <f>"〒"&amp;'[1]（全体管理用）'!E205&amp;"-"&amp;'[1]（全体管理用）'!F205&amp;CHAR(10)&amp;'[1]（全体管理用）'!H205&amp;'[1]（全体管理用）'!I205&amp;'[1]（全体管理用）'!J205</f>
        <v>〒840-2211
佐賀市川副町大字大詫間949</v>
      </c>
      <c r="E226" s="49">
        <f>'[1]（全体管理用）'!L205</f>
        <v>0</v>
      </c>
      <c r="F226" s="50">
        <f>'[1]（全体管理用）'!M205</f>
        <v>0</v>
      </c>
      <c r="G226" s="51" t="str">
        <f>"（"&amp;'[1]（全体管理用）'!N205&amp;")
" &amp;'[1]（全体管理用）'!O205&amp;"-"&amp;'[1]（全体管理用）'!P205&amp;"
"&amp;'[1]（全体管理用）'!Q205</f>
        <v>（0952)
37-9148
37-9147</v>
      </c>
      <c r="H226" s="48" t="str">
        <f>'[1]（全体管理用）'!S205</f>
        <v>ほうむ合資会社</v>
      </c>
      <c r="I226" s="52">
        <f>'[1]（全体管理用）'!AD205</f>
        <v>43252</v>
      </c>
      <c r="J226" s="52" t="str">
        <f>'[1]（全体管理用）'!AJ205</f>
        <v>-
(地域密着型
特定施設)</v>
      </c>
      <c r="K226" s="53">
        <f>'[1]（全体管理用）'!AK205</f>
        <v>20</v>
      </c>
      <c r="L226" s="51" t="str">
        <f>'[1]（全体管理用）'!AL205</f>
        <v>住宅型</v>
      </c>
      <c r="M226" s="51" t="str">
        <f>'[1]（全体管理用）'!AM205&amp;CHAR(10)</f>
        <v xml:space="preserve">
</v>
      </c>
    </row>
    <row r="227" spans="1:13" ht="54.75" customHeight="1">
      <c r="A227" s="46" t="str">
        <f>'[1]（全体管理用）'!AQ206</f>
        <v>第218号</v>
      </c>
      <c r="B227" s="46" t="str">
        <f>'[1]（全体管理用）'!C206</f>
        <v>新規</v>
      </c>
      <c r="C227" s="47" t="str">
        <f>'[1]（全体管理用）'!D206</f>
        <v>有料老人ホームかがやき高木瀬</v>
      </c>
      <c r="D227" s="48" t="str">
        <f>"〒"&amp;'[1]（全体管理用）'!E206&amp;"-"&amp;'[1]（全体管理用）'!F206&amp;CHAR(10)&amp;'[1]（全体管理用）'!H206&amp;'[1]（全体管理用）'!I206&amp;'[1]（全体管理用）'!J206</f>
        <v>〒840-0034
佐賀市高木瀬町大字長瀬字三本杉1910-1</v>
      </c>
      <c r="E227" s="49">
        <f>'[1]（全体管理用）'!L206</f>
        <v>0</v>
      </c>
      <c r="F227" s="50">
        <f>'[1]（全体管理用）'!M206</f>
        <v>0</v>
      </c>
      <c r="G227" s="51" t="str">
        <f>"（"&amp;'[1]（全体管理用）'!N206&amp;")
" &amp;'[1]（全体管理用）'!O206&amp;"-"&amp;'[1]（全体管理用）'!P206&amp;"
"&amp;'[1]（全体管理用）'!Q206</f>
        <v>（0952)
37-1097
37-1096</v>
      </c>
      <c r="H227" s="48" t="str">
        <f>'[1]（全体管理用）'!S206</f>
        <v>株式会社ニューライフ</v>
      </c>
      <c r="I227" s="52">
        <f>'[1]（全体管理用）'!AD206</f>
        <v>43235</v>
      </c>
      <c r="J227" s="52">
        <f>'[1]（全体管理用）'!AJ206</f>
        <v>43235</v>
      </c>
      <c r="K227" s="53">
        <f>'[1]（全体管理用）'!AK206</f>
        <v>30</v>
      </c>
      <c r="L227" s="51" t="str">
        <f>'[1]（全体管理用）'!AL206</f>
        <v>住宅型</v>
      </c>
      <c r="M227" s="51" t="str">
        <f>'[1]（全体管理用）'!AM206&amp;CHAR(10)</f>
        <v xml:space="preserve">
</v>
      </c>
    </row>
    <row r="228" spans="1:13" ht="54.75" customHeight="1">
      <c r="A228" s="46" t="str">
        <f>'[1]（全体管理用）'!AQ207</f>
        <v>第219号</v>
      </c>
      <c r="B228" s="46" t="str">
        <f>'[1]（全体管理用）'!C207</f>
        <v>元宅老所</v>
      </c>
      <c r="C228" s="47" t="str">
        <f>'[1]（全体管理用）'!D207</f>
        <v>有料老人ホームまきしま</v>
      </c>
      <c r="D228" s="48" t="str">
        <f>"〒"&amp;'[1]（全体管理用）'!E207&amp;"-"&amp;'[1]（全体管理用）'!F207&amp;CHAR(10)&amp;'[1]（全体管理用）'!H207&amp;'[1]（全体管理用）'!I207&amp;'[1]（全体管理用）'!J207</f>
        <v>〒858-0043
伊万里市瀬戸町1359番地</v>
      </c>
      <c r="E228" s="49">
        <f>'[1]（全体管理用）'!L207</f>
        <v>43739</v>
      </c>
      <c r="F228" s="50" t="str">
        <f>'[1]（全体管理用）'!M207</f>
        <v>利用料の変更</v>
      </c>
      <c r="G228" s="51" t="str">
        <f>"（"&amp;'[1]（全体管理用）'!N207&amp;")
" &amp;'[1]（全体管理用）'!O207&amp;"-"&amp;'[1]（全体管理用）'!P207&amp;"
"&amp;'[1]（全体管理用）'!Q207</f>
        <v>（0955)
20-0200
20-0201</v>
      </c>
      <c r="H228" s="48" t="str">
        <f>'[1]（全体管理用）'!S207</f>
        <v>株式会社瑞祥</v>
      </c>
      <c r="I228" s="52">
        <f>'[1]（全体管理用）'!AD207</f>
        <v>43270</v>
      </c>
      <c r="J228" s="52" t="str">
        <f>'[1]（全体管理用）'!AJ207</f>
        <v>-
(地域密着型
特定施設)</v>
      </c>
      <c r="K228" s="53">
        <f>'[1]（全体管理用）'!AK207</f>
        <v>17</v>
      </c>
      <c r="L228" s="51" t="str">
        <f>'[1]（全体管理用）'!AL207</f>
        <v>住宅型</v>
      </c>
      <c r="M228" s="51" t="str">
        <f>'[1]（全体管理用）'!AM207&amp;CHAR(10)</f>
        <v xml:space="preserve">
</v>
      </c>
    </row>
    <row r="229" spans="1:13" ht="54.75" customHeight="1">
      <c r="A229" s="46" t="str">
        <f>'[1]（全体管理用）'!AQ208</f>
        <v>第220号</v>
      </c>
      <c r="B229" s="46" t="str">
        <f>'[1]（全体管理用）'!C208</f>
        <v>元宅老所</v>
      </c>
      <c r="C229" s="47" t="str">
        <f>'[1]（全体管理用）'!D208</f>
        <v>有料老人ホームもものかわ本館</v>
      </c>
      <c r="D229" s="48" t="str">
        <f>"〒"&amp;'[1]（全体管理用）'!E208&amp;"-"&amp;'[1]（全体管理用）'!F208&amp;CHAR(10)&amp;'[1]（全体管理用）'!H208&amp;'[1]（全体管理用）'!I208&amp;'[1]（全体管理用）'!J208</f>
        <v>〒859-5261
伊万里市松浦町桃川5997番地</v>
      </c>
      <c r="E229" s="49">
        <f>'[1]（全体管理用）'!L208</f>
        <v>43739</v>
      </c>
      <c r="F229" s="50" t="str">
        <f>'[1]（全体管理用）'!M208</f>
        <v>利用料の変更</v>
      </c>
      <c r="G229" s="51" t="str">
        <f>"（"&amp;'[1]（全体管理用）'!N208&amp;")
" &amp;'[1]（全体管理用）'!O208&amp;"-"&amp;'[1]（全体管理用）'!P208&amp;"
"&amp;'[1]（全体管理用）'!Q208</f>
        <v>（0955)
26-3223
26-3240</v>
      </c>
      <c r="H229" s="48" t="str">
        <f>'[1]（全体管理用）'!S208</f>
        <v>株式会社瑞祥</v>
      </c>
      <c r="I229" s="52">
        <f>'[1]（全体管理用）'!AD208</f>
        <v>43270</v>
      </c>
      <c r="J229" s="52" t="str">
        <f>'[1]（全体管理用）'!AJ208</f>
        <v>-
(地域密着型
特定施設)</v>
      </c>
      <c r="K229" s="53">
        <f>'[1]（全体管理用）'!AK208</f>
        <v>15</v>
      </c>
      <c r="L229" s="51" t="str">
        <f>'[1]（全体管理用）'!AL208</f>
        <v>住宅型</v>
      </c>
      <c r="M229" s="51" t="str">
        <f>'[1]（全体管理用）'!AM208&amp;CHAR(10)</f>
        <v xml:space="preserve">
</v>
      </c>
    </row>
    <row r="230" spans="1:13" ht="54.75" customHeight="1">
      <c r="A230" s="46" t="str">
        <f>'[1]（全体管理用）'!AQ209</f>
        <v>第221号</v>
      </c>
      <c r="B230" s="46" t="str">
        <f>'[1]（全体管理用）'!C209</f>
        <v>元宅老所</v>
      </c>
      <c r="C230" s="47" t="str">
        <f>'[1]（全体管理用）'!D209</f>
        <v>有料老人ホームもものかわ別館</v>
      </c>
      <c r="D230" s="48" t="str">
        <f>"〒"&amp;'[1]（全体管理用）'!E209&amp;"-"&amp;'[1]（全体管理用）'!F209&amp;CHAR(10)&amp;'[1]（全体管理用）'!H209&amp;'[1]（全体管理用）'!I209&amp;'[1]（全体管理用）'!J209</f>
        <v>〒859-5261
伊万里市松浦町桃川5998番地１</v>
      </c>
      <c r="E230" s="49">
        <f>'[1]（全体管理用）'!L209</f>
        <v>43739</v>
      </c>
      <c r="F230" s="50" t="str">
        <f>'[1]（全体管理用）'!M209</f>
        <v>利用料の変更</v>
      </c>
      <c r="G230" s="51" t="str">
        <f>"（"&amp;'[1]（全体管理用）'!N209&amp;")
" &amp;'[1]（全体管理用）'!O209&amp;"-"&amp;'[1]（全体管理用）'!P209&amp;"
"&amp;'[1]（全体管理用）'!Q209</f>
        <v>（0955)
26-3223
26-3240</v>
      </c>
      <c r="H230" s="48" t="str">
        <f>'[1]（全体管理用）'!S209</f>
        <v>株式会社瑞祥</v>
      </c>
      <c r="I230" s="52">
        <f>'[1]（全体管理用）'!AD209</f>
        <v>43270</v>
      </c>
      <c r="J230" s="52" t="str">
        <f>'[1]（全体管理用）'!AJ209</f>
        <v>-
(地域密着型
特定施設)</v>
      </c>
      <c r="K230" s="53">
        <f>'[1]（全体管理用）'!AK209</f>
        <v>8</v>
      </c>
      <c r="L230" s="51" t="str">
        <f>'[1]（全体管理用）'!AL209</f>
        <v>住宅型</v>
      </c>
      <c r="M230" s="51" t="str">
        <f>'[1]（全体管理用）'!AM209&amp;CHAR(10)</f>
        <v xml:space="preserve">
</v>
      </c>
    </row>
    <row r="231" spans="1:13" ht="54.75" customHeight="1">
      <c r="A231" s="46" t="str">
        <f>'[1]（全体管理用）'!AQ210</f>
        <v>第222号</v>
      </c>
      <c r="B231" s="46" t="str">
        <f>'[1]（全体管理用）'!C210</f>
        <v>元宅老所</v>
      </c>
      <c r="C231" s="47" t="str">
        <f>'[1]（全体管理用）'!D210</f>
        <v>有料老人ホームとっとっと</v>
      </c>
      <c r="D231" s="48" t="str">
        <f>"〒"&amp;'[1]（全体管理用）'!E210&amp;"-"&amp;'[1]（全体管理用）'!F210&amp;CHAR(10)&amp;'[1]（全体管理用）'!H210&amp;'[1]（全体管理用）'!I210&amp;'[1]（全体管理用）'!J210</f>
        <v>〒849-2101
大町町大字大町8732番地10</v>
      </c>
      <c r="E231" s="49">
        <f>'[1]（全体管理用）'!L210</f>
        <v>43396</v>
      </c>
      <c r="F231" s="50" t="str">
        <f>'[1]（全体管理用）'!M210</f>
        <v>法人代表者の変更</v>
      </c>
      <c r="G231" s="51" t="str">
        <f>"（"&amp;'[1]（全体管理用）'!N210&amp;")
" &amp;'[1]（全体管理用）'!O210&amp;"-"&amp;'[1]（全体管理用）'!P210&amp;"
"&amp;'[1]（全体管理用）'!Q210</f>
        <v>（0952)
71-3201
71-3202</v>
      </c>
      <c r="H231" s="48" t="str">
        <f>'[1]（全体管理用）'!S210</f>
        <v>株式会社ライフ・ケア・サービス</v>
      </c>
      <c r="I231" s="52">
        <f>'[1]（全体管理用）'!AD210</f>
        <v>43271</v>
      </c>
      <c r="J231" s="52">
        <f>'[1]（全体管理用）'!AJ210</f>
        <v>43282</v>
      </c>
      <c r="K231" s="53">
        <f>'[1]（全体管理用）'!AK210</f>
        <v>20</v>
      </c>
      <c r="L231" s="51" t="str">
        <f>'[1]（全体管理用）'!AL210</f>
        <v>住宅型</v>
      </c>
      <c r="M231" s="51" t="str">
        <f>'[1]（全体管理用）'!AM210&amp;CHAR(10)</f>
        <v xml:space="preserve">
</v>
      </c>
    </row>
    <row r="232" spans="1:13" ht="54.75" customHeight="1">
      <c r="A232" s="46" t="str">
        <f>'[1]（全体管理用）'!AQ211</f>
        <v>第223号</v>
      </c>
      <c r="B232" s="46" t="str">
        <f>'[1]（全体管理用）'!C211</f>
        <v>元宅老所</v>
      </c>
      <c r="C232" s="47" t="str">
        <f>'[1]（全体管理用）'!D211</f>
        <v>有料老人ホーム和の家</v>
      </c>
      <c r="D232" s="48" t="str">
        <f>"〒"&amp;'[1]（全体管理用）'!E211&amp;"-"&amp;'[1]（全体管理用）'!F211&amp;CHAR(10)&amp;'[1]（全体管理用）'!H211&amp;'[1]（全体管理用）'!I211&amp;'[1]（全体管理用）'!J211</f>
        <v>〒849-2204
武雄市北方町大字大崎4070番地1</v>
      </c>
      <c r="E232" s="49">
        <f>'[1]（全体管理用）'!L211</f>
        <v>0</v>
      </c>
      <c r="F232" s="50">
        <f>'[1]（全体管理用）'!M211</f>
        <v>0</v>
      </c>
      <c r="G232" s="51" t="str">
        <f>"（"&amp;'[1]（全体管理用）'!N211&amp;")
" &amp;'[1]（全体管理用）'!O211&amp;"-"&amp;'[1]（全体管理用）'!P211&amp;"
"&amp;'[1]（全体管理用）'!Q211</f>
        <v>（0954)
36-5800
36-5811</v>
      </c>
      <c r="H232" s="48" t="str">
        <f>'[1]（全体管理用）'!S211</f>
        <v>有限会社ほほえみ</v>
      </c>
      <c r="I232" s="52">
        <f>'[1]（全体管理用）'!AD211</f>
        <v>43279</v>
      </c>
      <c r="J232" s="52">
        <f>'[1]（全体管理用）'!AJ211</f>
        <v>43282</v>
      </c>
      <c r="K232" s="53">
        <f>'[1]（全体管理用）'!AK211</f>
        <v>26</v>
      </c>
      <c r="L232" s="51" t="str">
        <f>'[1]（全体管理用）'!AL211</f>
        <v>住宅型</v>
      </c>
      <c r="M232" s="51" t="str">
        <f>'[1]（全体管理用）'!AM211&amp;CHAR(10)</f>
        <v xml:space="preserve">
</v>
      </c>
    </row>
    <row r="233" spans="1:13" ht="54.75" customHeight="1">
      <c r="A233" s="46" t="str">
        <f>'[1]（全体管理用）'!AQ212</f>
        <v>第224号</v>
      </c>
      <c r="B233" s="46" t="str">
        <f>'[1]（全体管理用）'!C212</f>
        <v>新規</v>
      </c>
      <c r="C233" s="47" t="str">
        <f>'[1]（全体管理用）'!D212</f>
        <v>有料老人ホームはなこころ</v>
      </c>
      <c r="D233" s="48" t="str">
        <f>"〒"&amp;'[1]（全体管理用）'!E212&amp;"-"&amp;'[1]（全体管理用）'!F212&amp;CHAR(10)&amp;'[1]（全体管理用）'!H212&amp;'[1]（全体管理用）'!I212&amp;'[1]（全体管理用）'!J212</f>
        <v>〒841-0063
鳥栖市下野町1391－3</v>
      </c>
      <c r="E233" s="49">
        <f>'[1]（全体管理用）'!L212</f>
        <v>0</v>
      </c>
      <c r="F233" s="50">
        <f>'[1]（全体管理用）'!M212</f>
        <v>0</v>
      </c>
      <c r="G233" s="51" t="str">
        <f>"（"&amp;'[1]（全体管理用）'!N212&amp;")
" &amp;'[1]（全体管理用）'!O212&amp;"-"&amp;'[1]（全体管理用）'!P212&amp;"
"&amp;'[1]（全体管理用）'!Q212</f>
        <v>（0942)
50-8579
50-9642</v>
      </c>
      <c r="H233" s="48" t="str">
        <f>'[1]（全体管理用）'!S212</f>
        <v>株式会社暦</v>
      </c>
      <c r="I233" s="52">
        <f>'[1]（全体管理用）'!AD212</f>
        <v>43313</v>
      </c>
      <c r="J233" s="52">
        <f>'[1]（全体管理用）'!AJ212</f>
        <v>43313</v>
      </c>
      <c r="K233" s="53">
        <f>'[1]（全体管理用）'!AK212</f>
        <v>24</v>
      </c>
      <c r="L233" s="51" t="str">
        <f>'[1]（全体管理用）'!AL212</f>
        <v>住宅型</v>
      </c>
      <c r="M233" s="51" t="str">
        <f>'[1]（全体管理用）'!AM212&amp;CHAR(10)</f>
        <v xml:space="preserve">
</v>
      </c>
    </row>
    <row r="234" spans="1:13" ht="54.75" customHeight="1">
      <c r="A234" s="46" t="str">
        <f>'[1]（全体管理用）'!AQ213</f>
        <v>第225号</v>
      </c>
      <c r="B234" s="46" t="str">
        <f>'[1]（全体管理用）'!C213</f>
        <v>元宅老所</v>
      </c>
      <c r="C234" s="47" t="str">
        <f>'[1]（全体管理用）'!D213</f>
        <v>住宅型有料老人ホームシニアケアたけお 壱番館</v>
      </c>
      <c r="D234" s="48" t="str">
        <f>"〒"&amp;'[1]（全体管理用）'!E213&amp;"-"&amp;'[1]（全体管理用）'!F213&amp;CHAR(10)&amp;'[1]（全体管理用）'!H213&amp;'[1]（全体管理用）'!I213&amp;'[1]（全体管理用）'!J213</f>
        <v>〒843-0001
武雄市朝日町大字甘久4269-26</v>
      </c>
      <c r="E234" s="49">
        <f>'[1]（全体管理用）'!L213</f>
        <v>43525</v>
      </c>
      <c r="F234" s="50" t="str">
        <f>'[1]（全体管理用）'!M213</f>
        <v>施設の名称変更</v>
      </c>
      <c r="G234" s="51" t="str">
        <f>"（"&amp;'[1]（全体管理用）'!N213&amp;")
" &amp;'[1]（全体管理用）'!O213&amp;"-"&amp;'[1]（全体管理用）'!P213&amp;"
"&amp;'[1]（全体管理用）'!Q213</f>
        <v>（0954)
26-8071
23-0716</v>
      </c>
      <c r="H234" s="48" t="str">
        <f>'[1]（全体管理用）'!S213</f>
        <v>社会福祉法人敬愛会</v>
      </c>
      <c r="I234" s="52">
        <f>'[1]（全体管理用）'!AD213</f>
        <v>43313</v>
      </c>
      <c r="J234" s="52" t="str">
        <f>'[1]（全体管理用）'!AJ213</f>
        <v>-
(地域密着型
特定施設)</v>
      </c>
      <c r="K234" s="53">
        <f>'[1]（全体管理用）'!AK213</f>
        <v>15</v>
      </c>
      <c r="L234" s="51" t="str">
        <f>'[1]（全体管理用）'!AL213</f>
        <v>住宅型</v>
      </c>
      <c r="M234" s="51" t="str">
        <f>'[1]（全体管理用）'!AM213&amp;CHAR(10)</f>
        <v xml:space="preserve">
</v>
      </c>
    </row>
    <row r="235" spans="1:13" ht="54.75" customHeight="1">
      <c r="A235" s="46" t="str">
        <f>'[1]（全体管理用）'!AQ214</f>
        <v>第226号</v>
      </c>
      <c r="B235" s="46" t="str">
        <f>'[1]（全体管理用）'!C214</f>
        <v>元宅老所</v>
      </c>
      <c r="C235" s="47" t="str">
        <f>'[1]（全体管理用）'!D214</f>
        <v>有料老人ホームげんき村</v>
      </c>
      <c r="D235" s="48" t="str">
        <f>"〒"&amp;'[1]（全体管理用）'!E214&amp;"-"&amp;'[1]（全体管理用）'!F214&amp;CHAR(10)&amp;'[1]（全体管理用）'!H214&amp;'[1]（全体管理用）'!I214&amp;'[1]（全体管理用）'!J214</f>
        <v>〒849-0506
江北町大字上小田1089－1</v>
      </c>
      <c r="E235" s="49">
        <f>'[1]（全体管理用）'!L214</f>
        <v>0</v>
      </c>
      <c r="F235" s="50">
        <f>'[1]（全体管理用）'!M214</f>
        <v>0</v>
      </c>
      <c r="G235" s="51" t="str">
        <f>"（"&amp;'[1]（全体管理用）'!N214&amp;")
" &amp;'[1]（全体管理用）'!O214&amp;"-"&amp;'[1]（全体管理用）'!P214&amp;"
"&amp;'[1]（全体管理用）'!Q214</f>
        <v>（0952)
86-2163
86-2763</v>
      </c>
      <c r="H235" s="48" t="str">
        <f>'[1]（全体管理用）'!S214</f>
        <v>株式会社ライフケアアアクセス</v>
      </c>
      <c r="I235" s="52">
        <f>'[1]（全体管理用）'!AD214</f>
        <v>43221</v>
      </c>
      <c r="J235" s="52" t="str">
        <f>'[1]（全体管理用）'!AJ214</f>
        <v>-
(地域密着型
特定施設)</v>
      </c>
      <c r="K235" s="53">
        <f>'[1]（全体管理用）'!AK214</f>
        <v>18</v>
      </c>
      <c r="L235" s="51" t="str">
        <f>'[1]（全体管理用）'!AL214</f>
        <v>住宅型</v>
      </c>
      <c r="M235" s="51" t="str">
        <f>'[1]（全体管理用）'!AM214&amp;CHAR(10)</f>
        <v xml:space="preserve">
</v>
      </c>
    </row>
    <row r="236" spans="1:13" ht="54.75" customHeight="1">
      <c r="A236" s="46" t="str">
        <f>'[1]（全体管理用）'!AQ215</f>
        <v>第227号</v>
      </c>
      <c r="B236" s="46" t="str">
        <f>'[1]（全体管理用）'!C215</f>
        <v>新規</v>
      </c>
      <c r="C236" s="47" t="str">
        <f>'[1]（全体管理用）'!D215</f>
        <v>有料老人ホーム虹の松原百花苑</v>
      </c>
      <c r="D236" s="48" t="str">
        <f>"〒"&amp;'[1]（全体管理用）'!E215&amp;"-"&amp;'[1]（全体管理用）'!F215&amp;CHAR(10)&amp;'[1]（全体管理用）'!H215&amp;'[1]（全体管理用）'!I215&amp;'[1]（全体管理用）'!J215</f>
        <v>〒849-5111
唐津市浜玉町浜崎1799－57</v>
      </c>
      <c r="E236" s="49">
        <f>'[1]（全体管理用）'!L215</f>
        <v>43477</v>
      </c>
      <c r="F236" s="50" t="str">
        <f>'[1]（全体管理用）'!M215</f>
        <v>管理者の変更</v>
      </c>
      <c r="G236" s="51" t="str">
        <f>"（"&amp;'[1]（全体管理用）'!N215&amp;")
" &amp;'[1]（全体管理用）'!O215&amp;"-"&amp;'[1]（全体管理用）'!P215&amp;"
"&amp;'[1]（全体管理用）'!Q215</f>
        <v>（0955)
62-3012
62-3013</v>
      </c>
      <c r="H236" s="48" t="str">
        <f>'[1]（全体管理用）'!S215</f>
        <v>株式会社かがやきケアサービス</v>
      </c>
      <c r="I236" s="52">
        <f>'[1]（全体管理用）'!AD215</f>
        <v>43405</v>
      </c>
      <c r="J236" s="52" t="str">
        <f>'[1]（全体管理用）'!AJ215</f>
        <v>H30.11.1</v>
      </c>
      <c r="K236" s="53">
        <f>'[1]（全体管理用）'!AK215</f>
        <v>34</v>
      </c>
      <c r="L236" s="51" t="str">
        <f>'[1]（全体管理用）'!AL215</f>
        <v>住宅型</v>
      </c>
      <c r="M236" s="51" t="str">
        <f>'[1]（全体管理用）'!AM215&amp;CHAR(10)</f>
        <v xml:space="preserve">
</v>
      </c>
    </row>
    <row r="237" spans="1:13" ht="54.75" customHeight="1">
      <c r="A237" s="46" t="str">
        <f>'[1]（全体管理用）'!AQ216</f>
        <v>第229号</v>
      </c>
      <c r="B237" s="46"/>
      <c r="C237" s="47" t="str">
        <f>'[1]（全体管理用）'!D216</f>
        <v>有料老人ホームからっとライフ</v>
      </c>
      <c r="D237" s="48" t="str">
        <f>"〒"&amp;'[1]（全体管理用）'!E216&amp;"-"&amp;'[1]（全体管理用）'!F216&amp;CHAR(10)&amp;'[1]（全体管理用）'!H216&amp;'[1]（全体管理用）'!I216&amp;'[1]（全体管理用）'!J216</f>
        <v>〒847-0083
唐津市和多田大土井3－35</v>
      </c>
      <c r="E237" s="49">
        <f>'[1]（全体管理用）'!L216</f>
        <v>43739</v>
      </c>
      <c r="F237" s="50" t="str">
        <f>'[1]（全体管理用）'!M216</f>
        <v>利用料の変更</v>
      </c>
      <c r="G237" s="51" t="str">
        <f>"（"&amp;'[1]（全体管理用）'!N216&amp;")
" &amp;'[1]（全体管理用）'!O216&amp;"-"&amp;'[1]（全体管理用）'!P216&amp;"
"&amp;'[1]（全体管理用）'!Q216</f>
        <v>（0955)
80-0656
80-0679</v>
      </c>
      <c r="H237" s="48" t="str">
        <f>'[1]（全体管理用）'!S216</f>
        <v>有限会社一道</v>
      </c>
      <c r="I237" s="52">
        <f>'[1]（全体管理用）'!AD216</f>
        <v>43419</v>
      </c>
      <c r="J237" s="52" t="str">
        <f>'[1]（全体管理用）'!AJ216</f>
        <v>H30.11.15</v>
      </c>
      <c r="K237" s="53">
        <f>'[1]（全体管理用）'!AK216</f>
        <v>27</v>
      </c>
      <c r="L237" s="51" t="str">
        <f>'[1]（全体管理用）'!AL216</f>
        <v>住宅型</v>
      </c>
      <c r="M237" s="51" t="str">
        <f>'[1]（全体管理用）'!AM216&amp;CHAR(10)</f>
        <v xml:space="preserve">
</v>
      </c>
    </row>
    <row r="238" spans="1:13" ht="54.75" customHeight="1">
      <c r="A238" s="46" t="str">
        <f>'[1]（全体管理用）'!AQ217</f>
        <v>第230号</v>
      </c>
      <c r="B238" s="46"/>
      <c r="C238" s="47" t="str">
        <f>'[1]（全体管理用）'!D217</f>
        <v>有料老人ホームシニアケアたけお弐番館</v>
      </c>
      <c r="D238" s="48" t="str">
        <f>"〒"&amp;'[1]（全体管理用）'!E217&amp;"-"&amp;'[1]（全体管理用）'!F217&amp;CHAR(10)&amp;'[1]（全体管理用）'!H217&amp;'[1]（全体管理用）'!I217&amp;'[1]（全体管理用）'!J217</f>
        <v>〒843-0001
武雄市朝日町大字甘久4269－26</v>
      </c>
      <c r="E238" s="49">
        <f>'[1]（全体管理用）'!L217</f>
        <v>0</v>
      </c>
      <c r="F238" s="50">
        <f>'[1]（全体管理用）'!M217</f>
        <v>0</v>
      </c>
      <c r="G238" s="51" t="str">
        <f>"（"&amp;'[1]（全体管理用）'!N217&amp;")
" &amp;'[1]（全体管理用）'!O217&amp;"-"&amp;'[1]（全体管理用）'!P217&amp;"
"&amp;'[1]（全体管理用）'!Q217</f>
        <v>（0954)
26-8071
23-0716</v>
      </c>
      <c r="H238" s="48" t="str">
        <f>'[1]（全体管理用）'!S217</f>
        <v>社会福祉法人敬愛会</v>
      </c>
      <c r="I238" s="52">
        <f>'[1]（全体管理用）'!AD217</f>
        <v>43497</v>
      </c>
      <c r="J238" s="52" t="str">
        <f>'[1]（全体管理用）'!AJ217</f>
        <v>-
(地域密着型
特定施設)</v>
      </c>
      <c r="K238" s="53">
        <f>'[1]（全体管理用）'!AK217</f>
        <v>15</v>
      </c>
      <c r="L238" s="51" t="str">
        <f>'[1]（全体管理用）'!AL217</f>
        <v>住宅型</v>
      </c>
      <c r="M238" s="51" t="str">
        <f>'[1]（全体管理用）'!AM217&amp;CHAR(10)</f>
        <v xml:space="preserve">
</v>
      </c>
    </row>
    <row r="239" spans="1:13" ht="54.75" customHeight="1">
      <c r="A239" s="46" t="str">
        <f>'[1]（全体管理用）'!AQ218</f>
        <v>第231号</v>
      </c>
      <c r="B239" s="46"/>
      <c r="C239" s="47" t="str">
        <f>'[1]（全体管理用）'!D218</f>
        <v>有料老人ホームブライトネスしもづる</v>
      </c>
      <c r="D239" s="48" t="str">
        <f>"〒"&amp;'[1]（全体管理用）'!E218&amp;"-"&amp;'[1]（全体管理用）'!F218&amp;CHAR(10)&amp;'[1]（全体管理用）'!H218&amp;'[1]（全体管理用）'!I218&amp;'[1]（全体管理用）'!J218</f>
        <v>〒846-0031
多久市多久町589番地１</v>
      </c>
      <c r="E239" s="49">
        <f>'[1]（全体管理用）'!L218</f>
        <v>0</v>
      </c>
      <c r="F239" s="50">
        <f>'[1]（全体管理用）'!M218</f>
        <v>0</v>
      </c>
      <c r="G239" s="51" t="str">
        <f>"（"&amp;'[1]（全体管理用）'!N218&amp;")
" &amp;'[1]（全体管理用）'!O218&amp;"-"&amp;'[1]（全体管理用）'!P218&amp;"
"&amp;'[1]（全体管理用）'!Q218</f>
        <v>（0952)
75-8002
75-8003</v>
      </c>
      <c r="H239" s="48" t="str">
        <f>'[1]（全体管理用）'!S218</f>
        <v>燦燦会株式会社</v>
      </c>
      <c r="I239" s="52">
        <f>'[1]（全体管理用）'!AD218</f>
        <v>43466</v>
      </c>
      <c r="J239" s="52" t="str">
        <f>'[1]（全体管理用）'!AJ218</f>
        <v>H30.12.21</v>
      </c>
      <c r="K239" s="53">
        <f>'[1]（全体管理用）'!AK218</f>
        <v>16</v>
      </c>
      <c r="L239" s="51" t="str">
        <f>'[1]（全体管理用）'!AL218</f>
        <v>住宅型</v>
      </c>
      <c r="M239" s="51" t="str">
        <f>'[1]（全体管理用）'!AM218&amp;CHAR(10)</f>
        <v xml:space="preserve">
</v>
      </c>
    </row>
    <row r="240" spans="1:13" ht="54.75" customHeight="1">
      <c r="A240" s="46" t="str">
        <f>'[1]（全体管理用）'!AQ219</f>
        <v>第232号</v>
      </c>
      <c r="B240" s="46"/>
      <c r="C240" s="47" t="str">
        <f>'[1]（全体管理用）'!D219</f>
        <v>有料老人ホームルピナス南佐賀</v>
      </c>
      <c r="D240" s="48" t="str">
        <f>"〒"&amp;'[1]（全体管理用）'!E219&amp;"-"&amp;'[1]（全体管理用）'!F219&amp;CHAR(10)&amp;'[1]（全体管理用）'!H219&amp;'[1]（全体管理用）'!I219&amp;'[1]（全体管理用）'!J219</f>
        <v>〒840-0016
佐賀市南佐賀1丁目21－8</v>
      </c>
      <c r="E240" s="49" t="str">
        <f>'[1]（全体管理用）'!L219</f>
        <v>Ｈ31.4.1
Ｒ2.2.1</v>
      </c>
      <c r="F240" s="50" t="str">
        <f>'[1]（全体管理用）'!M219</f>
        <v>管理者の変更</v>
      </c>
      <c r="G240" s="51" t="str">
        <f>"（"&amp;'[1]（全体管理用）'!N219&amp;")
" &amp;'[1]（全体管理用）'!O219&amp;"-"&amp;'[1]（全体管理用）'!P219&amp;"
"&amp;'[1]（全体管理用）'!Q219</f>
        <v>（0952)
37-3387
37-3386</v>
      </c>
      <c r="H240" s="48" t="str">
        <f>'[1]（全体管理用）'!S219</f>
        <v>株式会社エンジョイセルフ</v>
      </c>
      <c r="I240" s="52">
        <f>'[1]（全体管理用）'!AD219</f>
        <v>43229</v>
      </c>
      <c r="J240" s="52" t="str">
        <f>'[1]（全体管理用）'!AJ219</f>
        <v>H30.12.26</v>
      </c>
      <c r="K240" s="53">
        <f>'[1]（全体管理用）'!AK219</f>
        <v>34</v>
      </c>
      <c r="L240" s="51" t="str">
        <f>'[1]（全体管理用）'!AL219</f>
        <v>住宅型</v>
      </c>
      <c r="M240" s="51" t="str">
        <f>'[1]（全体管理用）'!AM219&amp;CHAR(10)</f>
        <v xml:space="preserve">
</v>
      </c>
    </row>
    <row r="241" spans="1:13" ht="54.75" customHeight="1">
      <c r="A241" s="46" t="str">
        <f>'[1]（全体管理用）'!AQ220</f>
        <v>第233号</v>
      </c>
      <c r="B241" s="46"/>
      <c r="C241" s="47" t="str">
        <f>'[1]（全体管理用）'!D220</f>
        <v>有料老人ホームパーチェ</v>
      </c>
      <c r="D241" s="48" t="str">
        <f>"〒"&amp;'[1]（全体管理用）'!E220&amp;"-"&amp;'[1]（全体管理用）'!F220&amp;CHAR(10)&amp;'[1]（全体管理用）'!H220&amp;'[1]（全体管理用）'!I220&amp;'[1]（全体管理用）'!J220</f>
        <v>〒845-0513
佐賀市富士町下熊川71－12</v>
      </c>
      <c r="E241" s="49">
        <f>'[1]（全体管理用）'!L220</f>
        <v>0</v>
      </c>
      <c r="F241" s="50">
        <f>'[1]（全体管理用）'!M220</f>
        <v>0</v>
      </c>
      <c r="G241" s="51" t="str">
        <f>"（"&amp;'[1]（全体管理用）'!N220&amp;")
" &amp;'[1]（全体管理用）'!O220&amp;"-"&amp;'[1]（全体管理用）'!P220&amp;"
"&amp;'[1]（全体管理用）'!Q220</f>
        <v>（0952)
64-0711
64-0712</v>
      </c>
      <c r="H241" s="48" t="str">
        <f>'[1]（全体管理用）'!S220</f>
        <v>特定非営利活動法人大和忠誠会</v>
      </c>
      <c r="I241" s="52">
        <f>'[1]（全体管理用）'!AD220</f>
        <v>43497</v>
      </c>
      <c r="J241" s="52" t="str">
        <f>'[1]（全体管理用）'!AJ220</f>
        <v>H31.2.1</v>
      </c>
      <c r="K241" s="53">
        <f>'[1]（全体管理用）'!AK220</f>
        <v>20</v>
      </c>
      <c r="L241" s="51" t="str">
        <f>'[1]（全体管理用）'!AL220</f>
        <v>住宅型</v>
      </c>
      <c r="M241" s="51" t="str">
        <f>'[1]（全体管理用）'!AM220&amp;CHAR(10)</f>
        <v xml:space="preserve">
</v>
      </c>
    </row>
    <row r="242" spans="1:13" ht="54.75" customHeight="1">
      <c r="A242" s="46" t="str">
        <f>'[1]（全体管理用）'!AQ221</f>
        <v>第234号</v>
      </c>
      <c r="B242" s="46">
        <f>'[1]（全体管理用）'!C221</f>
        <v>0</v>
      </c>
      <c r="C242" s="47" t="str">
        <f>'[1]（全体管理用）'!D221</f>
        <v>有料老人ホームサンコートなべしま</v>
      </c>
      <c r="D242" s="48" t="str">
        <f>"〒"&amp;'[1]（全体管理用）'!E221&amp;"-"&amp;'[1]（全体管理用）'!F221&amp;CHAR(10)&amp;'[1]（全体管理用）'!H221&amp;'[1]（全体管理用）'!I221&amp;'[1]（全体管理用）'!J221</f>
        <v>〒849-0937
佐賀市鍋島三丁目3番20号</v>
      </c>
      <c r="E242" s="49" t="str">
        <f>'[1]（全体管理用）'!L221</f>
        <v>H31.4.1
R2.4.1</v>
      </c>
      <c r="F242" s="50" t="str">
        <f>'[1]（全体管理用）'!M221</f>
        <v>管理者の変更、サービス内容の変更等
間取り、料金変更</v>
      </c>
      <c r="G242" s="51" t="str">
        <f>"（"&amp;'[1]（全体管理用）'!N221&amp;")
" &amp;'[1]（全体管理用）'!O221&amp;"-"&amp;'[1]（全体管理用）'!P221&amp;"
"&amp;'[1]（全体管理用）'!Q221</f>
        <v>（0952)
36-6113
36-6103</v>
      </c>
      <c r="H242" s="48" t="str">
        <f>'[1]（全体管理用）'!S221</f>
        <v>認定特定非営利活動法人市民生活支援センターふくしの家</v>
      </c>
      <c r="I242" s="52">
        <f>'[1]（全体管理用）'!AD221</f>
        <v>43525</v>
      </c>
      <c r="J242" s="52" t="str">
        <f>'[1]（全体管理用）'!AJ221</f>
        <v>-
(地域密着型
特定施設)</v>
      </c>
      <c r="K242" s="53">
        <f>'[1]（全体管理用）'!AK221</f>
        <v>13</v>
      </c>
      <c r="L242" s="51" t="str">
        <f>'[1]（全体管理用）'!AL221</f>
        <v>住宅型</v>
      </c>
      <c r="M242" s="51" t="str">
        <f>'[1]（全体管理用）'!AM221&amp;CHAR(10)</f>
        <v xml:space="preserve">
</v>
      </c>
    </row>
    <row r="243" spans="1:13" ht="54.75" customHeight="1">
      <c r="A243" s="46" t="str">
        <f>'[1]（全体管理用）'!AQ222</f>
        <v>第235号</v>
      </c>
      <c r="B243" s="46"/>
      <c r="C243" s="47" t="str">
        <f>'[1]（全体管理用）'!D222</f>
        <v>有料老人ホームはるの木唐津館</v>
      </c>
      <c r="D243" s="48" t="str">
        <f>"〒"&amp;'[1]（全体管理用）'!E222&amp;"-"&amp;'[1]（全体管理用）'!F222&amp;CHAR(10)&amp;'[1]（全体管理用）'!H222&amp;'[1]（全体管理用）'!I222&amp;'[1]（全体管理用）'!J222</f>
        <v>〒847-0824
唐津市神田字内田2920番地</v>
      </c>
      <c r="E243" s="49">
        <f>'[1]（全体管理用）'!L222</f>
        <v>0</v>
      </c>
      <c r="F243" s="50">
        <f>'[1]（全体管理用）'!M222</f>
        <v>0</v>
      </c>
      <c r="G243" s="51" t="str">
        <f>"（"&amp;'[1]（全体管理用）'!N222&amp;")
" &amp;'[1]（全体管理用）'!O222&amp;"-"&amp;'[1]（全体管理用）'!P222&amp;"
"&amp;'[1]（全体管理用）'!Q222</f>
        <v>（0955)
58-9567
58-9568</v>
      </c>
      <c r="H243" s="48" t="str">
        <f>'[1]（全体管理用）'!S222</f>
        <v>株式会社リアン</v>
      </c>
      <c r="I243" s="52">
        <f>'[1]（全体管理用）'!AD222</f>
        <v>43525</v>
      </c>
      <c r="J243" s="52" t="str">
        <f>'[1]（全体管理用）'!AJ222</f>
        <v>H31.3.1</v>
      </c>
      <c r="K243" s="53">
        <f>'[1]（全体管理用）'!AK222</f>
        <v>7</v>
      </c>
      <c r="L243" s="51" t="str">
        <f>'[1]（全体管理用）'!AL222</f>
        <v>住宅型</v>
      </c>
      <c r="M243" s="51" t="str">
        <f>'[1]（全体管理用）'!AM222&amp;CHAR(10)</f>
        <v xml:space="preserve">
</v>
      </c>
    </row>
    <row r="244" spans="1:13" ht="54.75" customHeight="1">
      <c r="A244" s="46" t="str">
        <f>'[1]（全体管理用）'!AQ223</f>
        <v>第236号</v>
      </c>
      <c r="B244" s="46"/>
      <c r="C244" s="47" t="str">
        <f>'[1]（全体管理用）'!D223</f>
        <v>有料老人ホーム朝日山別館</v>
      </c>
      <c r="D244" s="48" t="str">
        <f>"〒"&amp;'[1]（全体管理用）'!E223&amp;"-"&amp;'[1]（全体管理用）'!F223&amp;CHAR(10)&amp;'[1]（全体管理用）'!H223&amp;'[1]（全体管理用）'!I223&amp;'[1]（全体管理用）'!J223</f>
        <v>〒841-0071
鳥栖市原古賀町1334-1</v>
      </c>
      <c r="E244" s="49">
        <f>'[1]（全体管理用）'!L223</f>
        <v>0</v>
      </c>
      <c r="F244" s="50">
        <f>'[1]（全体管理用）'!M223</f>
        <v>0</v>
      </c>
      <c r="G244" s="51" t="str">
        <f>"（"&amp;'[1]（全体管理用）'!N223&amp;")
" &amp;'[1]（全体管理用）'!O223&amp;"-"&amp;'[1]（全体管理用）'!P223&amp;"
"&amp;'[1]（全体管理用）'!Q223</f>
        <v>（0942)
85-8121
85-8821</v>
      </c>
      <c r="H244" s="48" t="str">
        <f>'[1]（全体管理用）'!S223</f>
        <v>医療法人芳生会</v>
      </c>
      <c r="I244" s="52">
        <f>'[1]（全体管理用）'!AD223</f>
        <v>43525</v>
      </c>
      <c r="J244" s="52" t="str">
        <f>'[1]（全体管理用）'!AJ223</f>
        <v>H31.3.1</v>
      </c>
      <c r="K244" s="53">
        <f>'[1]（全体管理用）'!AK223</f>
        <v>7</v>
      </c>
      <c r="L244" s="51" t="str">
        <f>'[1]（全体管理用）'!AL223</f>
        <v>住宅型</v>
      </c>
      <c r="M244" s="51" t="str">
        <f>'[1]（全体管理用）'!AM223&amp;CHAR(10)</f>
        <v xml:space="preserve">
</v>
      </c>
    </row>
    <row r="245" spans="1:13" ht="54.75" customHeight="1">
      <c r="A245" s="46" t="str">
        <f>'[1]（全体管理用）'!AQ224</f>
        <v>第237号</v>
      </c>
      <c r="B245" s="46" t="str">
        <f>'[1]（全体管理用）'!C224</f>
        <v>元宅老所</v>
      </c>
      <c r="C245" s="47" t="str">
        <f>'[1]（全体管理用）'!D224</f>
        <v>有料老人ホーム果寿園</v>
      </c>
      <c r="D245" s="48" t="str">
        <f>"〒"&amp;'[1]（全体管理用）'!E224&amp;"-"&amp;'[1]（全体管理用）'!F224&amp;CHAR(10)&amp;'[1]（全体管理用）'!H224&amp;'[1]（全体管理用）'!I224&amp;'[1]（全体管理用）'!J224</f>
        <v>〒849-3132
唐津市厳木町うつぼ木157-64</v>
      </c>
      <c r="E245" s="49">
        <f>'[1]（全体管理用）'!L224</f>
        <v>43617</v>
      </c>
      <c r="F245" s="50" t="str">
        <f>'[1]（全体管理用）'!M224</f>
        <v>料金の変更</v>
      </c>
      <c r="G245" s="51" t="str">
        <f>"（"&amp;'[1]（全体管理用）'!N224&amp;")
" &amp;'[1]（全体管理用）'!O224&amp;"-"&amp;'[1]（全体管理用）'!P224&amp;"
"&amp;'[1]（全体管理用）'!Q224</f>
        <v>（0955)
63-5787
63-5787</v>
      </c>
      <c r="H245" s="48" t="str">
        <f>'[1]（全体管理用）'!S224</f>
        <v>合同会社デディケーションハート</v>
      </c>
      <c r="I245" s="52">
        <f>'[1]（全体管理用）'!AD224</f>
        <v>43525</v>
      </c>
      <c r="J245" s="52" t="str">
        <f>'[1]（全体管理用）'!AJ224</f>
        <v>H31.3.1</v>
      </c>
      <c r="K245" s="53">
        <f>'[1]（全体管理用）'!AK224</f>
        <v>21</v>
      </c>
      <c r="L245" s="51" t="str">
        <f>'[1]（全体管理用）'!AL224</f>
        <v>住宅型</v>
      </c>
      <c r="M245" s="51" t="str">
        <f>'[1]（全体管理用）'!AM224&amp;CHAR(10)</f>
        <v xml:space="preserve">
</v>
      </c>
    </row>
    <row r="246" spans="1:13" ht="54.75" customHeight="1">
      <c r="A246" s="46" t="str">
        <f>'[1]（全体管理用）'!AQ225</f>
        <v>第238号</v>
      </c>
      <c r="B246" s="46" t="str">
        <f>'[1]（全体管理用）'!C225</f>
        <v>新規</v>
      </c>
      <c r="C246" s="47" t="str">
        <f>'[1]（全体管理用）'!D225</f>
        <v>有料老人ホームわきた</v>
      </c>
      <c r="D246" s="48" t="str">
        <f>"〒"&amp;'[1]（全体管理用）'!E225&amp;"-"&amp;'[1]（全体管理用）'!F225&amp;CHAR(10)&amp;'[1]（全体管理用）'!H225&amp;'[1]（全体管理用）'!I225&amp;'[1]（全体管理用）'!J225</f>
        <v>〒848-0028
伊万里市脇田町1327-1</v>
      </c>
      <c r="E246" s="49">
        <f>'[1]（全体管理用）'!L225</f>
        <v>0</v>
      </c>
      <c r="F246" s="50">
        <f>'[1]（全体管理用）'!M225</f>
        <v>0</v>
      </c>
      <c r="G246" s="51" t="str">
        <f>"（"&amp;'[1]（全体管理用）'!N225&amp;")
" &amp;'[1]（全体管理用）'!O225&amp;"-"&amp;'[1]（全体管理用）'!P225&amp;"
"&amp;'[1]（全体管理用）'!Q225</f>
        <v>（0955)
22-0888
23-2886</v>
      </c>
      <c r="H246" s="48" t="str">
        <f>'[1]（全体管理用）'!S225</f>
        <v>医療法人社団再整会</v>
      </c>
      <c r="I246" s="52">
        <f>'[1]（全体管理用）'!AD225</f>
        <v>43556</v>
      </c>
      <c r="J246" s="52" t="str">
        <f>'[1]（全体管理用）'!AJ225</f>
        <v>H31.4.1</v>
      </c>
      <c r="K246" s="53">
        <f>'[1]（全体管理用）'!AK225</f>
        <v>9</v>
      </c>
      <c r="L246" s="51" t="str">
        <f>'[1]（全体管理用）'!AL225</f>
        <v>住宅型</v>
      </c>
      <c r="M246" s="51" t="str">
        <f>'[1]（全体管理用）'!AM225&amp;CHAR(10)</f>
        <v xml:space="preserve">
</v>
      </c>
    </row>
    <row r="247" spans="1:13" ht="54.75" customHeight="1">
      <c r="A247" s="46" t="str">
        <f>'[1]（全体管理用）'!AQ226</f>
        <v>第239号</v>
      </c>
      <c r="B247" s="46" t="str">
        <f>'[1]（全体管理用）'!C226</f>
        <v>元宅老所</v>
      </c>
      <c r="C247" s="47" t="str">
        <f>'[1]（全体管理用）'!D226</f>
        <v>有料老人ホーム風の音</v>
      </c>
      <c r="D247" s="48" t="str">
        <f>"〒"&amp;'[1]（全体管理用）'!E226&amp;"-"&amp;'[1]（全体管理用）'!F226&amp;CHAR(10)&amp;'[1]（全体管理用）'!H226&amp;'[1]（全体管理用）'!I226&amp;'[1]（全体管理用）'!J226</f>
        <v>〒843-0231
武雄市西川登町大字小田志16859番地1</v>
      </c>
      <c r="E247" s="49">
        <f>'[1]（全体管理用）'!L226</f>
        <v>43739</v>
      </c>
      <c r="F247" s="50" t="str">
        <f>'[1]（全体管理用）'!M226</f>
        <v>利用料金の変更</v>
      </c>
      <c r="G247" s="51" t="str">
        <f>"（"&amp;'[1]（全体管理用）'!N226&amp;")
" &amp;'[1]（全体管理用）'!O226&amp;"-"&amp;'[1]（全体管理用）'!P226&amp;"
"&amp;'[1]（全体管理用）'!Q226</f>
        <v>（0954)
28-2336
28-3223</v>
      </c>
      <c r="H247" s="48" t="str">
        <f>'[1]（全体管理用）'!S226</f>
        <v>株式会社やさか</v>
      </c>
      <c r="I247" s="52">
        <f>'[1]（全体管理用）'!AD226</f>
        <v>43556</v>
      </c>
      <c r="J247" s="52" t="str">
        <f>'[1]（全体管理用）'!AJ226</f>
        <v>-
(地域密着型
特定施設)</v>
      </c>
      <c r="K247" s="53">
        <f>'[1]（全体管理用）'!AK226</f>
        <v>25</v>
      </c>
      <c r="L247" s="51" t="str">
        <f>'[1]（全体管理用）'!AL226</f>
        <v>住宅型</v>
      </c>
      <c r="M247" s="51" t="str">
        <f>'[1]（全体管理用）'!AM226&amp;CHAR(10)</f>
        <v xml:space="preserve">
</v>
      </c>
    </row>
    <row r="248" spans="1:13" ht="54.75" customHeight="1">
      <c r="A248" s="46" t="str">
        <f>'[1]（全体管理用）'!AQ227</f>
        <v>第240号</v>
      </c>
      <c r="B248" s="46" t="str">
        <f>'[1]（全体管理用）'!C227</f>
        <v>元宅老所</v>
      </c>
      <c r="C248" s="47" t="str">
        <f>'[1]（全体管理用）'!D227</f>
        <v>有料老人ホーム森の音</v>
      </c>
      <c r="D248" s="48" t="str">
        <f>"〒"&amp;'[1]（全体管理用）'!E227&amp;"-"&amp;'[1]（全体管理用）'!F227&amp;CHAR(10)&amp;'[1]（全体管理用）'!H227&amp;'[1]（全体管理用）'!I227&amp;'[1]（全体管理用）'!J227</f>
        <v>〒843-0231
武雄市西川登町大字小田志16865番地</v>
      </c>
      <c r="E248" s="49">
        <f>'[1]（全体管理用）'!L227</f>
        <v>43739</v>
      </c>
      <c r="F248" s="50" t="str">
        <f>'[1]（全体管理用）'!M227</f>
        <v>利用料金の変更</v>
      </c>
      <c r="G248" s="51" t="str">
        <f>"（"&amp;'[1]（全体管理用）'!N227&amp;")
" &amp;'[1]（全体管理用）'!O227&amp;"-"&amp;'[1]（全体管理用）'!P227&amp;"
"&amp;'[1]（全体管理用）'!Q227</f>
        <v>（0955)
28-2336
28-3224</v>
      </c>
      <c r="H248" s="48" t="str">
        <f>'[1]（全体管理用）'!S227</f>
        <v>株式会社やさか</v>
      </c>
      <c r="I248" s="52">
        <f>'[1]（全体管理用）'!AD227</f>
        <v>43556</v>
      </c>
      <c r="J248" s="52" t="str">
        <f>'[1]（全体管理用）'!AJ227</f>
        <v>-
(地域密着型
特定施設)</v>
      </c>
      <c r="K248" s="53">
        <f>'[1]（全体管理用）'!AK227</f>
        <v>8</v>
      </c>
      <c r="L248" s="51" t="str">
        <f>'[1]（全体管理用）'!AL227</f>
        <v>住宅型</v>
      </c>
      <c r="M248" s="51" t="str">
        <f>'[1]（全体管理用）'!AM227&amp;CHAR(10)</f>
        <v xml:space="preserve">
</v>
      </c>
    </row>
    <row r="249" spans="1:13" ht="54.75" customHeight="1">
      <c r="A249" s="46" t="str">
        <f>'[1]（全体管理用）'!AQ228</f>
        <v>第241号</v>
      </c>
      <c r="B249" s="46"/>
      <c r="C249" s="47" t="str">
        <f>'[1]（全体管理用）'!D228</f>
        <v>有料老人ホーム森の風</v>
      </c>
      <c r="D249" s="48" t="str">
        <f>"〒"&amp;'[1]（全体管理用）'!E228&amp;"-"&amp;'[1]（全体管理用）'!F228&amp;CHAR(10)&amp;'[1]（全体管理用）'!H228&amp;'[1]（全体管理用）'!I228&amp;'[1]（全体管理用）'!J228</f>
        <v>〒843-0231
武雄市武雄町大字武雄上砥石川6519番地1</v>
      </c>
      <c r="E249" s="49">
        <f>'[1]（全体管理用）'!L228</f>
        <v>43739</v>
      </c>
      <c r="F249" s="50" t="str">
        <f>'[1]（全体管理用）'!M228</f>
        <v>利用料金の変更</v>
      </c>
      <c r="G249" s="51" t="str">
        <f>"（"&amp;'[1]（全体管理用）'!N228&amp;")
" &amp;'[1]（全体管理用）'!O228&amp;"-"&amp;'[1]（全体管理用）'!P228&amp;"
"&amp;'[1]（全体管理用）'!Q228</f>
        <v>（0954)
28-2336
28-3224</v>
      </c>
      <c r="H249" s="48" t="str">
        <f>'[1]（全体管理用）'!S228</f>
        <v>株式会社やさか</v>
      </c>
      <c r="I249" s="52">
        <f>'[1]（全体管理用）'!AD228</f>
        <v>43556</v>
      </c>
      <c r="J249" s="52" t="str">
        <f>'[1]（全体管理用）'!AJ228</f>
        <v>-
(地域密着型
特定施設)</v>
      </c>
      <c r="K249" s="53">
        <f>'[1]（全体管理用）'!AK228</f>
        <v>10</v>
      </c>
      <c r="L249" s="51" t="str">
        <f>'[1]（全体管理用）'!AL228</f>
        <v>住宅型</v>
      </c>
      <c r="M249" s="51" t="str">
        <f>'[1]（全体管理用）'!AM228&amp;CHAR(10)</f>
        <v xml:space="preserve">
</v>
      </c>
    </row>
    <row r="250" spans="1:13" ht="54.75" customHeight="1">
      <c r="A250" s="46" t="str">
        <f>'[1]（全体管理用）'!AQ229</f>
        <v>第242号</v>
      </c>
      <c r="B250" s="46" t="str">
        <f>'[1]（全体管理用）'!C229</f>
        <v>新規</v>
      </c>
      <c r="C250" s="47" t="str">
        <f>'[1]（全体管理用）'!D229</f>
        <v>有料老人ホーム　フィオーレとどろき</v>
      </c>
      <c r="D250" s="48" t="str">
        <f>"〒"&amp;'[1]（全体管理用）'!E229&amp;"-"&amp;'[1]（全体管理用）'!F229&amp;CHAR(10)&amp;'[1]（全体管理用）'!H229&amp;'[1]（全体管理用）'!I229&amp;'[1]（全体管理用）'!J229</f>
        <v>〒841-0061
鳥栖市轟木町1579-1</v>
      </c>
      <c r="E250" s="49">
        <f>'[1]（全体管理用）'!L229</f>
        <v>0</v>
      </c>
      <c r="F250" s="50">
        <f>'[1]（全体管理用）'!M229</f>
        <v>0</v>
      </c>
      <c r="G250" s="51" t="str">
        <f>"（"&amp;'[1]（全体管理用）'!N229&amp;")
" &amp;'[1]（全体管理用）'!O229&amp;"-"&amp;'[1]（全体管理用）'!P229&amp;"
"&amp;'[1]（全体管理用）'!Q229</f>
        <v>（0942)
85-7775
85-7776</v>
      </c>
      <c r="H250" s="48" t="str">
        <f>'[1]（全体管理用）'!S229</f>
        <v>社会福祉法人 野菊の里</v>
      </c>
      <c r="I250" s="52">
        <f>'[1]（全体管理用）'!AD229</f>
        <v>43617</v>
      </c>
      <c r="J250" s="52" t="str">
        <f>'[1]（全体管理用）'!AJ229</f>
        <v>-
(地域密着型
特定施設)</v>
      </c>
      <c r="K250" s="53">
        <f>'[1]（全体管理用）'!AK229</f>
        <v>16</v>
      </c>
      <c r="L250" s="51" t="str">
        <f>'[1]（全体管理用）'!AL229</f>
        <v>住宅型</v>
      </c>
      <c r="M250" s="51" t="str">
        <f>'[1]（全体管理用）'!AM229&amp;CHAR(10)</f>
        <v xml:space="preserve">
</v>
      </c>
    </row>
    <row r="251" spans="1:13" ht="54.75" customHeight="1">
      <c r="A251" s="46" t="str">
        <f>'[1]（全体管理用）'!AQ230</f>
        <v>第243号</v>
      </c>
      <c r="B251" s="46">
        <f>'[1]（全体管理用）'!C230</f>
        <v>0</v>
      </c>
      <c r="C251" s="47" t="str">
        <f>'[1]（全体管理用）'!D230</f>
        <v>介護付有料老人ホーム愛夢かんざき</v>
      </c>
      <c r="D251" s="48" t="str">
        <f>"〒"&amp;'[1]（全体管理用）'!E230&amp;"-"&amp;'[1]（全体管理用）'!F230&amp;CHAR(10)&amp;'[1]（全体管理用）'!H230&amp;'[1]（全体管理用）'!I230&amp;'[1]（全体管理用）'!J230</f>
        <v>〒842-0002
神埼市神埼町田道ヶ里2220-1</v>
      </c>
      <c r="E251" s="49">
        <f>'[1]（全体管理用）'!L230</f>
        <v>0</v>
      </c>
      <c r="F251" s="50">
        <f>'[1]（全体管理用）'!M230</f>
        <v>0</v>
      </c>
      <c r="G251" s="51" t="str">
        <f>"（"&amp;'[1]（全体管理用）'!N230&amp;")
" &amp;'[1]（全体管理用）'!O230&amp;"-"&amp;'[1]（全体管理用）'!P230&amp;"
"&amp;'[1]（全体管理用）'!Q230</f>
        <v>（0952)
55-7711
55-7707</v>
      </c>
      <c r="H251" s="48" t="str">
        <f>'[1]（全体管理用）'!S230</f>
        <v>有限会社しょうほう</v>
      </c>
      <c r="I251" s="52">
        <f>'[1]（全体管理用）'!AD230</f>
        <v>43617</v>
      </c>
      <c r="J251" s="52">
        <f>'[1]（全体管理用）'!AJ230</f>
        <v>43617</v>
      </c>
      <c r="K251" s="53">
        <f>'[1]（全体管理用）'!AK230</f>
        <v>30</v>
      </c>
      <c r="L251" s="51" t="str">
        <f>'[1]（全体管理用）'!AL230</f>
        <v>介護付</v>
      </c>
      <c r="M251" s="51" t="str">
        <f>'[1]（全体管理用）'!AM230&amp;CHAR(10)</f>
        <v xml:space="preserve">-
</v>
      </c>
    </row>
    <row r="252" spans="1:13" ht="54.75" customHeight="1">
      <c r="A252" s="46" t="str">
        <f>'[1]（全体管理用）'!AQ231</f>
        <v>第244号</v>
      </c>
      <c r="B252" s="46" t="str">
        <f>'[1]（全体管理用）'!C231</f>
        <v>元宅老所</v>
      </c>
      <c r="C252" s="47" t="str">
        <f>'[1]（全体管理用）'!D231</f>
        <v>有料老人ホーム　季楽里</v>
      </c>
      <c r="D252" s="48" t="str">
        <f>"〒"&amp;'[1]（全体管理用）'!E231&amp;"-"&amp;'[1]（全体管理用）'!F231&amp;CHAR(10)&amp;'[1]（全体管理用）'!H231&amp;'[1]（全体管理用）'!I231&amp;'[1]（全体管理用）'!J231</f>
        <v>〒849-1112
杵島郡白石町大字福田1619番地8</v>
      </c>
      <c r="E252" s="49">
        <f>'[1]（全体管理用）'!L231</f>
        <v>0</v>
      </c>
      <c r="F252" s="50">
        <f>'[1]（全体管理用）'!M231</f>
        <v>0</v>
      </c>
      <c r="G252" s="51" t="str">
        <f>"（"&amp;'[1]（全体管理用）'!N231&amp;")
" &amp;'[1]（全体管理用）'!O231&amp;"-"&amp;'[1]（全体管理用）'!P231&amp;"
"&amp;'[1]（全体管理用）'!Q231</f>
        <v>（0952)
84-5323
84-5323</v>
      </c>
      <c r="H252" s="48" t="str">
        <f>'[1]（全体管理用）'!S231</f>
        <v>株式会社ティーアート</v>
      </c>
      <c r="I252" s="52">
        <f>'[1]（全体管理用）'!AD231</f>
        <v>43647</v>
      </c>
      <c r="J252" s="52">
        <f>'[1]（全体管理用）'!AJ231</f>
        <v>43647</v>
      </c>
      <c r="K252" s="53">
        <f>'[1]（全体管理用）'!AK231</f>
        <v>29</v>
      </c>
      <c r="L252" s="51" t="str">
        <f>'[1]（全体管理用）'!AL231</f>
        <v>住宅型</v>
      </c>
      <c r="M252" s="51" t="str">
        <f>'[1]（全体管理用）'!AM231&amp;CHAR(10)</f>
        <v xml:space="preserve">
</v>
      </c>
    </row>
    <row r="253" spans="1:13" ht="54.75" customHeight="1">
      <c r="A253" s="46" t="str">
        <f>'[1]（全体管理用）'!AQ232</f>
        <v>第245号</v>
      </c>
      <c r="B253" s="46">
        <f>'[1]（全体管理用）'!C232</f>
        <v>0</v>
      </c>
      <c r="C253" s="47" t="str">
        <f>'[1]（全体管理用）'!D232</f>
        <v>セカンドライフさくら</v>
      </c>
      <c r="D253" s="48" t="str">
        <f>"〒"&amp;'[1]（全体管理用）'!E232&amp;"-"&amp;'[1]（全体管理用）'!F232&amp;CHAR(10)&amp;'[1]（全体管理用）'!H232&amp;'[1]（全体管理用）'!I232&amp;'[1]（全体管理用）'!J232</f>
        <v>〒841-0201
三養基郡基山町小倉457-2</v>
      </c>
      <c r="E253" s="49">
        <f>'[1]（全体管理用）'!L232</f>
        <v>43770</v>
      </c>
      <c r="F253" s="50" t="str">
        <f>'[1]（全体管理用）'!M232</f>
        <v>料金の変更</v>
      </c>
      <c r="G253" s="51" t="str">
        <f>"（"&amp;'[1]（全体管理用）'!N232&amp;")
" &amp;'[1]（全体管理用）'!O232&amp;"-"&amp;'[1]（全体管理用）'!P232&amp;"
"&amp;'[1]（全体管理用）'!Q232</f>
        <v>（0942)
85-8252
85-8898</v>
      </c>
      <c r="H253" s="48" t="str">
        <f>'[1]（全体管理用）'!S232</f>
        <v>有限会社さくらグループ</v>
      </c>
      <c r="I253" s="52">
        <f>'[1]（全体管理用）'!AD232</f>
        <v>43647</v>
      </c>
      <c r="J253" s="52">
        <f>'[1]（全体管理用）'!AJ232</f>
        <v>43647</v>
      </c>
      <c r="K253" s="53">
        <f>'[1]（全体管理用）'!AK232</f>
        <v>51</v>
      </c>
      <c r="L253" s="51" t="str">
        <f>'[1]（全体管理用）'!AL232</f>
        <v>住宅型</v>
      </c>
      <c r="M253" s="51" t="str">
        <f>'[1]（全体管理用）'!AM232&amp;CHAR(10)</f>
        <v xml:space="preserve">-
</v>
      </c>
    </row>
    <row r="254" spans="1:13" ht="54.75" customHeight="1">
      <c r="A254" s="46" t="str">
        <f>'[1]（全体管理用）'!AQ233</f>
        <v>第246号</v>
      </c>
      <c r="B254" s="46" t="str">
        <f>'[1]（全体管理用）'!C233</f>
        <v>元宅老所</v>
      </c>
      <c r="C254" s="47" t="str">
        <f>'[1]（全体管理用）'!D233</f>
        <v>有料老人ホーム　山茶花</v>
      </c>
      <c r="D254" s="48" t="str">
        <f>"〒"&amp;'[1]（全体管理用）'!E233&amp;"-"&amp;'[1]（全体管理用）'!F233&amp;CHAR(10)&amp;'[1]（全体管理用）'!H233&amp;'[1]（全体管理用）'!I233&amp;'[1]（全体管理用）'!J233</f>
        <v>〒847-0028
唐津市鏡新開９８番地</v>
      </c>
      <c r="E254" s="49">
        <f>'[1]（全体管理用）'!L233</f>
        <v>0</v>
      </c>
      <c r="F254" s="50">
        <f>'[1]（全体管理用）'!M233</f>
        <v>0</v>
      </c>
      <c r="G254" s="51" t="str">
        <f>"（"&amp;'[1]（全体管理用）'!N233&amp;")
" &amp;'[1]（全体管理用）'!O233&amp;"-"&amp;'[1]（全体管理用）'!P233&amp;"
"&amp;'[1]（全体管理用）'!Q233</f>
        <v>（0955)
77-5152
77-5158</v>
      </c>
      <c r="H254" s="48" t="str">
        <f>'[1]（全体管理用）'!S233</f>
        <v>株式会社 新開</v>
      </c>
      <c r="I254" s="52">
        <f>'[1]（全体管理用）'!AD233</f>
        <v>43647</v>
      </c>
      <c r="J254" s="52">
        <f>'[1]（全体管理用）'!AJ233</f>
        <v>43647</v>
      </c>
      <c r="K254" s="53">
        <f>'[1]（全体管理用）'!AK233</f>
        <v>20</v>
      </c>
      <c r="L254" s="51" t="str">
        <f>'[1]（全体管理用）'!AL233</f>
        <v>住宅型</v>
      </c>
      <c r="M254" s="51" t="str">
        <f>'[1]（全体管理用）'!AM233&amp;CHAR(10)</f>
        <v xml:space="preserve">
</v>
      </c>
    </row>
    <row r="255" spans="1:13" ht="54.75" customHeight="1">
      <c r="A255" s="46" t="str">
        <f>'[1]（全体管理用）'!AQ234</f>
        <v>第247号</v>
      </c>
      <c r="B255" s="46" t="str">
        <f>'[1]（全体管理用）'!C234</f>
        <v>新規</v>
      </c>
      <c r="C255" s="47" t="str">
        <f>'[1]（全体管理用）'!D234</f>
        <v>有料老人ホーム　自宅ぐらし</v>
      </c>
      <c r="D255" s="48" t="str">
        <f>"〒"&amp;'[1]（全体管理用）'!E234&amp;"-"&amp;'[1]（全体管理用）'!F234&amp;CHAR(10)&amp;'[1]（全体管理用）'!H234&amp;'[1]（全体管理用）'!I234&amp;'[1]（全体管理用）'!J234</f>
        <v>〒847-0821
唐津市町田二丁目6番39号</v>
      </c>
      <c r="E255" s="49">
        <f>'[1]（全体管理用）'!L234</f>
        <v>0</v>
      </c>
      <c r="F255" s="50">
        <f>'[1]（全体管理用）'!M234</f>
        <v>0</v>
      </c>
      <c r="G255" s="51" t="str">
        <f>"（"&amp;'[1]（全体管理用）'!N234&amp;")
" &amp;'[1]（全体管理用）'!O234&amp;"-"&amp;'[1]（全体管理用）'!P234&amp;"
"&amp;'[1]（全体管理用）'!Q234</f>
        <v>（0955)
58-8816
58-8896</v>
      </c>
      <c r="H255" s="48" t="str">
        <f>'[1]（全体管理用）'!S234</f>
        <v>社会福祉法人
みんなのお世話</v>
      </c>
      <c r="I255" s="52">
        <f>'[1]（全体管理用）'!AD234</f>
        <v>43654</v>
      </c>
      <c r="J255" s="52">
        <f>'[1]（全体管理用）'!AJ234</f>
        <v>43654</v>
      </c>
      <c r="K255" s="53">
        <f>'[1]（全体管理用）'!AK234</f>
        <v>42</v>
      </c>
      <c r="L255" s="51" t="str">
        <f>'[1]（全体管理用）'!AL234</f>
        <v>住宅型</v>
      </c>
      <c r="M255" s="51" t="str">
        <f>'[1]（全体管理用）'!AM234&amp;CHAR(10)</f>
        <v xml:space="preserve">
</v>
      </c>
    </row>
    <row r="256" spans="1:13" ht="54.75" customHeight="1">
      <c r="A256" s="46" t="str">
        <f>'[1]（全体管理用）'!AQ235</f>
        <v>第248号</v>
      </c>
      <c r="B256" s="46">
        <f>'[1]（全体管理用）'!C235</f>
        <v>0</v>
      </c>
      <c r="C256" s="47" t="str">
        <f>'[1]（全体管理用）'!D235</f>
        <v>ケアホーム陽なたぼっこ</v>
      </c>
      <c r="D256" s="48" t="str">
        <f>"〒"&amp;'[1]（全体管理用）'!E235&amp;"-"&amp;'[1]（全体管理用）'!F235&amp;CHAR(10)&amp;'[1]（全体管理用）'!H235&amp;'[1]（全体管理用）'!I235&amp;'[1]（全体管理用）'!J235</f>
        <v>〒849-0917
佐賀市高木瀬町長瀬1192-3</v>
      </c>
      <c r="E256" s="49">
        <f>'[1]（全体管理用）'!L235</f>
        <v>43862</v>
      </c>
      <c r="F256" s="50" t="str">
        <f>'[1]（全体管理用）'!M235</f>
        <v>法人事務所の移転</v>
      </c>
      <c r="G256" s="51" t="str">
        <f>"（"&amp;'[1]（全体管理用）'!N235&amp;")
" &amp;'[1]（全体管理用）'!O235&amp;"-"&amp;'[1]（全体管理用）'!P235&amp;"
"&amp;'[1]（全体管理用）'!Q235</f>
        <v>（0952)
60-6247
60-6488</v>
      </c>
      <c r="H256" s="48" t="str">
        <f>'[1]（全体管理用）'!S235</f>
        <v>株式会社ケアプロ</v>
      </c>
      <c r="I256" s="52">
        <f>'[1]（全体管理用）'!AD235</f>
        <v>43678</v>
      </c>
      <c r="J256" s="52">
        <f>'[1]（全体管理用）'!AJ235</f>
        <v>43678</v>
      </c>
      <c r="K256" s="53">
        <f>'[1]（全体管理用）'!AK235</f>
        <v>30</v>
      </c>
      <c r="L256" s="51" t="str">
        <f>'[1]（全体管理用）'!AL235</f>
        <v>住宅型</v>
      </c>
      <c r="M256" s="51" t="str">
        <f>'[1]（全体管理用）'!AM235&amp;CHAR(10)</f>
        <v xml:space="preserve">-
</v>
      </c>
    </row>
    <row r="257" spans="1:13" ht="54.75" customHeight="1">
      <c r="A257" s="46" t="str">
        <f>'[1]（全体管理用）'!AQ236</f>
        <v>第249号</v>
      </c>
      <c r="B257" s="46" t="str">
        <f>'[1]（全体管理用）'!C236</f>
        <v>元宅老所</v>
      </c>
      <c r="C257" s="47" t="str">
        <f>'[1]（全体管理用）'!D236</f>
        <v>住宅型有料老人ホーム
ななうら</v>
      </c>
      <c r="D257" s="48" t="str">
        <f>"〒"&amp;'[1]（全体管理用）'!E236&amp;"-"&amp;'[1]（全体管理用）'!F236&amp;CHAR(10)&amp;'[1]（全体管理用）'!H236&amp;'[1]（全体管理用）'!I236&amp;'[1]（全体管理用）'!J236</f>
        <v>〒849-1323
鹿島市大字音成5069番地38</v>
      </c>
      <c r="E257" s="49">
        <f>'[1]（全体管理用）'!L236</f>
        <v>0</v>
      </c>
      <c r="F257" s="50">
        <f>'[1]（全体管理用）'!M236</f>
        <v>0</v>
      </c>
      <c r="G257" s="51" t="str">
        <f>"（"&amp;'[1]（全体管理用）'!N236&amp;")
" &amp;'[1]（全体管理用）'!O236&amp;"-"&amp;'[1]（全体管理用）'!P236&amp;"
"&amp;'[1]（全体管理用）'!Q236</f>
        <v>（0954)
68-0026
43-7030</v>
      </c>
      <c r="H257" s="48" t="str">
        <f>'[1]（全体管理用）'!S236</f>
        <v>株式会社クリア</v>
      </c>
      <c r="I257" s="52">
        <f>'[1]（全体管理用）'!AD236</f>
        <v>43678</v>
      </c>
      <c r="J257" s="52" t="str">
        <f>'[1]（全体管理用）'!AJ236</f>
        <v>-
(地域密着型
特定施設)</v>
      </c>
      <c r="K257" s="53">
        <f>'[1]（全体管理用）'!AK236</f>
        <v>16</v>
      </c>
      <c r="L257" s="51" t="str">
        <f>'[1]（全体管理用）'!AL236</f>
        <v>住宅型</v>
      </c>
      <c r="M257" s="51" t="str">
        <f>'[1]（全体管理用）'!AM236&amp;CHAR(10)</f>
        <v xml:space="preserve">-
</v>
      </c>
    </row>
    <row r="258" spans="1:13" ht="54.75" customHeight="1">
      <c r="A258" s="46" t="str">
        <f>'[1]（全体管理用）'!AQ237</f>
        <v>第250号</v>
      </c>
      <c r="B258" s="46" t="str">
        <f>'[1]（全体管理用）'!C237</f>
        <v>元宅老所</v>
      </c>
      <c r="C258" s="47" t="str">
        <f>'[1]（全体管理用）'!D237</f>
        <v>住宅型有料老人ホーム 
たすけあい佐賀てんゆう</v>
      </c>
      <c r="D258" s="48" t="str">
        <f>"〒"&amp;'[1]（全体管理用）'!E237&amp;"-"&amp;'[1]（全体管理用）'!F237&amp;CHAR(10)&amp;'[1]（全体管理用）'!H237&amp;'[1]（全体管理用）'!I237&amp;'[1]（全体管理用）'!J237</f>
        <v>〒840-0862
佐賀市天祐2丁目９番26号</v>
      </c>
      <c r="E258" s="49">
        <f>'[1]（全体管理用）'!L237</f>
        <v>0</v>
      </c>
      <c r="F258" s="50">
        <f>'[1]（全体管理用）'!M237</f>
        <v>0</v>
      </c>
      <c r="G258" s="51" t="str">
        <f>"（"&amp;'[1]（全体管理用）'!N237&amp;")
" &amp;'[1]（全体管理用）'!O237&amp;"-"&amp;'[1]（全体管理用）'!P237&amp;"
"&amp;'[1]（全体管理用）'!Q237</f>
        <v>（0952)
41-1502
41-1503</v>
      </c>
      <c r="H258" s="48" t="str">
        <f>'[1]（全体管理用）'!S237</f>
        <v>特定非営利活動法人
たすけあい佐賀</v>
      </c>
      <c r="I258" s="52">
        <f>'[1]（全体管理用）'!AD237</f>
        <v>43709</v>
      </c>
      <c r="J258" s="52" t="str">
        <f>'[1]（全体管理用）'!AJ237</f>
        <v>-
(地域密着型
特定施設)</v>
      </c>
      <c r="K258" s="53">
        <f>'[1]（全体管理用）'!AK237</f>
        <v>8</v>
      </c>
      <c r="L258" s="51" t="str">
        <f>'[1]（全体管理用）'!AL237</f>
        <v>住宅型</v>
      </c>
      <c r="M258" s="51" t="str">
        <f>'[1]（全体管理用）'!AM237&amp;CHAR(10)</f>
        <v xml:space="preserve">-
</v>
      </c>
    </row>
    <row r="259" spans="1:13" ht="54.75" customHeight="1">
      <c r="A259" s="46" t="str">
        <f>'[1]（全体管理用）'!AQ238</f>
        <v>第251号</v>
      </c>
      <c r="B259" s="46" t="str">
        <f>'[1]（全体管理用）'!C238</f>
        <v>元宅老所</v>
      </c>
      <c r="C259" s="47" t="str">
        <f>'[1]（全体管理用）'!D238</f>
        <v>住宅型有料老人ホーム 
ひかり</v>
      </c>
      <c r="D259" s="48" t="str">
        <f>"〒"&amp;'[1]（全体管理用）'!E238&amp;"-"&amp;'[1]（全体管理用）'!F238&amp;CHAR(10)&amp;'[1]（全体管理用）'!H238&amp;'[1]（全体管理用）'!I238&amp;'[1]（全体管理用）'!J238</f>
        <v>〒849-1312
鹿島市大字納富分1079番地１</v>
      </c>
      <c r="E259" s="49">
        <f>'[1]（全体管理用）'!L238</f>
        <v>43916</v>
      </c>
      <c r="F259" s="50" t="str">
        <f>'[1]（全体管理用）'!M238</f>
        <v>増改築による定員変更</v>
      </c>
      <c r="G259" s="51" t="str">
        <f>"（"&amp;'[1]（全体管理用）'!N238&amp;")
" &amp;'[1]（全体管理用）'!O238&amp;"-"&amp;'[1]（全体管理用）'!P238&amp;"
"&amp;'[1]（全体管理用）'!Q238</f>
        <v>（0954)
69-8172
69-8173</v>
      </c>
      <c r="H259" s="48" t="str">
        <f>'[1]（全体管理用）'!S238</f>
        <v>特定非営利活動法人ひかり</v>
      </c>
      <c r="I259" s="52">
        <f>'[1]（全体管理用）'!AD238</f>
        <v>43709</v>
      </c>
      <c r="J259" s="52">
        <f>'[1]（全体管理用）'!AJ238</f>
        <v>43709</v>
      </c>
      <c r="K259" s="53">
        <f>'[1]（全体管理用）'!AK238</f>
        <v>11</v>
      </c>
      <c r="L259" s="51" t="str">
        <f>'[1]（全体管理用）'!AL238</f>
        <v>住宅型</v>
      </c>
      <c r="M259" s="51" t="str">
        <f>'[1]（全体管理用）'!AM238&amp;CHAR(10)</f>
        <v xml:space="preserve">-
</v>
      </c>
    </row>
    <row r="260" spans="1:13" ht="54.75" customHeight="1">
      <c r="A260" s="46" t="str">
        <f>'[1]（全体管理用）'!AQ239</f>
        <v>第252号</v>
      </c>
      <c r="B260" s="46" t="str">
        <f>'[1]（全体管理用）'!C239</f>
        <v>元宅老所</v>
      </c>
      <c r="C260" s="47" t="str">
        <f>'[1]（全体管理用）'!D239</f>
        <v>住宅型有料老人ホーム 
 ほうむ田代</v>
      </c>
      <c r="D260" s="48" t="str">
        <f>"〒"&amp;'[1]（全体管理用）'!E239&amp;"-"&amp;'[1]（全体管理用）'!F239&amp;CHAR(10)&amp;'[1]（全体管理用）'!H239&amp;'[1]（全体管理用）'!I239&amp;'[1]（全体管理用）'!J239</f>
        <v>〒840-0051
佐賀市田代２丁目7-24</v>
      </c>
      <c r="E260" s="49"/>
      <c r="F260" s="50"/>
      <c r="G260" s="51" t="str">
        <f>"（"&amp;'[1]（全体管理用）'!N239&amp;")
" &amp;'[1]（全体管理用）'!O239&amp;"-"&amp;'[1]（全体管理用）'!P239&amp;"
"&amp;'[1]（全体管理用）'!Q239</f>
        <v>（0952)
97-6363
97-6363</v>
      </c>
      <c r="H260" s="48" t="str">
        <f>'[1]（全体管理用）'!S239</f>
        <v>ユニバーサル株式会社</v>
      </c>
      <c r="I260" s="52">
        <f>'[1]（全体管理用）'!AD239</f>
        <v>43678</v>
      </c>
      <c r="J260" s="52" t="str">
        <f>'[1]（全体管理用）'!AJ239</f>
        <v>-
(地域密着型
特定施設)</v>
      </c>
      <c r="K260" s="53">
        <f>'[1]（全体管理用）'!AK239</f>
        <v>11</v>
      </c>
      <c r="L260" s="51" t="str">
        <f>'[1]（全体管理用）'!AL239</f>
        <v>住宅型</v>
      </c>
      <c r="M260" s="51" t="str">
        <f>'[1]（全体管理用）'!AM239&amp;CHAR(10)</f>
        <v xml:space="preserve">-
</v>
      </c>
    </row>
    <row r="261" spans="1:13" ht="54.75" customHeight="1">
      <c r="A261" s="46" t="str">
        <f>'[1]（全体管理用）'!AQ240</f>
        <v>第253号</v>
      </c>
      <c r="B261" s="46" t="str">
        <f>'[1]（全体管理用）'!C240</f>
        <v>元宅老所</v>
      </c>
      <c r="C261" s="47" t="str">
        <f>'[1]（全体管理用）'!D240</f>
        <v>有料老人ホーム イルカ</v>
      </c>
      <c r="D261" s="48" t="str">
        <f>"〒"&amp;'[1]（全体管理用）'!E240&amp;"-"&amp;'[1]（全体管理用）'!F240&amp;CHAR(10)&amp;'[1]（全体管理用）'!H240&amp;'[1]（全体管理用）'!I240&amp;'[1]（全体管理用）'!J240</f>
        <v>〒840-0012
佐賀市北川副町光法738番地</v>
      </c>
      <c r="E261" s="49"/>
      <c r="F261" s="50"/>
      <c r="G261" s="51" t="str">
        <f>"（"&amp;'[1]（全体管理用）'!N240&amp;")
" &amp;'[1]（全体管理用）'!O240&amp;"-"&amp;'[1]（全体管理用）'!P240&amp;"
"&amp;'[1]（全体管理用）'!Q240</f>
        <v>（0952)
97-1065
97-5065</v>
      </c>
      <c r="H261" s="48" t="str">
        <f>'[1]（全体管理用）'!S240</f>
        <v>株式会社　彈志</v>
      </c>
      <c r="I261" s="52">
        <f>'[1]（全体管理用）'!AD240</f>
        <v>43770</v>
      </c>
      <c r="J261" s="52" t="str">
        <f>'[1]（全体管理用）'!AJ240</f>
        <v>-
(地域密着型
特定施設)</v>
      </c>
      <c r="K261" s="53">
        <f>'[1]（全体管理用）'!AK240</f>
        <v>9</v>
      </c>
      <c r="L261" s="51" t="str">
        <f>'[1]（全体管理用）'!AL240</f>
        <v>住宅型</v>
      </c>
      <c r="M261" s="51" t="str">
        <f>'[1]（全体管理用）'!AM240&amp;CHAR(10)</f>
        <v xml:space="preserve">-
</v>
      </c>
    </row>
    <row r="262" spans="1:13" ht="54.75" customHeight="1">
      <c r="A262" s="46" t="str">
        <f>'[1]（全体管理用）'!AQ241</f>
        <v>第254号</v>
      </c>
      <c r="B262" s="46">
        <f>'[1]（全体管理用）'!C241</f>
        <v>0</v>
      </c>
      <c r="C262" s="47" t="str">
        <f>'[1]（全体管理用）'!D241</f>
        <v>有料老人ホーム  陽</v>
      </c>
      <c r="D262" s="48" t="str">
        <f>"〒"&amp;'[1]（全体管理用）'!E241&amp;"-"&amp;'[1]（全体管理用）'!F241&amp;CHAR(10)&amp;'[1]（全体管理用）'!H241&amp;'[1]（全体管理用）'!I241&amp;'[1]（全体管理用）'!J241</f>
        <v>〒847-0002
唐津市山本字東路2258-5</v>
      </c>
      <c r="E262" s="49"/>
      <c r="F262" s="50"/>
      <c r="G262" s="51" t="str">
        <f>"（"&amp;'[1]（全体管理用）'!N241&amp;")
" &amp;'[1]（全体管理用）'!O241&amp;"-"&amp;'[1]（全体管理用）'!P241&amp;"
"&amp;'[1]（全体管理用）'!Q241</f>
        <v>（0955)
58-9270
58-9272</v>
      </c>
      <c r="H262" s="48" t="str">
        <f>'[1]（全体管理用）'!S241</f>
        <v>合同会社パーソンズ</v>
      </c>
      <c r="I262" s="52">
        <f>'[1]（全体管理用）'!AD241</f>
        <v>43770</v>
      </c>
      <c r="J262" s="52" t="str">
        <f>'[1]（全体管理用）'!AJ241</f>
        <v>-
(地域密着型
特定施設)</v>
      </c>
      <c r="K262" s="53">
        <f>'[1]（全体管理用）'!AK241</f>
        <v>14</v>
      </c>
      <c r="L262" s="51" t="str">
        <f>'[1]（全体管理用）'!AL241</f>
        <v>住宅型</v>
      </c>
      <c r="M262" s="51" t="str">
        <f>'[1]（全体管理用）'!AM241&amp;CHAR(10)</f>
        <v xml:space="preserve">-
</v>
      </c>
    </row>
    <row r="263" spans="1:13" ht="54.75" customHeight="1">
      <c r="A263" s="46" t="str">
        <f>'[1]（全体管理用）'!AQ242</f>
        <v>第255号</v>
      </c>
      <c r="B263" s="46">
        <f>'[1]（全体管理用）'!C242</f>
        <v>0</v>
      </c>
      <c r="C263" s="47" t="str">
        <f>'[1]（全体管理用）'!D242</f>
        <v>介護付有料老人ホーム
木の香</v>
      </c>
      <c r="D263" s="48" t="str">
        <f>"〒"&amp;'[1]（全体管理用）'!E242&amp;"-"&amp;'[1]（全体管理用）'!F242&amp;CHAR(10)&amp;'[1]（全体管理用）'!H242&amp;'[1]（全体管理用）'!I242&amp;'[1]（全体管理用）'!J242</f>
        <v>〒840-0027
佐賀市本庄町大字本庄２６４番1</v>
      </c>
      <c r="E263" s="60"/>
      <c r="F263" s="61"/>
      <c r="G263" s="51" t="str">
        <f>"（"&amp;'[1]（全体管理用）'!N242&amp;")
" &amp;'[1]（全体管理用）'!O242&amp;"-"&amp;'[1]（全体管理用）'!P242&amp;"
"&amp;'[1]（全体管理用）'!Q242</f>
        <v>（0952)
20-6050
20-6051</v>
      </c>
      <c r="H263" s="48" t="str">
        <f>'[1]（全体管理用）'!S242</f>
        <v>医療法人 至誠会</v>
      </c>
      <c r="I263" s="52">
        <f>'[1]（全体管理用）'!AD242</f>
        <v>43800</v>
      </c>
      <c r="J263" s="52">
        <f>'[1]（全体管理用）'!AJ242</f>
        <v>43800</v>
      </c>
      <c r="K263" s="53">
        <f>'[1]（全体管理用）'!AK242</f>
        <v>26</v>
      </c>
      <c r="L263" s="51" t="str">
        <f>'[1]（全体管理用）'!AL242</f>
        <v>介護付</v>
      </c>
      <c r="M263" s="51" t="str">
        <f>'[1]（全体管理用）'!AM242&amp;CHAR(10)</f>
        <v xml:space="preserve">4170103313
</v>
      </c>
    </row>
    <row r="264" spans="1:13" ht="54.75" customHeight="1">
      <c r="A264" s="46" t="str">
        <f>'[1]（全体管理用）'!AQ243</f>
        <v>第256号</v>
      </c>
      <c r="B264" s="46">
        <f>'[1]（全体管理用）'!C243</f>
        <v>0</v>
      </c>
      <c r="C264" s="47" t="str">
        <f>'[1]（全体管理用）'!D243</f>
        <v>介護付き有料老人ホーム
紀水苑</v>
      </c>
      <c r="D264" s="48" t="str">
        <f>"〒"&amp;'[1]（全体管理用）'!E243&amp;"-"&amp;'[1]（全体管理用）'!F243&amp;CHAR(10)&amp;'[1]（全体管理用）'!H243&amp;'[1]（全体管理用）'!I243&amp;'[1]（全体管理用）'!J243</f>
        <v>〒840-2222
佐賀市東与賀町大字田中191-1</v>
      </c>
      <c r="E264" s="60"/>
      <c r="F264" s="61"/>
      <c r="G264" s="51" t="str">
        <f>"（"&amp;'[1]（全体管理用）'!N243&amp;")
" &amp;'[1]（全体管理用）'!O243&amp;"-"&amp;'[1]（全体管理用）'!P243&amp;"
"&amp;'[1]（全体管理用）'!Q243</f>
        <v>（0952)
37-6611
37-6622</v>
      </c>
      <c r="H264" s="48" t="str">
        <f>'[1]（全体管理用）'!S243</f>
        <v>大和リビングケア株式会社</v>
      </c>
      <c r="I264" s="52">
        <f>'[1]（全体管理用）'!AD243</f>
        <v>43831</v>
      </c>
      <c r="J264" s="52">
        <f>'[1]（全体管理用）'!AJ243</f>
        <v>43831</v>
      </c>
      <c r="K264" s="53">
        <f>'[1]（全体管理用）'!AK243</f>
        <v>25</v>
      </c>
      <c r="L264" s="51" t="str">
        <f>'[1]（全体管理用）'!AL243</f>
        <v>介護付</v>
      </c>
      <c r="M264" s="51" t="str">
        <f>'[1]（全体管理用）'!AM243&amp;CHAR(10)</f>
        <v xml:space="preserve">4170102364
</v>
      </c>
    </row>
    <row r="265" spans="1:13" ht="54.75" customHeight="1">
      <c r="A265" s="46" t="str">
        <f>'[1]（全体管理用）'!AQ244</f>
        <v>第257号</v>
      </c>
      <c r="B265" s="46" t="str">
        <f>'[1]（全体管理用）'!C244</f>
        <v>新設</v>
      </c>
      <c r="C265" s="47" t="str">
        <f>'[1]（全体管理用）'!D244</f>
        <v>住宅型有料老人ホーム 
シルバーケア　あまりえ</v>
      </c>
      <c r="D265" s="48" t="str">
        <f>"〒"&amp;'[1]（全体管理用）'!E244&amp;"-"&amp;'[1]（全体管理用）'!F244&amp;CHAR(10)&amp;'[1]（全体管理用）'!H244&amp;'[1]（全体管理用）'!I244&amp;'[1]（全体管理用）'!J244</f>
        <v>〒840-0054
神埼市千代田町餘江1208番地2</v>
      </c>
      <c r="E265" s="60"/>
      <c r="F265" s="61"/>
      <c r="G265" s="51" t="str">
        <f>"（"&amp;'[1]（全体管理用）'!N244&amp;")
" &amp;'[1]（全体管理用）'!O244&amp;"-"&amp;'[1]（全体管理用）'!P244&amp;"
"&amp;'[1]（全体管理用）'!Q244</f>
        <v>（0952)
37-8395
37-8396</v>
      </c>
      <c r="H265" s="48" t="str">
        <f>'[1]（全体管理用）'!S244</f>
        <v>心善会</v>
      </c>
      <c r="I265" s="52">
        <f>'[1]（全体管理用）'!AD244</f>
        <v>43864</v>
      </c>
      <c r="J265" s="52" t="str">
        <f>'[1]（全体管理用）'!AJ244</f>
        <v>-
(地域密着型
特定施設)</v>
      </c>
      <c r="K265" s="53">
        <f>'[1]（全体管理用）'!AK244</f>
        <v>20</v>
      </c>
      <c r="L265" s="51" t="str">
        <f>'[1]（全体管理用）'!AL244</f>
        <v>住宅型</v>
      </c>
      <c r="M265" s="51" t="str">
        <f>'[1]（全体管理用）'!AM244&amp;CHAR(10)</f>
        <v xml:space="preserve">
</v>
      </c>
    </row>
    <row r="266" spans="1:13" ht="54.75" customHeight="1">
      <c r="A266" s="46" t="str">
        <f>'[1]（全体管理用）'!AQ245</f>
        <v>第258号</v>
      </c>
      <c r="B266" s="46" t="str">
        <f>'[1]（全体管理用）'!C245</f>
        <v>新設</v>
      </c>
      <c r="C266" s="47" t="str">
        <f>'[1]（全体管理用）'!D245</f>
        <v>グランドハウス　まごころ</v>
      </c>
      <c r="D266" s="48" t="str">
        <f>"〒"&amp;'[1]（全体管理用）'!E245&amp;"-"&amp;'[1]（全体管理用）'!F245&amp;CHAR(10)&amp;'[1]（全体管理用）'!H245&amp;'[1]（全体管理用）'!I245&amp;'[1]（全体管理用）'!J245</f>
        <v>〒841-0076
鳥栖市平田町3106番地23</v>
      </c>
      <c r="E266" s="60"/>
      <c r="F266" s="61"/>
      <c r="G266" s="51" t="str">
        <f>"（"&amp;'[1]（全体管理用）'!N245&amp;")
" &amp;'[1]（全体管理用）'!O245&amp;"-"&amp;'[1]（全体管理用）'!P245&amp;"
"&amp;'[1]（全体管理用）'!Q245</f>
        <v>（0942)
50-5088
50-5087</v>
      </c>
      <c r="H266" s="48" t="str">
        <f>'[1]（全体管理用）'!S245</f>
        <v>椎原寿恵会</v>
      </c>
      <c r="I266" s="52">
        <f>'[1]（全体管理用）'!AD245</f>
        <v>43922</v>
      </c>
      <c r="J266" s="52">
        <f>'[1]（全体管理用）'!AJ245</f>
        <v>43922</v>
      </c>
      <c r="K266" s="53">
        <f>'[1]（全体管理用）'!AK245</f>
        <v>30</v>
      </c>
      <c r="L266" s="51" t="str">
        <f>'[1]（全体管理用）'!AL245</f>
        <v>住宅型</v>
      </c>
      <c r="M266" s="51" t="str">
        <f>'[1]（全体管理用）'!AM245&amp;CHAR(10)</f>
        <v xml:space="preserve">
</v>
      </c>
    </row>
    <row r="267" spans="1:13" ht="54.75" customHeight="1">
      <c r="A267" s="46" t="str">
        <f>'[1]（全体管理用）'!AQ246</f>
        <v>第259号</v>
      </c>
      <c r="B267" s="46" t="str">
        <f>'[1]（全体管理用）'!C246</f>
        <v>元宅老所</v>
      </c>
      <c r="C267" s="47" t="str">
        <f>'[1]（全体管理用）'!D246</f>
        <v>住宅型有料老人ホーム
太陽</v>
      </c>
      <c r="D267" s="48" t="str">
        <f>"〒"&amp;'[1]（全体管理用）'!E246&amp;"-"&amp;'[1]（全体管理用）'!F246&amp;CHAR(10)&amp;'[1]（全体管理用）'!H246&amp;'[1]（全体管理用）'!I246&amp;'[1]（全体管理用）'!J246</f>
        <v>〒843-2
武雄市朝日町大字中野8604-2</v>
      </c>
      <c r="E267" s="60"/>
      <c r="F267" s="61"/>
      <c r="G267" s="51" t="str">
        <f>"（"&amp;'[1]（全体管理用）'!N246&amp;")
" &amp;'[1]（全体管理用）'!O246&amp;"-"&amp;'[1]（全体管理用）'!P246&amp;"
"&amp;'[1]（全体管理用）'!Q246</f>
        <v>（0954)
20-0161
20-0162</v>
      </c>
      <c r="H267" s="48" t="str">
        <f>'[1]（全体管理用）'!S246</f>
        <v>特定非営利活動法人あさひ</v>
      </c>
      <c r="I267" s="52">
        <f>'[1]（全体管理用）'!AD246</f>
        <v>43922</v>
      </c>
      <c r="J267" s="52" t="str">
        <f>'[1]（全体管理用）'!AJ246</f>
        <v>-
(地域密着型
特定施設)</v>
      </c>
      <c r="K267" s="53">
        <f>'[1]（全体管理用）'!AK246</f>
        <v>14</v>
      </c>
      <c r="L267" s="51" t="str">
        <f>'[1]（全体管理用）'!AL246</f>
        <v>住宅型</v>
      </c>
      <c r="M267" s="51" t="str">
        <f>'[1]（全体管理用）'!AM246&amp;CHAR(10)</f>
        <v xml:space="preserve">
</v>
      </c>
    </row>
    <row r="268" spans="1:13" ht="54.75" customHeight="1">
      <c r="A268" s="46" t="str">
        <f>'[1]（全体管理用）'!AQ247</f>
        <v>第260号</v>
      </c>
      <c r="B268" s="46" t="str">
        <f>'[1]（全体管理用）'!C247</f>
        <v>法人変更</v>
      </c>
      <c r="C268" s="47" t="str">
        <f>'[1]（全体管理用）'!D247</f>
        <v>有料老人ホーム
つどい</v>
      </c>
      <c r="D268" s="48" t="str">
        <f>"〒"&amp;'[1]（全体管理用）'!E247&amp;"-"&amp;'[1]（全体管理用）'!F247&amp;CHAR(10)&amp;'[1]（全体管理用）'!H247&amp;'[1]（全体管理用）'!I247&amp;'[1]（全体管理用）'!J247</f>
        <v>〒840-0051
佐賀市田代2丁目5-17　</v>
      </c>
      <c r="E268" s="60"/>
      <c r="F268" s="61"/>
      <c r="G268" s="51" t="str">
        <f>"（"&amp;'[1]（全体管理用）'!N247&amp;")
" &amp;'[1]（全体管理用）'!O247&amp;"-"&amp;'[1]（全体管理用）'!P247&amp;"
"&amp;'[1]（全体管理用）'!Q247</f>
        <v>（0952)
27-8881
27-8882</v>
      </c>
      <c r="H268" s="48" t="str">
        <f>'[1]（全体管理用）'!S247</f>
        <v>合同会社サガンズ</v>
      </c>
      <c r="I268" s="52">
        <f>'[1]（全体管理用）'!AD247</f>
        <v>43922</v>
      </c>
      <c r="J268" s="52">
        <f>'[1]（全体管理用）'!AJ247</f>
        <v>43922</v>
      </c>
      <c r="K268" s="53">
        <f>'[1]（全体管理用）'!AK247</f>
        <v>15</v>
      </c>
      <c r="L268" s="51" t="str">
        <f>'[1]（全体管理用）'!AL247</f>
        <v>住宅型</v>
      </c>
      <c r="M268" s="51" t="str">
        <f>'[1]（全体管理用）'!AM247&amp;CHAR(10)</f>
        <v xml:space="preserve">
</v>
      </c>
    </row>
    <row r="269" spans="1:13" ht="54.75" customHeight="1">
      <c r="A269" s="46" t="str">
        <f>'[1]（全体管理用）'!AQ248</f>
        <v>第261号</v>
      </c>
      <c r="B269" s="46" t="str">
        <f>'[1]（全体管理用）'!C248</f>
        <v>新設</v>
      </c>
      <c r="C269" s="47" t="str">
        <f>'[1]（全体管理用）'!D248</f>
        <v>有料老人ホーム　
みふね山</v>
      </c>
      <c r="D269" s="48" t="str">
        <f>"〒"&amp;'[1]（全体管理用）'!E248&amp;"-"&amp;'[1]（全体管理用）'!F248&amp;CHAR(10)&amp;'[1]（全体管理用）'!H248&amp;'[1]（全体管理用）'!I248&amp;'[1]（全体管理用）'!J248</f>
        <v>〒843-0022
武雄市武雄町大字武雄104番地1</v>
      </c>
      <c r="E269" s="60"/>
      <c r="F269" s="61"/>
      <c r="G269" s="51" t="str">
        <f>"（"&amp;'[1]（全体管理用）'!N248&amp;")
" &amp;'[1]（全体管理用）'!O248&amp;"-"&amp;'[1]（全体管理用）'!P248&amp;"
"&amp;'[1]（全体管理用）'!Q248</f>
        <v>（0954)
20-0310
20-0312</v>
      </c>
      <c r="H269" s="48" t="str">
        <f>'[1]（全体管理用）'!S248</f>
        <v>有限会社ケアカンパニー</v>
      </c>
      <c r="I269" s="52">
        <f>'[1]（全体管理用）'!AD248</f>
        <v>43971</v>
      </c>
      <c r="J269" s="52">
        <f>'[1]（全体管理用）'!AJ248</f>
        <v>43971</v>
      </c>
      <c r="K269" s="53">
        <f>'[1]（全体管理用）'!AK248</f>
        <v>32</v>
      </c>
      <c r="L269" s="51" t="str">
        <f>'[1]（全体管理用）'!AL248</f>
        <v>住宅型</v>
      </c>
      <c r="M269" s="51" t="str">
        <f>'[1]（全体管理用）'!AM248&amp;CHAR(10)</f>
        <v xml:space="preserve">
</v>
      </c>
    </row>
    <row r="270" spans="1:13" ht="54.75" customHeight="1">
      <c r="A270" s="46" t="str">
        <f>'[1]（全体管理用）'!AQ249</f>
        <v>第262号</v>
      </c>
      <c r="B270" s="46" t="str">
        <f>'[1]（全体管理用）'!C249</f>
        <v>法人変更</v>
      </c>
      <c r="C270" s="47" t="str">
        <f>'[1]（全体管理用）'!D249</f>
        <v>有料老人ホーム
シニアライフ神埼</v>
      </c>
      <c r="D270" s="48" t="str">
        <f>"〒"&amp;'[1]（全体管理用）'!E249&amp;"-"&amp;'[1]（全体管理用）'!F249&amp;CHAR(10)&amp;'[1]（全体管理用）'!H249&amp;'[1]（全体管理用）'!I249&amp;'[1]（全体管理用）'!J249</f>
        <v>〒842-0007
神埼市神埼町鶴3625番地1</v>
      </c>
      <c r="E270" s="60"/>
      <c r="F270" s="61"/>
      <c r="G270" s="51" t="str">
        <f>"（"&amp;'[1]（全体管理用）'!N249&amp;")
" &amp;'[1]（全体管理用）'!O249&amp;"-"&amp;'[1]（全体管理用）'!P249&amp;"
"&amp;'[1]（全体管理用）'!Q249</f>
        <v>（0952)
55-8410
55-8412</v>
      </c>
      <c r="H270" s="48" t="str">
        <f>'[1]（全体管理用）'!S249</f>
        <v>ジンフィールド株式会社</v>
      </c>
      <c r="I270" s="52">
        <f>'[1]（全体管理用）'!AD249</f>
        <v>43983</v>
      </c>
      <c r="J270" s="52">
        <f>'[1]（全体管理用）'!AJ249</f>
        <v>43983</v>
      </c>
      <c r="K270" s="53">
        <f>'[1]（全体管理用）'!AK249</f>
        <v>56</v>
      </c>
      <c r="L270" s="51" t="str">
        <f>'[1]（全体管理用）'!AL249</f>
        <v>住宅型</v>
      </c>
      <c r="M270" s="51" t="str">
        <f>'[1]（全体管理用）'!AM249&amp;CHAR(10)</f>
        <v xml:space="preserve">
</v>
      </c>
    </row>
    <row r="271" spans="1:13" ht="54.75" customHeight="1">
      <c r="A271" s="63"/>
      <c r="B271" s="63"/>
      <c r="C271" s="64"/>
      <c r="D271" s="65"/>
      <c r="E271" s="66"/>
      <c r="F271" s="67"/>
      <c r="G271" s="68"/>
      <c r="H271" s="65"/>
      <c r="I271" s="69"/>
      <c r="J271" s="69"/>
      <c r="K271" s="70"/>
      <c r="L271" s="68"/>
      <c r="M271" s="68"/>
    </row>
    <row r="272" spans="1:13" ht="54.75" customHeight="1">
      <c r="A272" s="63"/>
      <c r="B272" s="63"/>
      <c r="C272" s="64"/>
      <c r="D272" s="65"/>
      <c r="E272" s="66"/>
      <c r="F272" s="67"/>
      <c r="G272" s="68"/>
      <c r="H272" s="65"/>
      <c r="I272" s="69"/>
      <c r="J272" s="69"/>
      <c r="K272" s="70"/>
      <c r="L272" s="68"/>
      <c r="M272" s="68"/>
    </row>
    <row r="273" spans="1:13" ht="54.75" customHeight="1">
      <c r="A273" s="63"/>
      <c r="B273" s="63"/>
      <c r="C273" s="64"/>
      <c r="D273" s="65"/>
      <c r="E273" s="66"/>
      <c r="F273" s="67"/>
      <c r="G273" s="68"/>
      <c r="H273" s="65"/>
      <c r="I273" s="69"/>
      <c r="J273" s="69"/>
      <c r="K273" s="70"/>
      <c r="L273" s="68"/>
      <c r="M273" s="68"/>
    </row>
    <row r="274" spans="1:13" ht="54.75" customHeight="1">
      <c r="A274" s="62"/>
      <c r="B274" s="80" t="s">
        <v>26</v>
      </c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</row>
    <row r="275" spans="1:13" ht="54.75" customHeight="1">
      <c r="A275" s="46">
        <f>'[1]（全体管理用）'!B250</f>
        <v>0</v>
      </c>
      <c r="B275" s="46">
        <f>'[1]（全体管理用）'!C250</f>
        <v>0</v>
      </c>
      <c r="C275" s="47">
        <f>'[1]（全体管理用）'!D250</f>
        <v>0</v>
      </c>
      <c r="D275" s="48" t="str">
        <f>"〒"&amp;'[1]（全体管理用）'!E250&amp;"-"&amp;'[1]（全体管理用）'!F250&amp;CHAR(10)&amp;'[1]（全体管理用）'!H250&amp;'[1]（全体管理用）'!I250&amp;'[1]（全体管理用）'!J250</f>
        <v xml:space="preserve">〒-
</v>
      </c>
      <c r="E275" s="49">
        <f>'[1]（全体管理用）'!L250</f>
        <v>0</v>
      </c>
      <c r="F275" s="50">
        <f>'[1]（全体管理用）'!M250</f>
        <v>0</v>
      </c>
      <c r="G275" s="51" t="str">
        <f>"（"&amp;'[1]（全体管理用）'!N250&amp;")
" &amp;'[1]（全体管理用）'!O250&amp;"-"&amp;'[1]（全体管理用）'!P250&amp;"
"&amp;'[1]（全体管理用）'!Q250</f>
        <v xml:space="preserve">（)
-
</v>
      </c>
      <c r="H275" s="48">
        <f>'[1]（全体管理用）'!S250</f>
        <v>0</v>
      </c>
      <c r="I275" s="52">
        <f>'[1]（全体管理用）'!AD250</f>
        <v>0</v>
      </c>
      <c r="J275" s="52">
        <f>'[1]（全体管理用）'!AJ250</f>
        <v>0</v>
      </c>
      <c r="K275" s="53">
        <f>'[1]（全体管理用）'!AK250</f>
        <v>0</v>
      </c>
      <c r="L275" s="51">
        <f>'[1]（全体管理用）'!AL250</f>
        <v>0</v>
      </c>
      <c r="M275" s="51" t="str">
        <f>'[1]（全体管理用）'!AM250&amp;CHAR(10)&amp;'[1]（全体管理用）'!AQ250</f>
        <v xml:space="preserve">
</v>
      </c>
    </row>
    <row r="276" spans="1:13" ht="54.75" customHeight="1">
      <c r="A276" s="46" t="str">
        <f>'[1]（全体管理用）'!B251</f>
        <v>サ第1号</v>
      </c>
      <c r="B276" s="46">
        <f>'[1]（全体管理用）'!C251</f>
        <v>0</v>
      </c>
      <c r="C276" s="47" t="str">
        <f>'[1]（全体管理用）'!D251</f>
        <v>コーポラティブ山津</v>
      </c>
      <c r="D276" s="48" t="str">
        <f>"〒"&amp;'[1]（全体管理用）'!E251&amp;"-"&amp;'[1]（全体管理用）'!F251&amp;CHAR(10)&amp;'[1]（全体管理用）'!H251&amp;'[1]（全体管理用）'!I251&amp;'[1]（全体管理用）'!J251</f>
        <v>〒841-0004
鳥栖市神辺町本郷寺1273-8</v>
      </c>
      <c r="E276" s="49">
        <f>'[1]（全体管理用）'!L251</f>
        <v>0</v>
      </c>
      <c r="F276" s="50">
        <f>'[1]（全体管理用）'!M251</f>
        <v>0</v>
      </c>
      <c r="G276" s="51" t="str">
        <f>"（"&amp;'[1]（全体管理用）'!N251&amp;")
" &amp;'[1]（全体管理用）'!O251&amp;"-"&amp;'[1]（全体管理用）'!P251&amp;"
"&amp;'[1]（全体管理用）'!Q251</f>
        <v>（0942)
84-0011
84-0013</v>
      </c>
      <c r="H276" s="48" t="str">
        <f>'[1]（全体管理用）'!S251</f>
        <v>医療法人社団
三善会</v>
      </c>
      <c r="I276" s="52">
        <f>'[1]（全体管理用）'!AD251</f>
        <v>40960</v>
      </c>
      <c r="J276" s="52">
        <f>'[1]（全体管理用）'!AJ251</f>
        <v>42095</v>
      </c>
      <c r="K276" s="53">
        <f>'[1]（全体管理用）'!AK251</f>
        <v>40</v>
      </c>
      <c r="L276" s="51" t="str">
        <f>'[1]（全体管理用）'!AL251</f>
        <v>サービス付き
高齢者向け住宅</v>
      </c>
      <c r="M276" s="51" t="str">
        <f>'[1]（全体管理用）'!AM255&amp;CHAR(10)</f>
        <v xml:space="preserve">-
</v>
      </c>
    </row>
    <row r="277" spans="1:13" ht="54.75" customHeight="1">
      <c r="A277" s="46" t="str">
        <f>'[1]（全体管理用）'!B252</f>
        <v>サ第2号</v>
      </c>
      <c r="B277" s="46">
        <f>'[1]（全体管理用）'!C252</f>
        <v>0</v>
      </c>
      <c r="C277" s="47" t="str">
        <f>'[1]（全体管理用）'!D252</f>
        <v>住宅型有料老人ホーム
ラ・サンテひらまつ</v>
      </c>
      <c r="D277" s="48" t="str">
        <f>"〒"&amp;'[1]（全体管理用）'!E252&amp;"-"&amp;'[1]（全体管理用）'!F252&amp;CHAR(10)&amp;'[1]（全体管理用）'!H252&amp;'[1]（全体管理用）'!I252&amp;'[1]（全体管理用）'!J252</f>
        <v>〒845-0001
小城市小城町803</v>
      </c>
      <c r="E277" s="49">
        <f>'[1]（全体管理用）'!L252</f>
        <v>0</v>
      </c>
      <c r="F277" s="50">
        <f>'[1]（全体管理用）'!M252</f>
        <v>0</v>
      </c>
      <c r="G277" s="51" t="str">
        <f>"（"&amp;'[1]（全体管理用）'!N252&amp;")
" &amp;'[1]（全体管理用）'!O252&amp;"-"&amp;'[1]（全体管理用）'!P252&amp;"
"&amp;'[1]（全体管理用）'!Q252</f>
        <v>（0952)
73-3000
73-3336</v>
      </c>
      <c r="H277" s="48" t="str">
        <f>'[1]（全体管理用）'!S252</f>
        <v>医療法人
ひらまつ病院</v>
      </c>
      <c r="I277" s="52">
        <f>'[1]（全体管理用）'!AD252</f>
        <v>41000</v>
      </c>
      <c r="J277" s="52">
        <f>'[1]（全体管理用）'!AJ252</f>
        <v>42095</v>
      </c>
      <c r="K277" s="53">
        <f>'[1]（全体管理用）'!AK252</f>
        <v>60</v>
      </c>
      <c r="L277" s="51" t="str">
        <f>'[1]（全体管理用）'!AL252</f>
        <v>サービス付き
高齢者向け住宅</v>
      </c>
      <c r="M277" s="51" t="str">
        <f>'[1]（全体管理用）'!AM256&amp;CHAR(10)</f>
        <v xml:space="preserve">-
</v>
      </c>
    </row>
    <row r="278" spans="1:13" ht="54.75" customHeight="1">
      <c r="A278" s="46" t="str">
        <f>'[1]（全体管理用）'!B253</f>
        <v>サ第3号</v>
      </c>
      <c r="B278" s="46">
        <f>'[1]（全体管理用）'!C253</f>
        <v>0</v>
      </c>
      <c r="C278" s="47" t="str">
        <f>'[1]（全体管理用）'!D253</f>
        <v>高齢者専用賃貸住宅
セントポーリア</v>
      </c>
      <c r="D278" s="48" t="str">
        <f>"〒"&amp;'[1]（全体管理用）'!E253&amp;"-"&amp;'[1]（全体管理用）'!F253&amp;CHAR(10)&amp;'[1]（全体管理用）'!H253&amp;'[1]（全体管理用）'!I253&amp;'[1]（全体管理用）'!J253</f>
        <v>〒841-0047
鳥栖市今泉町2434番地1</v>
      </c>
      <c r="E278" s="49" t="str">
        <f>'[1]（全体管理用）'!L253</f>
        <v>H30.4.23
R1.10.1</v>
      </c>
      <c r="F278" s="50" t="str">
        <f>'[1]（全体管理用）'!M253</f>
        <v>共益費・敷金の変更
利用料の変更</v>
      </c>
      <c r="G278" s="51" t="str">
        <f>"（"&amp;'[1]（全体管理用）'!N253&amp;")
" &amp;'[1]（全体管理用）'!O253&amp;"-"&amp;'[1]（全体管理用）'!P253&amp;"
"&amp;'[1]（全体管理用）'!Q253</f>
        <v>（0942)
87-5171
87-5175</v>
      </c>
      <c r="H278" s="48" t="str">
        <f>'[1]（全体管理用）'!S253</f>
        <v>株式会社
メディカルサービスせとじま</v>
      </c>
      <c r="I278" s="52">
        <f>'[1]（全体管理用）'!AD253</f>
        <v>41045</v>
      </c>
      <c r="J278" s="52">
        <f>'[1]（全体管理用）'!AJ253</f>
        <v>42095</v>
      </c>
      <c r="K278" s="53">
        <f>'[1]（全体管理用）'!AK253</f>
        <v>20</v>
      </c>
      <c r="L278" s="51" t="str">
        <f>'[1]（全体管理用）'!AL253</f>
        <v>サービス付き
高齢者向け住宅</v>
      </c>
      <c r="M278" s="51" t="str">
        <f>'[1]（全体管理用）'!AM257&amp;CHAR(10)</f>
        <v xml:space="preserve">-
</v>
      </c>
    </row>
    <row r="279" spans="1:13" ht="54.75" customHeight="1">
      <c r="A279" s="46" t="str">
        <f>'[1]（全体管理用）'!B254</f>
        <v>サ第4号</v>
      </c>
      <c r="B279" s="46">
        <f>'[1]（全体管理用）'!C254</f>
        <v>0</v>
      </c>
      <c r="C279" s="47" t="str">
        <f>'[1]（全体管理用）'!D254</f>
        <v>シニアライフＳＯＲＡ</v>
      </c>
      <c r="D279" s="48" t="str">
        <f>"〒"&amp;'[1]（全体管理用）'!E254&amp;"-"&amp;'[1]（全体管理用）'!F254&amp;CHAR(10)&amp;'[1]（全体管理用）'!H254&amp;'[1]（全体管理用）'!I254&amp;'[1]（全体管理用）'!J254</f>
        <v>〒841-0084
鳥栖市山浦町2963番地</v>
      </c>
      <c r="E279" s="49">
        <f>'[1]（全体管理用）'!L254</f>
        <v>0</v>
      </c>
      <c r="F279" s="50">
        <f>'[1]（全体管理用）'!M254</f>
        <v>0</v>
      </c>
      <c r="G279" s="51" t="str">
        <f>"（"&amp;'[1]（全体管理用）'!N254&amp;")
" &amp;'[1]（全体管理用）'!O254&amp;"-"&amp;'[1]（全体管理用）'!P254&amp;"
"&amp;'[1]（全体管理用）'!Q254</f>
        <v>（0942)
81-5050
81-5020</v>
      </c>
      <c r="H279" s="48" t="str">
        <f>'[1]（全体管理用）'!S254</f>
        <v>社会福祉法人
洞庵の園</v>
      </c>
      <c r="I279" s="52">
        <f>'[1]（全体管理用）'!AD254</f>
        <v>41091</v>
      </c>
      <c r="J279" s="52">
        <f>'[1]（全体管理用）'!AJ254</f>
        <v>42095</v>
      </c>
      <c r="K279" s="53">
        <f>'[1]（全体管理用）'!AK254</f>
        <v>30</v>
      </c>
      <c r="L279" s="51" t="str">
        <f>'[1]（全体管理用）'!AL254</f>
        <v>サービス付き高齢者向け住宅（介護付）</v>
      </c>
      <c r="M279" s="51" t="str">
        <f>'[1]（全体管理用）'!AM254&amp;CHAR(10)</f>
        <v xml:space="preserve">4170300901
</v>
      </c>
    </row>
    <row r="280" spans="1:13" ht="54.75" customHeight="1">
      <c r="A280" s="46" t="str">
        <f>'[1]（全体管理用）'!B255</f>
        <v>サ第5号</v>
      </c>
      <c r="B280" s="46">
        <f>'[1]（全体管理用）'!C255</f>
        <v>0</v>
      </c>
      <c r="C280" s="47" t="str">
        <f>'[1]（全体管理用）'!D255</f>
        <v>サニーコート佐賀</v>
      </c>
      <c r="D280" s="48" t="str">
        <f>"〒"&amp;'[1]（全体管理用）'!E255&amp;"-"&amp;'[1]（全体管理用）'!F255&amp;CHAR(10)&amp;'[1]（全体管理用）'!H255&amp;'[1]（全体管理用）'!I255&amp;'[1]（全体管理用）'!J255</f>
        <v>〒840-0036
佐賀市西与賀町大字高太郎184番地１</v>
      </c>
      <c r="E280" s="49">
        <f>'[1]（全体管理用）'!L255</f>
        <v>0</v>
      </c>
      <c r="F280" s="50">
        <f>'[1]（全体管理用）'!M255</f>
        <v>0</v>
      </c>
      <c r="G280" s="51" t="str">
        <f>"（"&amp;'[1]（全体管理用）'!N255&amp;")
" &amp;'[1]（全体管理用）'!O255&amp;"-"&amp;'[1]（全体管理用）'!P255&amp;"
"&amp;'[1]（全体管理用）'!Q255</f>
        <v>（0952)
37-7170
37-7171</v>
      </c>
      <c r="H280" s="48" t="str">
        <f>'[1]（全体管理用）'!S255</f>
        <v>有限会社
グローバルサービス</v>
      </c>
      <c r="I280" s="52">
        <f>'[1]（全体管理用）'!AD255</f>
        <v>41091</v>
      </c>
      <c r="J280" s="52">
        <f>'[1]（全体管理用）'!AJ255</f>
        <v>42095</v>
      </c>
      <c r="K280" s="53">
        <f>'[1]（全体管理用）'!AK255</f>
        <v>19</v>
      </c>
      <c r="L280" s="51" t="str">
        <f>'[1]（全体管理用）'!AL255</f>
        <v>サービス付き
高齢者向け住宅</v>
      </c>
      <c r="M280" s="51" t="str">
        <f>'[1]（全体管理用）'!AM259&amp;CHAR(10)</f>
        <v xml:space="preserve">-
</v>
      </c>
    </row>
    <row r="281" spans="1:13" ht="54.75" customHeight="1">
      <c r="A281" s="46" t="str">
        <f>'[1]（全体管理用）'!B256</f>
        <v>サ第6号</v>
      </c>
      <c r="B281" s="46">
        <f>'[1]（全体管理用）'!C256</f>
        <v>0</v>
      </c>
      <c r="C281" s="47" t="str">
        <f>'[1]（全体管理用）'!D256</f>
        <v>きりんアパートメント</v>
      </c>
      <c r="D281" s="48" t="str">
        <f>"〒"&amp;'[1]（全体管理用）'!E256&amp;"-"&amp;'[1]（全体管理用）'!F256&amp;CHAR(10)&amp;'[1]（全体管理用）'!H256&amp;'[1]（全体管理用）'!I256&amp;'[1]（全体管理用）'!J256</f>
        <v>〒849-0902
佐賀市久保泉町大字上和泉2232-1</v>
      </c>
      <c r="E281" s="49">
        <f>'[1]（全体管理用）'!L256</f>
        <v>0</v>
      </c>
      <c r="F281" s="50">
        <f>'[1]（全体管理用）'!M256</f>
        <v>0</v>
      </c>
      <c r="G281" s="51" t="str">
        <f>"（"&amp;'[1]（全体管理用）'!N256&amp;")
" &amp;'[1]（全体管理用）'!O256&amp;"-"&amp;'[1]（全体管理用）'!P256&amp;"
"&amp;'[1]（全体管理用）'!Q256</f>
        <v>（0952)
98-3110
98-2816</v>
      </c>
      <c r="H281" s="48" t="str">
        <f>'[1]（全体管理用）'!S256</f>
        <v>医療法人長晴会</v>
      </c>
      <c r="I281" s="52">
        <f>'[1]（全体管理用）'!AD256</f>
        <v>41100</v>
      </c>
      <c r="J281" s="52">
        <f>'[1]（全体管理用）'!AJ256</f>
        <v>42095</v>
      </c>
      <c r="K281" s="53">
        <f>'[1]（全体管理用）'!AK256</f>
        <v>51</v>
      </c>
      <c r="L281" s="51" t="str">
        <f>'[1]（全体管理用）'!AL256</f>
        <v>サービス付き
高齢者向け住宅</v>
      </c>
      <c r="M281" s="51" t="str">
        <f>'[1]（全体管理用）'!AM260&amp;CHAR(10)</f>
        <v xml:space="preserve">-
</v>
      </c>
    </row>
    <row r="282" spans="1:13" ht="54.75" customHeight="1">
      <c r="A282" s="46" t="str">
        <f>'[1]（全体管理用）'!B257</f>
        <v>サ第7号</v>
      </c>
      <c r="B282" s="46">
        <f>'[1]（全体管理用）'!C257</f>
        <v>0</v>
      </c>
      <c r="C282" s="47" t="str">
        <f>'[1]（全体管理用）'!D257</f>
        <v>ドリ-ムハウス吉原</v>
      </c>
      <c r="D282" s="48" t="str">
        <f>"〒"&amp;'[1]（全体管理用）'!E257&amp;"-"&amp;'[1]（全体管理用）'!F257&amp;CHAR(10)&amp;'[1]（全体管理用）'!H257&amp;'[1]（全体管理用）'!I257&amp;'[1]（全体管理用）'!J257</f>
        <v>〒840-0013
佐賀市北川副町新郷654-1</v>
      </c>
      <c r="E282" s="49">
        <f>'[1]（全体管理用）'!L257</f>
        <v>0</v>
      </c>
      <c r="F282" s="50">
        <f>'[1]（全体管理用）'!M257</f>
        <v>0</v>
      </c>
      <c r="G282" s="51" t="str">
        <f>"（"&amp;'[1]（全体管理用）'!N257&amp;")
" &amp;'[1]（全体管理用）'!O257&amp;"-"&amp;'[1]（全体管理用）'!P257&amp;"
"&amp;'[1]（全体管理用）'!Q257</f>
        <v>（0952)
20-1110
20-1116</v>
      </c>
      <c r="H282" s="48" t="str">
        <f>'[1]（全体管理用）'!S257</f>
        <v>医療法人　智仁会</v>
      </c>
      <c r="I282" s="52">
        <f>'[1]（全体管理用）'!AD257</f>
        <v>41548</v>
      </c>
      <c r="J282" s="52">
        <f>'[1]（全体管理用）'!AJ257</f>
        <v>42095</v>
      </c>
      <c r="K282" s="53">
        <f>'[1]（全体管理用）'!AK257</f>
        <v>27</v>
      </c>
      <c r="L282" s="51" t="str">
        <f>'[1]（全体管理用）'!AL257</f>
        <v>サービス付き
高齢者向け住宅</v>
      </c>
      <c r="M282" s="51" t="str">
        <f>'[1]（全体管理用）'!AM261&amp;CHAR(10)</f>
        <v xml:space="preserve">-
</v>
      </c>
    </row>
    <row r="283" spans="1:13" ht="54.75" customHeight="1">
      <c r="A283" s="46" t="str">
        <f>'[1]（全体管理用）'!B258</f>
        <v>サ第8号</v>
      </c>
      <c r="B283" s="46">
        <f>'[1]（全体管理用）'!C258</f>
        <v>0</v>
      </c>
      <c r="C283" s="47" t="str">
        <f>'[1]（全体管理用）'!D258</f>
        <v>虹のわ多久</v>
      </c>
      <c r="D283" s="48" t="str">
        <f>"〒"&amp;'[1]（全体管理用）'!E258&amp;"-"&amp;'[1]（全体管理用）'!F258&amp;CHAR(10)&amp;'[1]（全体管理用）'!H258&amp;'[1]（全体管理用）'!I258&amp;'[1]（全体管理用）'!J258</f>
        <v>〒846-0012
多久市東多久町大字別府4677番地1</v>
      </c>
      <c r="E283" s="49">
        <f>'[1]（全体管理用）'!L258</f>
        <v>0</v>
      </c>
      <c r="F283" s="50">
        <f>'[1]（全体管理用）'!M258</f>
        <v>0</v>
      </c>
      <c r="G283" s="51" t="str">
        <f>"（"&amp;'[1]（全体管理用）'!N258&amp;")
" &amp;'[1]（全体管理用）'!O258&amp;"-"&amp;'[1]（全体管理用）'!P258&amp;"
"&amp;'[1]（全体管理用）'!Q258</f>
        <v>（0952)
31-1249
31-1298</v>
      </c>
      <c r="H283" s="48" t="str">
        <f>'[1]（全体管理用）'!S258</f>
        <v>佐賀県医療生活
協同組合</v>
      </c>
      <c r="I283" s="52">
        <f>'[1]（全体管理用）'!AD258</f>
        <v>41487</v>
      </c>
      <c r="J283" s="52">
        <f>'[1]（全体管理用）'!AJ258</f>
        <v>42095</v>
      </c>
      <c r="K283" s="53">
        <f>'[1]（全体管理用）'!AK258</f>
        <v>17</v>
      </c>
      <c r="L283" s="51" t="str">
        <f>'[1]（全体管理用）'!AL258</f>
        <v>サービス付き
高齢者向け住宅</v>
      </c>
      <c r="M283" s="51" t="str">
        <f>'[1]（全体管理用）'!AM262&amp;CHAR(10)</f>
        <v xml:space="preserve">-
</v>
      </c>
    </row>
    <row r="284" spans="1:13" ht="54.75" customHeight="1">
      <c r="A284" s="46" t="str">
        <f>'[1]（全体管理用）'!B259</f>
        <v>サ第9号</v>
      </c>
      <c r="B284" s="46">
        <f>'[1]（全体管理用）'!C259</f>
        <v>0</v>
      </c>
      <c r="C284" s="47" t="str">
        <f>'[1]（全体管理用）'!D259</f>
        <v>住宅型有料老人ホーム
佐賀整肢学園・かんざき清流苑</v>
      </c>
      <c r="D284" s="48" t="str">
        <f>"〒"&amp;'[1]（全体管理用）'!E259&amp;"-"&amp;'[1]（全体管理用）'!F259&amp;CHAR(10)&amp;'[1]（全体管理用）'!H259&amp;'[1]（全体管理用）'!I259&amp;'[1]（全体管理用）'!J259</f>
        <v>〒842-0107
神埼市神埼町鶴2927番地2</v>
      </c>
      <c r="E284" s="49">
        <f>'[1]（全体管理用）'!L259</f>
        <v>0</v>
      </c>
      <c r="F284" s="50">
        <f>'[1]（全体管理用）'!M259</f>
        <v>0</v>
      </c>
      <c r="G284" s="51" t="str">
        <f>"（"&amp;'[1]（全体管理用）'!N259&amp;")
" &amp;'[1]（全体管理用）'!O259&amp;"-"&amp;'[1]（全体管理用）'!P259&amp;"
"&amp;'[1]（全体管理用）'!Q259</f>
        <v>（0952)
52-8890
52-9977</v>
      </c>
      <c r="H284" s="48" t="str">
        <f>'[1]（全体管理用）'!S259</f>
        <v>社会福祉法人
佐賀整肢学園</v>
      </c>
      <c r="I284" s="52">
        <f>'[1]（全体管理用）'!AD259</f>
        <v>41579</v>
      </c>
      <c r="J284" s="52">
        <f>'[1]（全体管理用）'!AJ259</f>
        <v>42095</v>
      </c>
      <c r="K284" s="53">
        <f>'[1]（全体管理用）'!AK259</f>
        <v>23</v>
      </c>
      <c r="L284" s="51" t="str">
        <f>'[1]（全体管理用）'!AL259</f>
        <v>サービス付き
高齢者向け住宅</v>
      </c>
      <c r="M284" s="51" t="str">
        <f>'[1]（全体管理用）'!AM263&amp;CHAR(10)</f>
        <v xml:space="preserve">-
</v>
      </c>
    </row>
    <row r="285" spans="1:13" ht="54.75" customHeight="1">
      <c r="A285" s="46" t="str">
        <f>'[1]（全体管理用）'!B260</f>
        <v>サ第10号</v>
      </c>
      <c r="B285" s="46">
        <f>'[1]（全体管理用）'!C260</f>
        <v>0</v>
      </c>
      <c r="C285" s="47" t="str">
        <f>'[1]（全体管理用）'!D260</f>
        <v>ルックスエトグラチア</v>
      </c>
      <c r="D285" s="48" t="str">
        <f>"〒"&amp;'[1]（全体管理用）'!E260&amp;"-"&amp;'[1]（全体管理用）'!F260&amp;CHAR(10)&amp;'[1]（全体管理用）'!H260&amp;'[1]（全体管理用）'!I260&amp;'[1]（全体管理用）'!J260</f>
        <v>〒841-0066
鳥栖市儀徳町2907番地1</v>
      </c>
      <c r="E285" s="49" t="str">
        <f>'[1]（全体管理用）'!L260</f>
        <v>R1.10.1
R2.4.1</v>
      </c>
      <c r="F285" s="50" t="str">
        <f>'[1]（全体管理用）'!M260</f>
        <v>管理者の変更</v>
      </c>
      <c r="G285" s="51" t="str">
        <f>"（"&amp;'[1]（全体管理用）'!N260&amp;")
" &amp;'[1]（全体管理用）'!O260&amp;"-"&amp;'[1]（全体管理用）'!P260&amp;"
"&amp;'[1]（全体管理用）'!Q260</f>
        <v>（0942)
82-7133
82-7166</v>
      </c>
      <c r="H285" s="48" t="str">
        <f>'[1]（全体管理用）'!S260</f>
        <v>株式会社葦秀</v>
      </c>
      <c r="I285" s="52">
        <f>'[1]（全体管理用）'!AD260</f>
        <v>41609</v>
      </c>
      <c r="J285" s="52">
        <f>'[1]（全体管理用）'!AJ260</f>
        <v>42095</v>
      </c>
      <c r="K285" s="53">
        <f>'[1]（全体管理用）'!AK260</f>
        <v>36</v>
      </c>
      <c r="L285" s="51" t="str">
        <f>'[1]（全体管理用）'!AL260</f>
        <v>サービス付き
高齢者向け住宅</v>
      </c>
      <c r="M285" s="51" t="str">
        <f>'[1]（全体管理用）'!AM264&amp;CHAR(10)</f>
        <v xml:space="preserve">-
</v>
      </c>
    </row>
    <row r="286" spans="1:13" ht="54.75" customHeight="1">
      <c r="A286" s="46" t="str">
        <f>'[1]（全体管理用）'!B261</f>
        <v>サ第11号</v>
      </c>
      <c r="B286" s="46">
        <f>'[1]（全体管理用）'!C261</f>
        <v>0</v>
      </c>
      <c r="C286" s="47" t="str">
        <f>'[1]（全体管理用）'!D261</f>
        <v>杏の樹</v>
      </c>
      <c r="D286" s="48" t="str">
        <f>"〒"&amp;'[1]（全体管理用）'!E261&amp;"-"&amp;'[1]（全体管理用）'!F261&amp;CHAR(10)&amp;'[1]（全体管理用）'!H261&amp;'[1]（全体管理用）'!I261&amp;'[1]（全体管理用）'!J261</f>
        <v>〒840-0021
佐賀市鬼丸町15番38号</v>
      </c>
      <c r="E286" s="49">
        <f>'[1]（全体管理用）'!L261</f>
        <v>0</v>
      </c>
      <c r="F286" s="50">
        <f>'[1]（全体管理用）'!M261</f>
        <v>0</v>
      </c>
      <c r="G286" s="51" t="str">
        <f>"（"&amp;'[1]（全体管理用）'!N261&amp;")
" &amp;'[1]（全体管理用）'!O261&amp;"-"&amp;'[1]（全体管理用）'!P261&amp;"
"&amp;'[1]（全体管理用）'!Q261</f>
        <v>（0952)
40-1101
27-0811</v>
      </c>
      <c r="H286" s="48" t="str">
        <f>'[1]（全体管理用）'!S261</f>
        <v>社会福祉法人　
ナイスランド北方</v>
      </c>
      <c r="I286" s="52">
        <f>'[1]（全体管理用）'!AD261</f>
        <v>41588</v>
      </c>
      <c r="J286" s="52">
        <f>'[1]（全体管理用）'!AJ261</f>
        <v>42095</v>
      </c>
      <c r="K286" s="53">
        <f>'[1]（全体管理用）'!AK261</f>
        <v>27</v>
      </c>
      <c r="L286" s="51" t="str">
        <f>'[1]（全体管理用）'!AL261</f>
        <v>サービス付き
高齢者向け住宅</v>
      </c>
      <c r="M286" s="51" t="str">
        <f>'[1]（全体管理用）'!AM265&amp;CHAR(10)</f>
        <v xml:space="preserve">-
</v>
      </c>
    </row>
    <row r="287" spans="1:13" ht="54.75" customHeight="1">
      <c r="A287" s="46" t="str">
        <f>'[1]（全体管理用）'!B262</f>
        <v>サ第12号</v>
      </c>
      <c r="B287" s="46">
        <f>'[1]（全体管理用）'!C262</f>
        <v>0</v>
      </c>
      <c r="C287" s="47" t="str">
        <f>'[1]（全体管理用）'!D262</f>
        <v>芦刈　ひなた</v>
      </c>
      <c r="D287" s="48" t="str">
        <f>"〒"&amp;'[1]（全体管理用）'!E262&amp;"-"&amp;'[1]（全体管理用）'!F262&amp;CHAR(10)&amp;'[1]（全体管理用）'!H262&amp;'[1]（全体管理用）'!I262&amp;'[1]（全体管理用）'!J262</f>
        <v>〒849-0311
小城市芦刈町芦溝字一本柳840-12</v>
      </c>
      <c r="E287" s="49">
        <f>'[1]（全体管理用）'!L262</f>
        <v>0</v>
      </c>
      <c r="F287" s="50">
        <f>'[1]（全体管理用）'!M262</f>
        <v>0</v>
      </c>
      <c r="G287" s="51" t="str">
        <f>"（"&amp;'[1]（全体管理用）'!N262&amp;")
" &amp;'[1]（全体管理用）'!O262&amp;"-"&amp;'[1]（全体管理用）'!P262&amp;"
"&amp;'[1]（全体管理用）'!Q262</f>
        <v>（0952)
66-3338
66-3373</v>
      </c>
      <c r="H287" s="48" t="str">
        <f>'[1]（全体管理用）'!S262</f>
        <v>有限会社
ライフシップ</v>
      </c>
      <c r="I287" s="52">
        <f>'[1]（全体管理用）'!AD262</f>
        <v>41609</v>
      </c>
      <c r="J287" s="52">
        <f>'[1]（全体管理用）'!AJ262</f>
        <v>42095</v>
      </c>
      <c r="K287" s="53">
        <f>'[1]（全体管理用）'!AK262</f>
        <v>30</v>
      </c>
      <c r="L287" s="51" t="str">
        <f>'[1]（全体管理用）'!AL262</f>
        <v>サービス付き
高齢者向け住宅</v>
      </c>
      <c r="M287" s="51" t="str">
        <f>'[1]（全体管理用）'!AM266&amp;CHAR(10)</f>
        <v xml:space="preserve">-
</v>
      </c>
    </row>
    <row r="288" spans="1:13" ht="54.75" customHeight="1">
      <c r="A288" s="46" t="str">
        <f>'[1]（全体管理用）'!B263</f>
        <v>サ第13号</v>
      </c>
      <c r="B288" s="46">
        <f>'[1]（全体管理用）'!C263</f>
        <v>0</v>
      </c>
      <c r="C288" s="47" t="str">
        <f>'[1]（全体管理用）'!D263</f>
        <v>リバーサイドいしいびの館</v>
      </c>
      <c r="D288" s="48" t="str">
        <f>"〒"&amp;'[1]（全体管理用）'!E263&amp;"-"&amp;'[1]（全体管理用）'!F263&amp;CHAR(10)&amp;'[1]（全体管理用）'!H263&amp;'[1]（全体管理用）'!I263&amp;'[1]（全体管理用）'!J263</f>
        <v>〒840-0201
佐賀市大和町大字尼寺3227番地1</v>
      </c>
      <c r="E288" s="49">
        <f>'[1]（全体管理用）'!L263</f>
        <v>43250</v>
      </c>
      <c r="F288" s="50" t="str">
        <f>'[1]（全体管理用）'!M263</f>
        <v>家賃の変更</v>
      </c>
      <c r="G288" s="51" t="str">
        <f>"（"&amp;'[1]（全体管理用）'!N263&amp;")
" &amp;'[1]（全体管理用）'!O263&amp;"-"&amp;'[1]（全体管理用）'!P263&amp;"
"&amp;'[1]（全体管理用）'!Q263</f>
        <v>（0952)
62-3100
62-3102</v>
      </c>
      <c r="H288" s="48" t="str">
        <f>'[1]（全体管理用）'!S263</f>
        <v>医療法人大和正信会</v>
      </c>
      <c r="I288" s="52">
        <f>'[1]（全体管理用）'!AD263</f>
        <v>41822</v>
      </c>
      <c r="J288" s="52">
        <f>'[1]（全体管理用）'!AJ263</f>
        <v>42095</v>
      </c>
      <c r="K288" s="53">
        <f>'[1]（全体管理用）'!AK263</f>
        <v>32</v>
      </c>
      <c r="L288" s="51" t="str">
        <f>'[1]（全体管理用）'!AL263</f>
        <v>サービス付き
高齢者向け住宅</v>
      </c>
      <c r="M288" s="51" t="str">
        <f>'[1]（全体管理用）'!AM267&amp;CHAR(10)</f>
        <v xml:space="preserve">-
</v>
      </c>
    </row>
    <row r="289" spans="1:13" ht="54.75" customHeight="1">
      <c r="A289" s="46" t="str">
        <f>'[1]（全体管理用）'!B264</f>
        <v>サ第14号</v>
      </c>
      <c r="B289" s="46"/>
      <c r="C289" s="47" t="str">
        <f>'[1]（全体管理用）'!D264</f>
        <v>（サ高住）レインボー富士川副</v>
      </c>
      <c r="D289" s="48" t="str">
        <f>"〒"&amp;'[1]（全体管理用）'!E264&amp;"-"&amp;'[1]（全体管理用）'!F264&amp;CHAR(10)&amp;'[1]（全体管理用）'!H264&amp;'[1]（全体管理用）'!I264&amp;'[1]（全体管理用）'!J264</f>
        <v>〒840-2213
佐賀市川副町大字鹿江960番地１</v>
      </c>
      <c r="E289" s="49">
        <f>'[1]（全体管理用）'!L264</f>
        <v>0</v>
      </c>
      <c r="F289" s="50"/>
      <c r="G289" s="51" t="str">
        <f>"（"&amp;'[1]（全体管理用）'!N264&amp;")
" &amp;'[1]（全体管理用）'!O264&amp;"-"&amp;'[1]（全体管理用）'!P264&amp;"
"&amp;'[1]（全体管理用）'!Q264</f>
        <v>（0952)
37-5308
37-5389</v>
      </c>
      <c r="H289" s="48" t="str">
        <f>'[1]（全体管理用）'!S264</f>
        <v>有限会社メディカル産交</v>
      </c>
      <c r="I289" s="52">
        <f>'[1]（全体管理用）'!AD264</f>
        <v>41990</v>
      </c>
      <c r="J289" s="52">
        <f>'[1]（全体管理用）'!AJ264</f>
        <v>42095</v>
      </c>
      <c r="K289" s="53">
        <f>'[1]（全体管理用）'!AK264</f>
        <v>36</v>
      </c>
      <c r="L289" s="51" t="str">
        <f>'[1]（全体管理用）'!AL264</f>
        <v>サービス付き
高齢者向け住宅</v>
      </c>
      <c r="M289" s="51" t="str">
        <f>'[1]（全体管理用）'!AM268&amp;CHAR(10)</f>
        <v xml:space="preserve">-
</v>
      </c>
    </row>
    <row r="290" spans="1:13" ht="54.75" customHeight="1">
      <c r="A290" s="46" t="str">
        <f>'[1]（全体管理用）'!B265</f>
        <v>サ第15号</v>
      </c>
      <c r="B290" s="46"/>
      <c r="C290" s="47" t="str">
        <f>'[1]（全体管理用）'!D265</f>
        <v>ライオンハウス桜の園</v>
      </c>
      <c r="D290" s="48" t="str">
        <f>"〒"&amp;'[1]（全体管理用）'!E265&amp;"-"&amp;'[1]（全体管理用）'!F265&amp;CHAR(10)&amp;'[1]（全体管理用）'!H265&amp;'[1]（全体管理用）'!I265&amp;'[1]（全体管理用）'!J265</f>
        <v>〒849-0402
杵島郡白石町大字福富下分2387-9</v>
      </c>
      <c r="E290" s="49">
        <f>'[1]（全体管理用）'!L265</f>
        <v>0</v>
      </c>
      <c r="F290" s="50"/>
      <c r="G290" s="51" t="str">
        <f>"（"&amp;'[1]（全体管理用）'!N265&amp;")
" &amp;'[1]（全体管理用）'!O265&amp;"-"&amp;'[1]（全体管理用）'!P265&amp;"
"&amp;'[1]（全体管理用）'!Q265</f>
        <v>（0952)
87-3939
87-4110</v>
      </c>
      <c r="H290" s="48" t="str">
        <f>'[1]（全体管理用）'!S265</f>
        <v>社会福祉法人
麗風会</v>
      </c>
      <c r="I290" s="52">
        <f>'[1]（全体管理用）'!AD265</f>
        <v>42309</v>
      </c>
      <c r="J290" s="52">
        <f>'[1]（全体管理用）'!AJ265</f>
        <v>42309</v>
      </c>
      <c r="K290" s="53">
        <f>'[1]（全体管理用）'!AK265</f>
        <v>15</v>
      </c>
      <c r="L290" s="51" t="str">
        <f>'[1]（全体管理用）'!AL265</f>
        <v>サービス付き
高齢者向け住宅</v>
      </c>
      <c r="M290" s="51" t="str">
        <f>'[1]（全体管理用）'!AM269&amp;CHAR(10)</f>
        <v xml:space="preserve">-
</v>
      </c>
    </row>
    <row r="291" spans="1:13" ht="54.75" customHeight="1">
      <c r="A291" s="46" t="str">
        <f>'[1]（全体管理用）'!B266</f>
        <v>サ第16号</v>
      </c>
      <c r="B291" s="46"/>
      <c r="C291" s="47" t="str">
        <f>'[1]（全体管理用）'!D266</f>
        <v>バンビアパート</v>
      </c>
      <c r="D291" s="48" t="str">
        <f>"〒"&amp;'[1]（全体管理用）'!E266&amp;"-"&amp;'[1]（全体管理用）'!F266&amp;CHAR(10)&amp;'[1]（全体管理用）'!H266&amp;'[1]（全体管理用）'!I266&amp;'[1]（全体管理用）'!J266</f>
        <v xml:space="preserve">〒848-0046
伊万里市伊万里町乙190-1 </v>
      </c>
      <c r="E291" s="49">
        <f>'[1]（全体管理用）'!L266</f>
        <v>0</v>
      </c>
      <c r="F291" s="50"/>
      <c r="G291" s="51" t="str">
        <f>"（"&amp;'[1]（全体管理用）'!N266&amp;")
" &amp;'[1]（全体管理用）'!O266&amp;"-"&amp;'[1]（全体管理用）'!P266&amp;"
"&amp;'[1]（全体管理用）'!Q266</f>
        <v>（0955)
35-4121
050-1459-6526</v>
      </c>
      <c r="H291" s="48" t="str">
        <f>'[1]（全体管理用）'!S266</f>
        <v>株式会社メロウズ</v>
      </c>
      <c r="I291" s="52">
        <f>'[1]（全体管理用）'!AD266</f>
        <v>42352</v>
      </c>
      <c r="J291" s="52">
        <f>'[1]（全体管理用）'!AJ266</f>
        <v>42352</v>
      </c>
      <c r="K291" s="53">
        <f>'[1]（全体管理用）'!AK266</f>
        <v>11</v>
      </c>
      <c r="L291" s="51" t="str">
        <f>'[1]（全体管理用）'!AL266</f>
        <v>サービス付き
高齢者向け住宅</v>
      </c>
      <c r="M291" s="51" t="str">
        <f>'[1]（全体管理用）'!AM270&amp;CHAR(10)</f>
        <v xml:space="preserve">-
</v>
      </c>
    </row>
    <row r="292" spans="1:13" ht="54.75" customHeight="1">
      <c r="A292" s="46" t="str">
        <f>'[1]（全体管理用）'!B267</f>
        <v>サ第17号</v>
      </c>
      <c r="B292" s="46"/>
      <c r="C292" s="47" t="str">
        <f>'[1]（全体管理用）'!D267</f>
        <v>サービス付き高齢者向け住宅
聖英</v>
      </c>
      <c r="D292" s="48" t="str">
        <f>"〒"&amp;'[1]（全体管理用）'!E267&amp;"-"&amp;'[1]（全体管理用）'!F267&amp;CHAR(10)&amp;'[1]（全体管理用）'!H267&amp;'[1]（全体管理用）'!I267&amp;'[1]（全体管理用）'!J267</f>
        <v>〒840-0012
佐賀市北川副町大字光法７３５－１</v>
      </c>
      <c r="E292" s="49">
        <f>'[1]（全体管理用）'!L267</f>
        <v>0</v>
      </c>
      <c r="F292" s="50"/>
      <c r="G292" s="51" t="str">
        <f>"（"&amp;'[1]（全体管理用）'!N267&amp;")
" &amp;'[1]（全体管理用）'!O267&amp;"-"&amp;'[1]（全体管理用）'!P267&amp;"
"&amp;'[1]（全体管理用）'!Q267</f>
        <v>（0952)
97-1065
97-1065</v>
      </c>
      <c r="H292" s="48" t="str">
        <f>'[1]（全体管理用）'!S267</f>
        <v>株式会社　彈志</v>
      </c>
      <c r="I292" s="52">
        <f>'[1]（全体管理用）'!AD267</f>
        <v>42461</v>
      </c>
      <c r="J292" s="52">
        <f>'[1]（全体管理用）'!AJ267</f>
        <v>42461</v>
      </c>
      <c r="K292" s="53">
        <f>'[1]（全体管理用）'!AK267</f>
        <v>20</v>
      </c>
      <c r="L292" s="51" t="str">
        <f>'[1]（全体管理用）'!AL267</f>
        <v>サービス付き
高齢者向け住宅</v>
      </c>
      <c r="M292" s="51" t="str">
        <f>'[1]（全体管理用）'!AM271&amp;CHAR(10)</f>
        <v xml:space="preserve">-
</v>
      </c>
    </row>
    <row r="293" spans="1:13" ht="54.75" customHeight="1">
      <c r="A293" s="46" t="str">
        <f>'[1]（全体管理用）'!B268</f>
        <v>サ第18号</v>
      </c>
      <c r="B293" s="46"/>
      <c r="C293" s="47" t="str">
        <f>'[1]（全体管理用）'!D268</f>
        <v>サービス付き高齢者向け住宅
こすもす</v>
      </c>
      <c r="D293" s="48" t="str">
        <f>"〒"&amp;'[1]（全体管理用）'!E268&amp;"-"&amp;'[1]（全体管理用）'!F268&amp;CHAR(10)&amp;'[1]（全体管理用）'!H268&amp;'[1]（全体管理用）'!I268&amp;'[1]（全体管理用）'!J268</f>
        <v>〒842-0066
神埼市千代田町用作三本杉2098-3</v>
      </c>
      <c r="E293" s="49">
        <f>'[1]（全体管理用）'!L268</f>
        <v>0</v>
      </c>
      <c r="F293" s="50"/>
      <c r="G293" s="51" t="str">
        <f>"（"&amp;'[1]（全体管理用）'!N268&amp;")
" &amp;'[1]（全体管理用）'!O268&amp;"-"&amp;'[1]（全体管理用）'!P268&amp;"
"&amp;'[1]（全体管理用）'!Q268</f>
        <v>（0952)
44-4411
44-4367</v>
      </c>
      <c r="H293" s="48" t="str">
        <f>'[1]（全体管理用）'!S268</f>
        <v>社会福祉法人真栄会</v>
      </c>
      <c r="I293" s="52">
        <f>'[1]（全体管理用）'!AD268</f>
        <v>42644</v>
      </c>
      <c r="J293" s="52">
        <f>'[1]（全体管理用）'!AJ268</f>
        <v>42644</v>
      </c>
      <c r="K293" s="53">
        <f>'[1]（全体管理用）'!AK268</f>
        <v>25</v>
      </c>
      <c r="L293" s="51" t="str">
        <f>'[1]（全体管理用）'!AL268</f>
        <v>サービス付き
高齢者向け住宅</v>
      </c>
      <c r="M293" s="51" t="str">
        <f>'[1]（全体管理用）'!AM272&amp;CHAR(10)</f>
        <v xml:space="preserve">
</v>
      </c>
    </row>
    <row r="294" spans="1:13" ht="54.75" customHeight="1">
      <c r="A294" s="46" t="str">
        <f>'[1]（全体管理用）'!B269</f>
        <v>サ第19号</v>
      </c>
      <c r="B294" s="46"/>
      <c r="C294" s="47" t="str">
        <f>'[1]（全体管理用）'!D269</f>
        <v>エーデルハウゼ桜</v>
      </c>
      <c r="D294" s="48" t="str">
        <f>"〒"&amp;'[1]（全体管理用）'!E269&amp;"-"&amp;'[1]（全体管理用）'!F269&amp;CHAR(10)&amp;'[1]（全体管理用）'!H269&amp;'[1]（全体管理用）'!I269&amp;'[1]（全体管理用）'!J269</f>
        <v xml:space="preserve">〒841-0014
鳥栖市桜町1424番地７ </v>
      </c>
      <c r="E294" s="49">
        <f>'[1]（全体管理用）'!L269</f>
        <v>0</v>
      </c>
      <c r="F294" s="50"/>
      <c r="G294" s="51" t="str">
        <f>"（"&amp;'[1]（全体管理用）'!N269&amp;")
" &amp;'[1]（全体管理用）'!O269&amp;"-"&amp;'[1]（全体管理用）'!P269&amp;"
"&amp;'[1]（全体管理用）'!Q269</f>
        <v>（0942)
87-8528
85-0333</v>
      </c>
      <c r="H294" s="48" t="str">
        <f>'[1]（全体管理用）'!S269</f>
        <v xml:space="preserve">特定非営利活動法人
ひかり </v>
      </c>
      <c r="I294" s="52">
        <f>'[1]（全体管理用）'!AD269</f>
        <v>42640</v>
      </c>
      <c r="J294" s="52">
        <f>'[1]（全体管理用）'!AJ269</f>
        <v>42640</v>
      </c>
      <c r="K294" s="53">
        <f>'[1]（全体管理用）'!AK269</f>
        <v>9</v>
      </c>
      <c r="L294" s="51" t="str">
        <f>'[1]（全体管理用）'!AL269</f>
        <v>サービス付き
高齢者向け住宅</v>
      </c>
      <c r="M294" s="51" t="str">
        <f>'[1]（全体管理用）'!AM273&amp;CHAR(10)</f>
        <v xml:space="preserve">
</v>
      </c>
    </row>
    <row r="295" spans="1:13" ht="54.75" customHeight="1">
      <c r="A295" s="46" t="str">
        <f>'[1]（全体管理用）'!B270</f>
        <v>サ第20号</v>
      </c>
      <c r="B295" s="46"/>
      <c r="C295" s="47" t="str">
        <f>'[1]（全体管理用）'!D270</f>
        <v>サービス付き高齢者向け住宅
おはな</v>
      </c>
      <c r="D295" s="48" t="str">
        <f>"〒"&amp;'[1]（全体管理用）'!E270&amp;"-"&amp;'[1]（全体管理用）'!F270&amp;CHAR(10)&amp;'[1]（全体管理用）'!H270&amp;'[1]（全体管理用）'!I270&amp;'[1]（全体管理用）'!J270</f>
        <v>〒849-0123
三養基郡上峰町大字坊所1570-55</v>
      </c>
      <c r="E295" s="49">
        <f>'[1]（全体管理用）'!L270</f>
        <v>0</v>
      </c>
      <c r="F295" s="50"/>
      <c r="G295" s="51" t="str">
        <f>"（"&amp;'[1]（全体管理用）'!N270&amp;")
" &amp;'[1]（全体管理用）'!O270&amp;"-"&amp;'[1]（全体管理用）'!P270&amp;"
"&amp;'[1]（全体管理用）'!Q270</f>
        <v xml:space="preserve">（0952)
20-0877
</v>
      </c>
      <c r="H295" s="48" t="str">
        <f>'[1]（全体管理用）'!S270</f>
        <v xml:space="preserve">医療法人回生会
うえきクリニック </v>
      </c>
      <c r="I295" s="52">
        <f>'[1]（全体管理用）'!AD270</f>
        <v>42675</v>
      </c>
      <c r="J295" s="52">
        <f>'[1]（全体管理用）'!AJ270</f>
        <v>42675</v>
      </c>
      <c r="K295" s="53">
        <f>'[1]（全体管理用）'!AK270</f>
        <v>19</v>
      </c>
      <c r="L295" s="51" t="str">
        <f>'[1]（全体管理用）'!AL270</f>
        <v>サービス付き
高齢者向け住宅</v>
      </c>
      <c r="M295" s="51" t="str">
        <f>'[1]（全体管理用）'!AM274&amp;CHAR(10)</f>
        <v xml:space="preserve">
</v>
      </c>
    </row>
    <row r="296" spans="1:13" ht="54.75" customHeight="1">
      <c r="A296" s="46" t="str">
        <f>'[1]（全体管理用）'!B271</f>
        <v>サ第21号</v>
      </c>
      <c r="B296" s="46"/>
      <c r="C296" s="47" t="str">
        <f>'[1]（全体管理用）'!D271</f>
        <v>サービス付き高齢者向け住宅
けやき台</v>
      </c>
      <c r="D296" s="48" t="str">
        <f>"〒"&amp;'[1]（全体管理用）'!E271&amp;"-"&amp;'[1]（全体管理用）'!F271&amp;CHAR(10)&amp;'[1]（全体管理用）'!H271&amp;'[1]（全体管理用）'!I271&amp;'[1]（全体管理用）'!J271</f>
        <v>〒841-0201
三養基郡基山町大字小倉1777番地4</v>
      </c>
      <c r="E296" s="49">
        <f>'[1]（全体管理用）'!L271</f>
        <v>0</v>
      </c>
      <c r="F296" s="50"/>
      <c r="G296" s="51" t="str">
        <f>"（"&amp;'[1]（全体管理用）'!N271&amp;")
" &amp;'[1]（全体管理用）'!O271&amp;"-"&amp;'[1]（全体管理用）'!P271&amp;"
"&amp;'[1]（全体管理用）'!Q271</f>
        <v>（0942)
92-8863
92-8863</v>
      </c>
      <c r="H296" s="48" t="str">
        <f>'[1]（全体管理用）'!S271</f>
        <v>天本　吉和</v>
      </c>
      <c r="I296" s="52">
        <f>'[1]（全体管理用）'!AD271</f>
        <v>42752</v>
      </c>
      <c r="J296" s="52">
        <f>'[1]（全体管理用）'!AJ271</f>
        <v>42892</v>
      </c>
      <c r="K296" s="53">
        <f>'[1]（全体管理用）'!AK271</f>
        <v>14</v>
      </c>
      <c r="L296" s="51" t="str">
        <f>'[1]（全体管理用）'!AL271</f>
        <v>サービス付き
高齢者向け住宅</v>
      </c>
      <c r="M296" s="51" t="str">
        <f>'[1]（全体管理用）'!AM275&amp;CHAR(10)</f>
        <v xml:space="preserve">
</v>
      </c>
    </row>
    <row r="297" spans="1:13" ht="54.75" customHeight="1">
      <c r="E297" s="57"/>
    </row>
    <row r="298" spans="1:13" ht="54.75" customHeight="1">
      <c r="E298" s="57"/>
    </row>
    <row r="299" spans="1:13" ht="54.75" customHeight="1"/>
    <row r="300" spans="1:13" ht="54.75" customHeight="1"/>
    <row r="301" spans="1:13" ht="54.75" customHeight="1"/>
    <row r="302" spans="1:13" ht="45" customHeight="1"/>
    <row r="303" spans="1:13" ht="45" customHeight="1"/>
    <row r="304" spans="1:13" ht="24" customHeight="1"/>
    <row r="305" spans="1:13" s="5" customFormat="1" ht="36" customHeight="1">
      <c r="A305" s="55"/>
      <c r="B305" s="56"/>
      <c r="C305" s="3"/>
      <c r="D305"/>
      <c r="E305" s="4"/>
      <c r="H305"/>
      <c r="I305" s="4"/>
      <c r="J305" s="4"/>
      <c r="K305"/>
      <c r="M305" s="6"/>
    </row>
    <row r="306" spans="1:13" s="5" customFormat="1" ht="36" customHeight="1">
      <c r="A306" s="55"/>
      <c r="B306" s="56"/>
      <c r="C306" s="3"/>
      <c r="D306"/>
      <c r="E306" s="4"/>
      <c r="H306"/>
      <c r="I306" s="4"/>
      <c r="J306" s="4"/>
      <c r="K306"/>
      <c r="M306" s="6"/>
    </row>
  </sheetData>
  <autoFilter ref="A23:M288" xr:uid="{00000000-0009-0000-0000-000000000000}"/>
  <mergeCells count="4">
    <mergeCell ref="B9:D9"/>
    <mergeCell ref="B14:D14"/>
    <mergeCell ref="K7:M7"/>
    <mergeCell ref="B274:M274"/>
  </mergeCells>
  <phoneticPr fontId="3"/>
  <printOptions horizontalCentered="1"/>
  <pageMargins left="0.19685039370078741" right="0.19685039370078741" top="0.74803149606299213" bottom="0.35433070866141736" header="0.43307086614173229" footer="0.15748031496062992"/>
  <pageSetup paperSize="9" scale="90" orientation="landscape" r:id="rId1"/>
  <headerFooter alignWithMargins="0">
    <oddHeader xml:space="preserve">&amp;R
</oddHead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（公表用）</vt:lpstr>
      <vt:lpstr>'（公表用）'!Print_Titles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良知　南美（長寿社会課）</dc:creator>
  <cp:lastModifiedBy>細山田　明佳（長寿社会課）</cp:lastModifiedBy>
  <cp:lastPrinted>2020-06-22T00:34:06Z</cp:lastPrinted>
  <dcterms:created xsi:type="dcterms:W3CDTF">2018-03-23T08:57:23Z</dcterms:created>
  <dcterms:modified xsi:type="dcterms:W3CDTF">2020-07-15T07:40:50Z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