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'7,8'!$A$1:$AB$102</definedName>
    <definedName name="_xlnm.Print_Area" localSheetId="3">'9,10'!$A$1:$Z$89</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6" i="35" l="1"/>
  <c r="D67" i="35" s="1"/>
  <c r="B66" i="35"/>
  <c r="B65" i="35"/>
  <c r="C42" i="35"/>
  <c r="A42" i="35" s="1"/>
  <c r="A41" i="35"/>
  <c r="BE22" i="35"/>
  <c r="BE21" i="35"/>
  <c r="BE20" i="35"/>
  <c r="C18" i="35"/>
  <c r="A18" i="35" s="1"/>
  <c r="A17" i="35"/>
  <c r="D86" i="34"/>
  <c r="D87" i="34" s="1"/>
  <c r="B86" i="34"/>
  <c r="D59" i="34"/>
  <c r="D60" i="34" s="1"/>
  <c r="B59" i="34"/>
  <c r="D33" i="34"/>
  <c r="D34" i="34" s="1"/>
  <c r="B33" i="34"/>
  <c r="D20" i="34"/>
  <c r="D21" i="34" s="1"/>
  <c r="B20" i="34"/>
  <c r="A16" i="33"/>
  <c r="A17" i="33"/>
  <c r="C17" i="33"/>
  <c r="A18" i="33"/>
  <c r="C18" i="33"/>
  <c r="A19" i="33"/>
  <c r="C19" i="33"/>
  <c r="A20" i="33"/>
  <c r="C20" i="33"/>
  <c r="A21" i="33"/>
  <c r="C21" i="33"/>
  <c r="A34" i="33"/>
  <c r="C34" i="33"/>
  <c r="A35" i="33"/>
  <c r="C35" i="33"/>
  <c r="A36" i="33"/>
  <c r="C36" i="33"/>
  <c r="A37" i="33"/>
  <c r="C37" i="33"/>
  <c r="A38" i="33"/>
  <c r="C38" i="33"/>
  <c r="A39" i="33"/>
  <c r="C39" i="33"/>
  <c r="A58" i="33"/>
  <c r="A59" i="33"/>
  <c r="C59" i="33"/>
  <c r="A60" i="33"/>
  <c r="C60" i="33"/>
  <c r="A61" i="33"/>
  <c r="C61" i="33"/>
  <c r="A62" i="33"/>
  <c r="C62" i="33"/>
  <c r="A63" i="33"/>
  <c r="C63" i="33"/>
  <c r="L89" i="32"/>
  <c r="K89" i="32"/>
  <c r="J89" i="32"/>
  <c r="L88" i="32"/>
  <c r="K88" i="32"/>
  <c r="J88" i="32"/>
  <c r="L87" i="32"/>
  <c r="K87" i="32"/>
  <c r="J87" i="32"/>
  <c r="L86" i="32"/>
  <c r="K86" i="32"/>
  <c r="J86" i="32"/>
  <c r="L85" i="32"/>
  <c r="K85" i="32"/>
  <c r="J85" i="32"/>
  <c r="L84" i="32"/>
  <c r="K84" i="32"/>
  <c r="J84" i="32"/>
  <c r="L83" i="32"/>
  <c r="K83" i="32"/>
  <c r="J83" i="32"/>
  <c r="L82" i="32"/>
  <c r="K82" i="32"/>
  <c r="J82" i="32"/>
  <c r="L81" i="32"/>
  <c r="K81" i="32"/>
  <c r="J81" i="32"/>
  <c r="L80" i="32"/>
  <c r="K80" i="32"/>
  <c r="J80" i="32"/>
  <c r="L79" i="32"/>
  <c r="K79" i="32"/>
  <c r="J79" i="32"/>
  <c r="L78" i="32"/>
  <c r="K78" i="32"/>
  <c r="J78" i="32"/>
  <c r="L77" i="32"/>
  <c r="K77" i="32"/>
  <c r="J77" i="32"/>
  <c r="L76" i="32"/>
  <c r="K76" i="32"/>
  <c r="J76" i="32"/>
  <c r="L75" i="32"/>
  <c r="K75" i="32"/>
  <c r="J75" i="32"/>
  <c r="L73" i="32"/>
  <c r="K73" i="32"/>
  <c r="J73" i="32"/>
  <c r="E70" i="32"/>
  <c r="L59" i="32"/>
  <c r="K59" i="32"/>
  <c r="J59" i="32"/>
  <c r="L58" i="32"/>
  <c r="K58" i="32"/>
  <c r="J58" i="32"/>
  <c r="L57" i="32"/>
  <c r="K57" i="32"/>
  <c r="J57" i="32"/>
  <c r="L56" i="32"/>
  <c r="K56" i="32"/>
  <c r="J56" i="32"/>
  <c r="L55" i="32"/>
  <c r="K55" i="32"/>
  <c r="J55" i="32"/>
  <c r="L54" i="32"/>
  <c r="K54" i="32"/>
  <c r="J54" i="32"/>
  <c r="L53" i="32"/>
  <c r="K53" i="32"/>
  <c r="J53" i="32"/>
  <c r="L52" i="32"/>
  <c r="K52" i="32"/>
  <c r="J52" i="32"/>
  <c r="L51" i="32"/>
  <c r="K51" i="32"/>
  <c r="J51" i="32"/>
  <c r="L50" i="32"/>
  <c r="K50" i="32"/>
  <c r="J50" i="32"/>
  <c r="L49" i="32"/>
  <c r="K49" i="32"/>
  <c r="J49" i="32"/>
  <c r="L48" i="32"/>
  <c r="K48" i="32"/>
  <c r="J48" i="32"/>
  <c r="L47" i="32"/>
  <c r="K47" i="32"/>
  <c r="J47" i="32"/>
  <c r="L46" i="32"/>
  <c r="K46" i="32"/>
  <c r="J46" i="32"/>
  <c r="L45" i="32"/>
  <c r="K45" i="32"/>
  <c r="J45" i="32"/>
  <c r="L43" i="32"/>
  <c r="K43" i="32"/>
  <c r="J43" i="32"/>
  <c r="E40" i="32"/>
  <c r="L29" i="32"/>
  <c r="K29" i="32"/>
  <c r="J29" i="32"/>
  <c r="L28" i="32"/>
  <c r="K28" i="32"/>
  <c r="J28" i="32"/>
  <c r="L27" i="32"/>
  <c r="K27" i="32"/>
  <c r="J27" i="32"/>
  <c r="L26" i="32"/>
  <c r="K26" i="32"/>
  <c r="J26" i="32"/>
  <c r="L25" i="32"/>
  <c r="K25" i="32"/>
  <c r="J25" i="32"/>
  <c r="L24" i="32"/>
  <c r="K24" i="32"/>
  <c r="J24" i="32"/>
  <c r="L23" i="32"/>
  <c r="K23" i="32"/>
  <c r="J23" i="32"/>
  <c r="L22" i="32"/>
  <c r="K22" i="32"/>
  <c r="J22" i="32"/>
  <c r="L21" i="32"/>
  <c r="K21" i="32"/>
  <c r="J21" i="32"/>
  <c r="L20" i="32"/>
  <c r="K20" i="32"/>
  <c r="J20" i="32"/>
  <c r="L19" i="32"/>
  <c r="K19" i="32"/>
  <c r="J19" i="32"/>
  <c r="L18" i="32"/>
  <c r="K18" i="32"/>
  <c r="J18" i="32"/>
  <c r="L17" i="32"/>
  <c r="K17" i="32"/>
  <c r="J17" i="32"/>
  <c r="L16" i="32"/>
  <c r="K16" i="32"/>
  <c r="J16" i="32"/>
  <c r="L15" i="32"/>
  <c r="K15" i="32"/>
  <c r="J15" i="32"/>
  <c r="L13" i="32"/>
  <c r="K13" i="32"/>
  <c r="J13" i="32"/>
  <c r="F10" i="32"/>
  <c r="F40" i="32" s="1"/>
  <c r="E8" i="32"/>
  <c r="E68" i="32" s="1"/>
  <c r="B74" i="31"/>
  <c r="A74" i="31" s="1"/>
  <c r="B57" i="31"/>
  <c r="A57" i="31" s="1"/>
  <c r="B36" i="31"/>
  <c r="A36" i="31" s="1"/>
  <c r="B20" i="31"/>
  <c r="A20" i="31" s="1"/>
  <c r="A19" i="31"/>
  <c r="AR56" i="30"/>
  <c r="AR55" i="30"/>
  <c r="C54" i="30"/>
  <c r="C55" i="30" s="1"/>
  <c r="A54" i="30"/>
  <c r="A53" i="30"/>
  <c r="C34" i="30"/>
  <c r="C35" i="30" s="1"/>
  <c r="A34" i="30"/>
  <c r="A33" i="30"/>
  <c r="C15" i="30"/>
  <c r="A15" i="30" s="1"/>
  <c r="A14" i="30"/>
  <c r="O72" i="29"/>
  <c r="N72" i="29"/>
  <c r="M72" i="29"/>
  <c r="L72" i="29"/>
  <c r="K72" i="29"/>
  <c r="J72" i="29"/>
  <c r="I72" i="29"/>
  <c r="H72" i="29"/>
  <c r="G72" i="29"/>
  <c r="C67" i="29"/>
  <c r="A67" i="29" s="1"/>
  <c r="R58" i="29"/>
  <c r="Q58" i="29"/>
  <c r="P58" i="29"/>
  <c r="O58" i="29"/>
  <c r="N58" i="29"/>
  <c r="M58" i="29"/>
  <c r="L58" i="29"/>
  <c r="K58" i="29"/>
  <c r="J58" i="29"/>
  <c r="I58" i="29"/>
  <c r="H58" i="29"/>
  <c r="G58" i="29"/>
  <c r="C53" i="29"/>
  <c r="A53" i="29" s="1"/>
  <c r="R44" i="29"/>
  <c r="Q44" i="29"/>
  <c r="P44" i="29"/>
  <c r="O44" i="29"/>
  <c r="N44" i="29"/>
  <c r="M44" i="29"/>
  <c r="L44" i="29"/>
  <c r="K44" i="29"/>
  <c r="J44" i="29"/>
  <c r="I44" i="29"/>
  <c r="H44" i="29"/>
  <c r="G44" i="29"/>
  <c r="C39" i="29"/>
  <c r="A39" i="29" s="1"/>
  <c r="R30" i="29"/>
  <c r="Q30" i="29"/>
  <c r="P30" i="29"/>
  <c r="O30" i="29"/>
  <c r="N30" i="29"/>
  <c r="M30" i="29"/>
  <c r="L30" i="29"/>
  <c r="K30" i="29"/>
  <c r="J30" i="29"/>
  <c r="I30" i="29"/>
  <c r="H30" i="29"/>
  <c r="G30" i="29"/>
  <c r="C25" i="29"/>
  <c r="A25" i="29" s="1"/>
  <c r="R16" i="29"/>
  <c r="Q16" i="29"/>
  <c r="P16" i="29"/>
  <c r="O16" i="29"/>
  <c r="N16" i="29"/>
  <c r="M16" i="29"/>
  <c r="L16" i="29"/>
  <c r="K16" i="29"/>
  <c r="J16" i="29"/>
  <c r="I16" i="29"/>
  <c r="H16" i="29"/>
  <c r="G16" i="29"/>
  <c r="C12" i="29"/>
  <c r="A12" i="29" s="1"/>
  <c r="A11" i="29"/>
  <c r="AW69" i="28"/>
  <c r="AS69" i="28"/>
  <c r="AK69" i="28"/>
  <c r="AF69" i="28"/>
  <c r="AB69" i="28"/>
  <c r="T69" i="28"/>
  <c r="N69" i="28"/>
  <c r="I69" i="28"/>
  <c r="C69" i="28"/>
  <c r="B65" i="28"/>
  <c r="A65" i="28" s="1"/>
  <c r="A64" i="28"/>
  <c r="AU45" i="28"/>
  <c r="AQ45" i="28"/>
  <c r="AM45" i="28"/>
  <c r="AI45" i="28"/>
  <c r="AE45" i="28"/>
  <c r="AA45" i="28"/>
  <c r="W45" i="28"/>
  <c r="S45" i="28"/>
  <c r="O45" i="28"/>
  <c r="K45" i="28"/>
  <c r="G45" i="28"/>
  <c r="C45" i="28"/>
  <c r="B41" i="28"/>
  <c r="B42" i="28" s="1"/>
  <c r="A41" i="28"/>
  <c r="A40" i="28"/>
  <c r="AY22" i="28"/>
  <c r="AU22" i="28"/>
  <c r="AQ22" i="28"/>
  <c r="AM22" i="28"/>
  <c r="AI22" i="28"/>
  <c r="AE22" i="28"/>
  <c r="AA22" i="28"/>
  <c r="W22" i="28"/>
  <c r="S22" i="28"/>
  <c r="O22" i="28"/>
  <c r="K22" i="28"/>
  <c r="G22" i="28"/>
  <c r="C22" i="28"/>
  <c r="B18" i="28"/>
  <c r="B19" i="28" s="1"/>
  <c r="A18" i="28"/>
  <c r="A17" i="28"/>
  <c r="N85" i="27"/>
  <c r="K85" i="27"/>
  <c r="H85" i="27"/>
  <c r="N84" i="27"/>
  <c r="K84" i="27"/>
  <c r="H84" i="27"/>
  <c r="N83" i="27"/>
  <c r="K83" i="27"/>
  <c r="H83" i="27"/>
  <c r="N82" i="27"/>
  <c r="K82" i="27"/>
  <c r="H82" i="27"/>
  <c r="N81" i="27"/>
  <c r="K81" i="27"/>
  <c r="H81" i="27"/>
  <c r="N79" i="27"/>
  <c r="K79" i="27"/>
  <c r="H79" i="27"/>
  <c r="AB78" i="27"/>
  <c r="Y78" i="27"/>
  <c r="V78" i="27"/>
  <c r="N78" i="27"/>
  <c r="K78" i="27"/>
  <c r="H78" i="27"/>
  <c r="N77" i="27"/>
  <c r="K77" i="27"/>
  <c r="H77" i="27"/>
  <c r="AB76" i="27"/>
  <c r="Y76" i="27"/>
  <c r="V76" i="27"/>
  <c r="AB75" i="27"/>
  <c r="Y75" i="27"/>
  <c r="V75" i="27"/>
  <c r="N75" i="27"/>
  <c r="K75" i="27"/>
  <c r="H75" i="27"/>
  <c r="AB74" i="27"/>
  <c r="Y74" i="27"/>
  <c r="V74" i="27"/>
  <c r="N74" i="27"/>
  <c r="K74" i="27"/>
  <c r="H74" i="27"/>
  <c r="AB73" i="27"/>
  <c r="Y73" i="27"/>
  <c r="V73" i="27"/>
  <c r="N73" i="27"/>
  <c r="K73" i="27"/>
  <c r="H73" i="27"/>
  <c r="AB72" i="27"/>
  <c r="Y72" i="27"/>
  <c r="V72" i="27"/>
  <c r="N72" i="27"/>
  <c r="K72" i="27"/>
  <c r="H72" i="27"/>
  <c r="AB71" i="27"/>
  <c r="Y71" i="27"/>
  <c r="V71" i="27"/>
  <c r="N71" i="27"/>
  <c r="K71" i="27"/>
  <c r="H71" i="27"/>
  <c r="AB70" i="27"/>
  <c r="Y70" i="27"/>
  <c r="V70" i="27"/>
  <c r="N70" i="27"/>
  <c r="K70" i="27"/>
  <c r="H70" i="27"/>
  <c r="AB69" i="27"/>
  <c r="Y69" i="27"/>
  <c r="V69" i="27"/>
  <c r="N69" i="27"/>
  <c r="K69" i="27"/>
  <c r="H69" i="27"/>
  <c r="AB68" i="27"/>
  <c r="Y68" i="27"/>
  <c r="V68" i="27"/>
  <c r="N68" i="27"/>
  <c r="K68" i="27"/>
  <c r="H68" i="27"/>
  <c r="AB67" i="27"/>
  <c r="Y67" i="27"/>
  <c r="V67" i="27"/>
  <c r="N67" i="27"/>
  <c r="K67" i="27"/>
  <c r="H67" i="27"/>
  <c r="N66" i="27"/>
  <c r="K66" i="27"/>
  <c r="H66" i="27"/>
  <c r="AB65" i="27"/>
  <c r="Y65" i="27"/>
  <c r="V65" i="27"/>
  <c r="N65" i="27"/>
  <c r="K65" i="27"/>
  <c r="H65" i="27"/>
  <c r="AB64" i="27"/>
  <c r="Y64" i="27"/>
  <c r="V64" i="27"/>
  <c r="N64" i="27"/>
  <c r="K64" i="27"/>
  <c r="H64" i="27"/>
  <c r="AB63" i="27"/>
  <c r="Y63" i="27"/>
  <c r="V63" i="27"/>
  <c r="N63" i="27"/>
  <c r="K63" i="27"/>
  <c r="H63" i="27"/>
  <c r="AB62" i="27"/>
  <c r="Y62" i="27"/>
  <c r="V62" i="27"/>
  <c r="AB61" i="27"/>
  <c r="Y61" i="27"/>
  <c r="V61" i="27"/>
  <c r="N61" i="27"/>
  <c r="K61" i="27"/>
  <c r="H61" i="27"/>
  <c r="AB60" i="27"/>
  <c r="Y60" i="27"/>
  <c r="V60" i="27"/>
  <c r="N60" i="27"/>
  <c r="K60" i="27"/>
  <c r="H60" i="27"/>
  <c r="N59" i="27"/>
  <c r="K59" i="27"/>
  <c r="H59" i="27"/>
  <c r="AB58" i="27"/>
  <c r="Y58" i="27"/>
  <c r="V58" i="27"/>
  <c r="AB57" i="27"/>
  <c r="Y57" i="27"/>
  <c r="V57" i="27"/>
  <c r="N57" i="27"/>
  <c r="K57" i="27"/>
  <c r="H57" i="27"/>
  <c r="AB56" i="27"/>
  <c r="Y56" i="27"/>
  <c r="V56" i="27"/>
  <c r="AB55" i="27"/>
  <c r="Y55" i="27"/>
  <c r="V55" i="27"/>
  <c r="N55" i="27"/>
  <c r="K55" i="27"/>
  <c r="H55" i="27"/>
  <c r="AB54" i="27"/>
  <c r="Y54" i="27"/>
  <c r="V54" i="27"/>
  <c r="N54" i="27"/>
  <c r="K54" i="27"/>
  <c r="H54" i="27"/>
  <c r="N53" i="27"/>
  <c r="K53" i="27"/>
  <c r="H53" i="27"/>
  <c r="AB52" i="27"/>
  <c r="Y52" i="27"/>
  <c r="V52" i="27"/>
  <c r="N52" i="27"/>
  <c r="K52" i="27"/>
  <c r="H52" i="27"/>
  <c r="AB51" i="27"/>
  <c r="Y51" i="27"/>
  <c r="V51" i="27"/>
  <c r="N51" i="27"/>
  <c r="K51" i="27"/>
  <c r="H51" i="27"/>
  <c r="AB50" i="27"/>
  <c r="Y50" i="27"/>
  <c r="V50" i="27"/>
  <c r="N50" i="27"/>
  <c r="K50" i="27"/>
  <c r="H50" i="27"/>
  <c r="AB49" i="27"/>
  <c r="Y49" i="27"/>
  <c r="V49" i="27"/>
  <c r="N49" i="27"/>
  <c r="K49" i="27"/>
  <c r="H49" i="27"/>
  <c r="AB48" i="27"/>
  <c r="Y48" i="27"/>
  <c r="V48" i="27"/>
  <c r="N48" i="27"/>
  <c r="K48" i="27"/>
  <c r="H48" i="27"/>
  <c r="N47" i="27"/>
  <c r="K47" i="27"/>
  <c r="H47" i="27"/>
  <c r="AB46" i="27"/>
  <c r="Y46" i="27"/>
  <c r="V46" i="27"/>
  <c r="N46" i="27"/>
  <c r="K46" i="27"/>
  <c r="H46" i="27"/>
  <c r="AB45" i="27"/>
  <c r="Y45" i="27"/>
  <c r="V45" i="27"/>
  <c r="AB44" i="27"/>
  <c r="Y44" i="27"/>
  <c r="V44" i="27"/>
  <c r="N44" i="27"/>
  <c r="K44" i="27"/>
  <c r="H44" i="27"/>
  <c r="AB43" i="27"/>
  <c r="Y43" i="27"/>
  <c r="V43" i="27"/>
  <c r="N43" i="27"/>
  <c r="K43" i="27"/>
  <c r="H43" i="27"/>
  <c r="N42" i="27"/>
  <c r="K42" i="27"/>
  <c r="H42" i="27"/>
  <c r="AB41" i="27"/>
  <c r="Y41" i="27"/>
  <c r="V41" i="27"/>
  <c r="AB40" i="27"/>
  <c r="Y40" i="27"/>
  <c r="V40" i="27"/>
  <c r="N40" i="27"/>
  <c r="K40" i="27"/>
  <c r="H40" i="27"/>
  <c r="AB39" i="27"/>
  <c r="Y39" i="27"/>
  <c r="V39" i="27"/>
  <c r="N39" i="27"/>
  <c r="K39" i="27"/>
  <c r="H39" i="27"/>
  <c r="AB38" i="27"/>
  <c r="Y38" i="27"/>
  <c r="V38" i="27"/>
  <c r="N38" i="27"/>
  <c r="K38" i="27"/>
  <c r="H38" i="27"/>
  <c r="N37" i="27"/>
  <c r="K37" i="27"/>
  <c r="H37" i="27"/>
  <c r="AB36" i="27"/>
  <c r="Y36" i="27"/>
  <c r="V36" i="27"/>
  <c r="AB35" i="27"/>
  <c r="Y35" i="27"/>
  <c r="V35" i="27"/>
  <c r="N35" i="27"/>
  <c r="K35" i="27"/>
  <c r="H35" i="27"/>
  <c r="AB34" i="27"/>
  <c r="Y34" i="27"/>
  <c r="V34" i="27"/>
  <c r="N34" i="27"/>
  <c r="K34" i="27"/>
  <c r="H34" i="27"/>
  <c r="AB33" i="27"/>
  <c r="Y33" i="27"/>
  <c r="V33" i="27"/>
  <c r="N33" i="27"/>
  <c r="K33" i="27"/>
  <c r="H33" i="27"/>
  <c r="AB32" i="27"/>
  <c r="Y32" i="27"/>
  <c r="V32" i="27"/>
  <c r="N32" i="27"/>
  <c r="K32" i="27"/>
  <c r="H32" i="27"/>
  <c r="AB30" i="27"/>
  <c r="Y30" i="27"/>
  <c r="V30" i="27"/>
  <c r="N30" i="27"/>
  <c r="K30" i="27"/>
  <c r="H30" i="27"/>
  <c r="AB29" i="27"/>
  <c r="Y29" i="27"/>
  <c r="V29" i="27"/>
  <c r="N29" i="27"/>
  <c r="K29" i="27"/>
  <c r="H29" i="27"/>
  <c r="AB28" i="27"/>
  <c r="Y28" i="27"/>
  <c r="V28" i="27"/>
  <c r="N28" i="27"/>
  <c r="K28" i="27"/>
  <c r="H28" i="27"/>
  <c r="AB27" i="27"/>
  <c r="Y27" i="27"/>
  <c r="V27" i="27"/>
  <c r="N27" i="27"/>
  <c r="K27" i="27"/>
  <c r="H27" i="27"/>
  <c r="AB26" i="27"/>
  <c r="Y26" i="27"/>
  <c r="V26" i="27"/>
  <c r="N26" i="27"/>
  <c r="K26" i="27"/>
  <c r="H26" i="27"/>
  <c r="AB25" i="27"/>
  <c r="Y25" i="27"/>
  <c r="V25" i="27"/>
  <c r="N25" i="27"/>
  <c r="K25" i="27"/>
  <c r="H25" i="27"/>
  <c r="AB24" i="27"/>
  <c r="Y24" i="27"/>
  <c r="V24" i="27"/>
  <c r="N24" i="27"/>
  <c r="K24" i="27"/>
  <c r="H24" i="27"/>
  <c r="AB23" i="27"/>
  <c r="Y23" i="27"/>
  <c r="V23" i="27"/>
  <c r="AB22" i="27"/>
  <c r="Y22" i="27"/>
  <c r="V22" i="27"/>
  <c r="N22" i="27"/>
  <c r="K22" i="27"/>
  <c r="H22" i="27"/>
  <c r="N21" i="27"/>
  <c r="K21" i="27"/>
  <c r="H21" i="27"/>
  <c r="AB20" i="27"/>
  <c r="Y20" i="27"/>
  <c r="V20" i="27"/>
  <c r="N20" i="27"/>
  <c r="K20" i="27"/>
  <c r="H20" i="27"/>
  <c r="AB19" i="27"/>
  <c r="Y19" i="27"/>
  <c r="V19" i="27"/>
  <c r="AB18" i="27"/>
  <c r="Y18" i="27"/>
  <c r="V18" i="27"/>
  <c r="AB17" i="27"/>
  <c r="Y17" i="27"/>
  <c r="V17" i="27"/>
  <c r="N17" i="27"/>
  <c r="K17" i="27"/>
  <c r="H17" i="27"/>
  <c r="AB16" i="27"/>
  <c r="Y16" i="27"/>
  <c r="V16" i="27"/>
  <c r="N16" i="27"/>
  <c r="K16" i="27"/>
  <c r="H16" i="27"/>
  <c r="AB15" i="27"/>
  <c r="Y15" i="27"/>
  <c r="V15" i="27"/>
  <c r="N15" i="27"/>
  <c r="K15" i="27"/>
  <c r="H15" i="27"/>
  <c r="AB14" i="27"/>
  <c r="Y14" i="27"/>
  <c r="V14" i="27"/>
  <c r="N14" i="27"/>
  <c r="K14" i="27"/>
  <c r="H14" i="27"/>
  <c r="Z12" i="27"/>
  <c r="W12" i="27"/>
  <c r="T12" i="27"/>
  <c r="L12" i="27"/>
  <c r="I12" i="27"/>
  <c r="G12" i="27"/>
  <c r="X12" i="27" s="1"/>
  <c r="F11" i="27"/>
  <c r="W11" i="27" s="1"/>
  <c r="N92" i="26"/>
  <c r="K92" i="26"/>
  <c r="H92" i="26"/>
  <c r="N91" i="26"/>
  <c r="K91" i="26"/>
  <c r="H91" i="26"/>
  <c r="N90" i="26"/>
  <c r="K90" i="26"/>
  <c r="H90" i="26"/>
  <c r="N89" i="26"/>
  <c r="K89" i="26"/>
  <c r="H89" i="26"/>
  <c r="N88" i="26"/>
  <c r="K88" i="26"/>
  <c r="H88" i="26"/>
  <c r="N86" i="26"/>
  <c r="K86" i="26"/>
  <c r="H86" i="26"/>
  <c r="N85" i="26"/>
  <c r="K85" i="26"/>
  <c r="H85" i="26"/>
  <c r="N84" i="26"/>
  <c r="K84" i="26"/>
  <c r="H84" i="26"/>
  <c r="N83" i="26"/>
  <c r="K83" i="26"/>
  <c r="H83" i="26"/>
  <c r="N82" i="26"/>
  <c r="K82" i="26"/>
  <c r="H82" i="26"/>
  <c r="N80" i="26"/>
  <c r="K80" i="26"/>
  <c r="H80" i="26"/>
  <c r="N79" i="26"/>
  <c r="K79" i="26"/>
  <c r="H79" i="26"/>
  <c r="N78" i="26"/>
  <c r="K78" i="26"/>
  <c r="H78" i="26"/>
  <c r="N77" i="26"/>
  <c r="K77" i="26"/>
  <c r="H77" i="26"/>
  <c r="N75" i="26"/>
  <c r="K75" i="26"/>
  <c r="H75" i="26"/>
  <c r="N74" i="26"/>
  <c r="K74" i="26"/>
  <c r="H74" i="26"/>
  <c r="N73" i="26"/>
  <c r="K73" i="26"/>
  <c r="H73" i="26"/>
  <c r="N72" i="26"/>
  <c r="K72" i="26"/>
  <c r="H72" i="26"/>
  <c r="N70" i="26"/>
  <c r="K70" i="26"/>
  <c r="H70" i="26"/>
  <c r="N69" i="26"/>
  <c r="K69" i="26"/>
  <c r="H69" i="26"/>
  <c r="N68" i="26"/>
  <c r="K68" i="26"/>
  <c r="H68" i="26"/>
  <c r="N67" i="26"/>
  <c r="K67" i="26"/>
  <c r="H67" i="26"/>
  <c r="N66" i="26"/>
  <c r="K66" i="26"/>
  <c r="H66" i="26"/>
  <c r="N64" i="26"/>
  <c r="K64" i="26"/>
  <c r="H64" i="26"/>
  <c r="N63" i="26"/>
  <c r="K63" i="26"/>
  <c r="H63" i="26"/>
  <c r="N62" i="26"/>
  <c r="K62" i="26"/>
  <c r="H62" i="26"/>
  <c r="N61" i="26"/>
  <c r="K61" i="26"/>
  <c r="H61" i="26"/>
  <c r="N60" i="26"/>
  <c r="K60" i="26"/>
  <c r="H60" i="26"/>
  <c r="N59" i="26"/>
  <c r="K59" i="26"/>
  <c r="H59" i="26"/>
  <c r="N58" i="26"/>
  <c r="K58" i="26"/>
  <c r="H58" i="26"/>
  <c r="N57" i="26"/>
  <c r="K57" i="26"/>
  <c r="H57" i="26"/>
  <c r="N56" i="26"/>
  <c r="K56" i="26"/>
  <c r="H56" i="26"/>
  <c r="N54" i="26"/>
  <c r="K54" i="26"/>
  <c r="H54" i="26"/>
  <c r="N53" i="26"/>
  <c r="K53" i="26"/>
  <c r="H53" i="26"/>
  <c r="N52" i="26"/>
  <c r="K52" i="26"/>
  <c r="H52" i="26"/>
  <c r="N51" i="26"/>
  <c r="K51" i="26"/>
  <c r="H51" i="26"/>
  <c r="N50" i="26"/>
  <c r="K50" i="26"/>
  <c r="H50" i="26"/>
  <c r="N49" i="26"/>
  <c r="K49" i="26"/>
  <c r="H49" i="26"/>
  <c r="N48" i="26"/>
  <c r="K48" i="26"/>
  <c r="H48" i="26"/>
  <c r="N46" i="26"/>
  <c r="K46" i="26"/>
  <c r="H46" i="26"/>
  <c r="N45" i="26"/>
  <c r="K45" i="26"/>
  <c r="H45" i="26"/>
  <c r="N44" i="26"/>
  <c r="K44" i="26"/>
  <c r="H44" i="26"/>
  <c r="N43" i="26"/>
  <c r="K43" i="26"/>
  <c r="H43" i="26"/>
  <c r="N42" i="26"/>
  <c r="K42" i="26"/>
  <c r="H42" i="26"/>
  <c r="N40" i="26"/>
  <c r="K40" i="26"/>
  <c r="H40" i="26"/>
  <c r="N39" i="26"/>
  <c r="K39" i="26"/>
  <c r="H39" i="26"/>
  <c r="N38" i="26"/>
  <c r="K38" i="26"/>
  <c r="H38" i="26"/>
  <c r="N36" i="26"/>
  <c r="K36" i="26"/>
  <c r="H36" i="26"/>
  <c r="N35" i="26"/>
  <c r="K35" i="26"/>
  <c r="H35" i="26"/>
  <c r="N34" i="26"/>
  <c r="K34" i="26"/>
  <c r="H34" i="26"/>
  <c r="N33" i="26"/>
  <c r="K33" i="26"/>
  <c r="H33" i="26"/>
  <c r="N32" i="26"/>
  <c r="K32" i="26"/>
  <c r="H32" i="26"/>
  <c r="N31" i="26"/>
  <c r="K31" i="26"/>
  <c r="H31" i="26"/>
  <c r="N30" i="26"/>
  <c r="K30" i="26"/>
  <c r="H30" i="26"/>
  <c r="N29" i="26"/>
  <c r="K29" i="26"/>
  <c r="H29" i="26"/>
  <c r="N28" i="26"/>
  <c r="K28" i="26"/>
  <c r="H28" i="26"/>
  <c r="N27" i="26"/>
  <c r="K27" i="26"/>
  <c r="H27" i="26"/>
  <c r="N26" i="26"/>
  <c r="K26" i="26"/>
  <c r="H26" i="26"/>
  <c r="N25" i="26"/>
  <c r="K25" i="26"/>
  <c r="H25" i="26"/>
  <c r="N24" i="26"/>
  <c r="K24" i="26"/>
  <c r="H24" i="26"/>
  <c r="N22" i="26"/>
  <c r="K22" i="26"/>
  <c r="H22" i="26"/>
  <c r="N19" i="26"/>
  <c r="K19" i="26"/>
  <c r="H19" i="26"/>
  <c r="N18" i="26"/>
  <c r="K18" i="26"/>
  <c r="H18" i="26"/>
  <c r="N17" i="26"/>
  <c r="K17" i="26"/>
  <c r="H17" i="26"/>
  <c r="N16" i="26"/>
  <c r="K16" i="26"/>
  <c r="H16" i="26"/>
  <c r="L14" i="26"/>
  <c r="J14" i="26"/>
  <c r="I14" i="26"/>
  <c r="H14" i="26"/>
  <c r="K14" i="26" s="1"/>
  <c r="G14" i="26"/>
  <c r="M14" i="26" s="1"/>
  <c r="J13" i="26"/>
  <c r="G13" i="26"/>
  <c r="M13" i="26" s="1"/>
  <c r="F13" i="26"/>
  <c r="I13" i="26" s="1"/>
  <c r="O81" i="25"/>
  <c r="L81" i="25"/>
  <c r="I81" i="25"/>
  <c r="O80" i="25"/>
  <c r="L80" i="25"/>
  <c r="I80" i="25"/>
  <c r="O79" i="25"/>
  <c r="L79" i="25"/>
  <c r="I79" i="25"/>
  <c r="O78" i="25"/>
  <c r="L78" i="25"/>
  <c r="I78" i="25"/>
  <c r="O77" i="25"/>
  <c r="L77" i="25"/>
  <c r="I77" i="25"/>
  <c r="O76" i="25"/>
  <c r="L76" i="25"/>
  <c r="I76" i="25"/>
  <c r="O75" i="25"/>
  <c r="L75" i="25"/>
  <c r="I75" i="25"/>
  <c r="O74" i="25"/>
  <c r="L74" i="25"/>
  <c r="I74" i="25"/>
  <c r="O73" i="25"/>
  <c r="L73" i="25"/>
  <c r="I73" i="25"/>
  <c r="O72" i="25"/>
  <c r="L72" i="25"/>
  <c r="I72" i="25"/>
  <c r="O71" i="25"/>
  <c r="L71" i="25"/>
  <c r="I71" i="25"/>
  <c r="O70" i="25"/>
  <c r="L70" i="25"/>
  <c r="I70" i="25"/>
  <c r="O69" i="25"/>
  <c r="L69" i="25"/>
  <c r="I69" i="25"/>
  <c r="O68" i="25"/>
  <c r="L68" i="25"/>
  <c r="I68" i="25"/>
  <c r="O67" i="25"/>
  <c r="L67" i="25"/>
  <c r="I67" i="25"/>
  <c r="O66" i="25"/>
  <c r="L66" i="25"/>
  <c r="I66" i="25"/>
  <c r="O65" i="25"/>
  <c r="L65" i="25"/>
  <c r="I65" i="25"/>
  <c r="O64" i="25"/>
  <c r="L64" i="25"/>
  <c r="I64" i="25"/>
  <c r="O63" i="25"/>
  <c r="L63" i="25"/>
  <c r="I63" i="25"/>
  <c r="O62" i="25"/>
  <c r="L62" i="25"/>
  <c r="I62" i="25"/>
  <c r="O61" i="25"/>
  <c r="L61" i="25"/>
  <c r="I61" i="25"/>
  <c r="O60" i="25"/>
  <c r="L60" i="25"/>
  <c r="I60" i="25"/>
  <c r="O59" i="25"/>
  <c r="L59" i="25"/>
  <c r="I59" i="25"/>
  <c r="O58" i="25"/>
  <c r="L58" i="25"/>
  <c r="I58" i="25"/>
  <c r="O57" i="25"/>
  <c r="L57" i="25"/>
  <c r="I57" i="25"/>
  <c r="O56" i="25"/>
  <c r="L56" i="25"/>
  <c r="I56" i="25"/>
  <c r="O55" i="25"/>
  <c r="L55" i="25"/>
  <c r="I55" i="25"/>
  <c r="O54" i="25"/>
  <c r="L54" i="25"/>
  <c r="I54" i="25"/>
  <c r="O53" i="25"/>
  <c r="L53" i="25"/>
  <c r="I53" i="25"/>
  <c r="O52" i="25"/>
  <c r="L52" i="25"/>
  <c r="I52" i="25"/>
  <c r="O51" i="25"/>
  <c r="L51" i="25"/>
  <c r="I51" i="25"/>
  <c r="O50" i="25"/>
  <c r="L50" i="25"/>
  <c r="I50" i="25"/>
  <c r="O49" i="25"/>
  <c r="L49" i="25"/>
  <c r="I49" i="25"/>
  <c r="O48" i="25"/>
  <c r="L48" i="25"/>
  <c r="I48" i="25"/>
  <c r="O47" i="25"/>
  <c r="L47" i="25"/>
  <c r="I47" i="25"/>
  <c r="O46" i="25"/>
  <c r="L46" i="25"/>
  <c r="I46" i="25"/>
  <c r="O45" i="25"/>
  <c r="L45" i="25"/>
  <c r="I45" i="25"/>
  <c r="O44" i="25"/>
  <c r="L44" i="25"/>
  <c r="I44" i="25"/>
  <c r="O43" i="25"/>
  <c r="L43" i="25"/>
  <c r="I43" i="25"/>
  <c r="O42" i="25"/>
  <c r="L42" i="25"/>
  <c r="I42" i="25"/>
  <c r="O41" i="25"/>
  <c r="L41" i="25"/>
  <c r="I41" i="25"/>
  <c r="O40" i="25"/>
  <c r="L40" i="25"/>
  <c r="I40" i="25"/>
  <c r="O39" i="25"/>
  <c r="L39" i="25"/>
  <c r="I39" i="25"/>
  <c r="O38" i="25"/>
  <c r="L38" i="25"/>
  <c r="I38" i="25"/>
  <c r="O37" i="25"/>
  <c r="L37" i="25"/>
  <c r="I37" i="25"/>
  <c r="O36" i="25"/>
  <c r="L36" i="25"/>
  <c r="I36" i="25"/>
  <c r="O35" i="25"/>
  <c r="L35" i="25"/>
  <c r="I35" i="25"/>
  <c r="O34" i="25"/>
  <c r="L34" i="25"/>
  <c r="I34" i="25"/>
  <c r="O33" i="25"/>
  <c r="L33" i="25"/>
  <c r="I33" i="25"/>
  <c r="O32" i="25"/>
  <c r="L32" i="25"/>
  <c r="I32" i="25"/>
  <c r="O31" i="25"/>
  <c r="L31" i="25"/>
  <c r="I31" i="25"/>
  <c r="O30" i="25"/>
  <c r="L30" i="25"/>
  <c r="I30" i="25"/>
  <c r="O29" i="25"/>
  <c r="L29" i="25"/>
  <c r="I29" i="25"/>
  <c r="O28" i="25"/>
  <c r="L28" i="25"/>
  <c r="I28" i="25"/>
  <c r="O27" i="25"/>
  <c r="L27" i="25"/>
  <c r="I27" i="25"/>
  <c r="O26" i="25"/>
  <c r="L26" i="25"/>
  <c r="I26" i="25"/>
  <c r="O25" i="25"/>
  <c r="L25" i="25"/>
  <c r="I25" i="25"/>
  <c r="O24" i="25"/>
  <c r="L24" i="25"/>
  <c r="I24" i="25"/>
  <c r="O23" i="25"/>
  <c r="L23" i="25"/>
  <c r="I23" i="25"/>
  <c r="O22" i="25"/>
  <c r="L22" i="25"/>
  <c r="I22" i="25"/>
  <c r="O21" i="25"/>
  <c r="L21" i="25"/>
  <c r="I21" i="25"/>
  <c r="O19" i="25"/>
  <c r="L19" i="25"/>
  <c r="I19" i="25"/>
  <c r="O18" i="25"/>
  <c r="L18" i="25"/>
  <c r="I18" i="25"/>
  <c r="O17" i="25"/>
  <c r="L17" i="25"/>
  <c r="I17" i="25"/>
  <c r="O15" i="25"/>
  <c r="N15" i="25"/>
  <c r="M15" i="25"/>
  <c r="L15" i="25"/>
  <c r="K15" i="25"/>
  <c r="J15" i="25"/>
  <c r="I14" i="25"/>
  <c r="O14" i="25" s="1"/>
  <c r="H14" i="25"/>
  <c r="K14" i="25" s="1"/>
  <c r="G14" i="25"/>
  <c r="M14" i="25" s="1"/>
  <c r="U100" i="23"/>
  <c r="T100" i="23"/>
  <c r="S100" i="23"/>
  <c r="Q100" i="23"/>
  <c r="P100" i="23"/>
  <c r="O100" i="23"/>
  <c r="N100" i="23"/>
  <c r="M100" i="23"/>
  <c r="L100" i="23"/>
  <c r="K100" i="23"/>
  <c r="J100" i="23"/>
  <c r="I100" i="23"/>
  <c r="H100" i="23"/>
  <c r="G100" i="23"/>
  <c r="F100" i="23"/>
  <c r="U99" i="23"/>
  <c r="T99" i="23"/>
  <c r="S99" i="23"/>
  <c r="Q99" i="23"/>
  <c r="P99" i="23"/>
  <c r="O99" i="23"/>
  <c r="N99" i="23"/>
  <c r="M99" i="23"/>
  <c r="L99" i="23"/>
  <c r="K99" i="23"/>
  <c r="J99" i="23"/>
  <c r="I99" i="23"/>
  <c r="H99" i="23"/>
  <c r="G99" i="23"/>
  <c r="F99" i="23"/>
  <c r="U98" i="23"/>
  <c r="T98" i="23"/>
  <c r="S98" i="23"/>
  <c r="Q98" i="23"/>
  <c r="P98" i="23"/>
  <c r="O98" i="23"/>
  <c r="N98" i="23"/>
  <c r="M98" i="23"/>
  <c r="L98" i="23"/>
  <c r="K98" i="23"/>
  <c r="J98" i="23"/>
  <c r="I98" i="23"/>
  <c r="H98" i="23"/>
  <c r="G98" i="23"/>
  <c r="F98" i="23"/>
  <c r="U97" i="23"/>
  <c r="T97" i="23"/>
  <c r="S97" i="23"/>
  <c r="Q97" i="23"/>
  <c r="P97" i="23"/>
  <c r="O97" i="23"/>
  <c r="N97" i="23"/>
  <c r="M97" i="23"/>
  <c r="L97" i="23"/>
  <c r="K97" i="23"/>
  <c r="J97" i="23"/>
  <c r="I97" i="23"/>
  <c r="H97" i="23"/>
  <c r="G97" i="23"/>
  <c r="F97" i="23"/>
  <c r="U96" i="23"/>
  <c r="T96" i="23"/>
  <c r="S96" i="23"/>
  <c r="Q96" i="23"/>
  <c r="P96" i="23"/>
  <c r="O96" i="23"/>
  <c r="N96" i="23"/>
  <c r="M96" i="23"/>
  <c r="L96" i="23"/>
  <c r="K96" i="23"/>
  <c r="J96" i="23"/>
  <c r="I96" i="23"/>
  <c r="H96" i="23"/>
  <c r="G96" i="23"/>
  <c r="F96" i="23"/>
  <c r="U95" i="23"/>
  <c r="U94" i="23" s="1"/>
  <c r="T95" i="23"/>
  <c r="S95" i="23"/>
  <c r="S94" i="23" s="1"/>
  <c r="Q95" i="23"/>
  <c r="P95" i="23"/>
  <c r="O95" i="23"/>
  <c r="N95" i="23"/>
  <c r="M95" i="23"/>
  <c r="L95" i="23"/>
  <c r="K95" i="23"/>
  <c r="J95" i="23"/>
  <c r="I95" i="23"/>
  <c r="H95" i="23"/>
  <c r="G95" i="23"/>
  <c r="F95" i="23"/>
  <c r="T94" i="23"/>
  <c r="Q94" i="23"/>
  <c r="P94" i="23"/>
  <c r="O94" i="23"/>
  <c r="N94" i="23"/>
  <c r="M94" i="23"/>
  <c r="L94" i="23"/>
  <c r="K94" i="23"/>
  <c r="J94" i="23"/>
  <c r="I94" i="23"/>
  <c r="H94" i="23"/>
  <c r="G94" i="23"/>
  <c r="F94" i="23"/>
  <c r="U93" i="23"/>
  <c r="T93" i="23"/>
  <c r="S93" i="23"/>
  <c r="Q93" i="23"/>
  <c r="P93" i="23"/>
  <c r="O93" i="23"/>
  <c r="N93" i="23"/>
  <c r="M93" i="23"/>
  <c r="L93" i="23"/>
  <c r="K93" i="23"/>
  <c r="J93" i="23"/>
  <c r="I93" i="23"/>
  <c r="H93" i="23"/>
  <c r="G93" i="23"/>
  <c r="F93" i="23"/>
  <c r="U92" i="23"/>
  <c r="T92" i="23"/>
  <c r="S92" i="23"/>
  <c r="Q92" i="23"/>
  <c r="P92" i="23"/>
  <c r="O92" i="23"/>
  <c r="N92" i="23"/>
  <c r="M92" i="23"/>
  <c r="L92" i="23"/>
  <c r="K92" i="23"/>
  <c r="J92" i="23"/>
  <c r="I92" i="23"/>
  <c r="H92" i="23"/>
  <c r="G92" i="23"/>
  <c r="F92" i="23"/>
  <c r="U91" i="23"/>
  <c r="T91" i="23"/>
  <c r="S91" i="23"/>
  <c r="Q91" i="23"/>
  <c r="P91" i="23"/>
  <c r="O91" i="23"/>
  <c r="N91" i="23"/>
  <c r="M91" i="23"/>
  <c r="L91" i="23"/>
  <c r="K91" i="23"/>
  <c r="J91" i="23"/>
  <c r="I91" i="23"/>
  <c r="H91" i="23"/>
  <c r="G91" i="23"/>
  <c r="F91" i="23"/>
  <c r="U90" i="23"/>
  <c r="T90" i="23"/>
  <c r="S90" i="23"/>
  <c r="Q90" i="23"/>
  <c r="P90" i="23"/>
  <c r="O90" i="23"/>
  <c r="N90" i="23"/>
  <c r="M90" i="23"/>
  <c r="L90" i="23"/>
  <c r="K90" i="23"/>
  <c r="J90" i="23"/>
  <c r="I90" i="23"/>
  <c r="H90" i="23"/>
  <c r="G90" i="23"/>
  <c r="F90" i="23"/>
  <c r="U89" i="23"/>
  <c r="T89" i="23"/>
  <c r="S89" i="23"/>
  <c r="Q89" i="23"/>
  <c r="P89" i="23"/>
  <c r="O89" i="23"/>
  <c r="N89" i="23"/>
  <c r="M89" i="23"/>
  <c r="L89" i="23"/>
  <c r="K89" i="23"/>
  <c r="J89" i="23"/>
  <c r="I89" i="23"/>
  <c r="H89" i="23"/>
  <c r="G89" i="23"/>
  <c r="F89" i="23"/>
  <c r="U88" i="23"/>
  <c r="T88" i="23"/>
  <c r="S88" i="23"/>
  <c r="Q88" i="23"/>
  <c r="P88" i="23"/>
  <c r="O88" i="23"/>
  <c r="N88" i="23"/>
  <c r="M88" i="23"/>
  <c r="L88" i="23"/>
  <c r="K88" i="23"/>
  <c r="J88" i="23"/>
  <c r="I88" i="23"/>
  <c r="H88" i="23"/>
  <c r="G88" i="23"/>
  <c r="F88" i="23"/>
  <c r="U87" i="23"/>
  <c r="U86" i="23" s="1"/>
  <c r="T87" i="23"/>
  <c r="S87" i="23"/>
  <c r="S86" i="23" s="1"/>
  <c r="Q87" i="23"/>
  <c r="P87" i="23"/>
  <c r="O87" i="23"/>
  <c r="N87" i="23"/>
  <c r="M87" i="23"/>
  <c r="L87" i="23"/>
  <c r="K87" i="23"/>
  <c r="J87" i="23"/>
  <c r="I87" i="23"/>
  <c r="H87" i="23"/>
  <c r="G87" i="23"/>
  <c r="F87" i="23"/>
  <c r="T86" i="23"/>
  <c r="Q86" i="23"/>
  <c r="P86" i="23"/>
  <c r="O86" i="23"/>
  <c r="N86" i="23"/>
  <c r="M86" i="23"/>
  <c r="L86" i="23"/>
  <c r="K86" i="23"/>
  <c r="J86" i="23"/>
  <c r="I86" i="23"/>
  <c r="H86" i="23"/>
  <c r="G86" i="23"/>
  <c r="F86" i="23"/>
  <c r="U85" i="23"/>
  <c r="U84" i="23" s="1"/>
  <c r="T85" i="23"/>
  <c r="S85" i="23"/>
  <c r="S84" i="23" s="1"/>
  <c r="Q85" i="23"/>
  <c r="P85" i="23"/>
  <c r="O85" i="23"/>
  <c r="N85" i="23"/>
  <c r="M85" i="23"/>
  <c r="L85" i="23"/>
  <c r="K85" i="23"/>
  <c r="J85" i="23"/>
  <c r="I85" i="23"/>
  <c r="H85" i="23"/>
  <c r="G85" i="23"/>
  <c r="F85" i="23"/>
  <c r="T84" i="23"/>
  <c r="Q84" i="23"/>
  <c r="P84" i="23"/>
  <c r="O84" i="23"/>
  <c r="N84" i="23"/>
  <c r="M84" i="23"/>
  <c r="L84" i="23"/>
  <c r="K84" i="23"/>
  <c r="J84" i="23"/>
  <c r="I84" i="23"/>
  <c r="H84" i="23"/>
  <c r="G84" i="23"/>
  <c r="F84" i="23"/>
  <c r="U83" i="23"/>
  <c r="U82" i="23" s="1"/>
  <c r="T83" i="23"/>
  <c r="S83" i="23"/>
  <c r="S82" i="23" s="1"/>
  <c r="Q83" i="23"/>
  <c r="P83" i="23"/>
  <c r="O83" i="23"/>
  <c r="N83" i="23"/>
  <c r="M83" i="23"/>
  <c r="L83" i="23"/>
  <c r="K83" i="23"/>
  <c r="J83" i="23"/>
  <c r="I83" i="23"/>
  <c r="H83" i="23"/>
  <c r="G83" i="23"/>
  <c r="F83" i="23"/>
  <c r="T82" i="23"/>
  <c r="Q82" i="23"/>
  <c r="P82" i="23"/>
  <c r="O82" i="23"/>
  <c r="N82" i="23"/>
  <c r="M82" i="23"/>
  <c r="L82" i="23"/>
  <c r="K82" i="23"/>
  <c r="J82" i="23"/>
  <c r="I82" i="23"/>
  <c r="H82" i="23"/>
  <c r="G82" i="23"/>
  <c r="F82" i="23"/>
  <c r="U81" i="23"/>
  <c r="U80" i="23" s="1"/>
  <c r="T81" i="23"/>
  <c r="S81" i="23"/>
  <c r="S80" i="23" s="1"/>
  <c r="Q81" i="23"/>
  <c r="P81" i="23"/>
  <c r="O81" i="23"/>
  <c r="N81" i="23"/>
  <c r="M81" i="23"/>
  <c r="L81" i="23"/>
  <c r="K81" i="23"/>
  <c r="J81" i="23"/>
  <c r="I81" i="23"/>
  <c r="H81" i="23"/>
  <c r="G81" i="23"/>
  <c r="F81" i="23"/>
  <c r="T80" i="23"/>
  <c r="Q80" i="23"/>
  <c r="P80" i="23"/>
  <c r="O80" i="23"/>
  <c r="N80" i="23"/>
  <c r="M80" i="23"/>
  <c r="L80" i="23"/>
  <c r="K80" i="23"/>
  <c r="J80" i="23"/>
  <c r="I80" i="23"/>
  <c r="H80" i="23"/>
  <c r="G80" i="23"/>
  <c r="F80" i="23"/>
  <c r="U79" i="23"/>
  <c r="T79" i="23"/>
  <c r="S79" i="23"/>
  <c r="Q79" i="23"/>
  <c r="P79" i="23"/>
  <c r="O79" i="23"/>
  <c r="N79" i="23"/>
  <c r="M79" i="23"/>
  <c r="L79" i="23"/>
  <c r="K79" i="23"/>
  <c r="J79" i="23"/>
  <c r="I79" i="23"/>
  <c r="H79" i="23"/>
  <c r="G79" i="23"/>
  <c r="F79" i="23"/>
  <c r="U78" i="23"/>
  <c r="T78" i="23"/>
  <c r="T77" i="23" s="1"/>
  <c r="S78" i="23"/>
  <c r="Q78" i="23"/>
  <c r="P78" i="23"/>
  <c r="O78" i="23"/>
  <c r="N78" i="23"/>
  <c r="M78" i="23"/>
  <c r="L78" i="23"/>
  <c r="K78" i="23"/>
  <c r="J78" i="23"/>
  <c r="I78" i="23"/>
  <c r="H78" i="23"/>
  <c r="G78" i="23"/>
  <c r="F78" i="23"/>
  <c r="U77" i="23"/>
  <c r="S77" i="23"/>
  <c r="Q77" i="23"/>
  <c r="P77" i="23"/>
  <c r="O77" i="23"/>
  <c r="N77" i="23"/>
  <c r="M77" i="23"/>
  <c r="L77" i="23"/>
  <c r="K77" i="23"/>
  <c r="J77" i="23"/>
  <c r="I77" i="23"/>
  <c r="H77" i="23"/>
  <c r="G77" i="23"/>
  <c r="F77" i="23"/>
  <c r="U76" i="23"/>
  <c r="T76" i="23"/>
  <c r="T75" i="23" s="1"/>
  <c r="S76" i="23"/>
  <c r="Q76" i="23"/>
  <c r="P76" i="23"/>
  <c r="O76" i="23"/>
  <c r="N76" i="23"/>
  <c r="M76" i="23"/>
  <c r="L76" i="23"/>
  <c r="K76" i="23"/>
  <c r="J76" i="23"/>
  <c r="I76" i="23"/>
  <c r="H76" i="23"/>
  <c r="G76" i="23"/>
  <c r="F76" i="23"/>
  <c r="U75" i="23"/>
  <c r="S75" i="23"/>
  <c r="Q75" i="23"/>
  <c r="P75" i="23"/>
  <c r="O75" i="23"/>
  <c r="N75" i="23"/>
  <c r="M75" i="23"/>
  <c r="L75" i="23"/>
  <c r="K75" i="23"/>
  <c r="J75" i="23"/>
  <c r="I75" i="23"/>
  <c r="H75" i="23"/>
  <c r="G75" i="23"/>
  <c r="F75" i="23"/>
  <c r="U74" i="23"/>
  <c r="T74" i="23"/>
  <c r="S74" i="23"/>
  <c r="Q74" i="23"/>
  <c r="P74" i="23"/>
  <c r="O74" i="23"/>
  <c r="N74" i="23"/>
  <c r="M74" i="23"/>
  <c r="L74" i="23"/>
  <c r="K74" i="23"/>
  <c r="J74" i="23"/>
  <c r="I74" i="23"/>
  <c r="H74" i="23"/>
  <c r="G74" i="23"/>
  <c r="F74" i="23"/>
  <c r="U73" i="23"/>
  <c r="U72" i="23" s="1"/>
  <c r="U14" i="23" s="1"/>
  <c r="T73" i="23"/>
  <c r="S73" i="23"/>
  <c r="S72" i="23" s="1"/>
  <c r="S14" i="23" s="1"/>
  <c r="Q73" i="23"/>
  <c r="P73" i="23"/>
  <c r="O73" i="23"/>
  <c r="N73" i="23"/>
  <c r="M73" i="23"/>
  <c r="L73" i="23"/>
  <c r="K73" i="23"/>
  <c r="J73" i="23"/>
  <c r="I73" i="23"/>
  <c r="H73" i="23"/>
  <c r="G73" i="23"/>
  <c r="F73" i="23"/>
  <c r="T72" i="23"/>
  <c r="Q72" i="23"/>
  <c r="P72" i="23"/>
  <c r="O72" i="23"/>
  <c r="N72" i="23"/>
  <c r="M72" i="23"/>
  <c r="L72" i="23"/>
  <c r="K72" i="23"/>
  <c r="J72" i="23"/>
  <c r="I72" i="23"/>
  <c r="H72" i="23"/>
  <c r="G72" i="23"/>
  <c r="F72" i="23"/>
  <c r="U71" i="23"/>
  <c r="T71" i="23"/>
  <c r="S71" i="23"/>
  <c r="Q71" i="23"/>
  <c r="P71" i="23"/>
  <c r="O71" i="23"/>
  <c r="N71" i="23"/>
  <c r="M71" i="23"/>
  <c r="L71" i="23"/>
  <c r="K71" i="23"/>
  <c r="J71" i="23"/>
  <c r="I71" i="23"/>
  <c r="H71" i="23"/>
  <c r="G71" i="23"/>
  <c r="F71" i="23"/>
  <c r="U70" i="23"/>
  <c r="T70" i="23"/>
  <c r="S70" i="23"/>
  <c r="Q70" i="23"/>
  <c r="P70" i="23"/>
  <c r="O70" i="23"/>
  <c r="N70" i="23"/>
  <c r="M70" i="23"/>
  <c r="L70" i="23"/>
  <c r="K70" i="23"/>
  <c r="J70" i="23"/>
  <c r="I70" i="23"/>
  <c r="H70" i="23"/>
  <c r="G70" i="23"/>
  <c r="F70" i="23"/>
  <c r="U69" i="23"/>
  <c r="T69" i="23"/>
  <c r="S69" i="23"/>
  <c r="Q69" i="23"/>
  <c r="P69" i="23"/>
  <c r="O69" i="23"/>
  <c r="N69" i="23"/>
  <c r="M69" i="23"/>
  <c r="L69" i="23"/>
  <c r="K69" i="23"/>
  <c r="J69" i="23"/>
  <c r="I69" i="23"/>
  <c r="H69" i="23"/>
  <c r="G69" i="23"/>
  <c r="F69" i="23"/>
  <c r="U68" i="23"/>
  <c r="T68" i="23"/>
  <c r="T67" i="23" s="1"/>
  <c r="S68" i="23"/>
  <c r="Q68" i="23"/>
  <c r="P68" i="23"/>
  <c r="O68" i="23"/>
  <c r="N68" i="23"/>
  <c r="M68" i="23"/>
  <c r="L68" i="23"/>
  <c r="K68" i="23"/>
  <c r="J68" i="23"/>
  <c r="I68" i="23"/>
  <c r="H68" i="23"/>
  <c r="G68" i="23"/>
  <c r="F68" i="23"/>
  <c r="U67" i="23"/>
  <c r="S67" i="23"/>
  <c r="Q67" i="23"/>
  <c r="P67" i="23"/>
  <c r="O67" i="23"/>
  <c r="N67" i="23"/>
  <c r="M67" i="23"/>
  <c r="L67" i="23"/>
  <c r="K67" i="23"/>
  <c r="J67" i="23"/>
  <c r="I67" i="23"/>
  <c r="H67" i="23"/>
  <c r="G67" i="23"/>
  <c r="F67" i="23"/>
  <c r="U66" i="23"/>
  <c r="T66" i="23"/>
  <c r="S66" i="23"/>
  <c r="Q66" i="23"/>
  <c r="P66" i="23"/>
  <c r="O66" i="23"/>
  <c r="N66" i="23"/>
  <c r="M66" i="23"/>
  <c r="L66" i="23"/>
  <c r="K66" i="23"/>
  <c r="J66" i="23"/>
  <c r="I66" i="23"/>
  <c r="H66" i="23"/>
  <c r="G66" i="23"/>
  <c r="F66" i="23"/>
  <c r="U65" i="23"/>
  <c r="T65" i="23"/>
  <c r="S65" i="23"/>
  <c r="Q65" i="23"/>
  <c r="P65" i="23"/>
  <c r="O65" i="23"/>
  <c r="N65" i="23"/>
  <c r="M65" i="23"/>
  <c r="L65" i="23"/>
  <c r="K65" i="23"/>
  <c r="J65" i="23"/>
  <c r="I65" i="23"/>
  <c r="H65" i="23"/>
  <c r="G65" i="23"/>
  <c r="F65" i="23"/>
  <c r="U64" i="23"/>
  <c r="T64" i="23"/>
  <c r="S64" i="23"/>
  <c r="Q64" i="23"/>
  <c r="P64" i="23"/>
  <c r="O64" i="23"/>
  <c r="N64" i="23"/>
  <c r="M64" i="23"/>
  <c r="L64" i="23"/>
  <c r="K64" i="23"/>
  <c r="J64" i="23"/>
  <c r="I64" i="23"/>
  <c r="H64" i="23"/>
  <c r="G64" i="23"/>
  <c r="F64" i="23"/>
  <c r="U63" i="23"/>
  <c r="T63" i="23"/>
  <c r="S63" i="23"/>
  <c r="Q63" i="23"/>
  <c r="P63" i="23"/>
  <c r="O63" i="23"/>
  <c r="N63" i="23"/>
  <c r="M63" i="23"/>
  <c r="L63" i="23"/>
  <c r="K63" i="23"/>
  <c r="J63" i="23"/>
  <c r="I63" i="23"/>
  <c r="H63" i="23"/>
  <c r="G63" i="23"/>
  <c r="F63" i="23"/>
  <c r="U62" i="23"/>
  <c r="T62" i="23"/>
  <c r="S62" i="23"/>
  <c r="Q62" i="23"/>
  <c r="P62" i="23"/>
  <c r="O62" i="23"/>
  <c r="N62" i="23"/>
  <c r="M62" i="23"/>
  <c r="L62" i="23"/>
  <c r="K62" i="23"/>
  <c r="J62" i="23"/>
  <c r="I62" i="23"/>
  <c r="H62" i="23"/>
  <c r="G62" i="23"/>
  <c r="F62" i="23"/>
  <c r="U61" i="23"/>
  <c r="T61" i="23"/>
  <c r="S61" i="23"/>
  <c r="Q61" i="23"/>
  <c r="P61" i="23"/>
  <c r="O61" i="23"/>
  <c r="N61" i="23"/>
  <c r="M61" i="23"/>
  <c r="L61" i="23"/>
  <c r="K61" i="23"/>
  <c r="J61" i="23"/>
  <c r="I61" i="23"/>
  <c r="H61" i="23"/>
  <c r="G61" i="23"/>
  <c r="F61" i="23"/>
  <c r="U60" i="23"/>
  <c r="T60" i="23"/>
  <c r="T59" i="23" s="1"/>
  <c r="S60" i="23"/>
  <c r="Q60" i="23"/>
  <c r="P60" i="23"/>
  <c r="O60" i="23"/>
  <c r="N60" i="23"/>
  <c r="M60" i="23"/>
  <c r="L60" i="23"/>
  <c r="K60" i="23"/>
  <c r="J60" i="23"/>
  <c r="I60" i="23"/>
  <c r="H60" i="23"/>
  <c r="G60" i="23"/>
  <c r="F60" i="23"/>
  <c r="U59" i="23"/>
  <c r="S59" i="23"/>
  <c r="Q59" i="23"/>
  <c r="P59" i="23"/>
  <c r="O59" i="23"/>
  <c r="N59" i="23"/>
  <c r="M59" i="23"/>
  <c r="L59" i="23"/>
  <c r="K59" i="23"/>
  <c r="J59" i="23"/>
  <c r="I59" i="23"/>
  <c r="H59" i="23"/>
  <c r="G59" i="23"/>
  <c r="F59" i="23"/>
  <c r="U57" i="23"/>
  <c r="T57" i="23"/>
  <c r="S57" i="23"/>
  <c r="Q57" i="23"/>
  <c r="P57" i="23"/>
  <c r="O57" i="23"/>
  <c r="N57" i="23"/>
  <c r="M57" i="23"/>
  <c r="L57" i="23"/>
  <c r="K57" i="23"/>
  <c r="J57" i="23"/>
  <c r="I57" i="23"/>
  <c r="H57" i="23"/>
  <c r="G57" i="23"/>
  <c r="F57" i="23"/>
  <c r="U56" i="23"/>
  <c r="T56" i="23"/>
  <c r="S56" i="23"/>
  <c r="Q56" i="23"/>
  <c r="P56" i="23"/>
  <c r="O56" i="23"/>
  <c r="N56" i="23"/>
  <c r="M56" i="23"/>
  <c r="L56" i="23"/>
  <c r="K56" i="23"/>
  <c r="J56" i="23"/>
  <c r="I56" i="23"/>
  <c r="H56" i="23"/>
  <c r="G56" i="23"/>
  <c r="F56" i="23"/>
  <c r="U55" i="23"/>
  <c r="T55" i="23"/>
  <c r="S55" i="23"/>
  <c r="Q55" i="23"/>
  <c r="P55" i="23"/>
  <c r="O55" i="23"/>
  <c r="N55" i="23"/>
  <c r="M55" i="23"/>
  <c r="L55" i="23"/>
  <c r="K55" i="23"/>
  <c r="J55" i="23"/>
  <c r="I55" i="23"/>
  <c r="H55" i="23"/>
  <c r="G55" i="23"/>
  <c r="F55" i="23"/>
  <c r="U54" i="23"/>
  <c r="T54" i="23"/>
  <c r="S54" i="23"/>
  <c r="Q54" i="23"/>
  <c r="P54" i="23"/>
  <c r="O54" i="23"/>
  <c r="N54" i="23"/>
  <c r="M54" i="23"/>
  <c r="L54" i="23"/>
  <c r="K54" i="23"/>
  <c r="J54" i="23"/>
  <c r="I54" i="23"/>
  <c r="H54" i="23"/>
  <c r="G54" i="23"/>
  <c r="F54" i="23"/>
  <c r="U53" i="23"/>
  <c r="T53" i="23"/>
  <c r="S53" i="23"/>
  <c r="Q53" i="23"/>
  <c r="P53" i="23"/>
  <c r="O53" i="23"/>
  <c r="N53" i="23"/>
  <c r="M53" i="23"/>
  <c r="L53" i="23"/>
  <c r="K53" i="23"/>
  <c r="J53" i="23"/>
  <c r="I53" i="23"/>
  <c r="H53" i="23"/>
  <c r="G53" i="23"/>
  <c r="F53" i="23"/>
  <c r="U52" i="23"/>
  <c r="T52" i="23"/>
  <c r="S52" i="23"/>
  <c r="Q52" i="23"/>
  <c r="P52" i="23"/>
  <c r="O52" i="23"/>
  <c r="N52" i="23"/>
  <c r="M52" i="23"/>
  <c r="L52" i="23"/>
  <c r="K52" i="23"/>
  <c r="J52" i="23"/>
  <c r="I52" i="23"/>
  <c r="H52" i="23"/>
  <c r="G52" i="23"/>
  <c r="F52" i="23"/>
  <c r="U51" i="23"/>
  <c r="T51" i="23"/>
  <c r="S51" i="23"/>
  <c r="Q51" i="23"/>
  <c r="P51" i="23"/>
  <c r="O51" i="23"/>
  <c r="N51" i="23"/>
  <c r="M51" i="23"/>
  <c r="L51" i="23"/>
  <c r="K51" i="23"/>
  <c r="J51" i="23"/>
  <c r="I51" i="23"/>
  <c r="H51" i="23"/>
  <c r="G51" i="23"/>
  <c r="F51" i="23"/>
  <c r="U50" i="23"/>
  <c r="T50" i="23"/>
  <c r="S50" i="23"/>
  <c r="Q50" i="23"/>
  <c r="P50" i="23"/>
  <c r="O50" i="23"/>
  <c r="N50" i="23"/>
  <c r="M50" i="23"/>
  <c r="L50" i="23"/>
  <c r="K50" i="23"/>
  <c r="J50" i="23"/>
  <c r="I50" i="23"/>
  <c r="H50" i="23"/>
  <c r="G50" i="23"/>
  <c r="F50" i="23"/>
  <c r="U49" i="23"/>
  <c r="T49" i="23"/>
  <c r="S49" i="23"/>
  <c r="Q49" i="23"/>
  <c r="P49" i="23"/>
  <c r="O49" i="23"/>
  <c r="N49" i="23"/>
  <c r="M49" i="23"/>
  <c r="L49" i="23"/>
  <c r="K49" i="23"/>
  <c r="J49" i="23"/>
  <c r="I49" i="23"/>
  <c r="H49" i="23"/>
  <c r="G49" i="23"/>
  <c r="F49" i="23"/>
  <c r="U48" i="23"/>
  <c r="T48" i="23"/>
  <c r="S48" i="23"/>
  <c r="Q48" i="23"/>
  <c r="P48" i="23"/>
  <c r="O48" i="23"/>
  <c r="N48" i="23"/>
  <c r="M48" i="23"/>
  <c r="L48" i="23"/>
  <c r="K48" i="23"/>
  <c r="J48" i="23"/>
  <c r="I48" i="23"/>
  <c r="H48" i="23"/>
  <c r="G48" i="23"/>
  <c r="F48" i="23"/>
  <c r="U47" i="23"/>
  <c r="T47" i="23"/>
  <c r="S47" i="23"/>
  <c r="Q47" i="23"/>
  <c r="P47" i="23"/>
  <c r="O47" i="23"/>
  <c r="N47" i="23"/>
  <c r="M47" i="23"/>
  <c r="L47" i="23"/>
  <c r="K47" i="23"/>
  <c r="J47" i="23"/>
  <c r="I47" i="23"/>
  <c r="H47" i="23"/>
  <c r="G47" i="23"/>
  <c r="F47" i="23"/>
  <c r="U46" i="23"/>
  <c r="T46" i="23"/>
  <c r="S46" i="23"/>
  <c r="Q46" i="23"/>
  <c r="P46" i="23"/>
  <c r="O46" i="23"/>
  <c r="N46" i="23"/>
  <c r="M46" i="23"/>
  <c r="L46" i="23"/>
  <c r="K46" i="23"/>
  <c r="J46" i="23"/>
  <c r="I46" i="23"/>
  <c r="H46" i="23"/>
  <c r="G46" i="23"/>
  <c r="F46" i="23"/>
  <c r="U45" i="23"/>
  <c r="T45" i="23"/>
  <c r="S45" i="23"/>
  <c r="Q45" i="23"/>
  <c r="P45" i="23"/>
  <c r="O45" i="23"/>
  <c r="N45" i="23"/>
  <c r="M45" i="23"/>
  <c r="L45" i="23"/>
  <c r="K45" i="23"/>
  <c r="J45" i="23"/>
  <c r="I45" i="23"/>
  <c r="H45" i="23"/>
  <c r="G45" i="23"/>
  <c r="F45" i="23"/>
  <c r="U44" i="23"/>
  <c r="T44" i="23"/>
  <c r="S44" i="23"/>
  <c r="Q44" i="23"/>
  <c r="P44" i="23"/>
  <c r="O44" i="23"/>
  <c r="N44" i="23"/>
  <c r="M44" i="23"/>
  <c r="L44" i="23"/>
  <c r="K44" i="23"/>
  <c r="J44" i="23"/>
  <c r="I44" i="23"/>
  <c r="H44" i="23"/>
  <c r="G44" i="23"/>
  <c r="F44" i="23"/>
  <c r="U43" i="23"/>
  <c r="T43" i="23"/>
  <c r="S43" i="23"/>
  <c r="Q43" i="23"/>
  <c r="P43" i="23"/>
  <c r="O43" i="23"/>
  <c r="N43" i="23"/>
  <c r="M43" i="23"/>
  <c r="L43" i="23"/>
  <c r="K43" i="23"/>
  <c r="J43" i="23"/>
  <c r="I43" i="23"/>
  <c r="H43" i="23"/>
  <c r="G43" i="23"/>
  <c r="F43" i="23"/>
  <c r="U42" i="23"/>
  <c r="T42" i="23"/>
  <c r="S42" i="23"/>
  <c r="Q42" i="23"/>
  <c r="P42" i="23"/>
  <c r="O42" i="23"/>
  <c r="N42" i="23"/>
  <c r="M42" i="23"/>
  <c r="L42" i="23"/>
  <c r="K42" i="23"/>
  <c r="J42" i="23"/>
  <c r="I42" i="23"/>
  <c r="H42" i="23"/>
  <c r="G42" i="23"/>
  <c r="F42" i="23"/>
  <c r="U41" i="23"/>
  <c r="T41" i="23"/>
  <c r="S41" i="23"/>
  <c r="Q41" i="23"/>
  <c r="P41" i="23"/>
  <c r="O41" i="23"/>
  <c r="N41" i="23"/>
  <c r="M41" i="23"/>
  <c r="L41" i="23"/>
  <c r="K41" i="23"/>
  <c r="J41" i="23"/>
  <c r="I41" i="23"/>
  <c r="H41" i="23"/>
  <c r="G41" i="23"/>
  <c r="F41" i="23"/>
  <c r="U40" i="23"/>
  <c r="T40" i="23"/>
  <c r="S40" i="23"/>
  <c r="Q40" i="23"/>
  <c r="P40" i="23"/>
  <c r="O40" i="23"/>
  <c r="N40" i="23"/>
  <c r="M40" i="23"/>
  <c r="L40" i="23"/>
  <c r="K40" i="23"/>
  <c r="J40" i="23"/>
  <c r="I40" i="23"/>
  <c r="H40" i="23"/>
  <c r="G40" i="23"/>
  <c r="F40" i="23"/>
  <c r="U39" i="23"/>
  <c r="T39" i="23"/>
  <c r="S39" i="23"/>
  <c r="Q39" i="23"/>
  <c r="P39" i="23"/>
  <c r="O39" i="23"/>
  <c r="N39" i="23"/>
  <c r="M39" i="23"/>
  <c r="L39" i="23"/>
  <c r="K39" i="23"/>
  <c r="J39" i="23"/>
  <c r="I39" i="23"/>
  <c r="H39" i="23"/>
  <c r="G39" i="23"/>
  <c r="F39" i="23"/>
  <c r="U38" i="23"/>
  <c r="T38" i="23"/>
  <c r="S38" i="23"/>
  <c r="Q38" i="23"/>
  <c r="P38" i="23"/>
  <c r="O38" i="23"/>
  <c r="N38" i="23"/>
  <c r="M38" i="23"/>
  <c r="L38" i="23"/>
  <c r="K38" i="23"/>
  <c r="J38" i="23"/>
  <c r="I38" i="23"/>
  <c r="H38" i="23"/>
  <c r="G38" i="23"/>
  <c r="F38" i="23"/>
  <c r="U37" i="23"/>
  <c r="T37" i="23"/>
  <c r="S37" i="23"/>
  <c r="Q37" i="23"/>
  <c r="P37" i="23"/>
  <c r="O37" i="23"/>
  <c r="N37" i="23"/>
  <c r="M37" i="23"/>
  <c r="L37" i="23"/>
  <c r="K37" i="23"/>
  <c r="J37" i="23"/>
  <c r="I37" i="23"/>
  <c r="H37" i="23"/>
  <c r="G37" i="23"/>
  <c r="F37" i="23"/>
  <c r="U36" i="23"/>
  <c r="T36" i="23"/>
  <c r="S36" i="23"/>
  <c r="Q36" i="23"/>
  <c r="P36" i="23"/>
  <c r="O36" i="23"/>
  <c r="N36" i="23"/>
  <c r="M36" i="23"/>
  <c r="L36" i="23"/>
  <c r="K36" i="23"/>
  <c r="J36" i="23"/>
  <c r="I36" i="23"/>
  <c r="H36" i="23"/>
  <c r="G36" i="23"/>
  <c r="F36" i="23"/>
  <c r="U35" i="23"/>
  <c r="T35" i="23"/>
  <c r="S35" i="23"/>
  <c r="Q35" i="23"/>
  <c r="P35" i="23"/>
  <c r="O35" i="23"/>
  <c r="N35" i="23"/>
  <c r="M35" i="23"/>
  <c r="L35" i="23"/>
  <c r="K35" i="23"/>
  <c r="J35" i="23"/>
  <c r="I35" i="23"/>
  <c r="H35" i="23"/>
  <c r="G35" i="23"/>
  <c r="F35" i="23"/>
  <c r="U34" i="23"/>
  <c r="T34" i="23"/>
  <c r="S34" i="23"/>
  <c r="Q34" i="23"/>
  <c r="P34" i="23"/>
  <c r="O34" i="23"/>
  <c r="N34" i="23"/>
  <c r="M34" i="23"/>
  <c r="L34" i="23"/>
  <c r="K34" i="23"/>
  <c r="J34" i="23"/>
  <c r="I34" i="23"/>
  <c r="H34" i="23"/>
  <c r="G34" i="23"/>
  <c r="F34" i="23"/>
  <c r="U33" i="23"/>
  <c r="T33" i="23"/>
  <c r="S33" i="23"/>
  <c r="Q33" i="23"/>
  <c r="P33" i="23"/>
  <c r="O33" i="23"/>
  <c r="N33" i="23"/>
  <c r="M33" i="23"/>
  <c r="L33" i="23"/>
  <c r="K33" i="23"/>
  <c r="J33" i="23"/>
  <c r="I33" i="23"/>
  <c r="H33" i="23"/>
  <c r="G33" i="23"/>
  <c r="F33" i="23"/>
  <c r="U32" i="23"/>
  <c r="T32" i="23"/>
  <c r="S32" i="23"/>
  <c r="Q32" i="23"/>
  <c r="P32" i="23"/>
  <c r="O32" i="23"/>
  <c r="N32" i="23"/>
  <c r="M32" i="23"/>
  <c r="L32" i="23"/>
  <c r="K32" i="23"/>
  <c r="J32" i="23"/>
  <c r="I32" i="23"/>
  <c r="H32" i="23"/>
  <c r="G32" i="23"/>
  <c r="F32" i="23"/>
  <c r="U31" i="23"/>
  <c r="T31" i="23"/>
  <c r="S31" i="23"/>
  <c r="Q31" i="23"/>
  <c r="P31" i="23"/>
  <c r="O31" i="23"/>
  <c r="N31" i="23"/>
  <c r="M31" i="23"/>
  <c r="L31" i="23"/>
  <c r="K31" i="23"/>
  <c r="J31" i="23"/>
  <c r="I31" i="23"/>
  <c r="H31" i="23"/>
  <c r="G31" i="23"/>
  <c r="F31" i="23"/>
  <c r="U30" i="23"/>
  <c r="T30" i="23"/>
  <c r="S30" i="23"/>
  <c r="Q30" i="23"/>
  <c r="P30" i="23"/>
  <c r="O30" i="23"/>
  <c r="N30" i="23"/>
  <c r="M30" i="23"/>
  <c r="L30" i="23"/>
  <c r="K30" i="23"/>
  <c r="J30" i="23"/>
  <c r="I30" i="23"/>
  <c r="H30" i="23"/>
  <c r="G30" i="23"/>
  <c r="F30" i="23"/>
  <c r="U29" i="23"/>
  <c r="T29" i="23"/>
  <c r="S29" i="23"/>
  <c r="Q29" i="23"/>
  <c r="P29" i="23"/>
  <c r="O29" i="23"/>
  <c r="N29" i="23"/>
  <c r="M29" i="23"/>
  <c r="L29" i="23"/>
  <c r="K29" i="23"/>
  <c r="J29" i="23"/>
  <c r="I29" i="23"/>
  <c r="H29" i="23"/>
  <c r="G29" i="23"/>
  <c r="F29" i="23"/>
  <c r="U28" i="23"/>
  <c r="T28" i="23"/>
  <c r="S28" i="23"/>
  <c r="Q28" i="23"/>
  <c r="P28" i="23"/>
  <c r="O28" i="23"/>
  <c r="N28" i="23"/>
  <c r="M28" i="23"/>
  <c r="L28" i="23"/>
  <c r="K28" i="23"/>
  <c r="J28" i="23"/>
  <c r="I28" i="23"/>
  <c r="H28" i="23"/>
  <c r="G28" i="23"/>
  <c r="F28" i="23"/>
  <c r="U27" i="23"/>
  <c r="T27" i="23"/>
  <c r="S27" i="23"/>
  <c r="Q27" i="23"/>
  <c r="P27" i="23"/>
  <c r="O27" i="23"/>
  <c r="N27" i="23"/>
  <c r="M27" i="23"/>
  <c r="L27" i="23"/>
  <c r="K27" i="23"/>
  <c r="J27" i="23"/>
  <c r="I27" i="23"/>
  <c r="H27" i="23"/>
  <c r="G27" i="23"/>
  <c r="F27" i="23"/>
  <c r="U26" i="23"/>
  <c r="T26" i="23"/>
  <c r="S26" i="23"/>
  <c r="Q26" i="23"/>
  <c r="P26" i="23"/>
  <c r="O26" i="23"/>
  <c r="N26" i="23"/>
  <c r="M26" i="23"/>
  <c r="L26" i="23"/>
  <c r="K26" i="23"/>
  <c r="J26" i="23"/>
  <c r="I26" i="23"/>
  <c r="H26" i="23"/>
  <c r="G26" i="23"/>
  <c r="F26" i="23"/>
  <c r="U25" i="23"/>
  <c r="T25" i="23"/>
  <c r="S25" i="23"/>
  <c r="Q25" i="23"/>
  <c r="P25" i="23"/>
  <c r="O25" i="23"/>
  <c r="N25" i="23"/>
  <c r="M25" i="23"/>
  <c r="L25" i="23"/>
  <c r="K25" i="23"/>
  <c r="J25" i="23"/>
  <c r="I25" i="23"/>
  <c r="H25" i="23"/>
  <c r="G25" i="23"/>
  <c r="F25" i="23"/>
  <c r="U24" i="23"/>
  <c r="U23" i="23" s="1"/>
  <c r="T24" i="23"/>
  <c r="S24" i="23"/>
  <c r="S23" i="23" s="1"/>
  <c r="Q24" i="23"/>
  <c r="P24" i="23"/>
  <c r="O24" i="23"/>
  <c r="N24" i="23"/>
  <c r="M24" i="23"/>
  <c r="L24" i="23"/>
  <c r="K24" i="23"/>
  <c r="J24" i="23"/>
  <c r="I24" i="23"/>
  <c r="H24" i="23"/>
  <c r="G24" i="23"/>
  <c r="F24" i="23"/>
  <c r="T23" i="23"/>
  <c r="Q23" i="23"/>
  <c r="P23" i="23"/>
  <c r="O23" i="23"/>
  <c r="N23" i="23"/>
  <c r="M23" i="23"/>
  <c r="L23" i="23"/>
  <c r="K23" i="23"/>
  <c r="J23" i="23"/>
  <c r="I23" i="23"/>
  <c r="H23" i="23"/>
  <c r="G23" i="23"/>
  <c r="F23" i="23"/>
  <c r="U22" i="23"/>
  <c r="T22" i="23"/>
  <c r="S22" i="23"/>
  <c r="Q22" i="23"/>
  <c r="P22" i="23"/>
  <c r="O22" i="23"/>
  <c r="N22" i="23"/>
  <c r="M22" i="23"/>
  <c r="L22" i="23"/>
  <c r="K22" i="23"/>
  <c r="J22" i="23"/>
  <c r="I22" i="23"/>
  <c r="H22" i="23"/>
  <c r="G22" i="23"/>
  <c r="F22" i="23"/>
  <c r="U21" i="23"/>
  <c r="T21" i="23"/>
  <c r="S21" i="23"/>
  <c r="Q21" i="23"/>
  <c r="P21" i="23"/>
  <c r="O21" i="23"/>
  <c r="N21" i="23"/>
  <c r="M21" i="23"/>
  <c r="L21" i="23"/>
  <c r="K21" i="23"/>
  <c r="J21" i="23"/>
  <c r="I21" i="23"/>
  <c r="H21" i="23"/>
  <c r="G21" i="23"/>
  <c r="F21" i="23"/>
  <c r="U20" i="23"/>
  <c r="T20" i="23"/>
  <c r="S20" i="23"/>
  <c r="Q20" i="23"/>
  <c r="P20" i="23"/>
  <c r="O20" i="23"/>
  <c r="N20" i="23"/>
  <c r="M20" i="23"/>
  <c r="L20" i="23"/>
  <c r="K20" i="23"/>
  <c r="J20" i="23"/>
  <c r="I20" i="23"/>
  <c r="H20" i="23"/>
  <c r="G20" i="23"/>
  <c r="F20" i="23"/>
  <c r="U19" i="23"/>
  <c r="T19" i="23"/>
  <c r="S19" i="23"/>
  <c r="Q19" i="23"/>
  <c r="P19" i="23"/>
  <c r="O19" i="23"/>
  <c r="N19" i="23"/>
  <c r="M19" i="23"/>
  <c r="L19" i="23"/>
  <c r="K19" i="23"/>
  <c r="J19" i="23"/>
  <c r="I19" i="23"/>
  <c r="H19" i="23"/>
  <c r="G19" i="23"/>
  <c r="F19" i="23"/>
  <c r="U18" i="23"/>
  <c r="T18" i="23"/>
  <c r="S18" i="23"/>
  <c r="Q18" i="23"/>
  <c r="P18" i="23"/>
  <c r="O18" i="23"/>
  <c r="N18" i="23"/>
  <c r="M18" i="23"/>
  <c r="L18" i="23"/>
  <c r="K18" i="23"/>
  <c r="J18" i="23"/>
  <c r="I18" i="23"/>
  <c r="H18" i="23"/>
  <c r="G18" i="23"/>
  <c r="F18" i="23"/>
  <c r="U17" i="23"/>
  <c r="T17" i="23"/>
  <c r="S17" i="23"/>
  <c r="Q17" i="23"/>
  <c r="P17" i="23"/>
  <c r="O17" i="23"/>
  <c r="N17" i="23"/>
  <c r="M17" i="23"/>
  <c r="L17" i="23"/>
  <c r="K17" i="23"/>
  <c r="J17" i="23"/>
  <c r="I17" i="23"/>
  <c r="H17" i="23"/>
  <c r="G17" i="23"/>
  <c r="F17" i="23"/>
  <c r="U16" i="23"/>
  <c r="U15" i="23" s="1"/>
  <c r="U13" i="23" s="1"/>
  <c r="U12" i="23" s="1"/>
  <c r="T16" i="23"/>
  <c r="S16" i="23"/>
  <c r="S15" i="23" s="1"/>
  <c r="S13" i="23" s="1"/>
  <c r="S12" i="23" s="1"/>
  <c r="Q16" i="23"/>
  <c r="P16" i="23"/>
  <c r="O16" i="23"/>
  <c r="N16" i="23"/>
  <c r="M16" i="23"/>
  <c r="L16" i="23"/>
  <c r="K16" i="23"/>
  <c r="J16" i="23"/>
  <c r="I16" i="23"/>
  <c r="H16" i="23"/>
  <c r="G16" i="23"/>
  <c r="F16" i="23"/>
  <c r="T15" i="23"/>
  <c r="Q15" i="23"/>
  <c r="P15" i="23"/>
  <c r="O15" i="23"/>
  <c r="N15" i="23"/>
  <c r="M15" i="23"/>
  <c r="L15" i="23"/>
  <c r="K15" i="23"/>
  <c r="J15" i="23"/>
  <c r="I15" i="23"/>
  <c r="H15" i="23"/>
  <c r="G15" i="23"/>
  <c r="F15" i="23"/>
  <c r="Q14" i="23"/>
  <c r="P14" i="23"/>
  <c r="O14" i="23"/>
  <c r="N14" i="23"/>
  <c r="M14" i="23"/>
  <c r="L14" i="23"/>
  <c r="K14" i="23"/>
  <c r="J14" i="23"/>
  <c r="I14" i="23"/>
  <c r="H14" i="23"/>
  <c r="G14" i="23"/>
  <c r="F14" i="23"/>
  <c r="T13" i="23"/>
  <c r="Q13" i="23"/>
  <c r="P13" i="23"/>
  <c r="O13" i="23"/>
  <c r="N13" i="23"/>
  <c r="M13" i="23"/>
  <c r="L13" i="23"/>
  <c r="K13" i="23"/>
  <c r="J13" i="23"/>
  <c r="I13" i="23"/>
  <c r="H13" i="23"/>
  <c r="G13" i="23"/>
  <c r="F13" i="23"/>
  <c r="Q12" i="23"/>
  <c r="P12" i="23"/>
  <c r="O12" i="23"/>
  <c r="N12" i="23"/>
  <c r="M12" i="23"/>
  <c r="L12" i="23"/>
  <c r="K12" i="23"/>
  <c r="J12" i="23"/>
  <c r="I12" i="23"/>
  <c r="H12" i="23"/>
  <c r="G12" i="23"/>
  <c r="F12" i="23"/>
  <c r="U8" i="23"/>
  <c r="H8" i="23"/>
  <c r="D68" i="35" l="1"/>
  <c r="B67" i="35"/>
  <c r="C19" i="35"/>
  <c r="C43" i="35"/>
  <c r="D22" i="34"/>
  <c r="B21" i="34"/>
  <c r="D35" i="34"/>
  <c r="B34" i="34"/>
  <c r="D61" i="34"/>
  <c r="B60" i="34"/>
  <c r="D88" i="34"/>
  <c r="B87" i="34"/>
  <c r="E38" i="32"/>
  <c r="F70" i="32"/>
  <c r="F8" i="32"/>
  <c r="G10" i="32"/>
  <c r="B21" i="31"/>
  <c r="B37" i="31"/>
  <c r="B58" i="31"/>
  <c r="B75" i="31"/>
  <c r="C36" i="30"/>
  <c r="A35" i="30"/>
  <c r="C56" i="30"/>
  <c r="A55" i="30"/>
  <c r="C16" i="30"/>
  <c r="C13" i="29"/>
  <c r="C26" i="29"/>
  <c r="C40" i="29"/>
  <c r="C54" i="29"/>
  <c r="C68" i="29"/>
  <c r="B20" i="28"/>
  <c r="A19" i="28"/>
  <c r="B43" i="28"/>
  <c r="A42" i="28"/>
  <c r="B66" i="28"/>
  <c r="M12" i="27"/>
  <c r="G11" i="27"/>
  <c r="I11" i="27"/>
  <c r="T11" i="27"/>
  <c r="Z11" i="27"/>
  <c r="H12" i="27"/>
  <c r="J12" i="27"/>
  <c r="U12" i="27"/>
  <c r="AA12" i="27"/>
  <c r="L11" i="27"/>
  <c r="H13" i="26"/>
  <c r="L13" i="26"/>
  <c r="N14" i="26"/>
  <c r="J14" i="25"/>
  <c r="L14" i="25"/>
  <c r="N14" i="25"/>
  <c r="T14" i="23"/>
  <c r="T12" i="23" s="1"/>
  <c r="A43" i="35" l="1"/>
  <c r="C44" i="35"/>
  <c r="A19" i="35"/>
  <c r="C20" i="35"/>
  <c r="D69" i="35"/>
  <c r="B68" i="35"/>
  <c r="D89" i="34"/>
  <c r="B88" i="34"/>
  <c r="D62" i="34"/>
  <c r="B61" i="34"/>
  <c r="D36" i="34"/>
  <c r="B35" i="34"/>
  <c r="D23" i="34"/>
  <c r="B22" i="34"/>
  <c r="G70" i="32"/>
  <c r="G40" i="32"/>
  <c r="H10" i="32"/>
  <c r="G8" i="32"/>
  <c r="F38" i="32"/>
  <c r="F68" i="32"/>
  <c r="A75" i="31"/>
  <c r="B76" i="31"/>
  <c r="A37" i="31"/>
  <c r="B38" i="31"/>
  <c r="A58" i="31"/>
  <c r="B59" i="31"/>
  <c r="A21" i="31"/>
  <c r="B22" i="31"/>
  <c r="A16" i="30"/>
  <c r="C17" i="30"/>
  <c r="C57" i="30"/>
  <c r="A56" i="30"/>
  <c r="C37" i="30"/>
  <c r="C38" i="30" s="1"/>
  <c r="A38" i="30" s="1"/>
  <c r="A36" i="30"/>
  <c r="A54" i="29"/>
  <c r="C55" i="29"/>
  <c r="A26" i="29"/>
  <c r="C27" i="29"/>
  <c r="A68" i="29"/>
  <c r="C69" i="29"/>
  <c r="A40" i="29"/>
  <c r="C41" i="29"/>
  <c r="A13" i="29"/>
  <c r="C14" i="29"/>
  <c r="A66" i="28"/>
  <c r="B67" i="28"/>
  <c r="B44" i="28"/>
  <c r="A43" i="28"/>
  <c r="B21" i="28"/>
  <c r="A20" i="28"/>
  <c r="AA11" i="27"/>
  <c r="U11" i="27"/>
  <c r="J11" i="27"/>
  <c r="X11" i="27"/>
  <c r="M11" i="27"/>
  <c r="H11" i="27"/>
  <c r="Y12" i="27"/>
  <c r="N12" i="27"/>
  <c r="AB12" i="27"/>
  <c r="V12" i="27"/>
  <c r="K12" i="27"/>
  <c r="K13" i="26"/>
  <c r="N13" i="26"/>
  <c r="C21" i="35" l="1"/>
  <c r="A20" i="35"/>
  <c r="A44" i="35"/>
  <c r="C45" i="35"/>
  <c r="D70" i="35"/>
  <c r="B70" i="35" s="1"/>
  <c r="B69" i="35"/>
  <c r="D24" i="34"/>
  <c r="B24" i="34" s="1"/>
  <c r="B23" i="34"/>
  <c r="D37" i="34"/>
  <c r="B37" i="34" s="1"/>
  <c r="B36" i="34"/>
  <c r="D63" i="34"/>
  <c r="B63" i="34" s="1"/>
  <c r="B62" i="34"/>
  <c r="D90" i="34"/>
  <c r="B90" i="34" s="1"/>
  <c r="B89" i="34"/>
  <c r="G68" i="32"/>
  <c r="G38" i="32"/>
  <c r="H40" i="32"/>
  <c r="I10" i="32"/>
  <c r="H8" i="32"/>
  <c r="H70" i="32"/>
  <c r="A22" i="31"/>
  <c r="B23" i="31"/>
  <c r="A38" i="31"/>
  <c r="B39" i="31"/>
  <c r="A76" i="31"/>
  <c r="B77" i="31"/>
  <c r="A59" i="31"/>
  <c r="B60" i="31"/>
  <c r="A17" i="30"/>
  <c r="C18" i="30"/>
  <c r="C58" i="30"/>
  <c r="A58" i="30" s="1"/>
  <c r="A57" i="30"/>
  <c r="A14" i="29"/>
  <c r="C15" i="29"/>
  <c r="A41" i="29"/>
  <c r="C42" i="29"/>
  <c r="A69" i="29"/>
  <c r="C70" i="29"/>
  <c r="A27" i="29"/>
  <c r="C28" i="29"/>
  <c r="A55" i="29"/>
  <c r="C56" i="29"/>
  <c r="A67" i="28"/>
  <c r="B68" i="28"/>
  <c r="B22" i="28"/>
  <c r="A22" i="28" s="1"/>
  <c r="A21" i="28"/>
  <c r="B45" i="28"/>
  <c r="A45" i="28" s="1"/>
  <c r="A44" i="28"/>
  <c r="Y11" i="27"/>
  <c r="N11" i="27"/>
  <c r="AB11" i="27"/>
  <c r="V11" i="27"/>
  <c r="K11" i="27"/>
  <c r="A45" i="35" l="1"/>
  <c r="C46" i="35"/>
  <c r="A46" i="35" s="1"/>
  <c r="C22" i="35"/>
  <c r="A22" i="35" s="1"/>
  <c r="A21" i="35"/>
  <c r="I70" i="32"/>
  <c r="J8" i="32"/>
  <c r="I40" i="32"/>
  <c r="I8" i="32"/>
  <c r="H38" i="32"/>
  <c r="H68" i="32"/>
  <c r="A60" i="31"/>
  <c r="B61" i="31"/>
  <c r="A39" i="31"/>
  <c r="B40" i="31"/>
  <c r="A23" i="31"/>
  <c r="B24" i="31"/>
  <c r="A24" i="31" s="1"/>
  <c r="A77" i="31"/>
  <c r="B78" i="31"/>
  <c r="A18" i="30"/>
  <c r="C19" i="30"/>
  <c r="A19" i="30" s="1"/>
  <c r="A56" i="29"/>
  <c r="C57" i="29"/>
  <c r="A28" i="29"/>
  <c r="C29" i="29"/>
  <c r="A70" i="29"/>
  <c r="C71" i="29"/>
  <c r="A42" i="29"/>
  <c r="C43" i="29"/>
  <c r="A15" i="29"/>
  <c r="C16" i="29"/>
  <c r="A16" i="29" s="1"/>
  <c r="A68" i="28"/>
  <c r="B69" i="28"/>
  <c r="A69" i="28" s="1"/>
  <c r="I68" i="32" l="1"/>
  <c r="I38" i="32"/>
  <c r="J38" i="32"/>
  <c r="J68" i="32"/>
  <c r="A78" i="31"/>
  <c r="B79" i="31"/>
  <c r="A79" i="31" s="1"/>
  <c r="A61" i="31"/>
  <c r="B62" i="31"/>
  <c r="A62" i="31" s="1"/>
  <c r="A40" i="31"/>
  <c r="B41" i="31"/>
  <c r="A41" i="31" s="1"/>
  <c r="A43" i="29"/>
  <c r="C44" i="29"/>
  <c r="A44" i="29" s="1"/>
  <c r="A71" i="29"/>
  <c r="C72" i="29"/>
  <c r="A72" i="29" s="1"/>
  <c r="A29" i="29"/>
  <c r="C30" i="29"/>
  <c r="A30" i="29" s="1"/>
  <c r="A57" i="29"/>
  <c r="C58" i="29"/>
  <c r="A58" i="29" s="1"/>
</calcChain>
</file>

<file path=xl/sharedStrings.xml><?xml version="1.0" encoding="utf-8"?>
<sst xmlns="http://schemas.openxmlformats.org/spreadsheetml/2006/main" count="1527" uniqueCount="1007">
  <si>
    <t>…</t>
  </si>
  <si>
    <t xml:space="preserve"> … …</t>
  </si>
  <si>
    <t>-</t>
  </si>
  <si>
    <t>(2)の表は、月報により県内市町村からの報告を集計したもので、住民基本台帳に記載された世帯数及び人口です。（人口には外国人を含みます）</t>
  </si>
  <si>
    <t>x</t>
  </si>
  <si>
    <t xml:space="preserve"> </t>
  </si>
  <si>
    <t>　28年</t>
  </si>
  <si>
    <t>28年末…</t>
  </si>
  <si>
    <t>　27年</t>
  </si>
  <si>
    <t>27年末…</t>
  </si>
  <si>
    <t>28年平均…</t>
  </si>
  <si>
    <t>27年平均…</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</si>
  <si>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</si>
  <si>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</si>
  <si>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</si>
  <si>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</si>
  <si>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</si>
  <si>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</si>
  <si>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</si>
  <si>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</si>
  <si>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</si>
  <si>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</si>
  <si>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</si>
  <si>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</si>
  <si>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</si>
  <si>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</si>
  <si>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</si>
  <si>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</si>
  <si>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</si>
  <si>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</si>
  <si>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</si>
  <si>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</si>
  <si>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</si>
  <si>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</si>
  <si>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</si>
  <si>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</si>
  <si>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</si>
  <si>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</si>
  <si>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</si>
  <si>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</si>
  <si>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</si>
  <si>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</si>
  <si>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</si>
  <si>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</si>
  <si>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</si>
  <si>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</si>
  <si>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</si>
  <si>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</si>
  <si>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</si>
  <si>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</si>
  <si>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</si>
  <si>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</si>
  <si>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</si>
  <si>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</si>
  <si>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</si>
  <si>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</si>
  <si>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</si>
  <si>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</si>
  <si>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</si>
  <si>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</si>
  <si>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</si>
  <si>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</si>
  <si>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</si>
  <si>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</si>
  <si>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物価・生計</t>
  </si>
  <si>
    <t>繰越金</t>
  </si>
  <si>
    <t>財産購入</t>
  </si>
  <si>
    <t>一括払購入借入金返済</t>
  </si>
  <si>
    <t>分割払購入借入金返済</t>
  </si>
  <si>
    <t>他の借金返済</t>
  </si>
  <si>
    <t>土地家屋借金返済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</si>
  <si>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</si>
  <si>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</si>
  <si>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</si>
  <si>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</si>
  <si>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</si>
  <si>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</si>
  <si>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</si>
  <si>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</si>
  <si>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</si>
  <si>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</si>
  <si>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</si>
  <si>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</si>
  <si>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一括払購入借入金</t>
  </si>
  <si>
    <t>分割払購入借入金</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</si>
  <si>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</si>
  <si>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</si>
  <si>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</si>
  <si>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</si>
  <si>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</si>
  <si>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</si>
  <si>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</si>
  <si>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</si>
  <si>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</si>
  <si>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</si>
  <si>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</si>
  <si>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</si>
  <si>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</si>
  <si>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</si>
  <si>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</si>
  <si>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</si>
  <si>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</si>
  <si>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</si>
  <si>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</si>
  <si>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</si>
  <si>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</si>
  <si>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</si>
  <si>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</si>
  <si>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</si>
  <si>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</si>
  <si>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</si>
  <si>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</si>
  <si>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</si>
  <si>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</si>
  <si>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</si>
  <si>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　26年度</t>
  </si>
  <si>
    <t>（単位：件、100万円）</t>
  </si>
  <si>
    <t>福岡市</t>
  </si>
  <si>
    <t>北九州市</t>
  </si>
  <si>
    <t>年度 … …</t>
  </si>
  <si>
    <t>（単位：世帯、人、1000円）</t>
  </si>
  <si>
    <t>　（単位：両）</t>
  </si>
  <si>
    <t>（単位：1000人）</t>
  </si>
  <si>
    <t>28 … … …</t>
  </si>
  <si>
    <t>27 … … …</t>
  </si>
  <si>
    <t xml:space="preserve"> 27 … … </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</si>
  <si>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8"/>
  </si>
  <si>
    <t>　　</t>
    <phoneticPr fontId="78"/>
  </si>
  <si>
    <t xml:space="preserve">      </t>
    <phoneticPr fontId="78"/>
  </si>
  <si>
    <t>当データは「福岡県オープンデータサイト」でもご覧いただけます。</t>
    <rPh sb="0" eb="1">
      <t>トウ</t>
    </rPh>
    <rPh sb="6" eb="9">
      <t>フクオカケン</t>
    </rPh>
    <rPh sb="23" eb="24">
      <t>ラン</t>
    </rPh>
    <phoneticPr fontId="78"/>
  </si>
  <si>
    <r>
      <t>アドレス　</t>
    </r>
    <r>
      <rPr>
        <sz val="11"/>
        <rFont val="HG丸ｺﾞｼｯｸM-PRO"/>
        <family val="3"/>
        <charset val="128"/>
      </rPr>
      <t>https://www.open-governmentdata.org/fukuoka-pref/</t>
    </r>
    <phoneticPr fontId="78"/>
  </si>
  <si>
    <t>統 計 福 岡 統 計 表</t>
    <rPh sb="0" eb="1">
      <t>オサム</t>
    </rPh>
    <rPh sb="2" eb="3">
      <t>ケイ</t>
    </rPh>
    <rPh sb="4" eb="5">
      <t>フク</t>
    </rPh>
    <rPh sb="6" eb="7">
      <t>オカ</t>
    </rPh>
    <rPh sb="8" eb="9">
      <t>トウ</t>
    </rPh>
    <rPh sb="10" eb="11">
      <t>ケイ</t>
    </rPh>
    <rPh sb="12" eb="13">
      <t>ヒョウ</t>
    </rPh>
    <phoneticPr fontId="78"/>
  </si>
  <si>
    <t>指標・・・主要経済指標（全国・福岡県）</t>
    <rPh sb="0" eb="2">
      <t>シヒョウ</t>
    </rPh>
    <rPh sb="5" eb="7">
      <t>シュヨウ</t>
    </rPh>
    <rPh sb="7" eb="9">
      <t>ケイザイ</t>
    </rPh>
    <rPh sb="9" eb="11">
      <t>シヒョウ</t>
    </rPh>
    <rPh sb="12" eb="14">
      <t>ゼンコク</t>
    </rPh>
    <rPh sb="15" eb="18">
      <t>フクオカケン</t>
    </rPh>
    <phoneticPr fontId="78"/>
  </si>
  <si>
    <t>人口・・・市町村別人口及び世帯</t>
    <rPh sb="0" eb="2">
      <t>ジンコウ</t>
    </rPh>
    <rPh sb="5" eb="8">
      <t>シチョウソン</t>
    </rPh>
    <rPh sb="8" eb="9">
      <t>ベツ</t>
    </rPh>
    <rPh sb="9" eb="11">
      <t>ジンコウ</t>
    </rPh>
    <rPh sb="11" eb="12">
      <t>オヨ</t>
    </rPh>
    <rPh sb="13" eb="15">
      <t>セタイ</t>
    </rPh>
    <phoneticPr fontId="78"/>
  </si>
  <si>
    <t>鉱工業・・・鉱工業指数</t>
    <rPh sb="0" eb="3">
      <t>コウコウギョウ</t>
    </rPh>
    <rPh sb="6" eb="9">
      <t>コウコウギョウ</t>
    </rPh>
    <rPh sb="9" eb="11">
      <t>シスウ</t>
    </rPh>
    <phoneticPr fontId="78"/>
  </si>
  <si>
    <t>物価・生計・・・消費物価指数</t>
    <rPh sb="0" eb="2">
      <t>ブッカ</t>
    </rPh>
    <rPh sb="3" eb="5">
      <t>セイケイ</t>
    </rPh>
    <rPh sb="8" eb="10">
      <t>ショウヒ</t>
    </rPh>
    <rPh sb="10" eb="12">
      <t>ブッカ</t>
    </rPh>
    <rPh sb="12" eb="14">
      <t>シスウ</t>
    </rPh>
    <phoneticPr fontId="78"/>
  </si>
  <si>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</si>
  <si>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</si>
  <si>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</si>
  <si>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</si>
  <si>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</si>
  <si>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</si>
  <si>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</si>
  <si>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</si>
  <si>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</si>
  <si>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</si>
  <si>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</si>
  <si>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</si>
  <si>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</si>
  <si>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</si>
  <si>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8"/>
  </si>
  <si>
    <t>目　次</t>
    <rPh sb="0" eb="1">
      <t>メ</t>
    </rPh>
    <rPh sb="2" eb="3">
      <t>ツギ</t>
    </rPh>
    <phoneticPr fontId="78"/>
  </si>
  <si>
    <t>内　容</t>
    <rPh sb="0" eb="1">
      <t>ナイ</t>
    </rPh>
    <rPh sb="2" eb="3">
      <t>カタチ</t>
    </rPh>
    <phoneticPr fontId="3"/>
  </si>
  <si>
    <t>r8 446</t>
  </si>
  <si>
    <t>r2 006 281</t>
  </si>
  <si>
    <t>r219 064</t>
  </si>
  <si>
    <t>r178 307</t>
  </si>
  <si>
    <t>r321</t>
  </si>
  <si>
    <t>r33 231</t>
  </si>
  <si>
    <t>29年平均…</t>
  </si>
  <si>
    <t>　29年</t>
  </si>
  <si>
    <t>29年末…</t>
  </si>
  <si>
    <t>統　計　表</t>
    <rPh sb="0" eb="5">
      <t>トウケイヒョウ</t>
    </rPh>
    <phoneticPr fontId="91"/>
  </si>
  <si>
    <t>指　標</t>
    <rPh sb="0" eb="1">
      <t>ユビ</t>
    </rPh>
    <rPh sb="2" eb="3">
      <t>ヒョウ</t>
    </rPh>
    <phoneticPr fontId="92"/>
  </si>
  <si>
    <t>　主　要　経　済  指　標　（全　国）</t>
    <rPh sb="1" eb="4">
      <t>シュヨウ</t>
    </rPh>
    <rPh sb="5" eb="8">
      <t>ケイザイ</t>
    </rPh>
    <phoneticPr fontId="92"/>
  </si>
  <si>
    <t>日本銀行主要勘定</t>
    <rPh sb="0" eb="2">
      <t>ニホン</t>
    </rPh>
    <rPh sb="2" eb="4">
      <t>ギンコウ</t>
    </rPh>
    <rPh sb="4" eb="6">
      <t>シュヨウ</t>
    </rPh>
    <rPh sb="6" eb="8">
      <t>カンジョウ</t>
    </rPh>
    <phoneticPr fontId="92"/>
  </si>
  <si>
    <t>国内銀行主要勘定</t>
    <rPh sb="0" eb="2">
      <t>コクナイ</t>
    </rPh>
    <rPh sb="2" eb="4">
      <t>ギンコウ</t>
    </rPh>
    <rPh sb="4" eb="6">
      <t>シュヨウ</t>
    </rPh>
    <rPh sb="6" eb="8">
      <t>カンジョウ</t>
    </rPh>
    <phoneticPr fontId="92"/>
  </si>
  <si>
    <t>貿　　易 1)</t>
    <rPh sb="0" eb="4">
      <t>ボウエキ</t>
    </rPh>
    <phoneticPr fontId="92"/>
  </si>
  <si>
    <t>鉱 工 業 生 産 指 数</t>
    <rPh sb="0" eb="1">
      <t>コウ</t>
    </rPh>
    <rPh sb="2" eb="3">
      <t>コウ</t>
    </rPh>
    <rPh sb="4" eb="5">
      <t>ギョウ</t>
    </rPh>
    <phoneticPr fontId="91"/>
  </si>
  <si>
    <t>着工建築物</t>
    <rPh sb="0" eb="2">
      <t>チャッコウ</t>
    </rPh>
    <rPh sb="2" eb="5">
      <t>ケンチクブツ</t>
    </rPh>
    <phoneticPr fontId="92"/>
  </si>
  <si>
    <t>物 価 指 数</t>
    <rPh sb="0" eb="3">
      <t>ブッカ</t>
    </rPh>
    <rPh sb="4" eb="7">
      <t>シスウ</t>
    </rPh>
    <phoneticPr fontId="92"/>
  </si>
  <si>
    <t>賃 金 雇 用 指 数</t>
    <rPh sb="0" eb="3">
      <t>チンギン</t>
    </rPh>
    <rPh sb="4" eb="7">
      <t>コヨウ</t>
    </rPh>
    <rPh sb="8" eb="11">
      <t>シスウ</t>
    </rPh>
    <phoneticPr fontId="92"/>
  </si>
  <si>
    <t>企 業 倒 産</t>
    <rPh sb="0" eb="1">
      <t>クワダ</t>
    </rPh>
    <rPh sb="2" eb="3">
      <t>ギョウ</t>
    </rPh>
    <rPh sb="4" eb="5">
      <t>ダオレ</t>
    </rPh>
    <rPh sb="6" eb="7">
      <t>サン</t>
    </rPh>
    <phoneticPr fontId="91"/>
  </si>
  <si>
    <t>完　全
失業者
(原数値) 3)</t>
    <rPh sb="0" eb="1">
      <t>カン</t>
    </rPh>
    <rPh sb="2" eb="3">
      <t>ゼン</t>
    </rPh>
    <rPh sb="4" eb="7">
      <t>シツギョウシャ</t>
    </rPh>
    <rPh sb="9" eb="10">
      <t>ゲン</t>
    </rPh>
    <rPh sb="10" eb="12">
      <t>スウチ</t>
    </rPh>
    <phoneticPr fontId="92"/>
  </si>
  <si>
    <r>
      <t xml:space="preserve">有　　効
求人倍率
</t>
    </r>
    <r>
      <rPr>
        <sz val="10"/>
        <rFont val="ＭＳ 明朝"/>
        <family val="1"/>
        <charset val="128"/>
      </rPr>
      <t>年は原数値、月は季節調整値  4</t>
    </r>
    <r>
      <rPr>
        <sz val="12"/>
        <rFont val="ＭＳ 明朝"/>
        <family val="1"/>
        <charset val="128"/>
      </rPr>
      <t>)</t>
    </r>
    <rPh sb="5" eb="7">
      <t>キュウジン</t>
    </rPh>
    <rPh sb="7" eb="9">
      <t>バイリツ</t>
    </rPh>
    <rPh sb="13" eb="15">
      <t>スウチ</t>
    </rPh>
    <rPh sb="18" eb="20">
      <t>キセツ</t>
    </rPh>
    <rPh sb="20" eb="23">
      <t>チョウセイチ</t>
    </rPh>
    <phoneticPr fontId="92"/>
  </si>
  <si>
    <t>百貨店
販売額</t>
    <rPh sb="0" eb="3">
      <t>ヒャッカテン</t>
    </rPh>
    <rPh sb="4" eb="7">
      <t>ハンバイガク</t>
    </rPh>
    <phoneticPr fontId="92"/>
  </si>
  <si>
    <t>推計人口</t>
    <phoneticPr fontId="91"/>
  </si>
  <si>
    <t>銀行券</t>
    <rPh sb="0" eb="1">
      <t>ギン</t>
    </rPh>
    <rPh sb="1" eb="2">
      <t>ギョウ</t>
    </rPh>
    <rPh sb="2" eb="3">
      <t>ケン</t>
    </rPh>
    <phoneticPr fontId="92"/>
  </si>
  <si>
    <t>貸出金</t>
    <rPh sb="0" eb="2">
      <t>カシダシ</t>
    </rPh>
    <rPh sb="2" eb="3">
      <t>キン</t>
    </rPh>
    <phoneticPr fontId="92"/>
  </si>
  <si>
    <t>預　金</t>
    <rPh sb="0" eb="1">
      <t>アズカリ</t>
    </rPh>
    <rPh sb="2" eb="3">
      <t>カネ</t>
    </rPh>
    <phoneticPr fontId="92"/>
  </si>
  <si>
    <t>輸　出</t>
    <rPh sb="0" eb="1">
      <t>ユ</t>
    </rPh>
    <rPh sb="2" eb="3">
      <t>デ</t>
    </rPh>
    <phoneticPr fontId="92"/>
  </si>
  <si>
    <t>輸　入</t>
    <rPh sb="0" eb="1">
      <t>ユ</t>
    </rPh>
    <rPh sb="2" eb="3">
      <t>イリ</t>
    </rPh>
    <phoneticPr fontId="92"/>
  </si>
  <si>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91"/>
  </si>
  <si>
    <t>建築物
床面積</t>
    <rPh sb="0" eb="3">
      <t>ケンチクブツ</t>
    </rPh>
    <rPh sb="4" eb="7">
      <t>ユカメンセキ</t>
    </rPh>
    <phoneticPr fontId="92"/>
  </si>
  <si>
    <t>企　　業
物価指数
(国内)2)</t>
    <rPh sb="0" eb="1">
      <t>クワダ</t>
    </rPh>
    <rPh sb="3" eb="4">
      <t>ギョウ</t>
    </rPh>
    <rPh sb="5" eb="7">
      <t>ブッカ</t>
    </rPh>
    <rPh sb="7" eb="9">
      <t>シスウ</t>
    </rPh>
    <rPh sb="11" eb="12">
      <t>クニ</t>
    </rPh>
    <rPh sb="12" eb="13">
      <t>ナイ</t>
    </rPh>
    <phoneticPr fontId="92"/>
  </si>
  <si>
    <t>消費者
物価指数
(総合)</t>
    <rPh sb="0" eb="2">
      <t>ショウヒ</t>
    </rPh>
    <rPh sb="2" eb="3">
      <t>シャ</t>
    </rPh>
    <rPh sb="4" eb="6">
      <t>ブッカ</t>
    </rPh>
    <rPh sb="6" eb="7">
      <t>ユビ</t>
    </rPh>
    <rPh sb="7" eb="8">
      <t>カズ</t>
    </rPh>
    <rPh sb="10" eb="12">
      <t>ソウゴウ</t>
    </rPh>
    <phoneticPr fontId="92"/>
  </si>
  <si>
    <t>実質賃金指数
(調査産業計)</t>
    <rPh sb="0" eb="2">
      <t>ジッシツ</t>
    </rPh>
    <rPh sb="2" eb="4">
      <t>チンギン</t>
    </rPh>
    <rPh sb="4" eb="6">
      <t>シスウ</t>
    </rPh>
    <rPh sb="8" eb="10">
      <t>チョウサ</t>
    </rPh>
    <rPh sb="10" eb="12">
      <t>サンギョウ</t>
    </rPh>
    <rPh sb="12" eb="13">
      <t>ケイ</t>
    </rPh>
    <phoneticPr fontId="92"/>
  </si>
  <si>
    <t>常用雇用指数</t>
    <rPh sb="0" eb="2">
      <t>ジョウヨウ</t>
    </rPh>
    <rPh sb="2" eb="4">
      <t>コヨウ</t>
    </rPh>
    <rPh sb="4" eb="6">
      <t>シスウ</t>
    </rPh>
    <phoneticPr fontId="92"/>
  </si>
  <si>
    <t>件数</t>
    <rPh sb="0" eb="2">
      <t>ケンスウ</t>
    </rPh>
    <phoneticPr fontId="91"/>
  </si>
  <si>
    <t>金額</t>
    <rPh sb="0" eb="2">
      <t>キンガク</t>
    </rPh>
    <phoneticPr fontId="91"/>
  </si>
  <si>
    <t>発行高</t>
    <rPh sb="0" eb="3">
      <t>ハッコウダカ</t>
    </rPh>
    <phoneticPr fontId="92"/>
  </si>
  <si>
    <t>生　産</t>
    <rPh sb="0" eb="1">
      <t>ショウ</t>
    </rPh>
    <rPh sb="2" eb="3">
      <t>サン</t>
    </rPh>
    <phoneticPr fontId="92"/>
  </si>
  <si>
    <t>出　荷</t>
    <rPh sb="0" eb="1">
      <t>デ</t>
    </rPh>
    <rPh sb="2" eb="3">
      <t>ニ</t>
    </rPh>
    <phoneticPr fontId="92"/>
  </si>
  <si>
    <t>在　庫</t>
    <rPh sb="0" eb="1">
      <t>ザイ</t>
    </rPh>
    <rPh sb="2" eb="3">
      <t>コ</t>
    </rPh>
    <phoneticPr fontId="92"/>
  </si>
  <si>
    <t>(調査産業計)</t>
    <rPh sb="1" eb="3">
      <t>チョウサ</t>
    </rPh>
    <rPh sb="3" eb="5">
      <t>サンギョウ</t>
    </rPh>
    <rPh sb="5" eb="6">
      <t>ケイ</t>
    </rPh>
    <phoneticPr fontId="92"/>
  </si>
  <si>
    <t>基準・単位</t>
    <rPh sb="0" eb="2">
      <t>キジュン</t>
    </rPh>
    <rPh sb="3" eb="5">
      <t>タンイ</t>
    </rPh>
    <phoneticPr fontId="92"/>
  </si>
  <si>
    <t>(各年10月1日)</t>
    <rPh sb="1" eb="3">
      <t>カクネン</t>
    </rPh>
    <rPh sb="5" eb="6">
      <t>ガツ</t>
    </rPh>
    <rPh sb="7" eb="8">
      <t>ニチ</t>
    </rPh>
    <phoneticPr fontId="92"/>
  </si>
  <si>
    <t>(年月末)</t>
    <rPh sb="1" eb="2">
      <t>ネン</t>
    </rPh>
    <rPh sb="2" eb="3">
      <t>ツキ</t>
    </rPh>
    <rPh sb="3" eb="4">
      <t>マツ</t>
    </rPh>
    <phoneticPr fontId="92"/>
  </si>
  <si>
    <t>億円</t>
    <rPh sb="0" eb="2">
      <t>オクエン</t>
    </rPh>
    <phoneticPr fontId="92"/>
  </si>
  <si>
    <t>平成22年</t>
    <rPh sb="0" eb="2">
      <t>ヘイセイ</t>
    </rPh>
    <rPh sb="4" eb="5">
      <t>ネン</t>
    </rPh>
    <phoneticPr fontId="92"/>
  </si>
  <si>
    <t>平成27年</t>
    <rPh sb="0" eb="2">
      <t>ヘイセイ</t>
    </rPh>
    <rPh sb="4" eb="5">
      <t>ネン</t>
    </rPh>
    <phoneticPr fontId="92"/>
  </si>
  <si>
    <t>件</t>
    <rPh sb="0" eb="1">
      <t>ケン</t>
    </rPh>
    <phoneticPr fontId="91"/>
  </si>
  <si>
    <t>百万円</t>
    <rPh sb="0" eb="3">
      <t>ヒャクマンエン</t>
    </rPh>
    <phoneticPr fontId="91"/>
  </si>
  <si>
    <t>(年平均)</t>
    <rPh sb="1" eb="4">
      <t>ネンヘイキン</t>
    </rPh>
    <phoneticPr fontId="92"/>
  </si>
  <si>
    <t>(各月1日)万人</t>
    <rPh sb="1" eb="3">
      <t>カクゲツ</t>
    </rPh>
    <rPh sb="4" eb="5">
      <t>ニチ</t>
    </rPh>
    <phoneticPr fontId="91"/>
  </si>
  <si>
    <t>万人</t>
    <rPh sb="0" eb="2">
      <t>マンニン</t>
    </rPh>
    <phoneticPr fontId="92"/>
  </si>
  <si>
    <t>倍</t>
    <rPh sb="0" eb="1">
      <t>バイ</t>
    </rPh>
    <phoneticPr fontId="92"/>
  </si>
  <si>
    <t>1) 平成２９年以前は確定値です。平成３０年は確報値です。 2) 平成２８年１月以降は遡及訂正値。 3)平成２９年１月から算出の基礎となる人口を平成２７年国勢調査基準に切り替えた数値です。 4) 平成２９年１２月以前は新季節指数により改訂された数値です。</t>
    <rPh sb="33" eb="35">
      <t>ヘイセイ</t>
    </rPh>
    <rPh sb="37" eb="38">
      <t>ネン</t>
    </rPh>
    <rPh sb="39" eb="40">
      <t>ガツ</t>
    </rPh>
    <rPh sb="40" eb="42">
      <t>イコウ</t>
    </rPh>
    <rPh sb="43" eb="45">
      <t>ソキュウ</t>
    </rPh>
    <rPh sb="45" eb="47">
      <t>テイセイ</t>
    </rPh>
    <rPh sb="47" eb="48">
      <t>チ</t>
    </rPh>
    <rPh sb="52" eb="54">
      <t>ヘイセイ</t>
    </rPh>
    <rPh sb="56" eb="57">
      <t>ネン</t>
    </rPh>
    <rPh sb="58" eb="59">
      <t>ガツ</t>
    </rPh>
    <rPh sb="61" eb="63">
      <t>サンシュツ</t>
    </rPh>
    <rPh sb="64" eb="66">
      <t>キソ</t>
    </rPh>
    <rPh sb="69" eb="71">
      <t>ジンコウ</t>
    </rPh>
    <rPh sb="72" eb="74">
      <t>ヘイセイ</t>
    </rPh>
    <rPh sb="76" eb="77">
      <t>ネン</t>
    </rPh>
    <rPh sb="77" eb="79">
      <t>コクセイ</t>
    </rPh>
    <rPh sb="79" eb="81">
      <t>チョウサ</t>
    </rPh>
    <rPh sb="84" eb="85">
      <t>キ</t>
    </rPh>
    <rPh sb="86" eb="87">
      <t>カ</t>
    </rPh>
    <rPh sb="89" eb="91">
      <t>スウチ</t>
    </rPh>
    <rPh sb="98" eb="100">
      <t>ヘイセイ</t>
    </rPh>
    <rPh sb="102" eb="103">
      <t>ネン</t>
    </rPh>
    <rPh sb="105" eb="106">
      <t>ガツ</t>
    </rPh>
    <rPh sb="109" eb="110">
      <t>シン</t>
    </rPh>
    <rPh sb="110" eb="112">
      <t>キセツ</t>
    </rPh>
    <rPh sb="112" eb="114">
      <t>シスウ</t>
    </rPh>
    <rPh sb="117" eb="119">
      <t>カイテイ</t>
    </rPh>
    <rPh sb="122" eb="124">
      <t>スウチ</t>
    </rPh>
    <phoneticPr fontId="91"/>
  </si>
  <si>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91"/>
  </si>
  <si>
    <t>　主　要　経　済  指　標　（福岡県）</t>
    <rPh sb="1" eb="4">
      <t>シュヨウ</t>
    </rPh>
    <rPh sb="5" eb="8">
      <t>ケイザイ</t>
    </rPh>
    <rPh sb="15" eb="18">
      <t>フクオカケン</t>
    </rPh>
    <phoneticPr fontId="92"/>
  </si>
  <si>
    <t>住民基本
台帳人口
1)</t>
    <rPh sb="0" eb="2">
      <t>ジュウミン</t>
    </rPh>
    <rPh sb="2" eb="4">
      <t>キホン</t>
    </rPh>
    <rPh sb="5" eb="7">
      <t>ダイチョウ</t>
    </rPh>
    <rPh sb="7" eb="9">
      <t>ジンコウ</t>
    </rPh>
    <phoneticPr fontId="91"/>
  </si>
  <si>
    <t>貿　　易 2)</t>
    <rPh sb="0" eb="4">
      <t>ボウエキ</t>
    </rPh>
    <phoneticPr fontId="92"/>
  </si>
  <si>
    <t>鉱 工 業 生 産 指 数 3)</t>
    <rPh sb="0" eb="1">
      <t>コウ</t>
    </rPh>
    <rPh sb="2" eb="3">
      <t>コウ</t>
    </rPh>
    <rPh sb="4" eb="5">
      <t>ギョウ</t>
    </rPh>
    <phoneticPr fontId="91"/>
  </si>
  <si>
    <t>消費者物価指数</t>
    <rPh sb="0" eb="3">
      <t>ショウヒシャ</t>
    </rPh>
    <rPh sb="3" eb="5">
      <t>ブッカ</t>
    </rPh>
    <rPh sb="5" eb="7">
      <t>シスウ</t>
    </rPh>
    <phoneticPr fontId="92"/>
  </si>
  <si>
    <t>完　全
失業者</t>
    <rPh sb="0" eb="1">
      <t>カン</t>
    </rPh>
    <rPh sb="2" eb="3">
      <t>ゼン</t>
    </rPh>
    <rPh sb="4" eb="7">
      <t>シツギョウシャ</t>
    </rPh>
    <phoneticPr fontId="92"/>
  </si>
  <si>
    <r>
      <t xml:space="preserve">有　　効
求人倍率
</t>
    </r>
    <r>
      <rPr>
        <sz val="10"/>
        <rFont val="ＭＳ 明朝"/>
        <family val="1"/>
        <charset val="128"/>
      </rPr>
      <t xml:space="preserve">年は原数値、月は季節調整値  </t>
    </r>
    <r>
      <rPr>
        <sz val="12"/>
        <rFont val="ＭＳ 明朝"/>
        <family val="1"/>
        <charset val="128"/>
      </rPr>
      <t>5)</t>
    </r>
    <rPh sb="5" eb="7">
      <t>キュウジン</t>
    </rPh>
    <rPh sb="7" eb="9">
      <t>バイリツ</t>
    </rPh>
    <rPh sb="13" eb="15">
      <t>スウチ</t>
    </rPh>
    <rPh sb="18" eb="20">
      <t>キセツ</t>
    </rPh>
    <rPh sb="20" eb="23">
      <t>チョウセイチ</t>
    </rPh>
    <phoneticPr fontId="92"/>
  </si>
  <si>
    <t>福 岡 市</t>
    <rPh sb="0" eb="1">
      <t>フク</t>
    </rPh>
    <rPh sb="2" eb="3">
      <t>オカ</t>
    </rPh>
    <rPh sb="4" eb="5">
      <t>シ</t>
    </rPh>
    <phoneticPr fontId="92"/>
  </si>
  <si>
    <t>北九州市</t>
    <rPh sb="0" eb="3">
      <t>キタキュウシュウ</t>
    </rPh>
    <rPh sb="3" eb="4">
      <t>シ</t>
    </rPh>
    <phoneticPr fontId="92"/>
  </si>
  <si>
    <t xml:space="preserve">在 庫 </t>
    <rPh sb="0" eb="1">
      <t>ザイ</t>
    </rPh>
    <rPh sb="2" eb="3">
      <t>コ</t>
    </rPh>
    <phoneticPr fontId="92"/>
  </si>
  <si>
    <t>(各年9月末)</t>
    <rPh sb="1" eb="3">
      <t>カクネン</t>
    </rPh>
    <rPh sb="4" eb="5">
      <t>ガツ</t>
    </rPh>
    <rPh sb="5" eb="6">
      <t>スエ</t>
    </rPh>
    <phoneticPr fontId="92"/>
  </si>
  <si>
    <t>100万円</t>
    <rPh sb="3" eb="5">
      <t>マンエン</t>
    </rPh>
    <phoneticPr fontId="92"/>
  </si>
  <si>
    <t>(年平均)</t>
    <rPh sb="1" eb="2">
      <t>トシ</t>
    </rPh>
    <rPh sb="2" eb="4">
      <t>ヘイキン</t>
    </rPh>
    <phoneticPr fontId="92"/>
  </si>
  <si>
    <t>(年度平均)</t>
    <rPh sb="1" eb="5">
      <t>ネンヘイキン</t>
    </rPh>
    <phoneticPr fontId="92"/>
  </si>
  <si>
    <t>(各月1日)人</t>
    <rPh sb="1" eb="3">
      <t>カクゲツ</t>
    </rPh>
    <rPh sb="4" eb="5">
      <t>ニチ</t>
    </rPh>
    <phoneticPr fontId="91"/>
  </si>
  <si>
    <t>(各月1日)世帯</t>
    <rPh sb="1" eb="3">
      <t>カクゲツ</t>
    </rPh>
    <rPh sb="4" eb="5">
      <t>ニチ</t>
    </rPh>
    <rPh sb="6" eb="8">
      <t>セタイ</t>
    </rPh>
    <phoneticPr fontId="91"/>
  </si>
  <si>
    <t>(各月末)人</t>
    <rPh sb="1" eb="3">
      <t>カクゲツ</t>
    </rPh>
    <rPh sb="3" eb="4">
      <t>マツ</t>
    </rPh>
    <phoneticPr fontId="91"/>
  </si>
  <si>
    <t>千人</t>
    <rPh sb="0" eb="1">
      <t>セン</t>
    </rPh>
    <rPh sb="1" eb="2">
      <t>ヒト</t>
    </rPh>
    <phoneticPr fontId="92"/>
  </si>
  <si>
    <t xml:space="preserve">1) 平成２４年７月以後は外国人住民を含んだ数値です。 2) 平成２９年以前は確定値です。平成３０年は確報値です。 3) 平成２９年以降の指数は年間補正前の数値です。 4) 平成３０年１～３月平均以前は改訂後の数値です。  5) 平成２９年１２月以前は新季節指数により改訂された数値です。
</t>
    <rPh sb="3" eb="5">
      <t>ヘイセイ</t>
    </rPh>
    <rPh sb="7" eb="8">
      <t>ネン</t>
    </rPh>
    <rPh sb="9" eb="10">
      <t>ガツ</t>
    </rPh>
    <rPh sb="11" eb="12">
      <t>ノチ</t>
    </rPh>
    <rPh sb="13" eb="16">
      <t>ガイコクジン</t>
    </rPh>
    <rPh sb="16" eb="18">
      <t>ジュウミン</t>
    </rPh>
    <rPh sb="19" eb="20">
      <t>フク</t>
    </rPh>
    <rPh sb="22" eb="24">
      <t>スウチ</t>
    </rPh>
    <rPh sb="66" eb="68">
      <t>イコウ</t>
    </rPh>
    <rPh sb="69" eb="71">
      <t>シスウ</t>
    </rPh>
    <rPh sb="76" eb="77">
      <t>マエ</t>
    </rPh>
    <rPh sb="87" eb="89">
      <t>ヘイセイ</t>
    </rPh>
    <rPh sb="91" eb="92">
      <t>ネン</t>
    </rPh>
    <rPh sb="95" eb="96">
      <t>ガツ</t>
    </rPh>
    <rPh sb="96" eb="98">
      <t>ヘイキン</t>
    </rPh>
    <rPh sb="98" eb="100">
      <t>イゼン</t>
    </rPh>
    <rPh sb="101" eb="104">
      <t>カイテイゴ</t>
    </rPh>
    <rPh sb="105" eb="107">
      <t>スウチ</t>
    </rPh>
    <rPh sb="134" eb="136">
      <t>カイテイ</t>
    </rPh>
    <rPh sb="139" eb="141">
      <t>スウチ</t>
    </rPh>
    <phoneticPr fontId="91"/>
  </si>
  <si>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91"/>
  </si>
  <si>
    <t>鉱工業</t>
    <rPh sb="0" eb="3">
      <t>コウコウギョウ</t>
    </rPh>
    <phoneticPr fontId="91"/>
  </si>
  <si>
    <t>　鉱　　工    業　　指　　数</t>
    <rPh sb="1" eb="5">
      <t>コウコウギョウ</t>
    </rPh>
    <phoneticPr fontId="91"/>
  </si>
  <si>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91"/>
  </si>
  <si>
    <t>　</t>
    <phoneticPr fontId="91"/>
  </si>
  <si>
    <t>年    月</t>
    <rPh sb="0" eb="1">
      <t>ネン</t>
    </rPh>
    <rPh sb="5" eb="6">
      <t>ツキ</t>
    </rPh>
    <phoneticPr fontId="91"/>
  </si>
  <si>
    <t>年　月</t>
    <rPh sb="0" eb="1">
      <t>ネン</t>
    </rPh>
    <rPh sb="2" eb="3">
      <t>ツキ</t>
    </rPh>
    <phoneticPr fontId="91"/>
  </si>
  <si>
    <t>製   造</t>
    <rPh sb="0" eb="5">
      <t>セイゾウ</t>
    </rPh>
    <phoneticPr fontId="91"/>
  </si>
  <si>
    <t>非鉄金属工　　業</t>
    <rPh sb="0" eb="1">
      <t>ヒ</t>
    </rPh>
    <rPh sb="1" eb="2">
      <t>テツ</t>
    </rPh>
    <rPh sb="2" eb="3">
      <t>キンゾク</t>
    </rPh>
    <phoneticPr fontId="91"/>
  </si>
  <si>
    <t>金属製品工　　業</t>
    <rPh sb="0" eb="1">
      <t>キン</t>
    </rPh>
    <rPh sb="1" eb="2">
      <t>ゾク</t>
    </rPh>
    <rPh sb="2" eb="3">
      <t>セイヒン</t>
    </rPh>
    <phoneticPr fontId="91"/>
  </si>
  <si>
    <t>はん用・</t>
    <rPh sb="2" eb="3">
      <t>ヨウ</t>
    </rPh>
    <phoneticPr fontId="91"/>
  </si>
  <si>
    <t>電子部品・</t>
    <rPh sb="0" eb="2">
      <t>デンシ</t>
    </rPh>
    <rPh sb="2" eb="4">
      <t>ブヒン</t>
    </rPh>
    <phoneticPr fontId="91"/>
  </si>
  <si>
    <t>電気機械工　　業</t>
    <rPh sb="0" eb="2">
      <t>デンキ</t>
    </rPh>
    <rPh sb="2" eb="4">
      <t>キカイ</t>
    </rPh>
    <rPh sb="4" eb="5">
      <t>コウ</t>
    </rPh>
    <rPh sb="7" eb="8">
      <t>ギョウ</t>
    </rPh>
    <phoneticPr fontId="91"/>
  </si>
  <si>
    <t>輸送機械工　　業</t>
    <rPh sb="0" eb="2">
      <t>ユソウ</t>
    </rPh>
    <rPh sb="2" eb="4">
      <t>キカイ</t>
    </rPh>
    <rPh sb="4" eb="5">
      <t>コウ</t>
    </rPh>
    <rPh sb="7" eb="8">
      <t>ギョウ</t>
    </rPh>
    <phoneticPr fontId="91"/>
  </si>
  <si>
    <t>窯 業 ・</t>
    <rPh sb="0" eb="1">
      <t>カマ</t>
    </rPh>
    <rPh sb="2" eb="3">
      <t>ギョウ</t>
    </rPh>
    <phoneticPr fontId="91"/>
  </si>
  <si>
    <t>化学工業</t>
    <rPh sb="0" eb="2">
      <t>カガク</t>
    </rPh>
    <rPh sb="2" eb="3">
      <t>コウ</t>
    </rPh>
    <phoneticPr fontId="91"/>
  </si>
  <si>
    <t>石炭製品工　　業</t>
    <rPh sb="0" eb="2">
      <t>セキタン</t>
    </rPh>
    <rPh sb="2" eb="4">
      <t>セイヒン</t>
    </rPh>
    <rPh sb="4" eb="5">
      <t>コウ</t>
    </rPh>
    <rPh sb="7" eb="8">
      <t>ギョウ</t>
    </rPh>
    <phoneticPr fontId="91"/>
  </si>
  <si>
    <t>繊維工業</t>
    <rPh sb="0" eb="2">
      <t>センイ</t>
    </rPh>
    <rPh sb="2" eb="3">
      <t>コウ</t>
    </rPh>
    <phoneticPr fontId="91"/>
  </si>
  <si>
    <t>食料品・</t>
    <rPh sb="0" eb="3">
      <t>ショクリョウヒン</t>
    </rPh>
    <phoneticPr fontId="91"/>
  </si>
  <si>
    <t>ゴム製品工　　業</t>
    <rPh sb="2" eb="3">
      <t>セイ</t>
    </rPh>
    <rPh sb="3" eb="4">
      <t>シナ</t>
    </rPh>
    <phoneticPr fontId="91"/>
  </si>
  <si>
    <t>家具工業</t>
    <rPh sb="0" eb="2">
      <t>カグ</t>
    </rPh>
    <rPh sb="2" eb="3">
      <t>コウ</t>
    </rPh>
    <phoneticPr fontId="91"/>
  </si>
  <si>
    <t>印刷業</t>
    <rPh sb="0" eb="3">
      <t>インサツギョウ</t>
    </rPh>
    <phoneticPr fontId="91"/>
  </si>
  <si>
    <t>木材・</t>
    <rPh sb="0" eb="2">
      <t>モクザイ</t>
    </rPh>
    <phoneticPr fontId="91"/>
  </si>
  <si>
    <t>総    合</t>
    <rPh sb="0" eb="6">
      <t>ソウゴウ</t>
    </rPh>
    <phoneticPr fontId="91"/>
  </si>
  <si>
    <t>鉄 鋼 業</t>
    <rPh sb="0" eb="5">
      <t>テッコウギョウ</t>
    </rPh>
    <phoneticPr fontId="91"/>
  </si>
  <si>
    <t>生産用</t>
    <rPh sb="0" eb="3">
      <t>セイサンヨウ</t>
    </rPh>
    <phoneticPr fontId="91"/>
  </si>
  <si>
    <t>土 石 製</t>
    <rPh sb="0" eb="3">
      <t>ドセキ</t>
    </rPh>
    <rPh sb="4" eb="5">
      <t>セイ</t>
    </rPh>
    <phoneticPr fontId="91"/>
  </si>
  <si>
    <t>製   品</t>
    <rPh sb="0" eb="5">
      <t>セイヒン</t>
    </rPh>
    <phoneticPr fontId="91"/>
  </si>
  <si>
    <t>紙・紙加</t>
    <rPh sb="0" eb="1">
      <t>カミ</t>
    </rPh>
    <rPh sb="2" eb="3">
      <t>カミ</t>
    </rPh>
    <rPh sb="3" eb="4">
      <t>カコウ</t>
    </rPh>
    <phoneticPr fontId="91"/>
  </si>
  <si>
    <t>木製品</t>
    <rPh sb="0" eb="3">
      <t>モクセイヒン</t>
    </rPh>
    <phoneticPr fontId="91"/>
  </si>
  <si>
    <t>鉱　業</t>
    <rPh sb="0" eb="1">
      <t>コウ</t>
    </rPh>
    <rPh sb="2" eb="3">
      <t>ギョウ</t>
    </rPh>
    <phoneticPr fontId="91"/>
  </si>
  <si>
    <t>機械工業</t>
    <rPh sb="0" eb="2">
      <t>キカイ</t>
    </rPh>
    <rPh sb="2" eb="4">
      <t>コウギョウ</t>
    </rPh>
    <phoneticPr fontId="91"/>
  </si>
  <si>
    <t>工　　業</t>
    <rPh sb="0" eb="1">
      <t>コウ</t>
    </rPh>
    <rPh sb="3" eb="4">
      <t>ギョウ</t>
    </rPh>
    <phoneticPr fontId="91"/>
  </si>
  <si>
    <t>品 工 業</t>
    <rPh sb="0" eb="1">
      <t>ヒン</t>
    </rPh>
    <rPh sb="2" eb="5">
      <t>コウギョウ</t>
    </rPh>
    <phoneticPr fontId="91"/>
  </si>
  <si>
    <t>工   業</t>
    <rPh sb="0" eb="5">
      <t>コウギョウ</t>
    </rPh>
    <phoneticPr fontId="91"/>
  </si>
  <si>
    <t>工品工業</t>
    <rPh sb="0" eb="2">
      <t>カコウヒン</t>
    </rPh>
    <rPh sb="2" eb="4">
      <t>コウギョウ</t>
    </rPh>
    <phoneticPr fontId="91"/>
  </si>
  <si>
    <t>工 　 業</t>
    <rPh sb="0" eb="1">
      <t>コウ</t>
    </rPh>
    <rPh sb="4" eb="5">
      <t>ギョウ</t>
    </rPh>
    <phoneticPr fontId="91"/>
  </si>
  <si>
    <t>原　　　　指　　　</t>
    <rPh sb="0" eb="1">
      <t>ゲンシ</t>
    </rPh>
    <rPh sb="5" eb="6">
      <t>シスウ</t>
    </rPh>
    <phoneticPr fontId="91"/>
  </si>
  <si>
    <t xml:space="preserve">     数</t>
    <rPh sb="5" eb="6">
      <t>スウ</t>
    </rPh>
    <phoneticPr fontId="91"/>
  </si>
  <si>
    <t>生</t>
    <rPh sb="0" eb="1">
      <t>セイ</t>
    </rPh>
    <phoneticPr fontId="91"/>
  </si>
  <si>
    <t>季　　　節　　　調</t>
    <rPh sb="0" eb="1">
      <t>キセツ</t>
    </rPh>
    <rPh sb="4" eb="5">
      <t>キセツ</t>
    </rPh>
    <rPh sb="8" eb="9">
      <t>チョウ</t>
    </rPh>
    <phoneticPr fontId="91"/>
  </si>
  <si>
    <t>産</t>
    <rPh sb="0" eb="1">
      <t>サン</t>
    </rPh>
    <phoneticPr fontId="91"/>
  </si>
  <si>
    <t>出</t>
    <rPh sb="0" eb="1">
      <t>シュッカ</t>
    </rPh>
    <phoneticPr fontId="91"/>
  </si>
  <si>
    <t>荷</t>
    <rPh sb="0" eb="1">
      <t>ニ</t>
    </rPh>
    <phoneticPr fontId="91"/>
  </si>
  <si>
    <t>在</t>
    <rPh sb="0" eb="1">
      <t>ザイコ</t>
    </rPh>
    <phoneticPr fontId="91"/>
  </si>
  <si>
    <t>庫</t>
    <rPh sb="0" eb="1">
      <t>コ</t>
    </rPh>
    <phoneticPr fontId="91"/>
  </si>
  <si>
    <t>平成２９年以降の指数は年間補正前の数値です。
1)製造工業のうち、次の業種は指数から除かれています。なめし革・同製品・毛皮製造業、業務用機械器具製造業、情報通信機械器具製造業、その他の製造業。</t>
    <rPh sb="0" eb="2">
      <t>ヘイセイ</t>
    </rPh>
    <rPh sb="4" eb="5">
      <t>ネン</t>
    </rPh>
    <rPh sb="5" eb="7">
      <t>イコウ</t>
    </rPh>
    <rPh sb="8" eb="10">
      <t>シスウ</t>
    </rPh>
    <rPh sb="11" eb="13">
      <t>ネンカン</t>
    </rPh>
    <rPh sb="13" eb="15">
      <t>ホセイ</t>
    </rPh>
    <rPh sb="15" eb="16">
      <t>マエ</t>
    </rPh>
    <rPh sb="17" eb="19">
      <t>スウチ</t>
    </rPh>
    <rPh sb="25" eb="27">
      <t>セイゾウ</t>
    </rPh>
    <rPh sb="27" eb="29">
      <t>コウギョウ</t>
    </rPh>
    <rPh sb="33" eb="34">
      <t>ツギ</t>
    </rPh>
    <rPh sb="35" eb="37">
      <t>ギョウシュ</t>
    </rPh>
    <rPh sb="38" eb="40">
      <t>シスウ</t>
    </rPh>
    <rPh sb="42" eb="43">
      <t>ノゾ</t>
    </rPh>
    <rPh sb="80" eb="82">
      <t>キカイ</t>
    </rPh>
    <phoneticPr fontId="91"/>
  </si>
  <si>
    <t>物価・生計</t>
    <phoneticPr fontId="91"/>
  </si>
  <si>
    <t>　消　費　者　物　価　指　数</t>
    <rPh sb="1" eb="2">
      <t>ケ</t>
    </rPh>
    <rPh sb="3" eb="4">
      <t>ヒ</t>
    </rPh>
    <rPh sb="5" eb="6">
      <t>モノ</t>
    </rPh>
    <rPh sb="7" eb="8">
      <t>モノ</t>
    </rPh>
    <rPh sb="9" eb="10">
      <t>アタイ</t>
    </rPh>
    <rPh sb="11" eb="12">
      <t>ユビ</t>
    </rPh>
    <rPh sb="13" eb="14">
      <t>カズ</t>
    </rPh>
    <phoneticPr fontId="91"/>
  </si>
  <si>
    <t>　この表は、全国の世帯が購入する財とサービスの物価変動を総合的に測定し、物価の変動を時系列的に測定したものです。指数品目は５８５品目、ウエイトは家計調査による平成２７年平均１か月の１世帯当たり品目別消費支出金額から算定、指数算式は基準時加重相対法算式（ラスパイレス型）です。</t>
    <rPh sb="3" eb="4">
      <t>ヒョウ</t>
    </rPh>
    <rPh sb="6" eb="8">
      <t>ゼンコク</t>
    </rPh>
    <rPh sb="9" eb="11">
      <t>セタイ</t>
    </rPh>
    <rPh sb="12" eb="14">
      <t>コウニュウ</t>
    </rPh>
    <rPh sb="16" eb="17">
      <t>ザイ</t>
    </rPh>
    <rPh sb="23" eb="25">
      <t>ブッカ</t>
    </rPh>
    <rPh sb="25" eb="27">
      <t>ヘンドウ</t>
    </rPh>
    <rPh sb="28" eb="31">
      <t>ソウゴウテキ</t>
    </rPh>
    <rPh sb="32" eb="34">
      <t>ソクテイ</t>
    </rPh>
    <rPh sb="36" eb="38">
      <t>ブッカ</t>
    </rPh>
    <rPh sb="39" eb="41">
      <t>ヘンドウ</t>
    </rPh>
    <rPh sb="42" eb="45">
      <t>ジケイレツ</t>
    </rPh>
    <rPh sb="45" eb="46">
      <t>テキ</t>
    </rPh>
    <rPh sb="47" eb="49">
      <t>ソクテイ</t>
    </rPh>
    <rPh sb="56" eb="58">
      <t>シスウ</t>
    </rPh>
    <rPh sb="58" eb="60">
      <t>ヒンモク</t>
    </rPh>
    <rPh sb="64" eb="66">
      <t>ヒンモク</t>
    </rPh>
    <rPh sb="72" eb="74">
      <t>カケイ</t>
    </rPh>
    <rPh sb="88" eb="89">
      <t>ゲツ</t>
    </rPh>
    <rPh sb="91" eb="93">
      <t>セタイ</t>
    </rPh>
    <rPh sb="93" eb="94">
      <t>ア</t>
    </rPh>
    <rPh sb="99" eb="101">
      <t>ショウヒ</t>
    </rPh>
    <phoneticPr fontId="91"/>
  </si>
  <si>
    <t>（平成２７年＝１００）</t>
    <rPh sb="1" eb="3">
      <t>ヘイセイ</t>
    </rPh>
    <rPh sb="5" eb="6">
      <t>ネン</t>
    </rPh>
    <phoneticPr fontId="91"/>
  </si>
  <si>
    <t>項　　　　　　目</t>
    <phoneticPr fontId="91"/>
  </si>
  <si>
    <t>全　　　　　　　　　国</t>
    <rPh sb="0" eb="1">
      <t>ゼン</t>
    </rPh>
    <rPh sb="10" eb="11">
      <t>コク</t>
    </rPh>
    <phoneticPr fontId="91"/>
  </si>
  <si>
    <t>福　　　　岡　　　　市</t>
    <rPh sb="0" eb="1">
      <t>フク</t>
    </rPh>
    <rPh sb="5" eb="6">
      <t>オカ</t>
    </rPh>
    <rPh sb="10" eb="11">
      <t>シ</t>
    </rPh>
    <phoneticPr fontId="91"/>
  </si>
  <si>
    <t>北　　九　　州　　市</t>
    <rPh sb="0" eb="1">
      <t>キタ</t>
    </rPh>
    <rPh sb="3" eb="4">
      <t>キュウ</t>
    </rPh>
    <rPh sb="6" eb="7">
      <t>シュウ</t>
    </rPh>
    <rPh sb="9" eb="10">
      <t>シ</t>
    </rPh>
    <phoneticPr fontId="91"/>
  </si>
  <si>
    <t>総　　　　　合</t>
    <rPh sb="0" eb="1">
      <t>フサ</t>
    </rPh>
    <rPh sb="6" eb="7">
      <t>ゴウ</t>
    </rPh>
    <phoneticPr fontId="91"/>
  </si>
  <si>
    <t>（  対前月上昇率  ）</t>
    <rPh sb="3" eb="4">
      <t>タイ</t>
    </rPh>
    <rPh sb="4" eb="6">
      <t>ゼンゲツ</t>
    </rPh>
    <rPh sb="6" eb="9">
      <t>ジョウショウリツ</t>
    </rPh>
    <phoneticPr fontId="91"/>
  </si>
  <si>
    <t>（対前年同月上昇率）</t>
    <rPh sb="1" eb="2">
      <t>タイ</t>
    </rPh>
    <rPh sb="2" eb="4">
      <t>ゼンネン</t>
    </rPh>
    <rPh sb="4" eb="6">
      <t>ドウゲツ</t>
    </rPh>
    <rPh sb="6" eb="9">
      <t>ジョウショウリツ</t>
    </rPh>
    <phoneticPr fontId="91"/>
  </si>
  <si>
    <t>食          料</t>
    <rPh sb="0" eb="12">
      <t>ショクリョウ</t>
    </rPh>
    <phoneticPr fontId="91"/>
  </si>
  <si>
    <t>穀類</t>
    <rPh sb="0" eb="1">
      <t>コク</t>
    </rPh>
    <rPh sb="1" eb="2">
      <t>ルイ</t>
    </rPh>
    <phoneticPr fontId="91"/>
  </si>
  <si>
    <t>魚介類</t>
    <rPh sb="0" eb="3">
      <t>ギョカイルイ</t>
    </rPh>
    <phoneticPr fontId="91"/>
  </si>
  <si>
    <t>肉類</t>
    <rPh sb="0" eb="2">
      <t>ニクルイ</t>
    </rPh>
    <phoneticPr fontId="91"/>
  </si>
  <si>
    <t>乳卵類</t>
    <rPh sb="0" eb="1">
      <t>ニュウ</t>
    </rPh>
    <rPh sb="1" eb="2">
      <t>ラン</t>
    </rPh>
    <rPh sb="2" eb="3">
      <t>ルイ</t>
    </rPh>
    <phoneticPr fontId="91"/>
  </si>
  <si>
    <t>野菜・海藻</t>
    <rPh sb="0" eb="2">
      <t>ヤサイ</t>
    </rPh>
    <rPh sb="3" eb="5">
      <t>カイソウ</t>
    </rPh>
    <phoneticPr fontId="91"/>
  </si>
  <si>
    <t>果物</t>
    <rPh sb="0" eb="2">
      <t>クダモノ</t>
    </rPh>
    <phoneticPr fontId="91"/>
  </si>
  <si>
    <t>油脂・調味料</t>
    <rPh sb="0" eb="2">
      <t>ユシ</t>
    </rPh>
    <rPh sb="3" eb="6">
      <t>チョウミリョウ</t>
    </rPh>
    <phoneticPr fontId="91"/>
  </si>
  <si>
    <t>菓子類</t>
    <rPh sb="0" eb="3">
      <t>カシルイ</t>
    </rPh>
    <phoneticPr fontId="91"/>
  </si>
  <si>
    <t>調理食品</t>
    <rPh sb="0" eb="2">
      <t>チョウリ</t>
    </rPh>
    <rPh sb="2" eb="4">
      <t>ショクヒン</t>
    </rPh>
    <phoneticPr fontId="91"/>
  </si>
  <si>
    <t>飲料</t>
    <rPh sb="0" eb="2">
      <t>インリョウ</t>
    </rPh>
    <phoneticPr fontId="91"/>
  </si>
  <si>
    <t>酒類</t>
    <rPh sb="0" eb="2">
      <t>シュルイ</t>
    </rPh>
    <phoneticPr fontId="91"/>
  </si>
  <si>
    <t>外食</t>
    <rPh sb="0" eb="2">
      <t>ガイショク</t>
    </rPh>
    <phoneticPr fontId="91"/>
  </si>
  <si>
    <t>住          居</t>
    <rPh sb="0" eb="1">
      <t>ジュウショクリョウ</t>
    </rPh>
    <rPh sb="11" eb="12">
      <t>キョ</t>
    </rPh>
    <phoneticPr fontId="91"/>
  </si>
  <si>
    <t>家賃</t>
    <rPh sb="0" eb="2">
      <t>ヤチン</t>
    </rPh>
    <phoneticPr fontId="91"/>
  </si>
  <si>
    <t>設備修繕･維持</t>
    <rPh sb="0" eb="2">
      <t>セツビ</t>
    </rPh>
    <rPh sb="2" eb="4">
      <t>シュウゼン</t>
    </rPh>
    <rPh sb="5" eb="7">
      <t>イジ</t>
    </rPh>
    <phoneticPr fontId="91"/>
  </si>
  <si>
    <t>光 熱 ・ 水 道</t>
    <rPh sb="0" eb="3">
      <t>コウネツ</t>
    </rPh>
    <rPh sb="6" eb="9">
      <t>スイドウ</t>
    </rPh>
    <phoneticPr fontId="91"/>
  </si>
  <si>
    <t>電気代</t>
    <rPh sb="0" eb="2">
      <t>デンキ</t>
    </rPh>
    <rPh sb="2" eb="3">
      <t>ダイ</t>
    </rPh>
    <phoneticPr fontId="91"/>
  </si>
  <si>
    <t>ガス代</t>
    <rPh sb="2" eb="3">
      <t>ダイ</t>
    </rPh>
    <phoneticPr fontId="91"/>
  </si>
  <si>
    <t>他の光熱</t>
    <rPh sb="0" eb="1">
      <t>タ</t>
    </rPh>
    <rPh sb="2" eb="4">
      <t>コウネツ</t>
    </rPh>
    <phoneticPr fontId="91"/>
  </si>
  <si>
    <t>上下水道料</t>
    <rPh sb="0" eb="2">
      <t>ジョウゲ</t>
    </rPh>
    <rPh sb="2" eb="5">
      <t>スイドウリョウ</t>
    </rPh>
    <phoneticPr fontId="91"/>
  </si>
  <si>
    <t>家具・家事用品</t>
    <rPh sb="0" eb="2">
      <t>カグ</t>
    </rPh>
    <rPh sb="3" eb="5">
      <t>カジ</t>
    </rPh>
    <rPh sb="5" eb="7">
      <t>ヨウヒン</t>
    </rPh>
    <phoneticPr fontId="91"/>
  </si>
  <si>
    <t>家庭用耐久財</t>
    <rPh sb="0" eb="3">
      <t>カテイヨウ</t>
    </rPh>
    <rPh sb="3" eb="6">
      <t>タイキュウザイ</t>
    </rPh>
    <phoneticPr fontId="91"/>
  </si>
  <si>
    <t>室内装備品</t>
    <rPh sb="0" eb="2">
      <t>シツナイ</t>
    </rPh>
    <rPh sb="2" eb="5">
      <t>ソウビヒン</t>
    </rPh>
    <phoneticPr fontId="91"/>
  </si>
  <si>
    <t>寝具類</t>
    <rPh sb="0" eb="3">
      <t>シングルイ</t>
    </rPh>
    <phoneticPr fontId="91"/>
  </si>
  <si>
    <t>家事雑貨</t>
    <rPh sb="0" eb="2">
      <t>カジ</t>
    </rPh>
    <rPh sb="2" eb="4">
      <t>ザッカ</t>
    </rPh>
    <phoneticPr fontId="91"/>
  </si>
  <si>
    <t>家事用消耗品</t>
    <rPh sb="0" eb="2">
      <t>カジ</t>
    </rPh>
    <rPh sb="2" eb="3">
      <t>ヨウ</t>
    </rPh>
    <rPh sb="3" eb="6">
      <t>ショウモウヒン</t>
    </rPh>
    <phoneticPr fontId="91"/>
  </si>
  <si>
    <t>家事サービス</t>
    <rPh sb="0" eb="2">
      <t>カジ</t>
    </rPh>
    <phoneticPr fontId="91"/>
  </si>
  <si>
    <t>被 服 及 び 履 物</t>
    <rPh sb="0" eb="3">
      <t>ヒフク</t>
    </rPh>
    <rPh sb="4" eb="5">
      <t>オヨ</t>
    </rPh>
    <rPh sb="8" eb="11">
      <t>ハキモノ</t>
    </rPh>
    <phoneticPr fontId="91"/>
  </si>
  <si>
    <t>衣料</t>
    <rPh sb="0" eb="2">
      <t>イリョウ</t>
    </rPh>
    <phoneticPr fontId="91"/>
  </si>
  <si>
    <t>和服</t>
    <rPh sb="0" eb="2">
      <t>ワフク</t>
    </rPh>
    <phoneticPr fontId="91"/>
  </si>
  <si>
    <t>洋服</t>
    <rPh sb="0" eb="2">
      <t>ヨウフク</t>
    </rPh>
    <phoneticPr fontId="91"/>
  </si>
  <si>
    <t>シャツ・セーター・下着類</t>
    <rPh sb="9" eb="12">
      <t>シタギルイ</t>
    </rPh>
    <phoneticPr fontId="91"/>
  </si>
  <si>
    <t>シャツ・セーター類</t>
    <rPh sb="8" eb="9">
      <t>タグイ</t>
    </rPh>
    <phoneticPr fontId="91"/>
  </si>
  <si>
    <t>下着類</t>
    <rPh sb="0" eb="2">
      <t>シタギ</t>
    </rPh>
    <rPh sb="2" eb="3">
      <t>タグイ</t>
    </rPh>
    <phoneticPr fontId="91"/>
  </si>
  <si>
    <t>履物類</t>
    <rPh sb="0" eb="2">
      <t>ハキモノ</t>
    </rPh>
    <rPh sb="2" eb="3">
      <t>ルイ</t>
    </rPh>
    <phoneticPr fontId="91"/>
  </si>
  <si>
    <t>他の被服類</t>
    <rPh sb="0" eb="1">
      <t>タ</t>
    </rPh>
    <rPh sb="2" eb="5">
      <t>ヒフクルイ</t>
    </rPh>
    <phoneticPr fontId="91"/>
  </si>
  <si>
    <t>被服関連サービス</t>
    <rPh sb="0" eb="2">
      <t>ヒフク</t>
    </rPh>
    <rPh sb="2" eb="4">
      <t>カンレン</t>
    </rPh>
    <phoneticPr fontId="91"/>
  </si>
  <si>
    <t>保　健　医　療</t>
    <rPh sb="0" eb="3">
      <t>ホケン</t>
    </rPh>
    <rPh sb="4" eb="7">
      <t>イリョウ</t>
    </rPh>
    <phoneticPr fontId="91"/>
  </si>
  <si>
    <t>医薬品･健康保持用摂取品</t>
    <rPh sb="0" eb="3">
      <t>イヤクヒン</t>
    </rPh>
    <rPh sb="4" eb="6">
      <t>ケンコウ</t>
    </rPh>
    <rPh sb="6" eb="8">
      <t>ホジ</t>
    </rPh>
    <rPh sb="8" eb="9">
      <t>ヨウ</t>
    </rPh>
    <rPh sb="9" eb="11">
      <t>セッシュ</t>
    </rPh>
    <rPh sb="11" eb="12">
      <t>ヒン</t>
    </rPh>
    <phoneticPr fontId="91"/>
  </si>
  <si>
    <t>保健医療用品・器具</t>
    <rPh sb="0" eb="2">
      <t>ホケン</t>
    </rPh>
    <rPh sb="2" eb="4">
      <t>イリョウ</t>
    </rPh>
    <rPh sb="4" eb="6">
      <t>ヨウヒン</t>
    </rPh>
    <rPh sb="7" eb="9">
      <t>キグ</t>
    </rPh>
    <phoneticPr fontId="91"/>
  </si>
  <si>
    <t>保健医療サービス</t>
    <rPh sb="0" eb="2">
      <t>ホケン</t>
    </rPh>
    <rPh sb="2" eb="4">
      <t>イリョウ</t>
    </rPh>
    <phoneticPr fontId="91"/>
  </si>
  <si>
    <t>交　通・通　信</t>
    <rPh sb="0" eb="3">
      <t>コウツウ</t>
    </rPh>
    <rPh sb="4" eb="7">
      <t>ツウシン</t>
    </rPh>
    <phoneticPr fontId="91"/>
  </si>
  <si>
    <t>交通</t>
    <rPh sb="0" eb="2">
      <t>コウツウ</t>
    </rPh>
    <phoneticPr fontId="91"/>
  </si>
  <si>
    <t>自動車等関係費</t>
    <rPh sb="0" eb="3">
      <t>ジドウシャ</t>
    </rPh>
    <rPh sb="3" eb="4">
      <t>トウ</t>
    </rPh>
    <rPh sb="4" eb="7">
      <t>カンケイヒ</t>
    </rPh>
    <phoneticPr fontId="91"/>
  </si>
  <si>
    <t>通信</t>
    <rPh sb="0" eb="2">
      <t>ツウシン</t>
    </rPh>
    <phoneticPr fontId="91"/>
  </si>
  <si>
    <t>教　　　　　育</t>
    <rPh sb="0" eb="7">
      <t>キョウイク</t>
    </rPh>
    <phoneticPr fontId="91"/>
  </si>
  <si>
    <t>授業料等</t>
    <rPh sb="0" eb="3">
      <t>ジュギョウリョウ</t>
    </rPh>
    <rPh sb="3" eb="4">
      <t>トウ</t>
    </rPh>
    <phoneticPr fontId="91"/>
  </si>
  <si>
    <t>教科書・学習参考教材</t>
    <rPh sb="0" eb="3">
      <t>キョウカショ</t>
    </rPh>
    <rPh sb="4" eb="6">
      <t>ガクシュウ</t>
    </rPh>
    <rPh sb="6" eb="8">
      <t>サンコウ</t>
    </rPh>
    <rPh sb="8" eb="10">
      <t>キョウザイ</t>
    </rPh>
    <phoneticPr fontId="91"/>
  </si>
  <si>
    <t>補習教育</t>
    <rPh sb="0" eb="2">
      <t>ホシュウ</t>
    </rPh>
    <rPh sb="2" eb="4">
      <t>キョウイク</t>
    </rPh>
    <phoneticPr fontId="91"/>
  </si>
  <si>
    <t>教　養　娯　楽</t>
    <rPh sb="0" eb="3">
      <t>キョウヨウ</t>
    </rPh>
    <rPh sb="4" eb="7">
      <t>ゴラク</t>
    </rPh>
    <phoneticPr fontId="91"/>
  </si>
  <si>
    <t>教養娯楽用耐久財</t>
    <rPh sb="0" eb="2">
      <t>キョウヨウ</t>
    </rPh>
    <rPh sb="2" eb="5">
      <t>ゴラクヨウ</t>
    </rPh>
    <rPh sb="5" eb="8">
      <t>タイキュウザイ</t>
    </rPh>
    <phoneticPr fontId="91"/>
  </si>
  <si>
    <t>教養娯楽用品</t>
    <rPh sb="0" eb="2">
      <t>キョウヨウ</t>
    </rPh>
    <rPh sb="2" eb="5">
      <t>ゴラクヨウ</t>
    </rPh>
    <rPh sb="5" eb="6">
      <t>ヒン</t>
    </rPh>
    <phoneticPr fontId="91"/>
  </si>
  <si>
    <t>教養娯楽サービス</t>
    <rPh sb="0" eb="2">
      <t>キョウヨウ</t>
    </rPh>
    <rPh sb="2" eb="4">
      <t>ゴラク</t>
    </rPh>
    <phoneticPr fontId="91"/>
  </si>
  <si>
    <t>諸　　雑　　費</t>
    <rPh sb="0" eb="7">
      <t>ショザッピ</t>
    </rPh>
    <phoneticPr fontId="91"/>
  </si>
  <si>
    <t>理美容サービス</t>
    <rPh sb="0" eb="3">
      <t>リビヨウ</t>
    </rPh>
    <phoneticPr fontId="91"/>
  </si>
  <si>
    <t>理美容用品</t>
    <rPh sb="0" eb="3">
      <t>リビヨウ</t>
    </rPh>
    <rPh sb="3" eb="5">
      <t>ヨウヒン</t>
    </rPh>
    <phoneticPr fontId="91"/>
  </si>
  <si>
    <t>身の回り用品</t>
    <rPh sb="0" eb="1">
      <t>ミ</t>
    </rPh>
    <rPh sb="2" eb="3">
      <t>マワ</t>
    </rPh>
    <rPh sb="4" eb="6">
      <t>ヨウヒン</t>
    </rPh>
    <phoneticPr fontId="91"/>
  </si>
  <si>
    <t>他の諸雑費</t>
    <rPh sb="0" eb="1">
      <t>タ</t>
    </rPh>
    <rPh sb="2" eb="5">
      <t>ショザッピ</t>
    </rPh>
    <phoneticPr fontId="91"/>
  </si>
  <si>
    <t>資料：総務省「消費者物価指数」</t>
    <rPh sb="0" eb="2">
      <t>シリョウ</t>
    </rPh>
    <rPh sb="3" eb="6">
      <t>ソウムショウ</t>
    </rPh>
    <rPh sb="7" eb="10">
      <t>ショウヒシャ</t>
    </rPh>
    <rPh sb="10" eb="12">
      <t>ブッカ</t>
    </rPh>
    <rPh sb="12" eb="14">
      <t>シスウ</t>
    </rPh>
    <phoneticPr fontId="91"/>
  </si>
  <si>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91"/>
  </si>
  <si>
    <t>（単位：円）</t>
    <rPh sb="1" eb="3">
      <t>タンイ</t>
    </rPh>
    <rPh sb="4" eb="5">
      <t>エン</t>
    </rPh>
    <phoneticPr fontId="91"/>
  </si>
  <si>
    <t>全　　　　　　　　　　　国</t>
    <rPh sb="0" eb="13">
      <t>ゼンコク</t>
    </rPh>
    <phoneticPr fontId="91"/>
  </si>
  <si>
    <t>福　　　　　岡　　　　　市</t>
    <rPh sb="0" eb="13">
      <t>フクオカシ</t>
    </rPh>
    <phoneticPr fontId="91"/>
  </si>
  <si>
    <t>北　　　九　　　州　　　市</t>
    <rPh sb="0" eb="13">
      <t>キタキュウシュウシ</t>
    </rPh>
    <phoneticPr fontId="91"/>
  </si>
  <si>
    <t>資料：総務省「家計調査」</t>
    <rPh sb="5" eb="6">
      <t>ショウ</t>
    </rPh>
    <rPh sb="9" eb="11">
      <t>チョウサ</t>
    </rPh>
    <phoneticPr fontId="91"/>
  </si>
  <si>
    <t>物価・生計</t>
    <rPh sb="0" eb="2">
      <t>ブッカ</t>
    </rPh>
    <rPh sb="3" eb="5">
      <t>セイケイ</t>
    </rPh>
    <phoneticPr fontId="91"/>
  </si>
  <si>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91"/>
  </si>
  <si>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91"/>
  </si>
  <si>
    <t>項           目</t>
    <rPh sb="0" eb="13">
      <t>コウモク</t>
    </rPh>
    <phoneticPr fontId="91"/>
  </si>
  <si>
    <t>全　　　　　　　　国</t>
    <rPh sb="0" eb="1">
      <t>ゼン</t>
    </rPh>
    <rPh sb="9" eb="10">
      <t>コク</t>
    </rPh>
    <phoneticPr fontId="91"/>
  </si>
  <si>
    <t>福　　  　岡　 　 　市</t>
    <rPh sb="0" eb="1">
      <t>フク</t>
    </rPh>
    <rPh sb="6" eb="7">
      <t>オカ</t>
    </rPh>
    <rPh sb="12" eb="13">
      <t>シ</t>
    </rPh>
    <phoneticPr fontId="91"/>
  </si>
  <si>
    <t>集計世帯数</t>
    <rPh sb="0" eb="2">
      <t>シュウケイ</t>
    </rPh>
    <rPh sb="2" eb="5">
      <t>セタイスウ</t>
    </rPh>
    <phoneticPr fontId="91"/>
  </si>
  <si>
    <t>世帯人員(人)</t>
    <rPh sb="0" eb="2">
      <t>セタイ</t>
    </rPh>
    <rPh sb="2" eb="4">
      <t>ジンイン</t>
    </rPh>
    <rPh sb="5" eb="6">
      <t>ヒト</t>
    </rPh>
    <phoneticPr fontId="91"/>
  </si>
  <si>
    <t>有業人員(人)</t>
    <rPh sb="0" eb="2">
      <t>ユウギョウ</t>
    </rPh>
    <rPh sb="2" eb="4">
      <t>ジンイン</t>
    </rPh>
    <rPh sb="5" eb="6">
      <t>ヒト</t>
    </rPh>
    <phoneticPr fontId="91"/>
  </si>
  <si>
    <t>世帯主の年齢(歳)</t>
    <rPh sb="0" eb="3">
      <t>セタイヌシ</t>
    </rPh>
    <rPh sb="4" eb="6">
      <t>ネンレイ</t>
    </rPh>
    <rPh sb="7" eb="8">
      <t>トシ</t>
    </rPh>
    <phoneticPr fontId="91"/>
  </si>
  <si>
    <t>受取</t>
    <rPh sb="0" eb="2">
      <t>ウケトリ</t>
    </rPh>
    <phoneticPr fontId="91"/>
  </si>
  <si>
    <t>他の特別収入</t>
    <rPh sb="0" eb="1">
      <t>タ</t>
    </rPh>
    <rPh sb="2" eb="4">
      <t>トクベツ</t>
    </rPh>
    <rPh sb="4" eb="6">
      <t>シュウニュウ</t>
    </rPh>
    <phoneticPr fontId="91"/>
  </si>
  <si>
    <t>実収入以外の受取(繰入金を除く)</t>
    <rPh sb="6" eb="8">
      <t>ウケトリ</t>
    </rPh>
    <rPh sb="9" eb="11">
      <t>クリイレ</t>
    </rPh>
    <rPh sb="11" eb="12">
      <t>キン</t>
    </rPh>
    <rPh sb="13" eb="14">
      <t>ノゾ</t>
    </rPh>
    <phoneticPr fontId="91"/>
  </si>
  <si>
    <t>保険金</t>
    <phoneticPr fontId="91"/>
  </si>
  <si>
    <t>実収入以外の受取のその他</t>
    <rPh sb="0" eb="1">
      <t>ジツ</t>
    </rPh>
    <rPh sb="1" eb="3">
      <t>シュウニュウ</t>
    </rPh>
    <rPh sb="3" eb="5">
      <t>イガイ</t>
    </rPh>
    <rPh sb="6" eb="8">
      <t>ウケトリ</t>
    </rPh>
    <rPh sb="11" eb="12">
      <t>タ</t>
    </rPh>
    <phoneticPr fontId="91"/>
  </si>
  <si>
    <t>支払</t>
    <rPh sb="0" eb="2">
      <t>シハライ</t>
    </rPh>
    <phoneticPr fontId="91"/>
  </si>
  <si>
    <t>実支出以外の支払(繰越金を除く)</t>
    <rPh sb="6" eb="8">
      <t>シハライ</t>
    </rPh>
    <rPh sb="9" eb="12">
      <t>クリコシキン</t>
    </rPh>
    <rPh sb="13" eb="14">
      <t>ノゾ</t>
    </rPh>
    <phoneticPr fontId="91"/>
  </si>
  <si>
    <t>保険料</t>
    <rPh sb="2" eb="3">
      <t>リョウ</t>
    </rPh>
    <phoneticPr fontId="91"/>
  </si>
  <si>
    <t>実支出以外の支払のその他</t>
    <rPh sb="0" eb="1">
      <t>ジツ</t>
    </rPh>
    <rPh sb="1" eb="3">
      <t>シシュツ</t>
    </rPh>
    <rPh sb="3" eb="5">
      <t>イガイ</t>
    </rPh>
    <rPh sb="6" eb="8">
      <t>シハライ</t>
    </rPh>
    <rPh sb="11" eb="12">
      <t>タ</t>
    </rPh>
    <phoneticPr fontId="91"/>
  </si>
  <si>
    <t>資料：総務省「家計調査」</t>
    <rPh sb="0" eb="2">
      <t>シリョウ</t>
    </rPh>
    <rPh sb="3" eb="5">
      <t>ソウム</t>
    </rPh>
    <rPh sb="5" eb="6">
      <t>ショウ</t>
    </rPh>
    <rPh sb="7" eb="9">
      <t>カケイ</t>
    </rPh>
    <rPh sb="9" eb="11">
      <t>チョウサ</t>
    </rPh>
    <phoneticPr fontId="91"/>
  </si>
  <si>
    <t>商　業</t>
    <rPh sb="0" eb="1">
      <t>ショウ</t>
    </rPh>
    <rPh sb="2" eb="3">
      <t>ギョウ</t>
    </rPh>
    <phoneticPr fontId="91"/>
  </si>
  <si>
    <t>　百　貨　店　販　売　額</t>
    <rPh sb="1" eb="6">
      <t>ヒャッカテン</t>
    </rPh>
    <rPh sb="7" eb="8">
      <t>ハン</t>
    </rPh>
    <rPh sb="9" eb="10">
      <t>バイ</t>
    </rPh>
    <rPh sb="11" eb="12">
      <t>ガク</t>
    </rPh>
    <phoneticPr fontId="92"/>
  </si>
  <si>
    <t>資料：経済産業省大臣官房調査統計グループ「商業動態統計月報」</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phoneticPr fontId="92"/>
  </si>
  <si>
    <t>　着 工 建 築 物 （用 途 別）</t>
    <rPh sb="1" eb="4">
      <t>ちゃっこう</t>
    </rPh>
    <rPh sb="5" eb="8">
      <t>けんちく</t>
    </rPh>
    <rPh sb="9" eb="10">
      <t>ぶつ</t>
    </rPh>
    <rPh sb="12" eb="15">
      <t>ようと</t>
    </rPh>
    <rPh sb="16" eb="17">
      <t>こうぞうべつ</t>
    </rPh>
    <phoneticPr fontId="91" type="Hiragana" alignment="noControl"/>
  </si>
  <si>
    <t>（単位：棟、㎡、万円）</t>
    <rPh sb="1" eb="3">
      <t>タンイ</t>
    </rPh>
    <rPh sb="4" eb="5">
      <t>トウ</t>
    </rPh>
    <rPh sb="8" eb="10">
      <t>マンエン</t>
    </rPh>
    <phoneticPr fontId="91"/>
  </si>
  <si>
    <t>資料：国土交通省「建築着工統計調査」</t>
    <rPh sb="0" eb="2">
      <t>シリョウ</t>
    </rPh>
    <rPh sb="3" eb="5">
      <t>コクド</t>
    </rPh>
    <rPh sb="5" eb="8">
      <t>コウツウショウ</t>
    </rPh>
    <rPh sb="9" eb="11">
      <t>ケンチク</t>
    </rPh>
    <rPh sb="11" eb="13">
      <t>チャッコウ</t>
    </rPh>
    <rPh sb="13" eb="15">
      <t>トウケイ</t>
    </rPh>
    <rPh sb="15" eb="17">
      <t>チョウサ</t>
    </rPh>
    <phoneticPr fontId="91"/>
  </si>
  <si>
    <t>建設・電力</t>
    <rPh sb="0" eb="2">
      <t>けんせつ</t>
    </rPh>
    <rPh sb="3" eb="5">
      <t>でんりょく</t>
    </rPh>
    <phoneticPr fontId="2" type="Hiragana" alignment="noControl"/>
  </si>
  <si>
    <t>　公　共　工　事　請　負　状　況</t>
    <rPh sb="1" eb="4">
      <t>こうきょう</t>
    </rPh>
    <rPh sb="5" eb="8">
      <t>こうじ</t>
    </rPh>
    <rPh sb="9" eb="12">
      <t>うけおい</t>
    </rPh>
    <rPh sb="13" eb="16">
      <t>じょうきょう</t>
    </rPh>
    <phoneticPr fontId="91" type="Hiragana" alignment="noControl"/>
  </si>
  <si>
    <t>資料：経済産業省資源エネルギー庁「電力調査統計」</t>
    <rPh sb="0" eb="2">
      <t>しりょう</t>
    </rPh>
    <rPh sb="3" eb="5">
      <t>けいざい</t>
    </rPh>
    <rPh sb="5" eb="8">
      <t>さんぎょうしょう</t>
    </rPh>
    <rPh sb="8" eb="10">
      <t>しげん</t>
    </rPh>
    <rPh sb="15" eb="16">
      <t>ちょう</t>
    </rPh>
    <rPh sb="17" eb="19">
      <t>でんりょく</t>
    </rPh>
    <rPh sb="19" eb="21">
      <t>ちょうさ</t>
    </rPh>
    <rPh sb="21" eb="23">
      <t>とうけい</t>
    </rPh>
    <phoneticPr fontId="2"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</si>
  <si>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</si>
  <si>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倒　産</t>
    <phoneticPr fontId="91"/>
  </si>
  <si>
    <t>　企　業　倒　産　状　況</t>
    <rPh sb="1" eb="4">
      <t>キギョウ</t>
    </rPh>
    <rPh sb="5" eb="8">
      <t>トウサン</t>
    </rPh>
    <rPh sb="9" eb="12">
      <t>ジョウキョウ</t>
    </rPh>
    <phoneticPr fontId="91"/>
  </si>
  <si>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91"/>
  </si>
  <si>
    <t>１　産業別倒産状況</t>
    <rPh sb="2" eb="4">
      <t>サンギョウ</t>
    </rPh>
    <rPh sb="4" eb="5">
      <t>ベツ</t>
    </rPh>
    <rPh sb="5" eb="7">
      <t>トウサン</t>
    </rPh>
    <rPh sb="7" eb="9">
      <t>ジョウキョウ</t>
    </rPh>
    <phoneticPr fontId="91"/>
  </si>
  <si>
    <t>（単位：件、100万円）</t>
    <phoneticPr fontId="91"/>
  </si>
  <si>
    <t>1) 各年の負債額は、１月から１２月の負債額（単位：100万円）を単純に合計した数値です。</t>
    <rPh sb="3" eb="5">
      <t>カクネン</t>
    </rPh>
    <rPh sb="6" eb="9">
      <t>フサイガク</t>
    </rPh>
    <rPh sb="12" eb="13">
      <t>ガツ</t>
    </rPh>
    <rPh sb="17" eb="18">
      <t>ガツ</t>
    </rPh>
    <rPh sb="19" eb="22">
      <t>フサイガク</t>
    </rPh>
    <rPh sb="23" eb="25">
      <t>タンイ</t>
    </rPh>
    <rPh sb="29" eb="31">
      <t>マンエン</t>
    </rPh>
    <rPh sb="33" eb="35">
      <t>タンジュン</t>
    </rPh>
    <rPh sb="36" eb="38">
      <t>ゴウケイ</t>
    </rPh>
    <rPh sb="40" eb="42">
      <t>スウチ</t>
    </rPh>
    <phoneticPr fontId="91"/>
  </si>
  <si>
    <t>資料：株式会社東京商工リサーチ資料</t>
    <rPh sb="0" eb="2">
      <t>シリョウ</t>
    </rPh>
    <rPh sb="3" eb="5">
      <t>カブシキ</t>
    </rPh>
    <rPh sb="5" eb="7">
      <t>カイシャ</t>
    </rPh>
    <rPh sb="7" eb="9">
      <t>トウキョウ</t>
    </rPh>
    <rPh sb="9" eb="11">
      <t>ショウコウ</t>
    </rPh>
    <rPh sb="15" eb="17">
      <t>シリョウ</t>
    </rPh>
    <phoneticPr fontId="91"/>
  </si>
  <si>
    <t>賃金・労働</t>
    <rPh sb="0" eb="2">
      <t>ちんぎん</t>
    </rPh>
    <rPh sb="3" eb="5">
      <t>ろうどう</t>
    </rPh>
    <phoneticPr fontId="91"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</si>
  <si>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91"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</si>
  <si>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91" type="Hiragana" alignment="noControl"/>
  </si>
  <si>
    <t>（単位：円）</t>
    <rPh sb="1" eb="3">
      <t>たんい</t>
    </rPh>
    <rPh sb="4" eb="5">
      <t>えん</t>
    </rPh>
    <phoneticPr fontId="91" type="Hiragana" alignment="noControl"/>
  </si>
  <si>
    <t>労働・社会保障</t>
    <rPh sb="0" eb="2">
      <t>ロウドウ</t>
    </rPh>
    <rPh sb="3" eb="5">
      <t>シャカイ</t>
    </rPh>
    <rPh sb="5" eb="7">
      <t>ホショウ</t>
    </rPh>
    <phoneticPr fontId="91"/>
  </si>
  <si>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</si>
  <si>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</si>
  <si>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</si>
  <si>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91"/>
  </si>
  <si>
    <t xml:space="preserve"> 港　別　輸　出　入　高</t>
    <rPh sb="1" eb="2">
      <t>ミナト</t>
    </rPh>
    <rPh sb="3" eb="4">
      <t>ベツ</t>
    </rPh>
    <rPh sb="5" eb="10">
      <t>ユシュツニュウ</t>
    </rPh>
    <rPh sb="11" eb="12">
      <t>ダカ</t>
    </rPh>
    <phoneticPr fontId="91"/>
  </si>
  <si>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91"/>
  </si>
  <si>
    <t>（単位：100万円）</t>
    <rPh sb="1" eb="3">
      <t>タンイ</t>
    </rPh>
    <rPh sb="7" eb="9">
      <t>マンエン</t>
    </rPh>
    <phoneticPr fontId="91"/>
  </si>
  <si>
    <t>資料：九州運輸局資料</t>
    <rPh sb="8" eb="10">
      <t>シリョウ</t>
    </rPh>
    <phoneticPr fontId="91"/>
  </si>
  <si>
    <t>社会</t>
    <rPh sb="0" eb="2">
      <t>シャカイ</t>
    </rPh>
    <phoneticPr fontId="91"/>
  </si>
  <si>
    <t>　自殺者　・　性犯罪</t>
    <rPh sb="1" eb="4">
      <t>ジサツシャ</t>
    </rPh>
    <rPh sb="7" eb="8">
      <t>セイ</t>
    </rPh>
    <rPh sb="8" eb="10">
      <t>ハンザイ</t>
    </rPh>
    <phoneticPr fontId="2"/>
  </si>
  <si>
    <t>　　　（単位：件、人）</t>
    <rPh sb="4" eb="6">
      <t>タンイ</t>
    </rPh>
    <rPh sb="7" eb="8">
      <t>ケン</t>
    </rPh>
    <rPh sb="9" eb="10">
      <t>ヒト</t>
    </rPh>
    <phoneticPr fontId="91"/>
  </si>
  <si>
    <t xml:space="preserve">   年　月</t>
    <phoneticPr fontId="92"/>
  </si>
  <si>
    <t>=100</t>
    <phoneticPr fontId="92"/>
  </si>
  <si>
    <t>人　口</t>
    <rPh sb="0" eb="1">
      <t>ヒト</t>
    </rPh>
    <rPh sb="2" eb="3">
      <t>クチ</t>
    </rPh>
    <phoneticPr fontId="91"/>
  </si>
  <si>
    <t>　市　　町　　村　　別　　人　　口　　及　　び　　世　　帯</t>
    <phoneticPr fontId="91"/>
  </si>
  <si>
    <t>(1)の表は、平成２７年国勢調査による世帯数・人口を起点として推計した「福岡県人口移動調査」の数値です。（人口には外国人を含みます）</t>
    <phoneticPr fontId="91"/>
  </si>
  <si>
    <t>(2)の表は、月報により県内市町村からの報告を集計したもので、住民基本台帳に記載された世帯数及び人口です。（人口には外国人を含みます）</t>
    <rPh sb="4" eb="5">
      <t>ヒョウ</t>
    </rPh>
    <rPh sb="54" eb="56">
      <t>ジンコウ</t>
    </rPh>
    <rPh sb="58" eb="60">
      <t>ガイコク</t>
    </rPh>
    <rPh sb="60" eb="61">
      <t>ジン</t>
    </rPh>
    <rPh sb="62" eb="63">
      <t>フク</t>
    </rPh>
    <phoneticPr fontId="91"/>
  </si>
  <si>
    <t xml:space="preserve">           （単位：人 、世帯）</t>
    <rPh sb="12" eb="14">
      <t>タンイ</t>
    </rPh>
    <rPh sb="15" eb="16">
      <t>ヒト</t>
    </rPh>
    <rPh sb="18" eb="20">
      <t>セタイ</t>
    </rPh>
    <phoneticPr fontId="91"/>
  </si>
  <si>
    <t>(1)推計人口</t>
    <rPh sb="3" eb="5">
      <t>スイケイ</t>
    </rPh>
    <rPh sb="5" eb="7">
      <t>ジンコウ</t>
    </rPh>
    <phoneticPr fontId="91"/>
  </si>
  <si>
    <t>市区町村</t>
    <rPh sb="0" eb="1">
      <t>シ</t>
    </rPh>
    <rPh sb="1" eb="2">
      <t>ク</t>
    </rPh>
    <rPh sb="2" eb="4">
      <t>チョウソン</t>
    </rPh>
    <phoneticPr fontId="91"/>
  </si>
  <si>
    <t>世  帯  数</t>
    <rPh sb="0" eb="7">
      <t>セタイスウ</t>
    </rPh>
    <phoneticPr fontId="91"/>
  </si>
  <si>
    <t>人    口</t>
    <rPh sb="0" eb="6">
      <t>ジンコウ</t>
    </rPh>
    <phoneticPr fontId="91"/>
  </si>
  <si>
    <t>前１か月</t>
    <rPh sb="0" eb="1">
      <t>ゼン</t>
    </rPh>
    <rPh sb="2" eb="4">
      <t>カゲツ</t>
    </rPh>
    <phoneticPr fontId="91"/>
  </si>
  <si>
    <t>自　　然　　増　　加</t>
    <rPh sb="0" eb="1">
      <t>ジ</t>
    </rPh>
    <rPh sb="3" eb="4">
      <t>ゼン</t>
    </rPh>
    <rPh sb="6" eb="7">
      <t>ゾウ</t>
    </rPh>
    <rPh sb="9" eb="10">
      <t>クワ</t>
    </rPh>
    <phoneticPr fontId="91"/>
  </si>
  <si>
    <t>社　　会　　増　　加</t>
    <rPh sb="0" eb="10">
      <t>シャカイゾウカ</t>
    </rPh>
    <phoneticPr fontId="91"/>
  </si>
  <si>
    <t>世 帯 数</t>
    <rPh sb="0" eb="5">
      <t>セタイスウ</t>
    </rPh>
    <phoneticPr fontId="91"/>
  </si>
  <si>
    <t>人  口</t>
    <rPh sb="0" eb="4">
      <t>ジンコウ</t>
    </rPh>
    <phoneticPr fontId="91"/>
  </si>
  <si>
    <t>男</t>
    <rPh sb="0" eb="1">
      <t>オトコ</t>
    </rPh>
    <phoneticPr fontId="91"/>
  </si>
  <si>
    <t>女</t>
    <rPh sb="0" eb="1">
      <t>オンナ</t>
    </rPh>
    <phoneticPr fontId="91"/>
  </si>
  <si>
    <t>外 国 人</t>
    <rPh sb="0" eb="5">
      <t>ガイコクジン</t>
    </rPh>
    <phoneticPr fontId="91"/>
  </si>
  <si>
    <t>間の増加数</t>
    <rPh sb="0" eb="1">
      <t>アイダ</t>
    </rPh>
    <rPh sb="2" eb="5">
      <t>ゾウカスウ</t>
    </rPh>
    <phoneticPr fontId="91"/>
  </si>
  <si>
    <t>増   減</t>
    <rPh sb="0" eb="5">
      <t>ゾウゲン</t>
    </rPh>
    <phoneticPr fontId="91"/>
  </si>
  <si>
    <t>出   生</t>
    <rPh sb="0" eb="5">
      <t>シュッセイ</t>
    </rPh>
    <phoneticPr fontId="91"/>
  </si>
  <si>
    <t>死   亡</t>
    <rPh sb="0" eb="5">
      <t>シボウ</t>
    </rPh>
    <phoneticPr fontId="91"/>
  </si>
  <si>
    <t>転   入</t>
    <rPh sb="0" eb="5">
      <t>テンニュウ</t>
    </rPh>
    <phoneticPr fontId="91"/>
  </si>
  <si>
    <t>転   出</t>
    <rPh sb="0" eb="5">
      <t>テンシュツ</t>
    </rPh>
    <phoneticPr fontId="91"/>
  </si>
  <si>
    <t>総        数</t>
    <rPh sb="0" eb="10">
      <t>ソウスウ</t>
    </rPh>
    <phoneticPr fontId="91"/>
  </si>
  <si>
    <t>北九州市</t>
    <phoneticPr fontId="91"/>
  </si>
  <si>
    <t>門司区</t>
    <rPh sb="0" eb="2">
      <t>モジ</t>
    </rPh>
    <phoneticPr fontId="91"/>
  </si>
  <si>
    <t>福岡市</t>
    <phoneticPr fontId="91"/>
  </si>
  <si>
    <t>福津市</t>
    <rPh sb="0" eb="1">
      <t>フク</t>
    </rPh>
    <rPh sb="1" eb="2">
      <t>ツ</t>
    </rPh>
    <phoneticPr fontId="91"/>
  </si>
  <si>
    <t>うきは市</t>
    <rPh sb="3" eb="4">
      <t>シ</t>
    </rPh>
    <phoneticPr fontId="91"/>
  </si>
  <si>
    <t>宮若市</t>
    <rPh sb="0" eb="1">
      <t>ミヤ</t>
    </rPh>
    <rPh sb="1" eb="2">
      <t>ワカ</t>
    </rPh>
    <rPh sb="2" eb="3">
      <t>シ</t>
    </rPh>
    <phoneticPr fontId="91"/>
  </si>
  <si>
    <t>嘉麻市</t>
    <rPh sb="0" eb="3">
      <t>カマシ</t>
    </rPh>
    <phoneticPr fontId="91"/>
  </si>
  <si>
    <t>朝倉市</t>
    <rPh sb="0" eb="2">
      <t>アサクラ</t>
    </rPh>
    <rPh sb="2" eb="3">
      <t>シ</t>
    </rPh>
    <phoneticPr fontId="91"/>
  </si>
  <si>
    <t>みやま市</t>
    <rPh sb="3" eb="4">
      <t>シ</t>
    </rPh>
    <phoneticPr fontId="91"/>
  </si>
  <si>
    <t>糸島市</t>
    <rPh sb="0" eb="2">
      <t>イトシマ</t>
    </rPh>
    <rPh sb="2" eb="3">
      <t>シ</t>
    </rPh>
    <phoneticPr fontId="91"/>
  </si>
  <si>
    <t>糟屋郡</t>
    <rPh sb="0" eb="1">
      <t>カスヤ</t>
    </rPh>
    <phoneticPr fontId="91"/>
  </si>
  <si>
    <t>筑前町</t>
    <rPh sb="0" eb="2">
      <t>チクゼン</t>
    </rPh>
    <phoneticPr fontId="91"/>
  </si>
  <si>
    <t>東峰村</t>
    <rPh sb="0" eb="2">
      <t>トウホウ</t>
    </rPh>
    <phoneticPr fontId="91"/>
  </si>
  <si>
    <t>福智町</t>
    <rPh sb="0" eb="3">
      <t>フクチマチ</t>
    </rPh>
    <phoneticPr fontId="91"/>
  </si>
  <si>
    <t>みやこ町</t>
    <rPh sb="3" eb="4">
      <t>マチ</t>
    </rPh>
    <phoneticPr fontId="91"/>
  </si>
  <si>
    <t>上毛町</t>
    <rPh sb="1" eb="2">
      <t>ケ</t>
    </rPh>
    <phoneticPr fontId="91"/>
  </si>
  <si>
    <t>築上町</t>
    <rPh sb="0" eb="2">
      <t>チクジョウ</t>
    </rPh>
    <rPh sb="2" eb="3">
      <t>マチ</t>
    </rPh>
    <phoneticPr fontId="91"/>
  </si>
  <si>
    <t>　</t>
    <phoneticPr fontId="91"/>
  </si>
  <si>
    <t>　総合算式は個別系列を基準時のウエイトで総合する基準時固定加重算術平均法、いわゆるラスパイレス算式です。</t>
    <phoneticPr fontId="91"/>
  </si>
  <si>
    <t>（平成２２年＝１００）</t>
    <phoneticPr fontId="91"/>
  </si>
  <si>
    <t>ﾌﾟﾗｽﾁｯｸ</t>
    <phoneticPr fontId="91"/>
  </si>
  <si>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91"/>
  </si>
  <si>
    <t xml:space="preserve"> </t>
    <phoneticPr fontId="91"/>
  </si>
  <si>
    <t>（単位：円）</t>
    <phoneticPr fontId="91"/>
  </si>
  <si>
    <t>「勤労者世帯」とは、世帯主が会社・官公庁・学校・工場・商店などに勤めている世帯をいいます。</t>
    <phoneticPr fontId="91"/>
  </si>
  <si>
    <t>建　設</t>
    <phoneticPr fontId="91"/>
  </si>
  <si>
    <t xml:space="preserve">　 </t>
    <phoneticPr fontId="91" type="Hiragana" alignment="noControl"/>
  </si>
  <si>
    <t>５ …</t>
  </si>
  <si>
    <t>６ …</t>
  </si>
  <si>
    <t>７ …</t>
  </si>
  <si>
    <t>８ …</t>
  </si>
  <si>
    <t>資料：県消防防災指導課「消防年報」、県消防防災指導課資料　</t>
    <rPh sb="23" eb="25">
      <t>シドウ</t>
    </rPh>
    <rPh sb="26" eb="28">
      <t>シリョウ</t>
    </rPh>
    <phoneticPr fontId="2"/>
  </si>
  <si>
    <t>（単位：100万円）</t>
    <phoneticPr fontId="91"/>
  </si>
  <si>
    <t>資料：県調査統計課「毎月勤労統計調査地方調査月報」</t>
    <phoneticPr fontId="91" type="Hiragana" alignment="noControl"/>
  </si>
  <si>
    <t>平成31年</t>
    <phoneticPr fontId="78"/>
  </si>
  <si>
    <t>1000㎡</t>
    <phoneticPr fontId="92"/>
  </si>
  <si>
    <t xml:space="preserve"> … …</t>
    <phoneticPr fontId="92"/>
  </si>
  <si>
    <t>r101.0</t>
    <phoneticPr fontId="91"/>
  </si>
  <si>
    <t>う　　ち</t>
    <phoneticPr fontId="91"/>
  </si>
  <si>
    <t>戸畑区</t>
    <phoneticPr fontId="91"/>
  </si>
  <si>
    <t>八幡西区</t>
    <phoneticPr fontId="91"/>
  </si>
  <si>
    <t>東区</t>
    <phoneticPr fontId="91"/>
  </si>
  <si>
    <t>久留米市</t>
    <phoneticPr fontId="91"/>
  </si>
  <si>
    <t>直方市</t>
    <phoneticPr fontId="91"/>
  </si>
  <si>
    <t>小郡市</t>
    <phoneticPr fontId="91"/>
  </si>
  <si>
    <t>宗像市</t>
    <phoneticPr fontId="91"/>
  </si>
  <si>
    <t>古賀市</t>
    <phoneticPr fontId="91"/>
  </si>
  <si>
    <t>那珂川市</t>
    <rPh sb="0" eb="3">
      <t>ナカガワ</t>
    </rPh>
    <rPh sb="3" eb="4">
      <t>シ</t>
    </rPh>
    <phoneticPr fontId="91"/>
  </si>
  <si>
    <t>大木町</t>
    <phoneticPr fontId="91"/>
  </si>
  <si>
    <t>八女郡</t>
    <phoneticPr fontId="91"/>
  </si>
  <si>
    <t>広川町</t>
    <phoneticPr fontId="91"/>
  </si>
  <si>
    <t>田川郡</t>
    <phoneticPr fontId="91"/>
  </si>
  <si>
    <t>糸田町</t>
    <phoneticPr fontId="91"/>
  </si>
  <si>
    <t>赤村</t>
    <phoneticPr fontId="91"/>
  </si>
  <si>
    <t>京都郡</t>
    <phoneticPr fontId="91"/>
  </si>
  <si>
    <t>苅田町</t>
    <phoneticPr fontId="91"/>
  </si>
  <si>
    <t>吉富町</t>
    <phoneticPr fontId="91"/>
  </si>
  <si>
    <t xml:space="preserve">   年　月</t>
    <phoneticPr fontId="92"/>
  </si>
  <si>
    <t>年　月</t>
    <phoneticPr fontId="92"/>
  </si>
  <si>
    <t>=100</t>
    <phoneticPr fontId="92"/>
  </si>
  <si>
    <t>=100</t>
    <phoneticPr fontId="92"/>
  </si>
  <si>
    <t xml:space="preserve"> … …</t>
    <phoneticPr fontId="92"/>
  </si>
  <si>
    <t>r100.3</t>
    <phoneticPr fontId="91"/>
  </si>
  <si>
    <t>r100.2</t>
    <phoneticPr fontId="91"/>
  </si>
  <si>
    <t>世 帯 数</t>
    <phoneticPr fontId="91"/>
  </si>
  <si>
    <t>実質賃金指数
(調査産業計)</t>
    <rPh sb="0" eb="2">
      <t>ジッシツ</t>
    </rPh>
    <rPh sb="2" eb="4">
      <t>チンギン</t>
    </rPh>
    <rPh sb="4" eb="6">
      <t>シスウ</t>
    </rPh>
    <rPh sb="9" eb="11">
      <t>チョウサ</t>
    </rPh>
    <rPh sb="11" eb="13">
      <t>サンギョウ</t>
    </rPh>
    <rPh sb="13" eb="14">
      <t>ケイ</t>
    </rPh>
    <phoneticPr fontId="92"/>
  </si>
  <si>
    <t>(総合)</t>
    <phoneticPr fontId="91"/>
  </si>
  <si>
    <t>(総合)</t>
    <phoneticPr fontId="91"/>
  </si>
  <si>
    <t>4)</t>
    <phoneticPr fontId="91"/>
  </si>
  <si>
    <t>㎡</t>
    <phoneticPr fontId="92"/>
  </si>
  <si>
    <t>=100</t>
    <phoneticPr fontId="92"/>
  </si>
  <si>
    <t xml:space="preserve"> … …</t>
    <phoneticPr fontId="92"/>
  </si>
  <si>
    <t>(2)住民基本台帳人口</t>
    <rPh sb="3" eb="5">
      <t>ジュウミン</t>
    </rPh>
    <rPh sb="5" eb="7">
      <t>キホン</t>
    </rPh>
    <rPh sb="7" eb="9">
      <t>ダイチョウ</t>
    </rPh>
    <rPh sb="9" eb="11">
      <t>ジンコウ</t>
    </rPh>
    <phoneticPr fontId="91"/>
  </si>
  <si>
    <t>市部計</t>
    <phoneticPr fontId="91"/>
  </si>
  <si>
    <t>市部計</t>
    <phoneticPr fontId="91"/>
  </si>
  <si>
    <t>郡部計</t>
    <phoneticPr fontId="91"/>
  </si>
  <si>
    <t>郡部計</t>
    <phoneticPr fontId="91"/>
  </si>
  <si>
    <t>北九州市</t>
    <phoneticPr fontId="91"/>
  </si>
  <si>
    <t>若松区</t>
    <phoneticPr fontId="91"/>
  </si>
  <si>
    <t>若松区</t>
    <phoneticPr fontId="91"/>
  </si>
  <si>
    <t>戸畑区</t>
    <phoneticPr fontId="91"/>
  </si>
  <si>
    <t>小倉北区</t>
    <phoneticPr fontId="91"/>
  </si>
  <si>
    <t>小倉南区</t>
    <phoneticPr fontId="91"/>
  </si>
  <si>
    <t>小倉南区</t>
    <phoneticPr fontId="91"/>
  </si>
  <si>
    <t>八幡東区</t>
    <phoneticPr fontId="91"/>
  </si>
  <si>
    <t>八幡東区</t>
    <phoneticPr fontId="91"/>
  </si>
  <si>
    <t>八幡西区</t>
    <phoneticPr fontId="91"/>
  </si>
  <si>
    <t>福岡市</t>
    <phoneticPr fontId="91"/>
  </si>
  <si>
    <t>東区</t>
    <phoneticPr fontId="91"/>
  </si>
  <si>
    <t>博多区</t>
    <phoneticPr fontId="91"/>
  </si>
  <si>
    <t>中央区</t>
    <phoneticPr fontId="91"/>
  </si>
  <si>
    <t>中央区</t>
    <phoneticPr fontId="91"/>
  </si>
  <si>
    <t>南区</t>
    <phoneticPr fontId="91"/>
  </si>
  <si>
    <t>南区</t>
    <phoneticPr fontId="91"/>
  </si>
  <si>
    <t>西区</t>
    <phoneticPr fontId="91"/>
  </si>
  <si>
    <t>西区</t>
    <phoneticPr fontId="91"/>
  </si>
  <si>
    <t>城南区</t>
    <phoneticPr fontId="91"/>
  </si>
  <si>
    <t>城南区</t>
    <phoneticPr fontId="91"/>
  </si>
  <si>
    <t>早良区</t>
    <phoneticPr fontId="91"/>
  </si>
  <si>
    <t>早良区</t>
    <phoneticPr fontId="91"/>
  </si>
  <si>
    <t>大牟田市</t>
    <phoneticPr fontId="91"/>
  </si>
  <si>
    <t>久留米市</t>
    <phoneticPr fontId="91"/>
  </si>
  <si>
    <t>直方市</t>
    <phoneticPr fontId="91"/>
  </si>
  <si>
    <t>飯塚市</t>
    <phoneticPr fontId="91"/>
  </si>
  <si>
    <t>飯塚市</t>
    <phoneticPr fontId="91"/>
  </si>
  <si>
    <t>田川市</t>
    <phoneticPr fontId="91"/>
  </si>
  <si>
    <t>田川市</t>
    <phoneticPr fontId="91"/>
  </si>
  <si>
    <t>柳川市</t>
    <phoneticPr fontId="91"/>
  </si>
  <si>
    <t>八女市</t>
    <phoneticPr fontId="91"/>
  </si>
  <si>
    <t>筑後市</t>
    <phoneticPr fontId="91"/>
  </si>
  <si>
    <t>大川市</t>
    <phoneticPr fontId="91"/>
  </si>
  <si>
    <t>大川市</t>
    <phoneticPr fontId="91"/>
  </si>
  <si>
    <t>行橋市</t>
    <phoneticPr fontId="91"/>
  </si>
  <si>
    <t>豊前市</t>
    <phoneticPr fontId="91"/>
  </si>
  <si>
    <t>豊前市</t>
    <phoneticPr fontId="91"/>
  </si>
  <si>
    <t>中間市</t>
    <phoneticPr fontId="91"/>
  </si>
  <si>
    <t>中間市</t>
    <phoneticPr fontId="91"/>
  </si>
  <si>
    <t>小郡市</t>
    <phoneticPr fontId="91"/>
  </si>
  <si>
    <t>筑紫野市</t>
    <phoneticPr fontId="91"/>
  </si>
  <si>
    <t>春日市</t>
    <phoneticPr fontId="91"/>
  </si>
  <si>
    <t>春日市</t>
    <phoneticPr fontId="91"/>
  </si>
  <si>
    <t>大野城市</t>
    <phoneticPr fontId="91"/>
  </si>
  <si>
    <t>宗像市</t>
    <phoneticPr fontId="91"/>
  </si>
  <si>
    <t>太宰府市</t>
    <phoneticPr fontId="91"/>
  </si>
  <si>
    <t>古賀市</t>
    <phoneticPr fontId="91"/>
  </si>
  <si>
    <t>宇美町</t>
    <phoneticPr fontId="91"/>
  </si>
  <si>
    <t>篠栗町</t>
    <phoneticPr fontId="91"/>
  </si>
  <si>
    <t>志免町</t>
    <phoneticPr fontId="91"/>
  </si>
  <si>
    <t>須恵町</t>
    <phoneticPr fontId="91"/>
  </si>
  <si>
    <t>須恵町</t>
    <phoneticPr fontId="91"/>
  </si>
  <si>
    <t>新宮町</t>
    <phoneticPr fontId="91"/>
  </si>
  <si>
    <t>新宮町</t>
    <phoneticPr fontId="91"/>
  </si>
  <si>
    <t>久山町</t>
    <phoneticPr fontId="91"/>
  </si>
  <si>
    <t>粕屋町</t>
    <phoneticPr fontId="91"/>
  </si>
  <si>
    <t>粕屋町</t>
    <phoneticPr fontId="91"/>
  </si>
  <si>
    <t>遠賀郡</t>
    <phoneticPr fontId="91"/>
  </si>
  <si>
    <t>遠賀郡</t>
    <phoneticPr fontId="91"/>
  </si>
  <si>
    <t>芦屋町</t>
    <phoneticPr fontId="91"/>
  </si>
  <si>
    <t>芦屋町</t>
    <phoneticPr fontId="91"/>
  </si>
  <si>
    <t>水巻町</t>
    <phoneticPr fontId="91"/>
  </si>
  <si>
    <t>水巻町</t>
    <phoneticPr fontId="91"/>
  </si>
  <si>
    <t>岡垣町</t>
    <phoneticPr fontId="91"/>
  </si>
  <si>
    <t>岡垣町</t>
    <phoneticPr fontId="91"/>
  </si>
  <si>
    <t>遠賀町</t>
    <phoneticPr fontId="91"/>
  </si>
  <si>
    <t>遠賀町</t>
    <phoneticPr fontId="91"/>
  </si>
  <si>
    <t>鞍手郡</t>
    <phoneticPr fontId="91"/>
  </si>
  <si>
    <t>鞍手郡</t>
    <phoneticPr fontId="91"/>
  </si>
  <si>
    <t>小竹町</t>
    <phoneticPr fontId="91"/>
  </si>
  <si>
    <t>鞍手町</t>
    <phoneticPr fontId="91"/>
  </si>
  <si>
    <t>鞍手町</t>
    <phoneticPr fontId="91"/>
  </si>
  <si>
    <t>嘉穂郡</t>
    <phoneticPr fontId="91"/>
  </si>
  <si>
    <t>嘉穂郡</t>
    <phoneticPr fontId="91"/>
  </si>
  <si>
    <t>桂川町</t>
    <phoneticPr fontId="91"/>
  </si>
  <si>
    <t>桂川町</t>
    <phoneticPr fontId="91"/>
  </si>
  <si>
    <t>朝倉郡</t>
    <phoneticPr fontId="91"/>
  </si>
  <si>
    <t>朝倉郡</t>
    <phoneticPr fontId="91"/>
  </si>
  <si>
    <t>三井郡</t>
    <phoneticPr fontId="91"/>
  </si>
  <si>
    <t>三井郡</t>
    <phoneticPr fontId="91"/>
  </si>
  <si>
    <t>大刀洗町</t>
    <phoneticPr fontId="91"/>
  </si>
  <si>
    <t>大刀洗町</t>
    <phoneticPr fontId="91"/>
  </si>
  <si>
    <t>三潴郡</t>
    <phoneticPr fontId="91"/>
  </si>
  <si>
    <t>三潴郡</t>
    <phoneticPr fontId="91"/>
  </si>
  <si>
    <t>八女郡</t>
    <phoneticPr fontId="91"/>
  </si>
  <si>
    <t>広川町</t>
    <phoneticPr fontId="91"/>
  </si>
  <si>
    <t>田川郡</t>
    <phoneticPr fontId="91"/>
  </si>
  <si>
    <t>香春町</t>
    <phoneticPr fontId="91"/>
  </si>
  <si>
    <t>香春町</t>
    <phoneticPr fontId="91"/>
  </si>
  <si>
    <t>添田町</t>
    <phoneticPr fontId="91"/>
  </si>
  <si>
    <t>添田町</t>
    <phoneticPr fontId="91"/>
  </si>
  <si>
    <t>糸田町</t>
    <phoneticPr fontId="91"/>
  </si>
  <si>
    <t>川崎町</t>
    <phoneticPr fontId="91"/>
  </si>
  <si>
    <t>大任町</t>
    <phoneticPr fontId="91"/>
  </si>
  <si>
    <t>大任町</t>
    <phoneticPr fontId="91"/>
  </si>
  <si>
    <t>赤村</t>
    <phoneticPr fontId="91"/>
  </si>
  <si>
    <t>京都郡</t>
    <phoneticPr fontId="91"/>
  </si>
  <si>
    <t>苅田町</t>
    <phoneticPr fontId="91"/>
  </si>
  <si>
    <t>築上郡</t>
    <phoneticPr fontId="91"/>
  </si>
  <si>
    <t>築上郡</t>
    <phoneticPr fontId="91"/>
  </si>
  <si>
    <t>資料：県調査統計課資料</t>
    <phoneticPr fontId="91"/>
  </si>
  <si>
    <t>資料：県市町村支援課「住民基本台帳月報」</t>
    <phoneticPr fontId="91"/>
  </si>
  <si>
    <t>鉱 工 業</t>
    <phoneticPr fontId="91"/>
  </si>
  <si>
    <t>パルプ・</t>
    <phoneticPr fontId="91"/>
  </si>
  <si>
    <t>工   業</t>
    <phoneticPr fontId="91"/>
  </si>
  <si>
    <t>デバイス</t>
    <phoneticPr fontId="91"/>
  </si>
  <si>
    <t>た ば こ</t>
    <phoneticPr fontId="91"/>
  </si>
  <si>
    <t>ウエイト</t>
    <phoneticPr fontId="91"/>
  </si>
  <si>
    <t>ウエイト</t>
    <phoneticPr fontId="91"/>
  </si>
  <si>
    <t>９ …</t>
    <phoneticPr fontId="91"/>
  </si>
  <si>
    <t>１０ …</t>
    <phoneticPr fontId="91"/>
  </si>
  <si>
    <t>１１ …</t>
    <phoneticPr fontId="91"/>
  </si>
  <si>
    <t>整　　　済　　　指　　　数</t>
    <phoneticPr fontId="91"/>
  </si>
  <si>
    <t>９ …</t>
    <phoneticPr fontId="91"/>
  </si>
  <si>
    <t>１０ …</t>
    <phoneticPr fontId="91"/>
  </si>
  <si>
    <t>１１ …</t>
    <phoneticPr fontId="91"/>
  </si>
  <si>
    <t>ウエイト</t>
    <phoneticPr fontId="91"/>
  </si>
  <si>
    <t>ウェイト</t>
    <phoneticPr fontId="91"/>
  </si>
  <si>
    <t>９ …</t>
    <phoneticPr fontId="91"/>
  </si>
  <si>
    <t>整　　　済　　　指　　　数</t>
    <phoneticPr fontId="91"/>
  </si>
  <si>
    <t>１０ …</t>
    <phoneticPr fontId="91"/>
  </si>
  <si>
    <t>ウェイト</t>
    <phoneticPr fontId="91"/>
  </si>
  <si>
    <t>９ …</t>
    <phoneticPr fontId="91"/>
  </si>
  <si>
    <t>１０ …</t>
    <phoneticPr fontId="91"/>
  </si>
  <si>
    <t>１１ …</t>
    <phoneticPr fontId="91"/>
  </si>
  <si>
    <t>整　　　済　　　指　　　数</t>
    <phoneticPr fontId="91"/>
  </si>
  <si>
    <t>９ …</t>
    <phoneticPr fontId="91"/>
  </si>
  <si>
    <t>１０ …</t>
    <phoneticPr fontId="91"/>
  </si>
  <si>
    <t>１１ …</t>
    <phoneticPr fontId="91"/>
  </si>
  <si>
    <t>　</t>
    <phoneticPr fontId="91"/>
  </si>
  <si>
    <t>資料：県調査統計課「福岡県鉱工業指数月報」</t>
    <phoneticPr fontId="91"/>
  </si>
  <si>
    <t>たばこ</t>
    <phoneticPr fontId="91"/>
  </si>
  <si>
    <t>たばこ</t>
    <phoneticPr fontId="91"/>
  </si>
  <si>
    <t>項　　　　　　目</t>
    <phoneticPr fontId="91"/>
  </si>
  <si>
    <t>世帯人員(人)</t>
    <phoneticPr fontId="91"/>
  </si>
  <si>
    <t>有業人員(人)</t>
    <phoneticPr fontId="91"/>
  </si>
  <si>
    <t>世帯主の年齢(歳)</t>
    <phoneticPr fontId="91"/>
  </si>
  <si>
    <t>穀類</t>
    <phoneticPr fontId="91"/>
  </si>
  <si>
    <t>家事サービス</t>
    <phoneticPr fontId="91"/>
  </si>
  <si>
    <t>シャツ・セーター類</t>
    <phoneticPr fontId="91"/>
  </si>
  <si>
    <t>被服関連サービス</t>
    <phoneticPr fontId="91"/>
  </si>
  <si>
    <t>医薬品</t>
    <phoneticPr fontId="91"/>
  </si>
  <si>
    <t>健康保持用摂取品</t>
    <phoneticPr fontId="91"/>
  </si>
  <si>
    <t>保健医療用品・器具</t>
    <phoneticPr fontId="91"/>
  </si>
  <si>
    <t>保健医療サービス</t>
    <phoneticPr fontId="91"/>
  </si>
  <si>
    <t>授業料等</t>
    <phoneticPr fontId="91"/>
  </si>
  <si>
    <t>教科書・学習参考教材</t>
    <phoneticPr fontId="91"/>
  </si>
  <si>
    <t>補習教育</t>
    <phoneticPr fontId="91"/>
  </si>
  <si>
    <t>こづかい(使途不明)</t>
    <phoneticPr fontId="91"/>
  </si>
  <si>
    <t>賞与</t>
    <phoneticPr fontId="91"/>
  </si>
  <si>
    <t>被服関連サービス</t>
    <phoneticPr fontId="91"/>
  </si>
  <si>
    <t>教養娯楽サービス</t>
    <phoneticPr fontId="91"/>
  </si>
  <si>
    <t>年　月</t>
    <rPh sb="0" eb="1">
      <t>トシ</t>
    </rPh>
    <rPh sb="2" eb="3">
      <t>ツキ</t>
    </rPh>
    <phoneticPr fontId="92"/>
  </si>
  <si>
    <t>合　計</t>
    <rPh sb="0" eb="1">
      <t>ゴウ</t>
    </rPh>
    <rPh sb="2" eb="3">
      <t>ケイ</t>
    </rPh>
    <phoneticPr fontId="91"/>
  </si>
  <si>
    <t>衣料品</t>
    <rPh sb="0" eb="1">
      <t>コロモ</t>
    </rPh>
    <rPh sb="1" eb="2">
      <t>リョウ</t>
    </rPh>
    <rPh sb="2" eb="3">
      <t>シナ</t>
    </rPh>
    <phoneticPr fontId="91"/>
  </si>
  <si>
    <t>飲食料品</t>
    <phoneticPr fontId="91"/>
  </si>
  <si>
    <t>その他</t>
    <rPh sb="2" eb="3">
      <t>タ</t>
    </rPh>
    <phoneticPr fontId="91"/>
  </si>
  <si>
    <t>紳士服
・
洋品</t>
    <phoneticPr fontId="91"/>
  </si>
  <si>
    <t>婦人・
子供服
・洋品</t>
    <phoneticPr fontId="91"/>
  </si>
  <si>
    <t>その他
の
衣料品</t>
    <phoneticPr fontId="91"/>
  </si>
  <si>
    <t>身の回
り品</t>
    <phoneticPr fontId="91"/>
  </si>
  <si>
    <t>家具</t>
    <phoneticPr fontId="91"/>
  </si>
  <si>
    <t>家庭用
電気機
械器具</t>
    <phoneticPr fontId="91"/>
  </si>
  <si>
    <t>家庭
用品</t>
    <phoneticPr fontId="91"/>
  </si>
  <si>
    <t>その他
の商品</t>
    <phoneticPr fontId="91"/>
  </si>
  <si>
    <t>食堂
・
喫茶</t>
    <phoneticPr fontId="91"/>
  </si>
  <si>
    <t>… …</t>
    <phoneticPr fontId="91"/>
  </si>
  <si>
    <t>… …</t>
    <phoneticPr fontId="91"/>
  </si>
  <si>
    <t>　ス　ー　パ　ー　販　売　額</t>
    <rPh sb="9" eb="14">
      <t>ハンバイガク</t>
    </rPh>
    <phoneticPr fontId="92"/>
  </si>
  <si>
    <t>（単位：100万円）</t>
    <phoneticPr fontId="91"/>
  </si>
  <si>
    <t>飲食料品</t>
    <phoneticPr fontId="91"/>
  </si>
  <si>
    <t>その他
の
衣料品</t>
    <phoneticPr fontId="91"/>
  </si>
  <si>
    <t>家具</t>
    <phoneticPr fontId="91"/>
  </si>
  <si>
    <t>家庭用
電気機
械器具</t>
    <phoneticPr fontId="91"/>
  </si>
  <si>
    <t>家庭
用品</t>
    <phoneticPr fontId="91"/>
  </si>
  <si>
    <t>その他
の商品</t>
    <phoneticPr fontId="91"/>
  </si>
  <si>
    <t>食堂
・
喫茶</t>
    <phoneticPr fontId="91"/>
  </si>
  <si>
    <t>　コンビニエンスストア販売動向</t>
    <rPh sb="11" eb="13">
      <t>ハンバイ</t>
    </rPh>
    <rPh sb="13" eb="15">
      <t>ドウコウ</t>
    </rPh>
    <phoneticPr fontId="92"/>
  </si>
  <si>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92"/>
  </si>
  <si>
    <t>（単位：100万円、％、店）</t>
    <rPh sb="1" eb="3">
      <t>タンイ</t>
    </rPh>
    <rPh sb="7" eb="8">
      <t>マン</t>
    </rPh>
    <rPh sb="8" eb="9">
      <t>マンエン</t>
    </rPh>
    <rPh sb="12" eb="13">
      <t>テン</t>
    </rPh>
    <phoneticPr fontId="92"/>
  </si>
  <si>
    <t xml:space="preserve">福　　　　　　岡 </t>
    <rPh sb="0" eb="1">
      <t>フク</t>
    </rPh>
    <rPh sb="7" eb="8">
      <t>オカ</t>
    </rPh>
    <phoneticPr fontId="92"/>
  </si>
  <si>
    <t xml:space="preserve">九　　　　州　（沖縄を含む） </t>
    <rPh sb="0" eb="6">
      <t>キュウシュウ</t>
    </rPh>
    <rPh sb="8" eb="10">
      <t>オキナワ</t>
    </rPh>
    <rPh sb="11" eb="12">
      <t>フク</t>
    </rPh>
    <phoneticPr fontId="92"/>
  </si>
  <si>
    <t>全　　　　　　国</t>
    <rPh sb="0" eb="8">
      <t>ゼンコク</t>
    </rPh>
    <phoneticPr fontId="92"/>
  </si>
  <si>
    <t>商品販売額及び
サービス売上高</t>
    <rPh sb="0" eb="2">
      <t>ショウヒン</t>
    </rPh>
    <rPh sb="2" eb="5">
      <t>ハンバイガク</t>
    </rPh>
    <rPh sb="5" eb="6">
      <t>オヨ</t>
    </rPh>
    <phoneticPr fontId="92"/>
  </si>
  <si>
    <t>店　舗　数</t>
    <rPh sb="0" eb="5">
      <t>テンポスウ</t>
    </rPh>
    <phoneticPr fontId="92"/>
  </si>
  <si>
    <t>店　舗　数</t>
    <phoneticPr fontId="92"/>
  </si>
  <si>
    <t>店　舗　数</t>
    <phoneticPr fontId="92"/>
  </si>
  <si>
    <t>前 年 比</t>
    <rPh sb="0" eb="1">
      <t>マエ</t>
    </rPh>
    <rPh sb="2" eb="3">
      <t>ネン</t>
    </rPh>
    <rPh sb="4" eb="5">
      <t>ヒ</t>
    </rPh>
    <phoneticPr fontId="92"/>
  </si>
  <si>
    <t>…</t>
    <phoneticPr fontId="91"/>
  </si>
  <si>
    <t>… …</t>
    <phoneticPr fontId="91"/>
  </si>
  <si>
    <t>…</t>
    <phoneticPr fontId="91"/>
  </si>
  <si>
    <t>年　月</t>
    <rPh sb="0" eb="1">
      <t>ねん</t>
    </rPh>
    <rPh sb="2" eb="3">
      <t>つき</t>
    </rPh>
    <phoneticPr fontId="91" type="Hiragana" alignment="noControl"/>
  </si>
  <si>
    <t>全　建　築　物　計</t>
    <rPh sb="0" eb="1">
      <t>ぜん</t>
    </rPh>
    <rPh sb="2" eb="3">
      <t>けん</t>
    </rPh>
    <rPh sb="4" eb="5">
      <t>ちく</t>
    </rPh>
    <rPh sb="6" eb="7">
      <t>ぶつ</t>
    </rPh>
    <rPh sb="8" eb="9">
      <t>けい</t>
    </rPh>
    <phoneticPr fontId="91" type="Hiragana" alignment="noControl"/>
  </si>
  <si>
    <t>居 住 専 用 住 宅</t>
    <phoneticPr fontId="91"/>
  </si>
  <si>
    <t>居 住 専 用 準 住 宅</t>
    <phoneticPr fontId="91"/>
  </si>
  <si>
    <t>居住産業併用建築物</t>
    <rPh sb="0" eb="2">
      <t>きょじゅう</t>
    </rPh>
    <rPh sb="2" eb="4">
      <t>さんぎょう</t>
    </rPh>
    <rPh sb="4" eb="6">
      <t>へいよう</t>
    </rPh>
    <rPh sb="6" eb="9">
      <t>けんちくぶつ</t>
    </rPh>
    <phoneticPr fontId="91" type="Hiragana" alignment="noControl"/>
  </si>
  <si>
    <t>建築物
の数</t>
    <rPh sb="0" eb="2">
      <t>けんちく</t>
    </rPh>
    <rPh sb="2" eb="3">
      <t>ぶつ</t>
    </rPh>
    <rPh sb="5" eb="6">
      <t>すう</t>
    </rPh>
    <phoneticPr fontId="91" type="Hiragana" alignment="noControl"/>
  </si>
  <si>
    <t>床面積
の合計</t>
    <rPh sb="0" eb="3">
      <t>ゆかめんせき</t>
    </rPh>
    <rPh sb="5" eb="6">
      <t>ごう</t>
    </rPh>
    <rPh sb="6" eb="7">
      <t>けい</t>
    </rPh>
    <phoneticPr fontId="91" type="Hiragana" alignment="noControl"/>
  </si>
  <si>
    <t>工 事 費
予 定 額</t>
    <rPh sb="0" eb="1">
      <t>こう</t>
    </rPh>
    <rPh sb="2" eb="3">
      <t>こと</t>
    </rPh>
    <rPh sb="4" eb="5">
      <t>ひ</t>
    </rPh>
    <rPh sb="6" eb="7">
      <t>よ</t>
    </rPh>
    <rPh sb="8" eb="9">
      <t>さだむ</t>
    </rPh>
    <rPh sb="10" eb="11">
      <t>がく</t>
    </rPh>
    <phoneticPr fontId="91" type="Hiragana" alignment="noControl"/>
  </si>
  <si>
    <t>農林水産業用建築物</t>
    <rPh sb="0" eb="2">
      <t>ノウリン</t>
    </rPh>
    <rPh sb="2" eb="5">
      <t>スイサンギョウ</t>
    </rPh>
    <rPh sb="5" eb="6">
      <t>ヨウ</t>
    </rPh>
    <rPh sb="6" eb="9">
      <t>ケンチクブツ</t>
    </rPh>
    <phoneticPr fontId="91"/>
  </si>
  <si>
    <t>鉱業，採石業，砂利採取業，
建設業用建築物</t>
    <phoneticPr fontId="91"/>
  </si>
  <si>
    <t>製造業用建築物</t>
    <phoneticPr fontId="91"/>
  </si>
  <si>
    <t>電気・ガス・熱供給
・水道業用建築物</t>
    <phoneticPr fontId="91"/>
  </si>
  <si>
    <t>情報通信業用建築物</t>
    <phoneticPr fontId="91"/>
  </si>
  <si>
    <t>運輸業用建築物</t>
    <phoneticPr fontId="91"/>
  </si>
  <si>
    <t>卸売業，小売業用建築物</t>
    <phoneticPr fontId="91"/>
  </si>
  <si>
    <t>金融業，保険業用建築物</t>
    <phoneticPr fontId="91"/>
  </si>
  <si>
    <t>不動産業用建築物</t>
    <rPh sb="0" eb="3">
      <t>フドウサン</t>
    </rPh>
    <rPh sb="3" eb="4">
      <t>ギョウ</t>
    </rPh>
    <rPh sb="4" eb="5">
      <t>ヨウ</t>
    </rPh>
    <rPh sb="5" eb="8">
      <t>ケンチクブツ</t>
    </rPh>
    <phoneticPr fontId="91"/>
  </si>
  <si>
    <t>宿泊業，
飲食サービス業用建築物</t>
    <rPh sb="0" eb="2">
      <t>シュクハク</t>
    </rPh>
    <rPh sb="2" eb="3">
      <t>ギョウ</t>
    </rPh>
    <rPh sb="5" eb="7">
      <t>インショク</t>
    </rPh>
    <rPh sb="11" eb="12">
      <t>ギョウ</t>
    </rPh>
    <rPh sb="12" eb="13">
      <t>ヨウ</t>
    </rPh>
    <rPh sb="13" eb="16">
      <t>ケンチクブツ</t>
    </rPh>
    <phoneticPr fontId="91"/>
  </si>
  <si>
    <t>教育，学習支援業用建築物</t>
    <rPh sb="0" eb="2">
      <t>キョウイク</t>
    </rPh>
    <rPh sb="3" eb="5">
      <t>ガクシュウ</t>
    </rPh>
    <rPh sb="5" eb="7">
      <t>シエン</t>
    </rPh>
    <rPh sb="7" eb="8">
      <t>ギョウ</t>
    </rPh>
    <rPh sb="8" eb="9">
      <t>ヨウ</t>
    </rPh>
    <rPh sb="9" eb="12">
      <t>ケンチクブツ</t>
    </rPh>
    <phoneticPr fontId="91"/>
  </si>
  <si>
    <t>医療，福祉用建築物</t>
    <rPh sb="0" eb="2">
      <t>イリョウ</t>
    </rPh>
    <rPh sb="3" eb="6">
      <t>フクシヨウ</t>
    </rPh>
    <rPh sb="6" eb="9">
      <t>ケンチクブツ</t>
    </rPh>
    <phoneticPr fontId="91"/>
  </si>
  <si>
    <t>その他のサービス業用建築物</t>
    <rPh sb="2" eb="3">
      <t>タ</t>
    </rPh>
    <rPh sb="8" eb="9">
      <t>ギョウ</t>
    </rPh>
    <rPh sb="9" eb="10">
      <t>ヨウ</t>
    </rPh>
    <rPh sb="10" eb="13">
      <t>ケンチクブツ</t>
    </rPh>
    <phoneticPr fontId="91"/>
  </si>
  <si>
    <t>公務用建築物</t>
    <rPh sb="0" eb="2">
      <t>コウム</t>
    </rPh>
    <rPh sb="2" eb="3">
      <t>ヨウ</t>
    </rPh>
    <rPh sb="3" eb="6">
      <t>ケンチクブツ</t>
    </rPh>
    <phoneticPr fontId="91"/>
  </si>
  <si>
    <t>他に分類されない建築物</t>
    <rPh sb="0" eb="1">
      <t>ホカ</t>
    </rPh>
    <rPh sb="2" eb="4">
      <t>ブンルイ</t>
    </rPh>
    <rPh sb="8" eb="11">
      <t>ケンチクブツ</t>
    </rPh>
    <phoneticPr fontId="91"/>
  </si>
  <si>
    <t>合　　　計</t>
    <rPh sb="0" eb="1">
      <t>ごう</t>
    </rPh>
    <rPh sb="4" eb="5">
      <t>けい</t>
    </rPh>
    <phoneticPr fontId="91" type="Hiragana" alignment="noControl"/>
  </si>
  <si>
    <t>国</t>
    <rPh sb="0" eb="1">
      <t>くに</t>
    </rPh>
    <phoneticPr fontId="91" type="Hiragana" alignment="noControl"/>
  </si>
  <si>
    <t>独立行政法人等</t>
    <rPh sb="0" eb="2">
      <t>どくりつ</t>
    </rPh>
    <rPh sb="2" eb="4">
      <t>ぎょうせい</t>
    </rPh>
    <rPh sb="4" eb="6">
      <t>ほうじん</t>
    </rPh>
    <rPh sb="6" eb="7">
      <t>とう</t>
    </rPh>
    <phoneticPr fontId="91" type="Hiragana" alignment="noControl"/>
  </si>
  <si>
    <t>県</t>
    <rPh sb="0" eb="1">
      <t>けん</t>
    </rPh>
    <phoneticPr fontId="91" type="Hiragana" alignment="noControl"/>
  </si>
  <si>
    <t>市　町　村</t>
    <rPh sb="0" eb="5">
      <t>しちょうそん</t>
    </rPh>
    <phoneticPr fontId="91" type="Hiragana" alignment="noControl"/>
  </si>
  <si>
    <t>その他公共的団体</t>
    <rPh sb="0" eb="3">
      <t>そのた</t>
    </rPh>
    <rPh sb="3" eb="6">
      <t>こうきょうてき</t>
    </rPh>
    <rPh sb="6" eb="8">
      <t>だんたい</t>
    </rPh>
    <phoneticPr fontId="91" type="Hiragana" alignment="noControl"/>
  </si>
  <si>
    <t>件　数</t>
    <rPh sb="0" eb="3">
      <t>けんすう</t>
    </rPh>
    <phoneticPr fontId="91" type="Hiragana" alignment="noControl"/>
  </si>
  <si>
    <t>請 負 額</t>
    <rPh sb="0" eb="5">
      <t>うけおいがく</t>
    </rPh>
    <phoneticPr fontId="91" type="Hiragana" alignment="noControl"/>
  </si>
  <si>
    <t>件 数</t>
    <rPh sb="0" eb="1">
      <t>けん</t>
    </rPh>
    <rPh sb="2" eb="3">
      <t>かず</t>
    </rPh>
    <phoneticPr fontId="91" type="Hiragana" alignment="noControl"/>
  </si>
  <si>
    <t>請 負 額</t>
    <phoneticPr fontId="2" type="Hiragana" alignment="noControl"/>
  </si>
  <si>
    <t>請 負 額</t>
    <phoneticPr fontId="2" type="Hiragana" alignment="noControl"/>
  </si>
  <si>
    <t>資料：西日本建設業保証株式会社福岡支店「九州の公共工事動向」</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3" eb="25">
      <t>こうきょう</t>
    </rPh>
    <rPh sb="25" eb="27">
      <t>こうじ</t>
    </rPh>
    <rPh sb="27" eb="29">
      <t>どうこう</t>
    </rPh>
    <phoneticPr fontId="92" type="Hiragana" alignment="noControl"/>
  </si>
  <si>
    <t>　電 力 需 要 量　</t>
    <rPh sb="1" eb="4">
      <t>デンリョク</t>
    </rPh>
    <rPh sb="5" eb="6">
      <t>モトメ</t>
    </rPh>
    <rPh sb="7" eb="8">
      <t>ヨウ</t>
    </rPh>
    <rPh sb="9" eb="10">
      <t>リョウ</t>
    </rPh>
    <phoneticPr fontId="91"/>
  </si>
  <si>
    <t>年月</t>
    <rPh sb="0" eb="2">
      <t>ねんげつ</t>
    </rPh>
    <phoneticPr fontId="2" type="Hiragana" alignment="noControl"/>
  </si>
  <si>
    <t>合　計　注）</t>
    <rPh sb="0" eb="1">
      <t>あ</t>
    </rPh>
    <rPh sb="2" eb="3">
      <t>けい</t>
    </rPh>
    <rPh sb="4" eb="5">
      <t>ちゅう</t>
    </rPh>
    <phoneticPr fontId="2" type="Hiragana" alignment="noControl"/>
  </si>
  <si>
    <t>う　ち　高　圧</t>
    <rPh sb="4" eb="5">
      <t>こう</t>
    </rPh>
    <rPh sb="6" eb="7">
      <t>あつ</t>
    </rPh>
    <phoneticPr fontId="2" type="Hiragana" alignment="noControl"/>
  </si>
  <si>
    <t>う　ち　低　圧</t>
    <rPh sb="4" eb="5">
      <t>てい</t>
    </rPh>
    <rPh sb="6" eb="7">
      <t>あつ</t>
    </rPh>
    <phoneticPr fontId="2" type="Hiragana" alignment="noControl"/>
  </si>
  <si>
    <t>　27年度</t>
    <phoneticPr fontId="2" type="Hiragana" alignment="noControl"/>
  </si>
  <si>
    <t>注）平成27年度以前は九州電力における北九州支店と福岡支店の電力需要実績を合算した数値。</t>
    <rPh sb="0" eb="1">
      <t>ちゅう</t>
    </rPh>
    <rPh sb="2" eb="4">
      <t>へいせい</t>
    </rPh>
    <rPh sb="6" eb="8">
      <t>ねんど</t>
    </rPh>
    <rPh sb="8" eb="10">
      <t>いぜん</t>
    </rPh>
    <rPh sb="11" eb="13">
      <t>きゅうしゅう</t>
    </rPh>
    <rPh sb="13" eb="15">
      <t>でんりょく</t>
    </rPh>
    <rPh sb="19" eb="22">
      <t>きたきゅうしゅう</t>
    </rPh>
    <rPh sb="22" eb="24">
      <t>してん</t>
    </rPh>
    <rPh sb="25" eb="27">
      <t>ふくおか</t>
    </rPh>
    <rPh sb="27" eb="29">
      <t>してん</t>
    </rPh>
    <rPh sb="30" eb="32">
      <t>でんりょく</t>
    </rPh>
    <rPh sb="32" eb="34">
      <t>じゅよう</t>
    </rPh>
    <rPh sb="34" eb="36">
      <t>じっせき</t>
    </rPh>
    <rPh sb="37" eb="39">
      <t>がっさん</t>
    </rPh>
    <rPh sb="41" eb="43">
      <t>すうち</t>
    </rPh>
    <phoneticPr fontId="2" type="Hiragana" alignment="noControl"/>
  </si>
  <si>
    <t>　県 内 発 電 実 績　</t>
    <rPh sb="1" eb="2">
      <t>ケン</t>
    </rPh>
    <rPh sb="3" eb="4">
      <t>ウチ</t>
    </rPh>
    <rPh sb="5" eb="6">
      <t>ハツ</t>
    </rPh>
    <rPh sb="7" eb="8">
      <t>デン</t>
    </rPh>
    <rPh sb="9" eb="10">
      <t>ジツ</t>
    </rPh>
    <rPh sb="11" eb="12">
      <t>イサオ</t>
    </rPh>
    <phoneticPr fontId="91"/>
  </si>
  <si>
    <t>合　　計</t>
    <rPh sb="0" eb="1">
      <t>あ</t>
    </rPh>
    <rPh sb="3" eb="4">
      <t>けい</t>
    </rPh>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</si>
  <si>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</si>
  <si>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</si>
  <si>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</si>
  <si>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t>
    <phoneticPr fontId="2" type="Hiragana" alignment="noControl"/>
  </si>
  <si>
    <t>―</t>
    <phoneticPr fontId="2" type="Hiragana" alignment="noControl"/>
  </si>
  <si>
    <t>―</t>
    <phoneticPr fontId="2" type="Hiragana" alignment="noControl"/>
  </si>
  <si>
    <t>　26年度</t>
    <phoneticPr fontId="2" type="Hiragana" alignment="noControl"/>
  </si>
  <si>
    <t>　28年度</t>
    <phoneticPr fontId="2" type="Hiragana" alignment="noControl"/>
  </si>
  <si>
    <t>　（単位：ＭＷｈ）</t>
    <phoneticPr fontId="2"/>
  </si>
  <si>
    <t>う　ち　特　別　高　圧</t>
    <phoneticPr fontId="2" type="Hiragana" alignment="noControl"/>
  </si>
  <si>
    <t>　27年度</t>
    <phoneticPr fontId="2" type="Hiragana" alignment="noControl"/>
  </si>
  <si>
    <t>…</t>
    <phoneticPr fontId="2" type="Hiragana" alignment="noControl"/>
  </si>
  <si>
    <t>　28年度</t>
    <phoneticPr fontId="2" type="Hiragana" alignment="noControl"/>
  </si>
  <si>
    <t>水　力　発　電</t>
    <phoneticPr fontId="2" type="Hiragana" alignment="noControl"/>
  </si>
  <si>
    <t>―</t>
    <phoneticPr fontId="2" type="Hiragana" alignment="noControl"/>
  </si>
  <si>
    <t>総数</t>
    <rPh sb="0" eb="1">
      <t>フサ</t>
    </rPh>
    <rPh sb="1" eb="2">
      <t>カズ</t>
    </rPh>
    <phoneticPr fontId="91"/>
  </si>
  <si>
    <t>農・林・漁・鉱業</t>
    <rPh sb="0" eb="1">
      <t>ノウ</t>
    </rPh>
    <rPh sb="2" eb="3">
      <t>リン</t>
    </rPh>
    <rPh sb="4" eb="5">
      <t>ギョ</t>
    </rPh>
    <rPh sb="6" eb="8">
      <t>コウギョウ</t>
    </rPh>
    <phoneticPr fontId="91"/>
  </si>
  <si>
    <t>建設業</t>
    <rPh sb="0" eb="3">
      <t>ケンセツギョウ</t>
    </rPh>
    <phoneticPr fontId="91"/>
  </si>
  <si>
    <t>製造業</t>
    <rPh sb="0" eb="3">
      <t>セイゾウギョウ</t>
    </rPh>
    <phoneticPr fontId="91"/>
  </si>
  <si>
    <t>卸売業</t>
    <rPh sb="0" eb="3">
      <t>オロシウリギョウ</t>
    </rPh>
    <phoneticPr fontId="91"/>
  </si>
  <si>
    <t>小売業</t>
    <rPh sb="0" eb="3">
      <t>コウリギョウ</t>
    </rPh>
    <phoneticPr fontId="91"/>
  </si>
  <si>
    <t>負債額 1)</t>
    <rPh sb="0" eb="2">
      <t>フサイ</t>
    </rPh>
    <rPh sb="2" eb="3">
      <t>ガク</t>
    </rPh>
    <phoneticPr fontId="91"/>
  </si>
  <si>
    <t>　</t>
    <phoneticPr fontId="91"/>
  </si>
  <si>
    <t>金融・保険業</t>
    <rPh sb="0" eb="2">
      <t>キンユウ</t>
    </rPh>
    <rPh sb="3" eb="6">
      <t>ホケンギョウ</t>
    </rPh>
    <phoneticPr fontId="91"/>
  </si>
  <si>
    <t>不動産業</t>
    <rPh sb="0" eb="4">
      <t>フドウサンギョウ</t>
    </rPh>
    <phoneticPr fontId="91"/>
  </si>
  <si>
    <t>運輸業</t>
    <rPh sb="0" eb="3">
      <t>ウンユギョウ</t>
    </rPh>
    <phoneticPr fontId="91"/>
  </si>
  <si>
    <t>情報通信業</t>
    <rPh sb="0" eb="2">
      <t>ジョウホウ</t>
    </rPh>
    <rPh sb="2" eb="5">
      <t>ツウシンギョウ</t>
    </rPh>
    <phoneticPr fontId="91"/>
  </si>
  <si>
    <t>サービス業他</t>
    <rPh sb="4" eb="5">
      <t>ギョウ</t>
    </rPh>
    <rPh sb="5" eb="6">
      <t>ホカ</t>
    </rPh>
    <phoneticPr fontId="91"/>
  </si>
  <si>
    <t>… …</t>
    <phoneticPr fontId="91"/>
  </si>
  <si>
    <t>２　原因別倒産状況</t>
    <rPh sb="2" eb="5">
      <t>ゲンインベツ</t>
    </rPh>
    <rPh sb="5" eb="7">
      <t>トウサン</t>
    </rPh>
    <rPh sb="7" eb="9">
      <t>ジョウキョウ</t>
    </rPh>
    <phoneticPr fontId="91"/>
  </si>
  <si>
    <t>放漫経営</t>
    <rPh sb="0" eb="1">
      <t>ホウ</t>
    </rPh>
    <rPh sb="1" eb="2">
      <t>マン</t>
    </rPh>
    <rPh sb="2" eb="4">
      <t>ケイエイ</t>
    </rPh>
    <phoneticPr fontId="91"/>
  </si>
  <si>
    <t>販売不振</t>
    <rPh sb="0" eb="1">
      <t>ハン</t>
    </rPh>
    <rPh sb="1" eb="2">
      <t>バイ</t>
    </rPh>
    <rPh sb="2" eb="4">
      <t>フシン</t>
    </rPh>
    <phoneticPr fontId="91"/>
  </si>
  <si>
    <t>売掛金等回収難</t>
    <rPh sb="0" eb="3">
      <t>ウリカケキン</t>
    </rPh>
    <rPh sb="3" eb="4">
      <t>トウ</t>
    </rPh>
    <rPh sb="4" eb="6">
      <t>カイシュウ</t>
    </rPh>
    <rPh sb="6" eb="7">
      <t>ナン</t>
    </rPh>
    <phoneticPr fontId="91"/>
  </si>
  <si>
    <t>在庫状態悪化</t>
    <rPh sb="0" eb="2">
      <t>ザイコ</t>
    </rPh>
    <rPh sb="2" eb="4">
      <t>ジョウタイ</t>
    </rPh>
    <rPh sb="4" eb="6">
      <t>アッカ</t>
    </rPh>
    <phoneticPr fontId="91"/>
  </si>
  <si>
    <t>信用性低下</t>
    <rPh sb="0" eb="3">
      <t>シンヨウセイ</t>
    </rPh>
    <rPh sb="3" eb="5">
      <t>テイカ</t>
    </rPh>
    <phoneticPr fontId="91"/>
  </si>
  <si>
    <t>　</t>
    <phoneticPr fontId="91"/>
  </si>
  <si>
    <t>過小資本</t>
    <rPh sb="0" eb="1">
      <t>カ</t>
    </rPh>
    <rPh sb="1" eb="2">
      <t>ショウ</t>
    </rPh>
    <rPh sb="2" eb="4">
      <t>シホン</t>
    </rPh>
    <phoneticPr fontId="91"/>
  </si>
  <si>
    <t>設備投資過大</t>
    <rPh sb="0" eb="2">
      <t>セツビ</t>
    </rPh>
    <rPh sb="2" eb="4">
      <t>トウシ</t>
    </rPh>
    <rPh sb="4" eb="6">
      <t>カダイ</t>
    </rPh>
    <phoneticPr fontId="91"/>
  </si>
  <si>
    <t>他社倒産の余波</t>
    <rPh sb="0" eb="2">
      <t>タシャ</t>
    </rPh>
    <rPh sb="2" eb="4">
      <t>トウサン</t>
    </rPh>
    <rPh sb="5" eb="7">
      <t>ヨハ</t>
    </rPh>
    <phoneticPr fontId="91"/>
  </si>
  <si>
    <t>既往のしわ寄せ</t>
    <rPh sb="0" eb="1">
      <t>キゾン</t>
    </rPh>
    <rPh sb="1" eb="2">
      <t>オウフク</t>
    </rPh>
    <rPh sb="3" eb="6">
      <t>シワヨ</t>
    </rPh>
    <phoneticPr fontId="91"/>
  </si>
  <si>
    <t>… …</t>
    <phoneticPr fontId="91"/>
  </si>
  <si>
    <t>（単位：件、100万円）</t>
    <phoneticPr fontId="91"/>
  </si>
  <si>
    <t>　</t>
    <phoneticPr fontId="91"/>
  </si>
  <si>
    <t>… …</t>
    <phoneticPr fontId="91"/>
  </si>
  <si>
    <t>… …</t>
    <phoneticPr fontId="91"/>
  </si>
  <si>
    <t>区　　　　分</t>
    <rPh sb="0" eb="1">
      <t>く</t>
    </rPh>
    <rPh sb="5" eb="6">
      <t>ぶん</t>
    </rPh>
    <phoneticPr fontId="91" type="Hiragana" alignment="noControl"/>
  </si>
  <si>
    <t>給与額</t>
    <rPh sb="0" eb="3">
      <t>きゅうよがく</t>
    </rPh>
    <phoneticPr fontId="91" type="Hiragana" alignment="noControl"/>
  </si>
  <si>
    <t>男</t>
    <rPh sb="0" eb="1">
      <t>おとこ</t>
    </rPh>
    <phoneticPr fontId="91" type="Hiragana" alignment="noControl"/>
  </si>
  <si>
    <t>女</t>
    <rPh sb="0" eb="1">
      <t>おんな</t>
    </rPh>
    <phoneticPr fontId="91" type="Hiragana" alignment="noControl"/>
  </si>
  <si>
    <t>調査産業計</t>
    <phoneticPr fontId="91" type="Hiragana" alignment="noControl"/>
  </si>
  <si>
    <t>建設業</t>
    <phoneticPr fontId="91" type="Hiragana" alignment="noControl"/>
  </si>
  <si>
    <t>製造業</t>
    <phoneticPr fontId="91" type="Hiragana" alignment="noControl"/>
  </si>
  <si>
    <t>電気･ガス･熱供給･水道業</t>
    <phoneticPr fontId="91" type="Hiragana" alignment="noControl"/>
  </si>
  <si>
    <t>情報通信業</t>
    <rPh sb="0" eb="2">
      <t>じょうほう</t>
    </rPh>
    <rPh sb="2" eb="5">
      <t>つうしんぎょう</t>
    </rPh>
    <phoneticPr fontId="91" type="Hiragana" alignment="noControl"/>
  </si>
  <si>
    <t>運輸業，郵便業</t>
    <rPh sb="0" eb="3">
      <t>うんゆぎょう</t>
    </rPh>
    <rPh sb="4" eb="6">
      <t>ゆうびん</t>
    </rPh>
    <rPh sb="6" eb="7">
      <t>ぎょう</t>
    </rPh>
    <phoneticPr fontId="91" type="Hiragana" alignment="noControl"/>
  </si>
  <si>
    <t>卸売業，小売業</t>
    <rPh sb="2" eb="3">
      <t>ぎょう</t>
    </rPh>
    <phoneticPr fontId="91" type="Hiragana" alignment="noControl"/>
  </si>
  <si>
    <t>金融業，保険業</t>
    <rPh sb="0" eb="2">
      <t>きんゆう</t>
    </rPh>
    <rPh sb="2" eb="3">
      <t>ぎょう</t>
    </rPh>
    <rPh sb="4" eb="7">
      <t>ほけんぎょう</t>
    </rPh>
    <phoneticPr fontId="91" type="Hiragana" alignment="noControl"/>
  </si>
  <si>
    <t>不動産業，物品賃貸業</t>
    <rPh sb="0" eb="3">
      <t>ふどうさん</t>
    </rPh>
    <rPh sb="3" eb="4">
      <t>ぎょう</t>
    </rPh>
    <rPh sb="5" eb="7">
      <t>ぶっぴん</t>
    </rPh>
    <rPh sb="7" eb="10">
      <t>ちんたいぎょう</t>
    </rPh>
    <phoneticPr fontId="91" type="Hiragana" alignment="noControl"/>
  </si>
  <si>
    <t>学術研究，専門・技術サービス業</t>
    <rPh sb="0" eb="2">
      <t>がくじゅつ</t>
    </rPh>
    <rPh sb="2" eb="4">
      <t>けんきゅう</t>
    </rPh>
    <rPh sb="5" eb="7">
      <t>せんもん</t>
    </rPh>
    <rPh sb="8" eb="10">
      <t>ぎじゅつ</t>
    </rPh>
    <rPh sb="14" eb="15">
      <t>ぎょう</t>
    </rPh>
    <phoneticPr fontId="91" type="Hiragana" alignment="noControl"/>
  </si>
  <si>
    <t>宿泊業，飲食サービス業</t>
    <rPh sb="0" eb="2">
      <t>しゅくはく</t>
    </rPh>
    <rPh sb="2" eb="3">
      <t>ぎょう</t>
    </rPh>
    <rPh sb="4" eb="6">
      <t>いんしょく</t>
    </rPh>
    <rPh sb="10" eb="11">
      <t>ぎょう</t>
    </rPh>
    <phoneticPr fontId="91" type="Hiragana" alignment="noControl"/>
  </si>
  <si>
    <t>生活関連サービス業，娯楽業</t>
    <rPh sb="0" eb="2">
      <t>せいかつ</t>
    </rPh>
    <rPh sb="2" eb="4">
      <t>かんれん</t>
    </rPh>
    <rPh sb="8" eb="9">
      <t>ぎょう</t>
    </rPh>
    <rPh sb="10" eb="13">
      <t>ごらくぎょう</t>
    </rPh>
    <phoneticPr fontId="91" type="Hiragana" alignment="noControl"/>
  </si>
  <si>
    <t>教育，学習支援業</t>
    <rPh sb="0" eb="2">
      <t>きょういく</t>
    </rPh>
    <rPh sb="3" eb="5">
      <t>がくしゅう</t>
    </rPh>
    <rPh sb="5" eb="7">
      <t>しえん</t>
    </rPh>
    <rPh sb="7" eb="8">
      <t>ぎょう</t>
    </rPh>
    <phoneticPr fontId="91" type="Hiragana" alignment="noControl"/>
  </si>
  <si>
    <t>医療，福祉</t>
    <rPh sb="0" eb="2">
      <t>いりょう</t>
    </rPh>
    <rPh sb="3" eb="5">
      <t>ふくし</t>
    </rPh>
    <phoneticPr fontId="91" type="Hiragana" alignment="noControl"/>
  </si>
  <si>
    <t>複合サービス事業</t>
    <rPh sb="0" eb="2">
      <t>ふくごう</t>
    </rPh>
    <rPh sb="6" eb="7">
      <t>じ</t>
    </rPh>
    <rPh sb="7" eb="8">
      <t>ぎょう</t>
    </rPh>
    <phoneticPr fontId="91" type="Hiragana" alignment="noControl"/>
  </si>
  <si>
    <t>サービス業(他に分類されないもの)</t>
    <rPh sb="4" eb="5">
      <t>ぎょう</t>
    </rPh>
    <rPh sb="6" eb="7">
      <t>ほか</t>
    </rPh>
    <rPh sb="8" eb="10">
      <t>ぶんるい</t>
    </rPh>
    <phoneticPr fontId="91" type="Hiragana" alignment="noControl"/>
  </si>
  <si>
    <t>「現金給与額」とは所得税、社会保険料、組合費などを差し引く前の総額で、決まって支給する給与と特別に支払われた給与の合計額です。</t>
    <rPh sb="5" eb="6">
      <t>がく</t>
    </rPh>
    <phoneticPr fontId="91" type="Hiragana" alignment="noControl"/>
  </si>
  <si>
    <t>　全常用労働者の１人平均月間実労働時間数</t>
    <phoneticPr fontId="91" type="Hiragana" alignment="noControl"/>
  </si>
  <si>
    <t>（単位：時間）</t>
    <rPh sb="1" eb="3">
      <t>たんい</t>
    </rPh>
    <rPh sb="4" eb="6">
      <t>じかん</t>
    </rPh>
    <phoneticPr fontId="91" type="Hiragana" alignment="noControl"/>
  </si>
  <si>
    <t>総実労働</t>
    <rPh sb="0" eb="1">
      <t>そう</t>
    </rPh>
    <rPh sb="1" eb="2">
      <t>み</t>
    </rPh>
    <rPh sb="2" eb="4">
      <t>ろうどう</t>
    </rPh>
    <phoneticPr fontId="91" type="Hiragana" alignment="noControl"/>
  </si>
  <si>
    <t>所 定 内</t>
    <rPh sb="0" eb="1">
      <t>ところ</t>
    </rPh>
    <rPh sb="2" eb="3">
      <t>さだむ</t>
    </rPh>
    <rPh sb="4" eb="5">
      <t>うち</t>
    </rPh>
    <phoneticPr fontId="91" type="Hiragana" alignment="noControl"/>
  </si>
  <si>
    <t>所 定 外</t>
    <rPh sb="0" eb="1">
      <t>ところ</t>
    </rPh>
    <rPh sb="2" eb="3">
      <t>さだむ</t>
    </rPh>
    <rPh sb="4" eb="5">
      <t>がい</t>
    </rPh>
    <phoneticPr fontId="91" type="Hiragana" alignment="noControl"/>
  </si>
  <si>
    <t>時　　間</t>
    <phoneticPr fontId="91" type="Hiragana" alignment="noControl"/>
  </si>
  <si>
    <t>労働時間</t>
    <phoneticPr fontId="91" type="Hiragana" alignment="noControl"/>
  </si>
  <si>
    <t>労働時間</t>
    <phoneticPr fontId="91" type="Hiragana" alignment="noControl"/>
  </si>
  <si>
    <t>調査産業計</t>
    <phoneticPr fontId="91" type="Hiragana" alignment="noControl"/>
  </si>
  <si>
    <t>運輸業,郵便業</t>
    <rPh sb="0" eb="3">
      <t>うんゆぎょう</t>
    </rPh>
    <rPh sb="4" eb="6">
      <t>ゆうびん</t>
    </rPh>
    <rPh sb="6" eb="7">
      <t>ぎょう</t>
    </rPh>
    <phoneticPr fontId="91" type="Hiragana" alignment="noControl"/>
  </si>
  <si>
    <t>卸売業,小売業</t>
    <rPh sb="2" eb="3">
      <t>ぎょう</t>
    </rPh>
    <phoneticPr fontId="91" type="Hiragana" alignment="noControl"/>
  </si>
  <si>
    <t>金融業,保険業</t>
    <rPh sb="0" eb="2">
      <t>きんゆう</t>
    </rPh>
    <rPh sb="2" eb="3">
      <t>ぎょう</t>
    </rPh>
    <rPh sb="4" eb="7">
      <t>ほけんぎょう</t>
    </rPh>
    <phoneticPr fontId="91" type="Hiragana" alignment="noControl"/>
  </si>
  <si>
    <t>不動産業,物品賃貸業</t>
    <rPh sb="0" eb="3">
      <t>ふどうさん</t>
    </rPh>
    <rPh sb="3" eb="4">
      <t>ぎょう</t>
    </rPh>
    <rPh sb="5" eb="7">
      <t>ぶっぴん</t>
    </rPh>
    <rPh sb="7" eb="9">
      <t>ちんたい</t>
    </rPh>
    <rPh sb="9" eb="10">
      <t>ぎょう</t>
    </rPh>
    <phoneticPr fontId="91" type="Hiragana" alignment="noControl"/>
  </si>
  <si>
    <t>宿泊業,飲食サービス業</t>
    <rPh sb="0" eb="2">
      <t>しゅくはく</t>
    </rPh>
    <rPh sb="2" eb="3">
      <t>ぎょう</t>
    </rPh>
    <rPh sb="4" eb="6">
      <t>いんしょく</t>
    </rPh>
    <rPh sb="10" eb="11">
      <t>ぎょう</t>
    </rPh>
    <phoneticPr fontId="91"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</si>
  <si>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91" type="Hiragana" alignment="noControl"/>
  </si>
  <si>
    <t>資料：県調査統計課「毎月勤労統計調査地方調査月報」</t>
    <phoneticPr fontId="91" type="Hiragana" alignment="noControl"/>
  </si>
  <si>
    <t>　全　常　用　労　働　者　数</t>
    <phoneticPr fontId="91" type="Hiragana" alignment="noControl"/>
  </si>
  <si>
    <t>（単位：人）</t>
    <rPh sb="1" eb="3">
      <t>たんい</t>
    </rPh>
    <rPh sb="4" eb="5">
      <t>ひと</t>
    </rPh>
    <phoneticPr fontId="91" type="Hiragana" alignment="noControl"/>
  </si>
  <si>
    <t>総　数</t>
    <rPh sb="0" eb="3">
      <t>そうすう</t>
    </rPh>
    <phoneticPr fontId="91" type="Hiragana" alignment="noControl"/>
  </si>
  <si>
    <t>調査産業計</t>
    <phoneticPr fontId="91" type="Hiragana" alignment="noControl"/>
  </si>
  <si>
    <t>製造業</t>
    <phoneticPr fontId="91" type="Hiragana" alignment="noControl"/>
  </si>
  <si>
    <t>年度・月</t>
    <rPh sb="0" eb="2">
      <t>ネンド</t>
    </rPh>
    <rPh sb="3" eb="4">
      <t>ツキ</t>
    </rPh>
    <phoneticPr fontId="2"/>
  </si>
  <si>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</si>
  <si>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</si>
  <si>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月 間 有 効
求 職 者 数 1)</t>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</si>
  <si>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</si>
  <si>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</si>
  <si>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</si>
  <si>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</si>
  <si>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</si>
  <si>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年度 … …</t>
    <rPh sb="0" eb="2">
      <t>ネンド</t>
    </rPh>
    <phoneticPr fontId="91"/>
  </si>
  <si>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</si>
  <si>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</si>
  <si>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</si>
  <si>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</si>
  <si>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</si>
  <si>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</si>
  <si>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</si>
  <si>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</si>
  <si>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</si>
  <si>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</si>
  <si>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</si>
  <si>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</si>
  <si>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</si>
  <si>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</si>
  <si>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</si>
  <si>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</si>
  <si>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</si>
  <si>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</si>
  <si>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</si>
  <si>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</si>
  <si>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</si>
  <si>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</si>
  <si>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</si>
  <si>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</si>
  <si>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</si>
  <si>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</si>
  <si>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</si>
  <si>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r95 548</t>
    <phoneticPr fontId="2"/>
  </si>
  <si>
    <t>132 028</t>
    <phoneticPr fontId="2"/>
  </si>
  <si>
    <t>120 188</t>
    <phoneticPr fontId="2"/>
  </si>
  <si>
    <t>111 191</t>
    <phoneticPr fontId="2"/>
  </si>
  <si>
    <t>113 667</t>
    <phoneticPr fontId="2"/>
  </si>
  <si>
    <t>19 910</t>
    <phoneticPr fontId="2"/>
  </si>
  <si>
    <t>3 649</t>
    <phoneticPr fontId="2"/>
  </si>
  <si>
    <t>227 686 600</t>
    <phoneticPr fontId="2"/>
  </si>
  <si>
    <t>96 245</t>
    <phoneticPr fontId="2"/>
  </si>
  <si>
    <t>131 362</t>
    <phoneticPr fontId="2"/>
  </si>
  <si>
    <t>118 437</t>
    <phoneticPr fontId="2"/>
  </si>
  <si>
    <t>110 604</t>
    <phoneticPr fontId="2"/>
  </si>
  <si>
    <t>113 457</t>
    <phoneticPr fontId="2"/>
  </si>
  <si>
    <t>20 964</t>
    <phoneticPr fontId="2"/>
  </si>
  <si>
    <t>3 487</t>
    <phoneticPr fontId="2"/>
  </si>
  <si>
    <t>228 408 656</t>
    <phoneticPr fontId="2"/>
  </si>
  <si>
    <t xml:space="preserve">  市　　部　　計</t>
    <phoneticPr fontId="2"/>
  </si>
  <si>
    <t>（除北九州市・福岡市・久留米市）</t>
    <rPh sb="11" eb="15">
      <t>クルメシ</t>
    </rPh>
    <phoneticPr fontId="2"/>
  </si>
  <si>
    <t>久留米市</t>
    <rPh sb="0" eb="4">
      <t>クルメシ</t>
    </rPh>
    <phoneticPr fontId="2"/>
  </si>
  <si>
    <t xml:space="preserve">  郡    部    計</t>
    <phoneticPr fontId="2"/>
  </si>
  <si>
    <t>年　　月</t>
    <rPh sb="0" eb="1">
      <t>トシ</t>
    </rPh>
    <rPh sb="3" eb="4">
      <t>ツキ</t>
    </rPh>
    <phoneticPr fontId="91"/>
  </si>
  <si>
    <t>総　　数</t>
    <rPh sb="0" eb="1">
      <t>フサ</t>
    </rPh>
    <rPh sb="3" eb="4">
      <t>カズ</t>
    </rPh>
    <phoneticPr fontId="91"/>
  </si>
  <si>
    <t>門　司　港</t>
    <rPh sb="0" eb="1">
      <t>モン</t>
    </rPh>
    <rPh sb="2" eb="3">
      <t>ツカサ</t>
    </rPh>
    <rPh sb="4" eb="5">
      <t>ミナト</t>
    </rPh>
    <phoneticPr fontId="91"/>
  </si>
  <si>
    <t>戸　畑　港</t>
    <rPh sb="0" eb="1">
      <t>ト</t>
    </rPh>
    <rPh sb="2" eb="3">
      <t>ハタケ</t>
    </rPh>
    <rPh sb="4" eb="5">
      <t>コウ</t>
    </rPh>
    <phoneticPr fontId="91"/>
  </si>
  <si>
    <t>博　多　港</t>
    <rPh sb="0" eb="1">
      <t>ヒロシ</t>
    </rPh>
    <rPh sb="2" eb="3">
      <t>タ</t>
    </rPh>
    <rPh sb="4" eb="5">
      <t>ミナト</t>
    </rPh>
    <phoneticPr fontId="91"/>
  </si>
  <si>
    <t>三　池　港</t>
    <rPh sb="0" eb="1">
      <t>サン</t>
    </rPh>
    <rPh sb="2" eb="3">
      <t>イケ</t>
    </rPh>
    <rPh sb="4" eb="5">
      <t>ミナト</t>
    </rPh>
    <phoneticPr fontId="91"/>
  </si>
  <si>
    <t>苅　田　港</t>
    <rPh sb="0" eb="1">
      <t>ガイ</t>
    </rPh>
    <rPh sb="2" eb="3">
      <t>タ</t>
    </rPh>
    <rPh sb="4" eb="5">
      <t>ミナト</t>
    </rPh>
    <phoneticPr fontId="91"/>
  </si>
  <si>
    <t>福　岡　空　港</t>
    <rPh sb="0" eb="1">
      <t>フク</t>
    </rPh>
    <rPh sb="2" eb="3">
      <t>オカ</t>
    </rPh>
    <rPh sb="4" eb="5">
      <t>カラ</t>
    </rPh>
    <rPh sb="6" eb="7">
      <t>ミナト</t>
    </rPh>
    <phoneticPr fontId="91"/>
  </si>
  <si>
    <t>輸　　　　　　　　　出</t>
    <rPh sb="0" eb="1">
      <t>ユ</t>
    </rPh>
    <rPh sb="10" eb="11">
      <t>デ</t>
    </rPh>
    <phoneticPr fontId="91"/>
  </si>
  <si>
    <t>28 … … …</t>
    <phoneticPr fontId="91"/>
  </si>
  <si>
    <t>29 … … …</t>
    <phoneticPr fontId="91"/>
  </si>
  <si>
    <t>輸　　　　　　　　　入</t>
    <rPh sb="0" eb="1">
      <t>ユ</t>
    </rPh>
    <rPh sb="10" eb="11">
      <t>ニュウ</t>
    </rPh>
    <phoneticPr fontId="91"/>
  </si>
  <si>
    <t>平成２９年以前は確定値です。</t>
    <rPh sb="0" eb="2">
      <t>ヘイセイ</t>
    </rPh>
    <rPh sb="4" eb="5">
      <t>ネン</t>
    </rPh>
    <rPh sb="5" eb="7">
      <t>イゼン</t>
    </rPh>
    <rPh sb="8" eb="10">
      <t>カクテイ</t>
    </rPh>
    <rPh sb="10" eb="11">
      <t>チ</t>
    </rPh>
    <phoneticPr fontId="91"/>
  </si>
  <si>
    <t>資料：財務省「貿易統計」</t>
    <phoneticPr fontId="91"/>
  </si>
  <si>
    <t xml:space="preserve"> </t>
    <phoneticPr fontId="91"/>
  </si>
  <si>
    <t>　旅　客　輸　送　状　況</t>
    <rPh sb="1" eb="4">
      <t>リョキャク</t>
    </rPh>
    <rPh sb="5" eb="8">
      <t>ユソウ</t>
    </rPh>
    <rPh sb="9" eb="12">
      <t>ジョウキョウ</t>
    </rPh>
    <phoneticPr fontId="91"/>
  </si>
  <si>
    <t>年度・月</t>
    <rPh sb="0" eb="2">
      <t>ネンド</t>
    </rPh>
    <rPh sb="3" eb="4">
      <t>ツキ</t>
    </rPh>
    <phoneticPr fontId="91"/>
  </si>
  <si>
    <t>西鉄鉄軌道輸送人員</t>
    <rPh sb="0" eb="2">
      <t>ニシテツ</t>
    </rPh>
    <rPh sb="2" eb="3">
      <t>テツ</t>
    </rPh>
    <rPh sb="3" eb="5">
      <t>キドウ</t>
    </rPh>
    <rPh sb="5" eb="7">
      <t>ユソウ</t>
    </rPh>
    <rPh sb="7" eb="9">
      <t>ジンイン</t>
    </rPh>
    <phoneticPr fontId="91"/>
  </si>
  <si>
    <t>福岡市営地下鉄輸送人員</t>
    <rPh sb="0" eb="3">
      <t>フクオカシ</t>
    </rPh>
    <rPh sb="3" eb="4">
      <t>エイ</t>
    </rPh>
    <rPh sb="4" eb="7">
      <t>チカテツ</t>
    </rPh>
    <rPh sb="7" eb="9">
      <t>ユソウ</t>
    </rPh>
    <rPh sb="9" eb="11">
      <t>ジンイン</t>
    </rPh>
    <phoneticPr fontId="91"/>
  </si>
  <si>
    <t>西鉄旅客自動車輸送人員</t>
    <rPh sb="0" eb="2">
      <t>ニシテツ</t>
    </rPh>
    <rPh sb="2" eb="4">
      <t>リョキャク</t>
    </rPh>
    <rPh sb="4" eb="7">
      <t>ジドウシャ</t>
    </rPh>
    <rPh sb="7" eb="9">
      <t>ユソウ</t>
    </rPh>
    <rPh sb="9" eb="11">
      <t>ジンイン</t>
    </rPh>
    <phoneticPr fontId="91"/>
  </si>
  <si>
    <t>計</t>
    <rPh sb="0" eb="1">
      <t>ケイ</t>
    </rPh>
    <phoneticPr fontId="91"/>
  </si>
  <si>
    <t>定　期</t>
    <rPh sb="0" eb="1">
      <t>サダム</t>
    </rPh>
    <rPh sb="2" eb="3">
      <t>キ</t>
    </rPh>
    <phoneticPr fontId="91"/>
  </si>
  <si>
    <t>定期外</t>
    <rPh sb="0" eb="2">
      <t>テイキ</t>
    </rPh>
    <rPh sb="2" eb="3">
      <t>ガイ</t>
    </rPh>
    <phoneticPr fontId="91"/>
  </si>
  <si>
    <t>乗　合</t>
    <rPh sb="0" eb="1">
      <t>ジョウ</t>
    </rPh>
    <rPh sb="2" eb="3">
      <t>ゴウ</t>
    </rPh>
    <phoneticPr fontId="91"/>
  </si>
  <si>
    <t>その他</t>
    <rPh sb="2" eb="3">
      <t>タ</t>
    </rPh>
    <phoneticPr fontId="2"/>
  </si>
  <si>
    <t>28年度</t>
    <phoneticPr fontId="91"/>
  </si>
  <si>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91"/>
  </si>
  <si>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91"/>
  </si>
  <si>
    <t>　自　動　車　保　有　車　両　数</t>
    <rPh sb="1" eb="6">
      <t>ジドウシャ</t>
    </rPh>
    <rPh sb="7" eb="10">
      <t>ホユウ</t>
    </rPh>
    <rPh sb="11" eb="14">
      <t>シャリョウ</t>
    </rPh>
    <rPh sb="15" eb="16">
      <t>スウ</t>
    </rPh>
    <phoneticPr fontId="91"/>
  </si>
  <si>
    <t>年　月
（月末）</t>
    <rPh sb="0" eb="3">
      <t>ネンゲツ</t>
    </rPh>
    <rPh sb="5" eb="7">
      <t>ゲツマツ</t>
    </rPh>
    <phoneticPr fontId="91"/>
  </si>
  <si>
    <t>総　　数</t>
    <rPh sb="0" eb="4">
      <t>ソウスウ</t>
    </rPh>
    <phoneticPr fontId="91"/>
  </si>
  <si>
    <t>貨　物　用　自　動　車</t>
    <rPh sb="0" eb="5">
      <t>カモツヨウ</t>
    </rPh>
    <rPh sb="6" eb="11">
      <t>ジドウシャ</t>
    </rPh>
    <phoneticPr fontId="91"/>
  </si>
  <si>
    <t>乗　合　用　　　　　　自　動　車</t>
    <rPh sb="0" eb="3">
      <t>ノリアイ</t>
    </rPh>
    <rPh sb="4" eb="5">
      <t>ヨウ</t>
    </rPh>
    <rPh sb="11" eb="16">
      <t>ジドウシャ</t>
    </rPh>
    <phoneticPr fontId="91"/>
  </si>
  <si>
    <t>乗　用　自　動　車</t>
    <rPh sb="0" eb="3">
      <t>ジョウヨウ</t>
    </rPh>
    <rPh sb="4" eb="9">
      <t>ジドウシャ</t>
    </rPh>
    <phoneticPr fontId="91"/>
  </si>
  <si>
    <t>特種(殊)
用途車</t>
    <rPh sb="0" eb="2">
      <t>トクダネ</t>
    </rPh>
    <rPh sb="3" eb="4">
      <t>コト</t>
    </rPh>
    <rPh sb="6" eb="7">
      <t>ヨウ</t>
    </rPh>
    <rPh sb="7" eb="8">
      <t>ト</t>
    </rPh>
    <rPh sb="8" eb="9">
      <t>シャ</t>
    </rPh>
    <phoneticPr fontId="91"/>
  </si>
  <si>
    <t>二　輪　車</t>
    <rPh sb="0" eb="5">
      <t>ニリンシャ</t>
    </rPh>
    <phoneticPr fontId="91"/>
  </si>
  <si>
    <t>うち普通車</t>
    <rPh sb="2" eb="5">
      <t>フツウシャ</t>
    </rPh>
    <phoneticPr fontId="91"/>
  </si>
  <si>
    <t>26年度</t>
    <phoneticPr fontId="91"/>
  </si>
  <si>
    <t>27年度</t>
    <phoneticPr fontId="91"/>
  </si>
  <si>
    <t>軽自動車を含みます。「普通車」とは、長さ 4.7m・幅 1.7m・高さ 2m・排気量 2000CCを超える車両をいいます。</t>
    <phoneticPr fontId="91"/>
  </si>
  <si>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</si>
  <si>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</si>
  <si>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</si>
  <si>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</si>
  <si>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</si>
  <si>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</si>
  <si>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</si>
  <si>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自営</t>
    <rPh sb="0" eb="2">
      <t>ジエイ</t>
    </rPh>
    <phoneticPr fontId="2"/>
  </si>
  <si>
    <t>被雇用</t>
    <rPh sb="0" eb="1">
      <t>ヒ</t>
    </rPh>
    <rPh sb="1" eb="3">
      <t>コヨウ</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</si>
  <si>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</si>
  <si>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</si>
  <si>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</si>
  <si>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</si>
  <si>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</si>
  <si>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</si>
  <si>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</si>
  <si>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</si>
  <si>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強制性交等</t>
    <rPh sb="0" eb="2">
      <t>キョウセイ</t>
    </rPh>
    <rPh sb="2" eb="4">
      <t>セイコウ</t>
    </rPh>
    <rPh sb="4" eb="5">
      <t>ナド</t>
    </rPh>
    <phoneticPr fontId="2"/>
  </si>
  <si>
    <t>強制わいせつ</t>
    <rPh sb="0" eb="2">
      <t>キョウセイ</t>
    </rPh>
    <phoneticPr fontId="2"/>
  </si>
  <si>
    <t>… …</t>
    <phoneticPr fontId="2"/>
  </si>
  <si>
    <t>p 0</t>
    <phoneticPr fontId="2"/>
  </si>
  <si>
    <t>p 0</t>
    <phoneticPr fontId="2"/>
  </si>
  <si>
    <t>資料：内閣府「自殺の統計」、県警察本部刑事部刑事総務課「刑法犯　認知・検挙状況」　県警察本部刑事部刑事総務課資料</t>
    <rPh sb="0" eb="2">
      <t>シリョウ</t>
    </rPh>
    <rPh sb="3" eb="5">
      <t>ナイカク</t>
    </rPh>
    <rPh sb="5" eb="6">
      <t>フ</t>
    </rPh>
    <rPh sb="7" eb="9">
      <t>ジサツ</t>
    </rPh>
    <rPh sb="10" eb="12">
      <t>トウケイ</t>
    </rPh>
    <phoneticPr fontId="2"/>
  </si>
  <si>
    <t>　犯　　　　　　　　罪</t>
    <rPh sb="1" eb="11">
      <t>ハンザイ</t>
    </rPh>
    <phoneticPr fontId="91"/>
  </si>
  <si>
    <t>年　　　月</t>
    <rPh sb="0" eb="5">
      <t>ネンゲツ</t>
    </rPh>
    <phoneticPr fontId="91"/>
  </si>
  <si>
    <t>刑　　　　　法　　　　　犯　　　　　罪　　　　　認　　　　　知　　　　　件　　　　　数</t>
    <rPh sb="0" eb="7">
      <t>ケイホウ</t>
    </rPh>
    <rPh sb="12" eb="19">
      <t>ハンザイ</t>
    </rPh>
    <rPh sb="24" eb="31">
      <t>ニンチ</t>
    </rPh>
    <rPh sb="36" eb="43">
      <t>ケンスウ</t>
    </rPh>
    <phoneticPr fontId="91"/>
  </si>
  <si>
    <t>検挙人員</t>
    <rPh sb="0" eb="2">
      <t>ケンキョ</t>
    </rPh>
    <rPh sb="2" eb="4">
      <t>ジンイン</t>
    </rPh>
    <phoneticPr fontId="91"/>
  </si>
  <si>
    <t>総数</t>
    <rPh sb="0" eb="2">
      <t>ソウスウ</t>
    </rPh>
    <phoneticPr fontId="91"/>
  </si>
  <si>
    <t>凶悪犯</t>
    <rPh sb="0" eb="3">
      <t>キョウアクハン</t>
    </rPh>
    <phoneticPr fontId="91"/>
  </si>
  <si>
    <t>粗暴犯</t>
    <rPh sb="0" eb="2">
      <t>ソボウ</t>
    </rPh>
    <rPh sb="2" eb="3">
      <t>ハン</t>
    </rPh>
    <phoneticPr fontId="91"/>
  </si>
  <si>
    <t>窃盗</t>
    <rPh sb="0" eb="2">
      <t>セットウ</t>
    </rPh>
    <phoneticPr fontId="91"/>
  </si>
  <si>
    <t>知能犯</t>
    <rPh sb="0" eb="3">
      <t>チノウハン</t>
    </rPh>
    <phoneticPr fontId="91"/>
  </si>
  <si>
    <t>風俗犯</t>
    <rPh sb="0" eb="2">
      <t>フウゾク</t>
    </rPh>
    <rPh sb="2" eb="3">
      <t>ハン</t>
    </rPh>
    <phoneticPr fontId="91"/>
  </si>
  <si>
    <t>その他</t>
    <rPh sb="0" eb="3">
      <t>ソノタ</t>
    </rPh>
    <phoneticPr fontId="91"/>
  </si>
  <si>
    <t>うち
殺人</t>
    <rPh sb="3" eb="5">
      <t>サツジン</t>
    </rPh>
    <phoneticPr fontId="91"/>
  </si>
  <si>
    <t>うち
強盗</t>
    <rPh sb="3" eb="5">
      <t>ゴウトウ</t>
    </rPh>
    <phoneticPr fontId="91"/>
  </si>
  <si>
    <t>うち
放火</t>
    <rPh sb="3" eb="5">
      <t>ホウカ</t>
    </rPh>
    <phoneticPr fontId="91"/>
  </si>
  <si>
    <t>うち
暴行</t>
    <rPh sb="3" eb="5">
      <t>ボウコウ</t>
    </rPh>
    <phoneticPr fontId="91"/>
  </si>
  <si>
    <t>うち傷害･
傷害致死</t>
    <rPh sb="2" eb="4">
      <t>ショウガイ</t>
    </rPh>
    <rPh sb="6" eb="8">
      <t>ショウガイ</t>
    </rPh>
    <rPh sb="8" eb="10">
      <t>チシ</t>
    </rPh>
    <phoneticPr fontId="91"/>
  </si>
  <si>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</si>
  <si>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91"/>
  </si>
  <si>
    <t>（単位：件）</t>
    <rPh sb="1" eb="3">
      <t>タンイ</t>
    </rPh>
    <rPh sb="4" eb="5">
      <t>ケン</t>
    </rPh>
    <phoneticPr fontId="91"/>
  </si>
  <si>
    <t>総件数</t>
    <rPh sb="0" eb="3">
      <t>ソウケンスウ</t>
    </rPh>
    <phoneticPr fontId="91"/>
  </si>
  <si>
    <t>乗用車</t>
    <phoneticPr fontId="2"/>
  </si>
  <si>
    <t>貨物車</t>
    <rPh sb="0" eb="3">
      <t>カモツシャ</t>
    </rPh>
    <phoneticPr fontId="91"/>
  </si>
  <si>
    <t>特殊車</t>
    <rPh sb="0" eb="3">
      <t>トクシュシャ</t>
    </rPh>
    <phoneticPr fontId="91"/>
  </si>
  <si>
    <t xml:space="preserve">二輪車
</t>
    <rPh sb="0" eb="3">
      <t>ニリンシャ</t>
    </rPh>
    <phoneticPr fontId="91"/>
  </si>
  <si>
    <t>自転車
・
軽車両</t>
    <rPh sb="0" eb="3">
      <t>ジテンシャ</t>
    </rPh>
    <rPh sb="6" eb="9">
      <t>ケイシャリョウ</t>
    </rPh>
    <phoneticPr fontId="91"/>
  </si>
  <si>
    <t>歩行者</t>
    <rPh sb="0" eb="3">
      <t>ホコウシャ</t>
    </rPh>
    <phoneticPr fontId="91"/>
  </si>
  <si>
    <t>不明等</t>
    <rPh sb="0" eb="2">
      <t>フメイ</t>
    </rPh>
    <rPh sb="2" eb="3">
      <t>トウ</t>
    </rPh>
    <phoneticPr fontId="91"/>
  </si>
  <si>
    <t>大型車</t>
    <rPh sb="0" eb="3">
      <t>オオガタシャ</t>
    </rPh>
    <phoneticPr fontId="91"/>
  </si>
  <si>
    <t>中型車</t>
    <phoneticPr fontId="2"/>
  </si>
  <si>
    <t>普通車</t>
    <rPh sb="0" eb="3">
      <t>フツウシャ</t>
    </rPh>
    <phoneticPr fontId="91"/>
  </si>
  <si>
    <t>軽自動車
・ミニカー</t>
    <rPh sb="0" eb="4">
      <t>ケイジドウシャ</t>
    </rPh>
    <phoneticPr fontId="91"/>
  </si>
  <si>
    <t>中型車</t>
    <phoneticPr fontId="2"/>
  </si>
  <si>
    <t>普通車･
軽自動車</t>
    <phoneticPr fontId="2"/>
  </si>
  <si>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91"/>
  </si>
  <si>
    <t>　火　　　　　　　　災</t>
    <rPh sb="1" eb="11">
      <t>カサイ</t>
    </rPh>
    <phoneticPr fontId="91"/>
  </si>
  <si>
    <t xml:space="preserve">    （単位：㎡、1000円）</t>
    <phoneticPr fontId="2"/>
  </si>
  <si>
    <t>年　　月</t>
    <rPh sb="0" eb="4">
      <t>ネンゲツ</t>
    </rPh>
    <phoneticPr fontId="91"/>
  </si>
  <si>
    <t>人　　的　　損　　害</t>
    <rPh sb="0" eb="4">
      <t>ジンテキ</t>
    </rPh>
    <rPh sb="6" eb="10">
      <t>ソンガイ</t>
    </rPh>
    <phoneticPr fontId="91"/>
  </si>
  <si>
    <t>出　　火　　件　　数</t>
    <rPh sb="0" eb="4">
      <t>シュッカ</t>
    </rPh>
    <rPh sb="6" eb="10">
      <t>ケンスウ</t>
    </rPh>
    <phoneticPr fontId="91"/>
  </si>
  <si>
    <t>出　火　原　因 （ 内 数 ）</t>
    <rPh sb="0" eb="3">
      <t>シュッカ</t>
    </rPh>
    <rPh sb="4" eb="7">
      <t>ゲンイン</t>
    </rPh>
    <rPh sb="10" eb="11">
      <t>ウチ</t>
    </rPh>
    <rPh sb="12" eb="13">
      <t>スウ</t>
    </rPh>
    <phoneticPr fontId="91"/>
  </si>
  <si>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91"/>
  </si>
  <si>
    <t>損害見積額</t>
    <rPh sb="0" eb="2">
      <t>ソンガイ</t>
    </rPh>
    <rPh sb="2" eb="4">
      <t>ミツモリ</t>
    </rPh>
    <rPh sb="4" eb="5">
      <t>ガク</t>
    </rPh>
    <phoneticPr fontId="91"/>
  </si>
  <si>
    <t>り　災　　　　世帯数</t>
    <rPh sb="2" eb="3">
      <t>サイ</t>
    </rPh>
    <rPh sb="7" eb="10">
      <t>セタイスウ</t>
    </rPh>
    <phoneticPr fontId="91"/>
  </si>
  <si>
    <t>死者</t>
    <rPh sb="0" eb="2">
      <t>シシャ</t>
    </rPh>
    <phoneticPr fontId="91"/>
  </si>
  <si>
    <t>負傷者</t>
    <rPh sb="0" eb="3">
      <t>フショウシャ</t>
    </rPh>
    <phoneticPr fontId="91"/>
  </si>
  <si>
    <t>う　ち　　　　　建　物</t>
    <rPh sb="8" eb="11">
      <t>タテモノ</t>
    </rPh>
    <phoneticPr fontId="91"/>
  </si>
  <si>
    <t>う　ち　　　　　車　両</t>
    <rPh sb="8" eb="11">
      <t>シャリョウ</t>
    </rPh>
    <phoneticPr fontId="91"/>
  </si>
  <si>
    <t>たき火･
火遊び</t>
    <rPh sb="0" eb="3">
      <t>タキビ</t>
    </rPh>
    <rPh sb="5" eb="7">
      <t>ヒアソ</t>
    </rPh>
    <phoneticPr fontId="91"/>
  </si>
  <si>
    <t>コンロ</t>
    <phoneticPr fontId="91"/>
  </si>
  <si>
    <t>放火・
放火の疑い</t>
    <rPh sb="0" eb="2">
      <t>ホウカ</t>
    </rPh>
    <rPh sb="4" eb="6">
      <t>ホウカ</t>
    </rPh>
    <rPh sb="7" eb="8">
      <t>ウタガ</t>
    </rPh>
    <phoneticPr fontId="91"/>
  </si>
  <si>
    <t xml:space="preserve"> 26 … … </t>
    <phoneticPr fontId="2"/>
  </si>
  <si>
    <t xml:space="preserve"> 28 … … </t>
    <phoneticPr fontId="2"/>
  </si>
  <si>
    <t>(1～3)</t>
    <phoneticPr fontId="2"/>
  </si>
  <si>
    <t>(4～6)</t>
    <phoneticPr fontId="2"/>
  </si>
  <si>
    <t>(7～9)</t>
    <phoneticPr fontId="2"/>
  </si>
  <si>
    <t>(10～12)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</si>
</sst>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0.0;&quot;p△&quot;###\ ##0.0;\-"/>
    <numFmt numFmtId="184" formatCode="###\ ###\ ##0;&quot;▲&quot;###\ ###\ ##0;\-"/>
    <numFmt numFmtId="185" formatCode="###\ ##0.0;&quot;△&quot;###\ ##0.0;\-"/>
    <numFmt numFmtId="186" formatCode="###\ ##0.0;&quot;r△&quot;###\ ##0.0;\-"/>
    <numFmt numFmtId="187" formatCode="#####\ ##0;&quot;△&quot;#####\ ##0;\-"/>
    <numFmt numFmtId="188" formatCode="#,##0;&quot;△ &quot;#,##0"/>
    <numFmt numFmtId="189" formatCode="#\ ##0&quot;.&quot;0;&quot;△ &quot;#\ ##0&quot;.&quot;0"/>
    <numFmt numFmtId="190" formatCode="###\ ##0.0;&quot;△&quot;###\ ##0.0"/>
    <numFmt numFmtId="191" formatCode="0_);[Red]\(0\)"/>
    <numFmt numFmtId="192" formatCode="[$-411]e"/>
    <numFmt numFmtId="193" formatCode="0.0"/>
    <numFmt numFmtId="194" formatCode="0.0;&quot;△ &quot;0.0"/>
    <numFmt numFmtId="195" formatCode="0.0;&quot;▲ &quot;0.0"/>
    <numFmt numFmtId="196" formatCode="[DBNum3][$-411]m&quot;月&quot;"/>
    <numFmt numFmtId="197" formatCode="[DBNum3][$-411]ggge&quot;年&quot;"/>
    <numFmt numFmtId="198" formatCode="###\ ###\ ##0"/>
    <numFmt numFmtId="199" formatCode="#,##0.0"/>
    <numFmt numFmtId="200" formatCode="##\ ##0"/>
    <numFmt numFmtId="201" formatCode="m\ &quot;…&quot;\ &quot;…&quot;\ "/>
    <numFmt numFmtId="202" formatCode="###\ ###\ ###.0;&quot;△&quot;###\ ###\ ##0.0;\-"/>
    <numFmt numFmtId="203" formatCode="###\ ###\ ##0.0;&quot;▲&quot;###\ ###\ ##0.0;\-"/>
    <numFmt numFmtId="204" formatCode="m\ &quot;…&quot;"/>
    <numFmt numFmtId="205" formatCode="#,##0;[Red]#,##0"/>
    <numFmt numFmtId="206" formatCode="###\ ##0"/>
    <numFmt numFmtId="207" formatCode="m&quot;…&quot;"/>
    <numFmt numFmtId="208" formatCode="m&quot; … &quot;"/>
    <numFmt numFmtId="209" formatCode="[DBNum3]m&quot;月&quot;;@"/>
    <numFmt numFmtId="210" formatCode="[DBNum3][$-411]ggge&quot;年&quot;;@"/>
    <numFmt numFmtId="211" formatCode="&quot;p&quot;###\ ###\ ##0"/>
    <numFmt numFmtId="212" formatCode="&quot;p&quot;###\ ##0;&quot;▲&quot;###\ ###\ ##0;\-"/>
    <numFmt numFmtId="213" formatCode="0;[Red]0"/>
    <numFmt numFmtId="214" formatCode="###\ ##0;&quot;▲&quot;###\ ###\ ##0;\-"/>
    <numFmt numFmtId="215" formatCode="0\ &quot;…&quot;"/>
    <numFmt numFmtId="216" formatCode="&quot;r&quot;###\ ###\ ##0;&quot;△&quot;###\ ###\ ##0;\-"/>
    <numFmt numFmtId="217" formatCode="&quot;r&quot;###\ ##0;&quot;r△&quot;###\ ##0;\-"/>
    <numFmt numFmtId="218" formatCode="&quot;r&quot;###\ ##0.0;&quot;r△&quot;###\ ##0.0;\-"/>
    <numFmt numFmtId="219" formatCode="&quot;r&quot;###\ ##0;&quot;△&quot;###\ ##0;\-"/>
    <numFmt numFmtId="221" formatCode="&quot;r&quot;####\ ###\ ##0.0;&quot;△&quot;####\ ###\ ##0.0;\-"/>
    <numFmt numFmtId="222" formatCode="&quot;r&quot;###\ ###\ ##0.0;&quot;△&quot;###\ ###\ ##0.0;\-"/>
    <numFmt numFmtId="223" formatCode="&quot;r &quot;###\ ###\ ##0;&quot;△&quot;###\ ###\ ##0;\-"/>
  </numFmts>
  <fonts count="94"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1"/>
      <color indexed="8"/>
      <name val="ＭＳ ゴシック"/>
      <family val="3"/>
      <charset val="128"/>
    </font>
    <font>
      <sz val="15"/>
      <name val="ＭＳ ゴシック"/>
      <family val="3"/>
      <charset val="128"/>
    </font>
    <font>
      <sz val="16"/>
      <name val="ＭＳ ゴシック"/>
      <family val="3"/>
      <charset val="128"/>
    </font>
    <font>
      <sz val="10"/>
      <color indexed="8"/>
      <name val="ＭＳ 明朝"/>
      <family val="1"/>
      <charset val="128"/>
    </font>
    <font>
      <sz val="10"/>
      <color indexed="8"/>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1.75"/>
      <color indexed="8"/>
      <name val="ＭＳ 明朝"/>
      <family val="1"/>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9"/>
      <name val="ＭＳ Ｐゴシック"/>
      <family val="3"/>
      <charset val="128"/>
    </font>
    <font>
      <sz val="6"/>
      <name val="ＭＳ Ｐゴシック"/>
      <family val="3"/>
      <charset val="128"/>
    </font>
    <font>
      <sz val="6"/>
      <name val="ＭＳ Ｐ明朝"/>
      <family val="1"/>
      <charset val="128"/>
    </font>
    <font>
      <sz val="6"/>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3">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9" fillId="0" borderId="0" applyNumberFormat="0" applyFill="0" applyBorder="0" applyAlignment="0" applyProtection="0">
      <alignment vertical="top"/>
      <protection locked="0"/>
    </xf>
  </cellStyleXfs>
  <cellXfs count="1343">
    <xf numFmtId="0" fontId="0" fillId="0" borderId="0" xfId="0"/>
    <xf numFmtId="176" fontId="22" fillId="0" borderId="26" xfId="4" applyNumberFormat="1" applyFont="1" applyBorder="1" applyAlignment="1">
      <alignment horizontal="right" vertical="center" shrinkToFit="1"/>
    </xf>
    <xf numFmtId="176" fontId="22" fillId="0" borderId="27" xfId="4" applyNumberFormat="1" applyFont="1" applyBorder="1" applyAlignment="1">
      <alignment horizontal="right" vertical="center" shrinkToFit="1"/>
    </xf>
    <xf numFmtId="188" fontId="22" fillId="0" borderId="28" xfId="4" applyNumberFormat="1" applyFont="1" applyBorder="1" applyAlignment="1">
      <alignment horizontal="right" vertical="center" shrinkToFit="1"/>
    </xf>
    <xf numFmtId="184" fontId="22" fillId="0" borderId="27" xfId="4" applyNumberFormat="1" applyFont="1" applyBorder="1" applyAlignment="1">
      <alignment horizontal="right" vertical="center" shrinkToFit="1"/>
    </xf>
    <xf numFmtId="184" fontId="22" fillId="0" borderId="27" xfId="4" applyNumberFormat="1" applyFont="1" applyBorder="1" applyAlignment="1" applyProtection="1">
      <alignment horizontal="right" vertical="center" shrinkToFit="1"/>
    </xf>
    <xf numFmtId="176" fontId="22" fillId="0" borderId="29" xfId="4" applyNumberFormat="1" applyFont="1" applyBorder="1" applyAlignment="1">
      <alignment horizontal="right" vertical="center" shrinkToFit="1"/>
    </xf>
    <xf numFmtId="176" fontId="22" fillId="0" borderId="30" xfId="4" applyNumberFormat="1" applyFont="1" applyBorder="1" applyAlignment="1">
      <alignment horizontal="right" vertical="center" shrinkToFit="1"/>
    </xf>
    <xf numFmtId="188" fontId="22" fillId="0" borderId="31" xfId="4" applyNumberFormat="1" applyFont="1" applyBorder="1" applyAlignment="1">
      <alignment horizontal="right" vertical="center" shrinkToFit="1"/>
    </xf>
    <xf numFmtId="184" fontId="22" fillId="0" borderId="30" xfId="4" applyNumberFormat="1" applyFont="1" applyBorder="1" applyAlignment="1">
      <alignment horizontal="right" vertical="center" shrinkToFit="1"/>
    </xf>
    <xf numFmtId="184" fontId="22" fillId="0" borderId="30" xfId="4" applyNumberFormat="1" applyFont="1" applyBorder="1" applyAlignment="1" applyProtection="1">
      <alignment horizontal="right" vertical="center" shrinkToFit="1"/>
    </xf>
    <xf numFmtId="176" fontId="22" fillId="0" borderId="32" xfId="4" applyNumberFormat="1" applyFont="1" applyBorder="1" applyAlignment="1">
      <alignment horizontal="right" vertical="center" shrinkToFit="1"/>
    </xf>
    <xf numFmtId="176" fontId="29" fillId="0" borderId="30" xfId="4" applyNumberFormat="1" applyFont="1" applyBorder="1" applyAlignment="1">
      <alignment horizontal="right" vertical="center" shrinkToFit="1"/>
    </xf>
    <xf numFmtId="188" fontId="29" fillId="0" borderId="31" xfId="4" applyNumberFormat="1" applyFont="1" applyBorder="1" applyAlignment="1">
      <alignment horizontal="right" vertical="center" shrinkToFit="1"/>
    </xf>
    <xf numFmtId="184" fontId="29" fillId="0" borderId="30" xfId="4" applyNumberFormat="1" applyFont="1" applyBorder="1" applyAlignment="1">
      <alignment horizontal="right" vertical="center" shrinkToFit="1"/>
    </xf>
    <xf numFmtId="184" fontId="29" fillId="0" borderId="30" xfId="4" applyNumberFormat="1" applyFont="1" applyBorder="1" applyAlignment="1" applyProtection="1">
      <alignment horizontal="right" vertical="center" shrinkToFit="1"/>
    </xf>
    <xf numFmtId="176" fontId="29" fillId="0" borderId="32" xfId="4" applyNumberFormat="1" applyFont="1" applyBorder="1" applyAlignment="1">
      <alignment horizontal="right" vertical="center" shrinkToFit="1"/>
    </xf>
    <xf numFmtId="188" fontId="22" fillId="0" borderId="30" xfId="4" applyNumberFormat="1" applyFont="1" applyBorder="1" applyAlignment="1">
      <alignment horizontal="right" vertical="center" shrinkToFit="1"/>
    </xf>
    <xf numFmtId="184" fontId="22" fillId="0" borderId="33" xfId="4" applyNumberFormat="1" applyFont="1" applyBorder="1" applyAlignment="1">
      <alignment horizontal="right" vertical="center" shrinkToFit="1"/>
    </xf>
    <xf numFmtId="188" fontId="29" fillId="0" borderId="30" xfId="4" applyNumberFormat="1" applyFont="1" applyBorder="1" applyAlignment="1">
      <alignment horizontal="right" vertical="center" shrinkToFit="1"/>
    </xf>
    <xf numFmtId="184" fontId="29" fillId="0" borderId="33" xfId="4" applyNumberFormat="1" applyFont="1" applyBorder="1" applyAlignment="1">
      <alignment horizontal="right" vertical="center" shrinkToFit="1"/>
    </xf>
    <xf numFmtId="176" fontId="22" fillId="0" borderId="30" xfId="4" applyNumberFormat="1" applyFont="1" applyBorder="1" applyAlignment="1">
      <alignment vertical="center" shrinkToFit="1"/>
    </xf>
    <xf numFmtId="176" fontId="29" fillId="0" borderId="30" xfId="4" applyNumberFormat="1" applyFont="1" applyBorder="1" applyAlignment="1">
      <alignment vertical="center" shrinkToFit="1"/>
    </xf>
    <xf numFmtId="176" fontId="29" fillId="0" borderId="34" xfId="4" applyNumberFormat="1" applyFont="1" applyBorder="1" applyAlignment="1">
      <alignment horizontal="right" vertical="center" shrinkToFit="1"/>
    </xf>
    <xf numFmtId="188" fontId="29" fillId="0" borderId="35" xfId="4" applyNumberFormat="1" applyFont="1" applyBorder="1" applyAlignment="1">
      <alignment horizontal="right" vertical="center" shrinkToFit="1"/>
    </xf>
    <xf numFmtId="184" fontId="29" fillId="0" borderId="34" xfId="4" applyNumberFormat="1" applyFont="1" applyBorder="1" applyAlignment="1">
      <alignment horizontal="right" vertical="center" shrinkToFit="1"/>
    </xf>
    <xf numFmtId="184" fontId="29" fillId="0" borderId="34" xfId="4" applyNumberFormat="1" applyFont="1" applyBorder="1" applyAlignment="1" applyProtection="1">
      <alignment horizontal="right" vertical="center" shrinkToFit="1"/>
    </xf>
    <xf numFmtId="176" fontId="29" fillId="0" borderId="36" xfId="4" applyNumberFormat="1" applyFont="1" applyBorder="1" applyAlignment="1">
      <alignment horizontal="right" vertical="center" shrinkToFit="1"/>
    </xf>
    <xf numFmtId="188" fontId="28" fillId="0" borderId="17" xfId="4" applyNumberFormat="1" applyFont="1" applyBorder="1" applyAlignment="1">
      <alignment horizontal="right" vertical="center"/>
    </xf>
    <xf numFmtId="37" fontId="49" fillId="0" borderId="0" xfId="5" applyFont="1" applyBorder="1"/>
    <xf numFmtId="0" fontId="76" fillId="0" borderId="0" xfId="6" applyFont="1">
      <alignment vertical="center"/>
    </xf>
    <xf numFmtId="0" fontId="15" fillId="0" borderId="0" xfId="6">
      <alignment vertical="center"/>
    </xf>
    <xf numFmtId="0" fontId="86" fillId="0" borderId="0" xfId="6" applyFont="1">
      <alignment vertical="center"/>
    </xf>
    <xf numFmtId="49" fontId="82" fillId="0" borderId="0" xfId="6" applyNumberFormat="1" applyFont="1">
      <alignment vertical="center"/>
    </xf>
    <xf numFmtId="0" fontId="80" fillId="0" borderId="0" xfId="6" applyFont="1">
      <alignment vertical="center"/>
    </xf>
    <xf numFmtId="0" fontId="85" fillId="0" borderId="0" xfId="6" applyFont="1" applyAlignment="1">
      <alignment horizontal="center" vertical="center"/>
    </xf>
    <xf numFmtId="0" fontId="88" fillId="3" borderId="16" xfId="6" applyFont="1" applyFill="1" applyBorder="1" applyAlignment="1">
      <alignment horizontal="center" vertical="center"/>
    </xf>
    <xf numFmtId="0" fontId="87" fillId="0" borderId="16" xfId="7" applyFont="1" applyBorder="1" applyAlignment="1" applyProtection="1">
      <alignment horizontal="center" vertical="center"/>
    </xf>
    <xf numFmtId="49" fontId="87" fillId="0" borderId="16" xfId="7" applyNumberFormat="1" applyFont="1" applyBorder="1" applyAlignment="1" applyProtection="1">
      <alignment horizontal="center" vertical="center"/>
    </xf>
    <xf numFmtId="0" fontId="80" fillId="0" borderId="0" xfId="7" applyFont="1" applyAlignment="1" applyProtection="1">
      <alignment vertical="center"/>
    </xf>
    <xf numFmtId="0" fontId="77" fillId="0" borderId="0" xfId="6" applyFont="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xf numFmtId="0" fontId="12"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20" xfId="0" applyFont="1" applyFill="1" applyBorder="1" applyAlignment="1">
      <alignment horizontal="center" vertical="center" wrapText="1"/>
    </xf>
    <xf numFmtId="0" fontId="4" fillId="0" borderId="7" xfId="0" applyFont="1" applyFill="1" applyBorder="1" applyAlignment="1">
      <alignment horizontal="centerContinuous" vertical="center"/>
    </xf>
    <xf numFmtId="0" fontId="4" fillId="0" borderId="1" xfId="0" applyFont="1" applyFill="1" applyBorder="1" applyAlignment="1">
      <alignment horizontal="center" vertical="center"/>
    </xf>
    <xf numFmtId="0" fontId="4" fillId="0" borderId="0" xfId="0" applyFont="1" applyFill="1" applyAlignment="1">
      <alignment vertical="center"/>
    </xf>
    <xf numFmtId="0" fontId="4" fillId="0" borderId="13" xfId="0" applyFont="1" applyFill="1" applyBorder="1" applyAlignment="1">
      <alignment horizontal="center" vertical="center" shrinkToFit="1"/>
    </xf>
    <xf numFmtId="0" fontId="4" fillId="0" borderId="4"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9" xfId="0"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3" xfId="0" quotePrefix="1" applyFont="1" applyFill="1" applyBorder="1" applyAlignment="1">
      <alignment horizontal="center" vertical="center"/>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5" xfId="0" applyFont="1" applyFill="1" applyBorder="1" applyAlignment="1">
      <alignment vertical="center"/>
    </xf>
    <xf numFmtId="176" fontId="4" fillId="0" borderId="0" xfId="0" applyNumberFormat="1" applyFont="1" applyFill="1" applyAlignment="1">
      <alignment horizontal="righ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184" fontId="4" fillId="0" borderId="0" xfId="0" applyNumberFormat="1" applyFont="1" applyFill="1" applyAlignment="1">
      <alignment horizontal="right" vertical="center"/>
    </xf>
    <xf numFmtId="186" fontId="4" fillId="0" borderId="0" xfId="0" applyNumberFormat="1" applyFont="1" applyFill="1" applyAlignment="1">
      <alignment horizontal="right" vertical="center"/>
    </xf>
    <xf numFmtId="180" fontId="4" fillId="0" borderId="0" xfId="0" applyNumberFormat="1" applyFont="1" applyFill="1" applyAlignment="1">
      <alignment vertical="center"/>
    </xf>
    <xf numFmtId="183" fontId="4" fillId="0" borderId="0" xfId="0" applyNumberFormat="1" applyFont="1" applyFill="1" applyAlignment="1">
      <alignment horizontal="right" vertical="center"/>
    </xf>
    <xf numFmtId="187" fontId="4" fillId="0" borderId="0" xfId="0" applyNumberFormat="1" applyFont="1" applyFill="1" applyAlignment="1">
      <alignment horizontal="right" vertical="center"/>
    </xf>
    <xf numFmtId="0" fontId="4" fillId="0" borderId="0" xfId="0" applyFont="1" applyFill="1" applyBorder="1" applyAlignment="1">
      <alignment horizontal="center" vertical="center"/>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4" fillId="0" borderId="2" xfId="0" applyFont="1" applyFill="1" applyBorder="1" applyAlignment="1">
      <alignment vertical="center"/>
    </xf>
    <xf numFmtId="176" fontId="4" fillId="0" borderId="2" xfId="0" applyNumberFormat="1" applyFont="1" applyFill="1" applyBorder="1" applyAlignment="1">
      <alignment horizontal="righ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23" xfId="0" applyFont="1" applyFill="1" applyBorder="1" applyAlignment="1">
      <alignment horizontal="center" vertical="center"/>
    </xf>
    <xf numFmtId="0" fontId="4" fillId="0" borderId="0" xfId="0" applyFont="1" applyFill="1" applyAlignment="1">
      <alignment horizontal="centerContinuous" vertical="center"/>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2" borderId="4" xfId="0" applyNumberFormat="1" applyFont="1" applyFill="1" applyBorder="1" applyAlignment="1">
      <alignment horizontal="right" vertical="center"/>
    </xf>
    <xf numFmtId="176" fontId="4" fillId="2" borderId="0"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0" fontId="37" fillId="0" borderId="0" xfId="0" applyFont="1" applyAlignment="1">
      <alignment vertical="center"/>
    </xf>
    <xf numFmtId="0" fontId="25" fillId="0" borderId="0" xfId="0" applyFont="1" applyAlignment="1">
      <alignment vertical="center"/>
    </xf>
    <xf numFmtId="0" fontId="21" fillId="0" borderId="0" xfId="0" applyFont="1" applyAlignment="1">
      <alignment horizontal="center" vertical="center" textRotation="180"/>
    </xf>
    <xf numFmtId="0" fontId="24" fillId="0" borderId="0" xfId="0" applyFont="1" applyAlignment="1">
      <alignment vertical="center" textRotation="180"/>
    </xf>
    <xf numFmtId="0" fontId="36" fillId="0" borderId="0" xfId="0" applyFont="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23" fillId="0" borderId="0" xfId="0" applyFont="1" applyAlignment="1">
      <alignment horizontal="left" vertical="center"/>
    </xf>
    <xf numFmtId="0" fontId="20" fillId="0" borderId="0" xfId="0" applyFont="1" applyAlignment="1">
      <alignment vertical="center"/>
    </xf>
    <xf numFmtId="0" fontId="35" fillId="0" borderId="0" xfId="0" applyFont="1" applyAlignment="1">
      <alignment vertical="center"/>
    </xf>
    <xf numFmtId="0" fontId="5" fillId="0" borderId="0" xfId="0" quotePrefix="1" applyFont="1" applyAlignment="1">
      <alignment horizontal="left" vertical="center"/>
    </xf>
    <xf numFmtId="0" fontId="23" fillId="0" borderId="0" xfId="0" quotePrefix="1" applyFont="1" applyAlignment="1">
      <alignment horizontal="right" vertical="center"/>
    </xf>
    <xf numFmtId="0" fontId="20" fillId="0" borderId="0" xfId="0" applyFont="1" applyAlignment="1">
      <alignment vertical="center" textRotation="180"/>
    </xf>
    <xf numFmtId="0" fontId="20" fillId="0" borderId="1" xfId="0" applyFont="1" applyBorder="1" applyAlignment="1">
      <alignment vertical="center"/>
    </xf>
    <xf numFmtId="0" fontId="20" fillId="0" borderId="23" xfId="0" applyFont="1" applyBorder="1" applyAlignment="1">
      <alignment vertical="center"/>
    </xf>
    <xf numFmtId="0" fontId="20" fillId="0" borderId="22" xfId="0" applyFont="1" applyBorder="1" applyAlignment="1">
      <alignment vertical="center"/>
    </xf>
    <xf numFmtId="0" fontId="20" fillId="0" borderId="22" xfId="0" applyFont="1" applyBorder="1" applyAlignment="1">
      <alignment horizontal="left" vertical="center"/>
    </xf>
    <xf numFmtId="0" fontId="20" fillId="0" borderId="19" xfId="0" applyFont="1" applyBorder="1" applyAlignment="1">
      <alignment vertical="center"/>
    </xf>
    <xf numFmtId="0" fontId="20" fillId="0" borderId="21" xfId="0" applyFont="1" applyBorder="1" applyAlignment="1">
      <alignment vertical="center"/>
    </xf>
    <xf numFmtId="0" fontId="20" fillId="0" borderId="22" xfId="0" applyFont="1" applyBorder="1" applyAlignment="1">
      <alignment horizontal="right" vertical="center"/>
    </xf>
    <xf numFmtId="0" fontId="20" fillId="0" borderId="25" xfId="0" applyFont="1" applyBorder="1" applyAlignment="1">
      <alignment vertical="center"/>
    </xf>
    <xf numFmtId="0" fontId="20" fillId="0" borderId="18" xfId="0" applyFont="1" applyBorder="1" applyAlignment="1">
      <alignment vertical="center"/>
    </xf>
    <xf numFmtId="0" fontId="20" fillId="0" borderId="0" xfId="0" applyFont="1" applyBorder="1" applyAlignment="1">
      <alignment vertical="center"/>
    </xf>
    <xf numFmtId="0" fontId="20" fillId="0" borderId="40" xfId="0" applyFont="1" applyBorder="1" applyAlignment="1">
      <alignment horizontal="center" vertical="center"/>
    </xf>
    <xf numFmtId="0" fontId="20" fillId="0" borderId="17" xfId="0" applyFont="1" applyBorder="1" applyAlignment="1">
      <alignment vertical="center"/>
    </xf>
    <xf numFmtId="0" fontId="20" fillId="0" borderId="39" xfId="0" applyFont="1" applyBorder="1" applyAlignment="1">
      <alignment horizontal="center" vertical="center"/>
    </xf>
    <xf numFmtId="0" fontId="20" fillId="0" borderId="7" xfId="0" applyFont="1" applyBorder="1" applyAlignment="1">
      <alignment vertical="center"/>
    </xf>
    <xf numFmtId="0" fontId="20" fillId="0" borderId="10" xfId="0" applyFont="1" applyBorder="1" applyAlignment="1">
      <alignment vertical="center"/>
    </xf>
    <xf numFmtId="0" fontId="20" fillId="0" borderId="16" xfId="0" applyFont="1" applyBorder="1" applyAlignment="1">
      <alignment horizontal="center" vertical="center"/>
    </xf>
    <xf numFmtId="0" fontId="20" fillId="0" borderId="38" xfId="0" applyFont="1" applyBorder="1" applyAlignment="1">
      <alignment horizontal="center" vertical="center"/>
    </xf>
    <xf numFmtId="0" fontId="20" fillId="0" borderId="9" xfId="0" applyFont="1" applyBorder="1" applyAlignment="1">
      <alignment vertical="center"/>
    </xf>
    <xf numFmtId="0" fontId="20" fillId="0" borderId="37" xfId="0" applyFont="1" applyBorder="1" applyAlignment="1">
      <alignment horizontal="center" vertical="center"/>
    </xf>
    <xf numFmtId="0" fontId="20" fillId="0" borderId="8"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11" xfId="0" applyFont="1" applyBorder="1" applyAlignment="1">
      <alignment horizontal="center" vertical="center"/>
    </xf>
    <xf numFmtId="0" fontId="8" fillId="0" borderId="4" xfId="0" applyFont="1" applyBorder="1" applyAlignment="1">
      <alignment vertical="center"/>
    </xf>
    <xf numFmtId="0" fontId="19" fillId="0" borderId="0" xfId="0" applyFont="1" applyAlignment="1">
      <alignment vertical="center" textRotation="180"/>
    </xf>
    <xf numFmtId="0" fontId="31" fillId="0" borderId="5" xfId="0" applyFont="1" applyBorder="1" applyAlignment="1">
      <alignment vertical="center"/>
    </xf>
    <xf numFmtId="0" fontId="31" fillId="0" borderId="0" xfId="0" applyFont="1" applyBorder="1" applyAlignment="1">
      <alignment vertical="center"/>
    </xf>
    <xf numFmtId="0" fontId="27" fillId="0" borderId="0" xfId="0" applyFont="1" applyAlignment="1">
      <alignment vertical="center"/>
    </xf>
    <xf numFmtId="0" fontId="33" fillId="0" borderId="0" xfId="0" applyFont="1" applyAlignment="1">
      <alignment vertical="center"/>
    </xf>
    <xf numFmtId="0" fontId="33" fillId="0" borderId="4" xfId="0" applyFont="1" applyBorder="1" applyAlignment="1">
      <alignment vertical="center"/>
    </xf>
    <xf numFmtId="0" fontId="30" fillId="0" borderId="5"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30" fillId="0" borderId="0" xfId="0" applyFont="1" applyBorder="1" applyAlignment="1">
      <alignment vertical="center"/>
    </xf>
    <xf numFmtId="0" fontId="26" fillId="0" borderId="0" xfId="0" applyFont="1"/>
    <xf numFmtId="0" fontId="2" fillId="0" borderId="0" xfId="0" applyFont="1"/>
    <xf numFmtId="176" fontId="22" fillId="0" borderId="32" xfId="0" applyNumberFormat="1" applyFont="1" applyBorder="1" applyAlignment="1">
      <alignment shrinkToFit="1"/>
    </xf>
    <xf numFmtId="176" fontId="22" fillId="0" borderId="30" xfId="0" applyNumberFormat="1" applyFont="1" applyBorder="1" applyAlignment="1">
      <alignment shrinkToFit="1"/>
    </xf>
    <xf numFmtId="184" fontId="22" fillId="0" borderId="30" xfId="0" applyNumberFormat="1" applyFont="1" applyBorder="1" applyAlignment="1">
      <alignment shrinkToFit="1"/>
    </xf>
    <xf numFmtId="0" fontId="22" fillId="0" borderId="32" xfId="0" applyFont="1" applyBorder="1" applyAlignment="1">
      <alignment shrinkToFit="1"/>
    </xf>
    <xf numFmtId="0" fontId="26" fillId="0" borderId="4" xfId="0" applyFont="1" applyBorder="1"/>
    <xf numFmtId="0" fontId="26" fillId="0" borderId="0" xfId="0" applyFont="1" applyBorder="1"/>
    <xf numFmtId="0" fontId="2" fillId="0" borderId="0" xfId="0" applyFont="1" applyBorder="1"/>
    <xf numFmtId="0" fontId="27" fillId="0" borderId="5" xfId="0" applyFont="1" applyBorder="1" applyAlignment="1">
      <alignment vertical="center"/>
    </xf>
    <xf numFmtId="0" fontId="27" fillId="0" borderId="0" xfId="0" applyFont="1" applyBorder="1" applyAlignment="1">
      <alignment vertical="center"/>
    </xf>
    <xf numFmtId="0" fontId="15" fillId="0" borderId="0" xfId="0" applyFont="1" applyAlignment="1">
      <alignment vertical="center"/>
    </xf>
    <xf numFmtId="0" fontId="26" fillId="0" borderId="0" xfId="0" applyFont="1" applyBorder="1" applyAlignment="1" applyProtection="1">
      <alignment vertical="center"/>
    </xf>
    <xf numFmtId="0" fontId="5" fillId="0" borderId="5" xfId="0" applyFont="1" applyBorder="1" applyAlignment="1">
      <alignment vertical="center"/>
    </xf>
    <xf numFmtId="0" fontId="26" fillId="0" borderId="4" xfId="0" applyFont="1" applyBorder="1" applyAlignment="1" applyProtection="1">
      <alignment vertical="center"/>
    </xf>
    <xf numFmtId="0" fontId="5" fillId="0" borderId="0" xfId="0" applyFont="1" applyBorder="1" applyAlignment="1">
      <alignment vertical="center"/>
    </xf>
    <xf numFmtId="0" fontId="5" fillId="0" borderId="0" xfId="0" applyFont="1" applyAlignment="1">
      <alignment vertical="center"/>
    </xf>
    <xf numFmtId="0" fontId="2" fillId="0" borderId="0" xfId="0" applyFont="1" applyAlignment="1">
      <alignment vertical="center"/>
    </xf>
    <xf numFmtId="0" fontId="18" fillId="0" borderId="7" xfId="0" applyFont="1" applyBorder="1" applyAlignment="1">
      <alignment vertical="center"/>
    </xf>
    <xf numFmtId="0" fontId="18" fillId="0" borderId="10" xfId="0" applyFont="1" applyBorder="1" applyAlignment="1">
      <alignment vertical="center"/>
    </xf>
    <xf numFmtId="176" fontId="23" fillId="0" borderId="8" xfId="0" applyNumberFormat="1" applyFont="1" applyBorder="1" applyAlignment="1">
      <alignment horizontal="right" vertical="center"/>
    </xf>
    <xf numFmtId="176" fontId="23" fillId="0" borderId="7" xfId="0" applyNumberFormat="1" applyFont="1" applyBorder="1" applyAlignment="1">
      <alignment horizontal="right" vertical="center"/>
    </xf>
    <xf numFmtId="176" fontId="23" fillId="0" borderId="9" xfId="0" applyNumberFormat="1" applyFont="1" applyBorder="1" applyAlignment="1">
      <alignment horizontal="right" vertical="center"/>
    </xf>
    <xf numFmtId="0" fontId="18" fillId="0" borderId="8" xfId="0" applyFont="1" applyBorder="1" applyAlignment="1">
      <alignment vertical="center"/>
    </xf>
    <xf numFmtId="176" fontId="20" fillId="0" borderId="0" xfId="0" applyNumberFormat="1" applyFont="1" applyAlignment="1">
      <alignment horizontal="left" vertical="center"/>
    </xf>
    <xf numFmtId="0" fontId="22" fillId="0" borderId="0" xfId="0" applyFont="1" applyAlignment="1">
      <alignment vertical="center"/>
    </xf>
    <xf numFmtId="0" fontId="35" fillId="0" borderId="0" xfId="0" applyFont="1" applyAlignment="1">
      <alignment horizontal="right"/>
    </xf>
    <xf numFmtId="0" fontId="35" fillId="0" borderId="2" xfId="0" applyFont="1" applyBorder="1" applyAlignment="1">
      <alignment vertical="center"/>
    </xf>
    <xf numFmtId="0" fontId="35" fillId="0" borderId="2" xfId="0" applyFont="1" applyBorder="1" applyAlignment="1">
      <alignment horizontal="right" vertical="center"/>
    </xf>
    <xf numFmtId="0" fontId="35" fillId="0" borderId="23" xfId="0" applyFont="1" applyBorder="1" applyAlignment="1">
      <alignment vertical="center"/>
    </xf>
    <xf numFmtId="0" fontId="35" fillId="0" borderId="1" xfId="0" applyFont="1" applyBorder="1" applyAlignment="1">
      <alignment vertical="center"/>
    </xf>
    <xf numFmtId="0" fontId="35" fillId="0" borderId="10" xfId="0" applyFont="1" applyBorder="1" applyAlignment="1">
      <alignment vertical="center"/>
    </xf>
    <xf numFmtId="0" fontId="35" fillId="0" borderId="5" xfId="0" applyFont="1" applyBorder="1" applyAlignment="1">
      <alignment horizontal="right" vertical="center"/>
    </xf>
    <xf numFmtId="0" fontId="35" fillId="0" borderId="0" xfId="0" applyFont="1" applyAlignment="1">
      <alignment horizontal="right" vertical="center"/>
    </xf>
    <xf numFmtId="0" fontId="35" fillId="0" borderId="3" xfId="0" applyFont="1" applyBorder="1" applyAlignment="1">
      <alignment vertical="center"/>
    </xf>
    <xf numFmtId="0" fontId="8" fillId="0" borderId="0" xfId="0" applyFont="1" applyAlignment="1">
      <alignment vertical="center"/>
    </xf>
    <xf numFmtId="0" fontId="33" fillId="0" borderId="0" xfId="0" applyFont="1" applyAlignment="1">
      <alignment vertical="top"/>
    </xf>
    <xf numFmtId="0" fontId="40" fillId="0" borderId="0" xfId="0" applyFont="1" applyAlignment="1">
      <alignment horizontal="center"/>
    </xf>
    <xf numFmtId="0" fontId="24" fillId="0" borderId="0" xfId="0" applyFont="1"/>
    <xf numFmtId="0" fontId="24" fillId="0" borderId="0" xfId="0" applyFont="1" applyAlignment="1">
      <alignment horizontal="right" vertical="center"/>
    </xf>
    <xf numFmtId="0" fontId="24" fillId="0" borderId="1" xfId="0" applyFont="1" applyBorder="1" applyAlignment="1">
      <alignment vertical="center"/>
    </xf>
    <xf numFmtId="0" fontId="24" fillId="0" borderId="0" xfId="0" applyFont="1" applyBorder="1" applyAlignment="1">
      <alignment vertical="center"/>
    </xf>
    <xf numFmtId="197" fontId="24" fillId="0" borderId="13" xfId="0" applyNumberFormat="1" applyFont="1" applyBorder="1" applyAlignment="1">
      <alignment horizontal="center" vertical="center" shrinkToFit="1"/>
    </xf>
    <xf numFmtId="197" fontId="24" fillId="0" borderId="12" xfId="0" applyNumberFormat="1" applyFont="1" applyBorder="1" applyAlignment="1">
      <alignment horizontal="center" vertical="center" shrinkToFit="1"/>
    </xf>
    <xf numFmtId="0" fontId="24" fillId="0" borderId="7" xfId="0" applyFont="1" applyBorder="1" applyAlignment="1">
      <alignment vertical="center"/>
    </xf>
    <xf numFmtId="196" fontId="24" fillId="0" borderId="16" xfId="0" applyNumberFormat="1" applyFont="1" applyBorder="1" applyAlignment="1">
      <alignment horizontal="center" vertical="center" wrapText="1"/>
    </xf>
    <xf numFmtId="196" fontId="24" fillId="0" borderId="14" xfId="0" applyNumberFormat="1" applyFont="1" applyBorder="1" applyAlignment="1">
      <alignment horizontal="center" vertical="center" wrapText="1"/>
    </xf>
    <xf numFmtId="0" fontId="24" fillId="0" borderId="11" xfId="0" applyFont="1" applyBorder="1" applyAlignment="1">
      <alignment vertical="center"/>
    </xf>
    <xf numFmtId="0" fontId="24" fillId="0" borderId="6" xfId="0" applyFont="1" applyBorder="1" applyAlignment="1">
      <alignment vertical="center"/>
    </xf>
    <xf numFmtId="0" fontId="24" fillId="0" borderId="11" xfId="0" applyFont="1" applyBorder="1" applyAlignment="1">
      <alignment horizontal="center" vertical="center"/>
    </xf>
    <xf numFmtId="0" fontId="24" fillId="0" borderId="11" xfId="0" applyFont="1" applyBorder="1" applyAlignment="1">
      <alignment horizontal="right" vertical="center"/>
    </xf>
    <xf numFmtId="0" fontId="24" fillId="0" borderId="12" xfId="0" applyFont="1" applyBorder="1" applyAlignment="1">
      <alignment horizontal="center" vertical="center"/>
    </xf>
    <xf numFmtId="0" fontId="24" fillId="0" borderId="6" xfId="0" applyFont="1" applyBorder="1" applyAlignment="1">
      <alignment horizontal="right" vertical="center"/>
    </xf>
    <xf numFmtId="194" fontId="24" fillId="0" borderId="4" xfId="0" applyNumberFormat="1" applyFont="1" applyBorder="1" applyAlignment="1">
      <alignment horizontal="right" vertical="center"/>
    </xf>
    <xf numFmtId="194" fontId="24" fillId="0" borderId="0" xfId="0" applyNumberFormat="1" applyFont="1" applyBorder="1" applyAlignment="1">
      <alignment horizontal="right" vertical="center"/>
    </xf>
    <xf numFmtId="194" fontId="24" fillId="0" borderId="5" xfId="0" applyNumberFormat="1" applyFont="1" applyBorder="1" applyAlignment="1">
      <alignment horizontal="right" vertical="center"/>
    </xf>
    <xf numFmtId="195" fontId="24" fillId="0" borderId="4" xfId="0" applyNumberFormat="1" applyFont="1" applyBorder="1" applyAlignment="1">
      <alignment horizontal="right" vertical="center"/>
    </xf>
    <xf numFmtId="195" fontId="24" fillId="0" borderId="0" xfId="0" applyNumberFormat="1" applyFont="1" applyBorder="1" applyAlignment="1">
      <alignment horizontal="right" vertical="center"/>
    </xf>
    <xf numFmtId="195" fontId="24" fillId="0" borderId="5" xfId="0" applyNumberFormat="1" applyFont="1" applyBorder="1" applyAlignment="1">
      <alignment horizontal="right" vertical="center"/>
    </xf>
    <xf numFmtId="0" fontId="24" fillId="0" borderId="0" xfId="0" applyFont="1" applyAlignment="1">
      <alignment horizontal="distributed" vertical="center"/>
    </xf>
    <xf numFmtId="194" fontId="24" fillId="0" borderId="0" xfId="0" applyNumberFormat="1" applyFont="1" applyFill="1" applyAlignment="1">
      <alignment vertical="center"/>
    </xf>
    <xf numFmtId="0" fontId="24" fillId="0" borderId="0" xfId="0" applyFont="1" applyAlignment="1">
      <alignment horizontal="center" vertical="center"/>
    </xf>
    <xf numFmtId="0" fontId="24" fillId="0" borderId="0" xfId="0" applyFont="1" applyAlignment="1"/>
    <xf numFmtId="0" fontId="24" fillId="0" borderId="2" xfId="0" applyFont="1" applyBorder="1" applyAlignment="1">
      <alignment vertical="center"/>
    </xf>
    <xf numFmtId="0" fontId="24" fillId="0" borderId="3" xfId="0" applyFont="1" applyBorder="1" applyAlignment="1">
      <alignment vertical="center"/>
    </xf>
    <xf numFmtId="0" fontId="24" fillId="0" borderId="24" xfId="0" applyFont="1" applyBorder="1" applyAlignment="1">
      <alignment horizontal="right" vertical="center"/>
    </xf>
    <xf numFmtId="0" fontId="24" fillId="0" borderId="2" xfId="0" applyFont="1" applyBorder="1" applyAlignment="1">
      <alignment horizontal="right" vertical="center"/>
    </xf>
    <xf numFmtId="176" fontId="24" fillId="0" borderId="2" xfId="0" applyNumberFormat="1" applyFont="1" applyBorder="1" applyAlignment="1">
      <alignment horizontal="right" vertical="center"/>
    </xf>
    <xf numFmtId="0" fontId="24" fillId="0" borderId="3" xfId="0" applyFont="1" applyBorder="1" applyAlignment="1">
      <alignment horizontal="right" vertical="center"/>
    </xf>
    <xf numFmtId="0" fontId="35" fillId="0" borderId="0" xfId="0" quotePrefix="1" applyFont="1" applyAlignment="1"/>
    <xf numFmtId="0" fontId="43" fillId="0" borderId="0" xfId="0" applyFont="1" applyAlignment="1">
      <alignment horizontal="center" vertical="center"/>
    </xf>
    <xf numFmtId="0" fontId="40" fillId="0" borderId="0" xfId="0" applyFont="1" applyAlignment="1">
      <alignment horizontal="center" vertical="center"/>
    </xf>
    <xf numFmtId="197" fontId="35" fillId="0" borderId="13" xfId="0" applyNumberFormat="1" applyFont="1" applyBorder="1" applyAlignment="1">
      <alignment horizontal="center" vertical="center" shrinkToFit="1"/>
    </xf>
    <xf numFmtId="197" fontId="35" fillId="0" borderId="12" xfId="0" applyNumberFormat="1" applyFont="1" applyBorder="1" applyAlignment="1">
      <alignment horizontal="center" vertical="center" shrinkToFit="1"/>
    </xf>
    <xf numFmtId="196" fontId="35" fillId="0" borderId="16" xfId="0" applyNumberFormat="1" applyFont="1" applyBorder="1" applyAlignment="1">
      <alignment horizontal="center" vertical="center" wrapText="1"/>
    </xf>
    <xf numFmtId="196" fontId="35" fillId="0" borderId="14" xfId="0" applyNumberFormat="1" applyFont="1" applyBorder="1" applyAlignment="1">
      <alignment horizontal="center" vertical="center" wrapText="1"/>
    </xf>
    <xf numFmtId="0" fontId="35" fillId="0" borderId="11" xfId="0" applyFont="1" applyBorder="1" applyAlignment="1">
      <alignment vertical="center"/>
    </xf>
    <xf numFmtId="0" fontId="35" fillId="0" borderId="6" xfId="0" applyFont="1" applyBorder="1" applyAlignment="1">
      <alignment vertical="center"/>
    </xf>
    <xf numFmtId="0" fontId="35" fillId="0" borderId="11" xfId="0" applyFont="1" applyBorder="1" applyAlignment="1">
      <alignment horizontal="right" vertical="center"/>
    </xf>
    <xf numFmtId="0" fontId="35" fillId="0" borderId="12" xfId="0" applyFont="1" applyBorder="1" applyAlignment="1">
      <alignment horizontal="right" vertical="center"/>
    </xf>
    <xf numFmtId="0" fontId="35" fillId="0" borderId="6" xfId="0" applyFont="1" applyBorder="1" applyAlignment="1">
      <alignment horizontal="right" vertical="center"/>
    </xf>
    <xf numFmtId="200" fontId="35" fillId="0" borderId="0" xfId="0" applyNumberFormat="1" applyFont="1" applyBorder="1" applyAlignment="1">
      <alignment horizontal="right" vertical="center"/>
    </xf>
    <xf numFmtId="198" fontId="7" fillId="0" borderId="0" xfId="0" applyNumberFormat="1" applyFont="1" applyFill="1" applyBorder="1" applyAlignment="1">
      <alignment horizontal="right" vertical="center"/>
    </xf>
    <xf numFmtId="198" fontId="7" fillId="0" borderId="5" xfId="0" applyNumberFormat="1" applyFont="1" applyFill="1" applyBorder="1" applyAlignment="1">
      <alignment horizontal="right" vertical="center"/>
    </xf>
    <xf numFmtId="200" fontId="35" fillId="0" borderId="4" xfId="0" applyNumberFormat="1" applyFont="1" applyBorder="1" applyAlignment="1">
      <alignment horizontal="right" vertical="center"/>
    </xf>
    <xf numFmtId="2" fontId="35" fillId="0" borderId="0" xfId="0" applyNumberFormat="1" applyFont="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2" fontId="35" fillId="0" borderId="4" xfId="0" applyNumberFormat="1" applyFont="1" applyBorder="1" applyAlignment="1">
      <alignment horizontal="right" vertical="center"/>
    </xf>
    <xf numFmtId="193" fontId="35" fillId="0" borderId="0" xfId="0" applyNumberFormat="1" applyFont="1" applyBorder="1" applyAlignment="1">
      <alignment horizontal="right" vertical="center"/>
    </xf>
    <xf numFmtId="199" fontId="7" fillId="0" borderId="0" xfId="0" applyNumberFormat="1" applyFont="1" applyFill="1" applyBorder="1" applyAlignment="1">
      <alignment horizontal="right" vertical="center"/>
    </xf>
    <xf numFmtId="199" fontId="7" fillId="0" borderId="5" xfId="0" applyNumberFormat="1" applyFont="1" applyFill="1" applyBorder="1" applyAlignment="1">
      <alignment horizontal="right" vertical="center"/>
    </xf>
    <xf numFmtId="193" fontId="35" fillId="0" borderId="4" xfId="0" applyNumberFormat="1" applyFont="1" applyBorder="1" applyAlignment="1">
      <alignment horizontal="right" vertical="center"/>
    </xf>
    <xf numFmtId="0" fontId="35" fillId="0" borderId="7" xfId="0" applyFont="1" applyBorder="1" applyAlignment="1">
      <alignment vertical="center"/>
    </xf>
    <xf numFmtId="0" fontId="35" fillId="0" borderId="7" xfId="0" applyFont="1" applyBorder="1" applyAlignment="1">
      <alignment horizontal="right" vertical="center"/>
    </xf>
    <xf numFmtId="0" fontId="35" fillId="0" borderId="0" xfId="0" applyFont="1" applyBorder="1" applyAlignment="1">
      <alignment horizontal="right" vertical="center"/>
    </xf>
    <xf numFmtId="199" fontId="7" fillId="0" borderId="6" xfId="0" applyNumberFormat="1" applyFont="1" applyFill="1" applyBorder="1" applyAlignment="1">
      <alignment horizontal="right" vertical="center"/>
    </xf>
    <xf numFmtId="199" fontId="7" fillId="0" borderId="11" xfId="0" applyNumberFormat="1" applyFont="1" applyFill="1" applyBorder="1" applyAlignment="1">
      <alignment horizontal="right" vertical="center"/>
    </xf>
    <xf numFmtId="198" fontId="35" fillId="0" borderId="4" xfId="0" applyNumberFormat="1" applyFont="1" applyBorder="1" applyAlignment="1">
      <alignment horizontal="right" vertical="center"/>
    </xf>
    <xf numFmtId="0" fontId="35" fillId="0" borderId="4" xfId="0" quotePrefix="1" applyFont="1" applyBorder="1" applyAlignment="1">
      <alignment horizontal="right" vertical="center"/>
    </xf>
    <xf numFmtId="0" fontId="35" fillId="0" borderId="0" xfId="0" quotePrefix="1" applyFont="1" applyBorder="1" applyAlignment="1">
      <alignment horizontal="right" vertical="center"/>
    </xf>
    <xf numFmtId="198" fontId="35" fillId="0" borderId="5" xfId="0" quotePrefix="1" applyNumberFormat="1" applyFont="1" applyBorder="1" applyAlignment="1">
      <alignment horizontal="right" vertical="center"/>
    </xf>
    <xf numFmtId="176" fontId="35" fillId="0" borderId="0" xfId="0" quotePrefix="1" applyNumberFormat="1" applyFont="1" applyBorder="1" applyAlignment="1">
      <alignment horizontal="right" vertical="center"/>
    </xf>
    <xf numFmtId="198" fontId="35" fillId="0" borderId="0" xfId="0" quotePrefix="1" applyNumberFormat="1" applyFont="1" applyBorder="1" applyAlignment="1">
      <alignment horizontal="right" vertical="center"/>
    </xf>
    <xf numFmtId="0" fontId="35" fillId="0" borderId="24" xfId="0" applyFont="1" applyBorder="1" applyAlignment="1">
      <alignment horizontal="right" vertical="center"/>
    </xf>
    <xf numFmtId="0" fontId="35" fillId="0" borderId="3" xfId="0" applyFont="1" applyBorder="1" applyAlignment="1">
      <alignment horizontal="right" vertical="center"/>
    </xf>
    <xf numFmtId="176" fontId="35" fillId="0" borderId="2" xfId="0" applyNumberFormat="1" applyFont="1" applyBorder="1" applyAlignment="1">
      <alignment horizontal="right" vertical="center"/>
    </xf>
    <xf numFmtId="176" fontId="35" fillId="0" borderId="3" xfId="0" applyNumberFormat="1" applyFont="1" applyBorder="1" applyAlignment="1">
      <alignment horizontal="right" vertical="center"/>
    </xf>
    <xf numFmtId="0" fontId="5" fillId="0" borderId="0" xfId="0" quotePrefix="1" applyFont="1" applyAlignment="1">
      <alignment vertical="center"/>
    </xf>
    <xf numFmtId="0" fontId="35" fillId="0" borderId="2" xfId="0" applyFont="1" applyBorder="1" applyAlignment="1">
      <alignment vertical="center" wrapText="1"/>
    </xf>
    <xf numFmtId="198" fontId="35" fillId="0" borderId="6" xfId="0" applyNumberFormat="1" applyFont="1" applyBorder="1" applyAlignment="1">
      <alignment horizontal="right" vertical="center"/>
    </xf>
    <xf numFmtId="198" fontId="35" fillId="0" borderId="11" xfId="0" applyNumberFormat="1" applyFont="1" applyBorder="1" applyAlignment="1">
      <alignment horizontal="right" vertical="center"/>
    </xf>
    <xf numFmtId="198" fontId="35" fillId="0" borderId="0" xfId="0" applyNumberFormat="1" applyFont="1" applyAlignment="1">
      <alignment horizontal="right" vertical="center"/>
    </xf>
    <xf numFmtId="2" fontId="7" fillId="0" borderId="0" xfId="0" applyNumberFormat="1" applyFont="1" applyFill="1" applyBorder="1" applyAlignment="1">
      <alignment horizontal="right" vertical="center"/>
    </xf>
    <xf numFmtId="2" fontId="7" fillId="0" borderId="5" xfId="0" applyNumberFormat="1" applyFont="1" applyFill="1" applyBorder="1" applyAlignment="1">
      <alignment horizontal="right" vertical="center"/>
    </xf>
    <xf numFmtId="0" fontId="38" fillId="0" borderId="0" xfId="0" applyFont="1" applyAlignment="1">
      <alignment vertical="center"/>
    </xf>
    <xf numFmtId="193" fontId="7" fillId="0" borderId="0" xfId="0" applyNumberFormat="1" applyFont="1" applyFill="1" applyBorder="1" applyAlignment="1">
      <alignment horizontal="right" vertical="center"/>
    </xf>
    <xf numFmtId="193" fontId="7" fillId="0" borderId="5" xfId="0" applyNumberFormat="1" applyFont="1" applyFill="1" applyBorder="1" applyAlignment="1">
      <alignment horizontal="right" vertical="center"/>
    </xf>
    <xf numFmtId="176" fontId="35" fillId="0" borderId="0" xfId="0" applyNumberFormat="1" applyFont="1" applyAlignment="1">
      <alignment horizontal="right" vertical="center"/>
    </xf>
    <xf numFmtId="198" fontId="35" fillId="0" borderId="7" xfId="0" applyNumberFormat="1" applyFont="1" applyBorder="1" applyAlignment="1">
      <alignment horizontal="right" vertical="center"/>
    </xf>
    <xf numFmtId="198" fontId="35" fillId="0" borderId="10" xfId="0" applyNumberFormat="1" applyFont="1" applyBorder="1" applyAlignment="1">
      <alignment horizontal="right" vertical="center"/>
    </xf>
    <xf numFmtId="176" fontId="35" fillId="0" borderId="11" xfId="0" applyNumberFormat="1" applyFont="1" applyBorder="1" applyAlignment="1">
      <alignment horizontal="right" vertical="center"/>
    </xf>
    <xf numFmtId="198" fontId="35" fillId="0" borderId="0" xfId="0" applyNumberFormat="1" applyFont="1" applyBorder="1" applyAlignment="1">
      <alignment horizontal="right" vertical="center"/>
    </xf>
    <xf numFmtId="198" fontId="35" fillId="0" borderId="5" xfId="0" applyNumberFormat="1" applyFont="1" applyBorder="1" applyAlignment="1">
      <alignment horizontal="right" vertical="center"/>
    </xf>
    <xf numFmtId="198" fontId="35" fillId="0" borderId="0" xfId="0" quotePrefix="1" applyNumberFormat="1" applyFont="1" applyAlignment="1">
      <alignment horizontal="right" vertical="center"/>
    </xf>
    <xf numFmtId="198" fontId="35" fillId="0" borderId="4" xfId="0" quotePrefix="1" applyNumberFormat="1" applyFont="1" applyBorder="1" applyAlignment="1">
      <alignment horizontal="right" vertical="center"/>
    </xf>
    <xf numFmtId="0" fontId="35" fillId="0" borderId="5" xfId="0" applyFont="1" applyBorder="1" applyAlignment="1">
      <alignment horizontal="distributed" vertical="center"/>
    </xf>
    <xf numFmtId="198" fontId="35" fillId="0" borderId="0" xfId="0" applyNumberFormat="1" applyFont="1" applyFill="1" applyBorder="1" applyAlignment="1">
      <alignment horizontal="right" vertical="center"/>
    </xf>
    <xf numFmtId="198" fontId="35" fillId="0" borderId="4" xfId="0" applyNumberFormat="1" applyFont="1" applyFill="1" applyBorder="1" applyAlignment="1">
      <alignment horizontal="right" vertical="center"/>
    </xf>
    <xf numFmtId="198" fontId="35" fillId="0" borderId="3" xfId="0" applyNumberFormat="1" applyFont="1" applyBorder="1" applyAlignment="1">
      <alignment horizontal="right" vertical="center"/>
    </xf>
    <xf numFmtId="198" fontId="35" fillId="0" borderId="2" xfId="0" applyNumberFormat="1" applyFont="1" applyBorder="1" applyAlignment="1">
      <alignment horizontal="right" vertical="center"/>
    </xf>
    <xf numFmtId="0" fontId="35" fillId="0" borderId="2" xfId="0" applyFont="1" applyBorder="1" applyAlignment="1">
      <alignment horizontal="center" vertical="center"/>
    </xf>
    <xf numFmtId="176" fontId="35" fillId="0" borderId="24" xfId="0" applyNumberFormat="1" applyFont="1" applyBorder="1" applyAlignment="1">
      <alignment horizontal="right" vertical="center"/>
    </xf>
    <xf numFmtId="0" fontId="35" fillId="0" borderId="0" xfId="0" quotePrefix="1" applyFont="1" applyAlignment="1">
      <alignment horizontal="center" vertical="center"/>
    </xf>
    <xf numFmtId="0" fontId="20" fillId="0" borderId="0" xfId="0" applyFont="1" applyAlignment="1"/>
    <xf numFmtId="0" fontId="20" fillId="0" borderId="0" xfId="0" quotePrefix="1" applyFont="1" applyAlignment="1"/>
    <xf numFmtId="0" fontId="48" fillId="0" borderId="0" xfId="0" applyFont="1"/>
    <xf numFmtId="0" fontId="46" fillId="0" borderId="0" xfId="0" applyFont="1" applyAlignment="1"/>
    <xf numFmtId="0" fontId="25" fillId="0" borderId="0" xfId="0" applyFont="1" applyAlignment="1"/>
    <xf numFmtId="0" fontId="25" fillId="0" borderId="2" xfId="0" applyFont="1" applyBorder="1"/>
    <xf numFmtId="0" fontId="25" fillId="0" borderId="2" xfId="0" quotePrefix="1" applyFont="1" applyBorder="1" applyAlignment="1">
      <alignment horizontal="right"/>
    </xf>
    <xf numFmtId="0" fontId="35" fillId="0" borderId="2" xfId="0" quotePrefix="1" applyFont="1" applyBorder="1" applyAlignment="1">
      <alignment horizontal="right"/>
    </xf>
    <xf numFmtId="0" fontId="47" fillId="0" borderId="1" xfId="0" applyFont="1" applyBorder="1" applyAlignment="1"/>
    <xf numFmtId="0" fontId="47" fillId="0" borderId="23" xfId="0" applyFont="1" applyBorder="1" applyAlignment="1"/>
    <xf numFmtId="176" fontId="8" fillId="0" borderId="0" xfId="0" applyNumberFormat="1" applyFont="1" applyBorder="1" applyAlignment="1">
      <alignment vertical="center"/>
    </xf>
    <xf numFmtId="206" fontId="35" fillId="0" borderId="0" xfId="0" applyNumberFormat="1" applyFont="1" applyAlignment="1">
      <alignment vertical="center"/>
    </xf>
    <xf numFmtId="205" fontId="35" fillId="0" borderId="0" xfId="0" applyNumberFormat="1" applyFont="1" applyBorder="1" applyAlignment="1">
      <alignment vertical="center"/>
    </xf>
    <xf numFmtId="204" fontId="35" fillId="0" borderId="5" xfId="0" applyNumberFormat="1" applyFont="1" applyBorder="1" applyAlignment="1">
      <alignment vertical="center"/>
    </xf>
    <xf numFmtId="0" fontId="35" fillId="0" borderId="2" xfId="0" applyFont="1" applyBorder="1"/>
    <xf numFmtId="0" fontId="35" fillId="0" borderId="3" xfId="0" applyFont="1" applyBorder="1"/>
    <xf numFmtId="176" fontId="8" fillId="0" borderId="2" xfId="0" applyNumberFormat="1" applyFont="1" applyBorder="1" applyAlignment="1"/>
    <xf numFmtId="0" fontId="35" fillId="0" borderId="0" xfId="0" applyFont="1"/>
    <xf numFmtId="0" fontId="35" fillId="0" borderId="1" xfId="0" applyFont="1" applyBorder="1" applyAlignment="1">
      <alignment vertical="center" wrapText="1"/>
    </xf>
    <xf numFmtId="0" fontId="35" fillId="0" borderId="23" xfId="0" applyFont="1" applyBorder="1" applyAlignment="1">
      <alignment vertical="center" wrapText="1"/>
    </xf>
    <xf numFmtId="0" fontId="25" fillId="0" borderId="0" xfId="0" applyFont="1" applyAlignment="1">
      <alignment vertical="top" wrapText="1"/>
    </xf>
    <xf numFmtId="0" fontId="35" fillId="0" borderId="11" xfId="0" applyFont="1" applyBorder="1" applyAlignment="1">
      <alignment vertical="center" wrapText="1"/>
    </xf>
    <xf numFmtId="0" fontId="25" fillId="0" borderId="18" xfId="0" applyFont="1" applyBorder="1"/>
    <xf numFmtId="205" fontId="25" fillId="0" borderId="11" xfId="0" applyNumberFormat="1" applyFont="1" applyBorder="1" applyAlignment="1">
      <alignment vertical="center"/>
    </xf>
    <xf numFmtId="201" fontId="25" fillId="0" borderId="6" xfId="0" applyNumberFormat="1" applyFont="1" applyBorder="1"/>
    <xf numFmtId="176" fontId="8" fillId="0" borderId="12" xfId="0" applyNumberFormat="1" applyFont="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176" fontId="8" fillId="0" borderId="11" xfId="0" applyNumberFormat="1" applyFont="1" applyFill="1" applyBorder="1" applyAlignment="1">
      <alignment vertical="center"/>
    </xf>
    <xf numFmtId="0" fontId="0" fillId="0" borderId="11" xfId="0" applyBorder="1" applyAlignment="1">
      <alignment vertical="center"/>
    </xf>
    <xf numFmtId="184" fontId="7" fillId="0" borderId="0" xfId="0" applyNumberFormat="1" applyFont="1" applyBorder="1" applyAlignment="1">
      <alignment vertical="center"/>
    </xf>
    <xf numFmtId="201" fontId="35" fillId="0" borderId="5" xfId="0" applyNumberFormat="1" applyFont="1" applyBorder="1"/>
    <xf numFmtId="201" fontId="25" fillId="0" borderId="0" xfId="0" applyNumberFormat="1" applyFont="1"/>
    <xf numFmtId="0" fontId="52" fillId="0" borderId="0" xfId="0" applyFont="1" applyAlignment="1">
      <alignment horizontal="right" vertical="top"/>
    </xf>
    <xf numFmtId="0" fontId="0" fillId="0" borderId="2" xfId="0" applyBorder="1"/>
    <xf numFmtId="0" fontId="2" fillId="0" borderId="2" xfId="0" quotePrefix="1" applyFont="1" applyBorder="1" applyAlignment="1">
      <alignment horizontal="left"/>
    </xf>
    <xf numFmtId="0" fontId="50" fillId="0" borderId="2" xfId="0" applyFont="1" applyBorder="1" applyAlignment="1">
      <alignment horizontal="right"/>
    </xf>
    <xf numFmtId="176" fontId="4" fillId="0" borderId="0" xfId="0" applyNumberFormat="1" applyFont="1" applyBorder="1" applyAlignment="1"/>
    <xf numFmtId="176" fontId="4" fillId="0" borderId="0" xfId="0" applyNumberFormat="1" applyFont="1" applyAlignment="1"/>
    <xf numFmtId="0" fontId="9" fillId="0" borderId="0" xfId="0" applyFont="1" applyBorder="1"/>
    <xf numFmtId="176" fontId="50" fillId="0" borderId="0" xfId="0" applyNumberFormat="1" applyFont="1" applyBorder="1" applyAlignment="1">
      <alignment vertical="center"/>
    </xf>
    <xf numFmtId="176" fontId="50" fillId="0" borderId="0" xfId="0" applyNumberFormat="1" applyFont="1" applyBorder="1" applyAlignment="1">
      <alignment vertical="center" shrinkToFit="1"/>
    </xf>
    <xf numFmtId="0" fontId="9" fillId="0" borderId="2" xfId="0" applyFont="1" applyBorder="1"/>
    <xf numFmtId="0" fontId="9" fillId="0" borderId="3" xfId="0" applyFont="1" applyBorder="1"/>
    <xf numFmtId="0" fontId="9" fillId="0" borderId="4" xfId="0" applyFont="1" applyBorder="1"/>
    <xf numFmtId="0" fontId="9" fillId="0" borderId="11" xfId="0" applyFont="1" applyBorder="1"/>
    <xf numFmtId="176" fontId="50" fillId="0" borderId="4" xfId="0" applyNumberFormat="1" applyFont="1" applyBorder="1" applyAlignment="1">
      <alignment vertical="center"/>
    </xf>
    <xf numFmtId="0" fontId="9" fillId="0" borderId="24" xfId="0" applyFont="1" applyBorder="1"/>
    <xf numFmtId="0" fontId="9" fillId="0" borderId="12" xfId="0" applyFont="1" applyBorder="1"/>
    <xf numFmtId="176" fontId="50" fillId="0" borderId="0" xfId="0" applyNumberFormat="1" applyFont="1" applyBorder="1" applyAlignment="1">
      <alignment horizontal="right" vertical="center"/>
    </xf>
    <xf numFmtId="176" fontId="50" fillId="0" borderId="4" xfId="0" applyNumberFormat="1" applyFont="1" applyBorder="1" applyAlignment="1">
      <alignment horizontal="right" vertical="center"/>
    </xf>
    <xf numFmtId="176" fontId="7" fillId="0" borderId="0" xfId="0" applyNumberFormat="1" applyFont="1" applyBorder="1" applyAlignment="1">
      <alignment vertical="center"/>
    </xf>
    <xf numFmtId="0" fontId="7" fillId="0" borderId="0" xfId="0" applyFont="1" applyBorder="1" applyAlignment="1">
      <alignment vertical="justify" wrapText="1"/>
    </xf>
    <xf numFmtId="0" fontId="50" fillId="0" borderId="0" xfId="0" applyFont="1"/>
    <xf numFmtId="0" fontId="9" fillId="0" borderId="0" xfId="0" applyFont="1"/>
    <xf numFmtId="0" fontId="13" fillId="0" borderId="0" xfId="0" applyFont="1" applyAlignment="1"/>
    <xf numFmtId="0" fontId="2" fillId="0" borderId="2" xfId="0" quotePrefix="1" applyFont="1" applyBorder="1" applyAlignment="1">
      <alignment vertical="center"/>
    </xf>
    <xf numFmtId="0" fontId="4" fillId="0" borderId="2" xfId="0" applyFont="1" applyBorder="1" applyAlignment="1">
      <alignment horizontal="right" vertical="center"/>
    </xf>
    <xf numFmtId="0" fontId="9" fillId="0" borderId="0" xfId="0" applyFont="1" applyAlignment="1">
      <alignment vertical="center"/>
    </xf>
    <xf numFmtId="0" fontId="4" fillId="0" borderId="0" xfId="0" applyFont="1" applyBorder="1" applyAlignment="1">
      <alignment horizontal="left" vertical="center"/>
    </xf>
    <xf numFmtId="0" fontId="4" fillId="0" borderId="5" xfId="0" applyFont="1" applyFill="1" applyBorder="1" applyAlignment="1">
      <alignment horizontal="center" vertical="center"/>
    </xf>
    <xf numFmtId="0" fontId="2" fillId="0" borderId="5" xfId="0" applyFont="1" applyBorder="1" applyAlignment="1">
      <alignment vertical="center"/>
    </xf>
    <xf numFmtId="0" fontId="0" fillId="0" borderId="3" xfId="0" applyBorder="1" applyAlignment="1">
      <alignment vertical="center"/>
    </xf>
    <xf numFmtId="0" fontId="4" fillId="0" borderId="0" xfId="0" applyFont="1" applyAlignment="1">
      <alignment vertical="center"/>
    </xf>
    <xf numFmtId="0" fontId="53" fillId="0" borderId="0" xfId="0" applyFont="1" applyAlignment="1"/>
    <xf numFmtId="0" fontId="9" fillId="0" borderId="2" xfId="0" applyFont="1" applyBorder="1" applyAlignment="1">
      <alignment vertical="center"/>
    </xf>
    <xf numFmtId="0" fontId="54" fillId="0" borderId="0" xfId="0" applyFont="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24" xfId="0" applyFont="1" applyBorder="1" applyAlignment="1">
      <alignment vertical="center"/>
    </xf>
    <xf numFmtId="0" fontId="4" fillId="0" borderId="12" xfId="0" applyFont="1" applyBorder="1" applyAlignment="1">
      <alignment vertical="center"/>
    </xf>
    <xf numFmtId="0" fontId="32" fillId="0" borderId="0" xfId="0" applyFont="1" applyAlignment="1">
      <alignment horizontal="left" vertical="center"/>
    </xf>
    <xf numFmtId="0" fontId="40" fillId="0" borderId="0" xfId="0" applyFont="1" applyAlignment="1">
      <alignment horizontal="left" vertical="center"/>
    </xf>
    <xf numFmtId="0" fontId="25" fillId="0" borderId="0" xfId="0" applyFont="1" applyAlignment="1">
      <alignment vertical="center" wrapText="1"/>
    </xf>
    <xf numFmtId="0" fontId="25" fillId="0" borderId="2" xfId="0" applyFont="1" applyBorder="1" applyAlignment="1">
      <alignment vertical="center"/>
    </xf>
    <xf numFmtId="0" fontId="4" fillId="0" borderId="0" xfId="0" applyFont="1" applyAlignment="1">
      <alignment horizontal="right" vertical="center"/>
    </xf>
    <xf numFmtId="0" fontId="25" fillId="0" borderId="0" xfId="0" applyFont="1" applyBorder="1" applyAlignment="1">
      <alignment horizontal="center" vertical="center"/>
    </xf>
    <xf numFmtId="0" fontId="55" fillId="0" borderId="5" xfId="0" applyFont="1" applyBorder="1" applyAlignment="1">
      <alignment horizontal="center" vertical="center"/>
    </xf>
    <xf numFmtId="176" fontId="5" fillId="0" borderId="0" xfId="0" applyNumberFormat="1" applyFont="1" applyBorder="1" applyAlignment="1">
      <alignment vertical="center" shrinkToFit="1"/>
    </xf>
    <xf numFmtId="176" fontId="5" fillId="0" borderId="0" xfId="0" applyNumberFormat="1" applyFont="1" applyBorder="1" applyAlignment="1">
      <alignment vertical="center"/>
    </xf>
    <xf numFmtId="176" fontId="5" fillId="0" borderId="0" xfId="0" applyNumberFormat="1" applyFont="1" applyAlignment="1">
      <alignment vertical="center" shrinkToFit="1"/>
    </xf>
    <xf numFmtId="208" fontId="4" fillId="0" borderId="5"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0" xfId="0" applyNumberFormat="1" applyFont="1" applyAlignment="1">
      <alignment vertical="center"/>
    </xf>
    <xf numFmtId="0" fontId="25" fillId="0" borderId="3" xfId="0" applyFont="1" applyBorder="1" applyAlignment="1">
      <alignment vertical="center"/>
    </xf>
    <xf numFmtId="176" fontId="5" fillId="0" borderId="2" xfId="0" applyNumberFormat="1" applyFont="1" applyBorder="1" applyAlignment="1">
      <alignment vertical="center"/>
    </xf>
    <xf numFmtId="0" fontId="0" fillId="0" borderId="1" xfId="0" applyBorder="1" applyAlignment="1">
      <alignment vertical="center"/>
    </xf>
    <xf numFmtId="0" fontId="25" fillId="0" borderId="11" xfId="0" applyFont="1" applyBorder="1" applyAlignment="1">
      <alignment vertical="center"/>
    </xf>
    <xf numFmtId="176" fontId="5" fillId="0" borderId="12" xfId="0" applyNumberFormat="1" applyFont="1" applyBorder="1" applyAlignment="1">
      <alignment vertical="center"/>
    </xf>
    <xf numFmtId="176" fontId="5" fillId="0" borderId="11" xfId="0" applyNumberFormat="1" applyFont="1" applyBorder="1" applyAlignment="1">
      <alignment vertical="center"/>
    </xf>
    <xf numFmtId="0" fontId="55" fillId="0" borderId="0" xfId="0" applyFont="1" applyBorder="1" applyAlignment="1">
      <alignment horizontal="center" vertical="center"/>
    </xf>
    <xf numFmtId="176" fontId="5" fillId="0" borderId="4" xfId="0" applyNumberFormat="1" applyFont="1" applyBorder="1" applyAlignment="1">
      <alignment vertical="center"/>
    </xf>
    <xf numFmtId="176" fontId="5" fillId="0" borderId="4" xfId="0" applyNumberFormat="1" applyFont="1" applyBorder="1" applyAlignment="1">
      <alignment vertical="center" shrinkToFit="1"/>
    </xf>
    <xf numFmtId="208" fontId="4" fillId="0" borderId="0" xfId="0" applyNumberFormat="1" applyFont="1" applyBorder="1" applyAlignment="1">
      <alignment horizontal="right" vertical="center"/>
    </xf>
    <xf numFmtId="176" fontId="5" fillId="0" borderId="0" xfId="0" applyNumberFormat="1" applyFont="1" applyFill="1" applyBorder="1" applyAlignment="1">
      <alignment horizontal="right" vertical="center"/>
    </xf>
    <xf numFmtId="176" fontId="5" fillId="0" borderId="24" xfId="0" applyNumberFormat="1" applyFont="1" applyBorder="1" applyAlignment="1">
      <alignment vertical="center"/>
    </xf>
    <xf numFmtId="0" fontId="25" fillId="0" borderId="42" xfId="0" applyFont="1" applyBorder="1" applyAlignment="1">
      <alignment vertical="center"/>
    </xf>
    <xf numFmtId="0" fontId="28" fillId="0" borderId="0" xfId="0" applyFont="1" applyAlignment="1">
      <alignment vertical="top"/>
    </xf>
    <xf numFmtId="0" fontId="28" fillId="0" borderId="0" xfId="0" applyFont="1" applyAlignment="1">
      <alignment vertical="center"/>
    </xf>
    <xf numFmtId="0" fontId="57" fillId="0" borderId="0" xfId="0" applyFont="1" applyAlignment="1">
      <alignment horizontal="right" vertical="center"/>
    </xf>
    <xf numFmtId="0" fontId="2" fillId="0" borderId="6" xfId="0" applyFont="1" applyBorder="1" applyAlignment="1">
      <alignment vertical="center"/>
    </xf>
    <xf numFmtId="176" fontId="57" fillId="0" borderId="0" xfId="0" applyNumberFormat="1" applyFont="1" applyAlignment="1">
      <alignment vertical="center"/>
    </xf>
    <xf numFmtId="176" fontId="7" fillId="0" borderId="0" xfId="0" applyNumberFormat="1" applyFont="1" applyAlignment="1">
      <alignment vertical="center"/>
    </xf>
    <xf numFmtId="0" fontId="2" fillId="0" borderId="3" xfId="0" applyFont="1" applyBorder="1" applyAlignment="1">
      <alignment vertical="center"/>
    </xf>
    <xf numFmtId="176" fontId="57" fillId="0" borderId="2" xfId="0" applyNumberFormat="1" applyFont="1" applyBorder="1" applyAlignment="1">
      <alignment vertical="center"/>
    </xf>
    <xf numFmtId="176" fontId="58" fillId="0" borderId="2" xfId="0" applyNumberFormat="1" applyFont="1" applyBorder="1" applyAlignment="1">
      <alignment vertical="center"/>
    </xf>
    <xf numFmtId="0" fontId="57" fillId="0" borderId="0" xfId="0" applyFont="1" applyAlignment="1">
      <alignment vertical="center"/>
    </xf>
    <xf numFmtId="0" fontId="2" fillId="0" borderId="0" xfId="0" applyFont="1" applyBorder="1" applyAlignment="1">
      <alignment vertical="center"/>
    </xf>
    <xf numFmtId="0" fontId="57" fillId="0" borderId="13"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9" xfId="0" applyFont="1" applyBorder="1" applyAlignment="1">
      <alignment horizontal="center" vertical="center" wrapText="1"/>
    </xf>
    <xf numFmtId="0" fontId="57" fillId="0" borderId="8" xfId="0" applyFont="1" applyBorder="1" applyAlignment="1">
      <alignment horizontal="center" vertical="center" wrapText="1"/>
    </xf>
    <xf numFmtId="199" fontId="7" fillId="0" borderId="0" xfId="0" applyNumberFormat="1" applyFont="1" applyAlignment="1">
      <alignment vertical="center"/>
    </xf>
    <xf numFmtId="199" fontId="7" fillId="0" borderId="0" xfId="0" applyNumberFormat="1" applyFont="1" applyFill="1" applyAlignment="1">
      <alignment vertical="center"/>
    </xf>
    <xf numFmtId="199" fontId="7" fillId="0" borderId="24" xfId="0" applyNumberFormat="1" applyFont="1" applyBorder="1" applyAlignment="1">
      <alignment vertical="center"/>
    </xf>
    <xf numFmtId="199" fontId="7" fillId="0" borderId="2" xfId="0" applyNumberFormat="1" applyFont="1" applyBorder="1" applyAlignment="1">
      <alignment vertical="center"/>
    </xf>
    <xf numFmtId="199" fontId="7" fillId="0" borderId="2" xfId="0" applyNumberFormat="1" applyFont="1" applyFill="1" applyBorder="1" applyAlignment="1">
      <alignment vertical="center"/>
    </xf>
    <xf numFmtId="176" fontId="57" fillId="0" borderId="0" xfId="0" applyNumberFormat="1" applyFont="1" applyBorder="1" applyAlignment="1">
      <alignment vertical="center"/>
    </xf>
    <xf numFmtId="0" fontId="0" fillId="0" borderId="0" xfId="0" applyBorder="1" applyAlignment="1">
      <alignment horizontal="center" vertical="center"/>
    </xf>
    <xf numFmtId="0" fontId="0" fillId="2" borderId="0" xfId="0" applyFill="1" applyBorder="1" applyAlignment="1">
      <alignment horizontal="center" vertical="center"/>
    </xf>
    <xf numFmtId="0" fontId="63" fillId="2" borderId="0" xfId="0" applyFont="1" applyFill="1" applyBorder="1" applyAlignment="1">
      <alignment horizontal="right" vertical="center"/>
    </xf>
    <xf numFmtId="0" fontId="0" fillId="2" borderId="0" xfId="0" applyFill="1" applyBorder="1" applyAlignment="1">
      <alignment vertical="center"/>
    </xf>
    <xf numFmtId="0" fontId="9" fillId="2" borderId="0" xfId="0" applyFont="1" applyFill="1" applyBorder="1" applyAlignment="1">
      <alignment horizontal="right" vertical="center"/>
    </xf>
    <xf numFmtId="0" fontId="9" fillId="0" borderId="0" xfId="0" applyFont="1" applyBorder="1" applyAlignment="1">
      <alignment horizontal="right" vertical="center"/>
    </xf>
    <xf numFmtId="0" fontId="0" fillId="0" borderId="0" xfId="0" applyAlignment="1">
      <alignment horizontal="center" vertical="center"/>
    </xf>
    <xf numFmtId="0" fontId="61" fillId="0" borderId="0" xfId="0" applyFont="1" applyBorder="1" applyAlignment="1">
      <alignment vertical="center"/>
    </xf>
    <xf numFmtId="0" fontId="61" fillId="0" borderId="5" xfId="0" applyFont="1" applyBorder="1" applyAlignment="1">
      <alignment vertical="center"/>
    </xf>
    <xf numFmtId="0" fontId="61" fillId="2" borderId="0" xfId="0" applyFont="1" applyFill="1" applyBorder="1" applyAlignment="1">
      <alignment vertical="center"/>
    </xf>
    <xf numFmtId="0" fontId="9" fillId="0" borderId="0" xfId="0" applyFont="1" applyBorder="1" applyAlignment="1">
      <alignment vertical="center"/>
    </xf>
    <xf numFmtId="0" fontId="0" fillId="0" borderId="5" xfId="0" applyBorder="1" applyAlignment="1">
      <alignment vertical="center"/>
    </xf>
    <xf numFmtId="0" fontId="0" fillId="0" borderId="2" xfId="0" applyFill="1" applyBorder="1" applyAlignment="1">
      <alignment vertical="center"/>
    </xf>
    <xf numFmtId="191" fontId="0" fillId="0" borderId="0" xfId="0" applyNumberFormat="1" applyFill="1" applyBorder="1" applyAlignment="1">
      <alignment vertical="center"/>
    </xf>
    <xf numFmtId="0" fontId="0" fillId="0" borderId="0" xfId="0" applyFill="1" applyBorder="1" applyAlignment="1">
      <alignment vertical="center"/>
    </xf>
    <xf numFmtId="0" fontId="61" fillId="0" borderId="0" xfId="0" applyFont="1" applyFill="1" applyBorder="1" applyAlignment="1">
      <alignment vertical="center"/>
    </xf>
    <xf numFmtId="0" fontId="61" fillId="2" borderId="2" xfId="0" applyFont="1" applyFill="1" applyBorder="1" applyAlignment="1">
      <alignment vertical="center"/>
    </xf>
    <xf numFmtId="0" fontId="60" fillId="0" borderId="11" xfId="0" applyFont="1" applyFill="1" applyBorder="1" applyAlignment="1">
      <alignment vertical="center"/>
    </xf>
    <xf numFmtId="0" fontId="60" fillId="2" borderId="11" xfId="0" applyFont="1" applyFill="1" applyBorder="1" applyAlignment="1">
      <alignment vertical="center"/>
    </xf>
    <xf numFmtId="0" fontId="0" fillId="2" borderId="11" xfId="0" applyFill="1" applyBorder="1" applyAlignment="1">
      <alignment vertical="center"/>
    </xf>
    <xf numFmtId="0" fontId="9" fillId="0" borderId="5" xfId="0" applyFont="1" applyBorder="1" applyAlignment="1">
      <alignment vertical="center"/>
    </xf>
    <xf numFmtId="0" fontId="11" fillId="2" borderId="2" xfId="0" quotePrefix="1"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0" fillId="2" borderId="0"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0"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2" borderId="0" xfId="0" applyFont="1" applyFill="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0" fillId="2" borderId="2" xfId="0" applyFont="1" applyFill="1" applyBorder="1"/>
    <xf numFmtId="0" fontId="0" fillId="0" borderId="0" xfId="0" applyFill="1" applyAlignment="1">
      <alignment vertical="center"/>
    </xf>
    <xf numFmtId="0" fontId="59" fillId="0" borderId="0" xfId="0" applyFont="1" applyFill="1" applyAlignment="1">
      <alignment vertical="center"/>
    </xf>
    <xf numFmtId="0" fontId="70" fillId="0" borderId="0" xfId="0" applyFont="1" applyAlignment="1">
      <alignment vertical="top"/>
    </xf>
    <xf numFmtId="0" fontId="11" fillId="0" borderId="0" xfId="0" applyFont="1"/>
    <xf numFmtId="0" fontId="11" fillId="0" borderId="0" xfId="0" applyFont="1" applyAlignment="1">
      <alignment horizontal="center" vertical="top"/>
    </xf>
    <xf numFmtId="0" fontId="5" fillId="0" borderId="0" xfId="0" applyFont="1" applyAlignment="1">
      <alignment horizontal="left" vertical="center" wrapText="1"/>
    </xf>
    <xf numFmtId="0" fontId="5" fillId="0" borderId="0" xfId="0" applyFont="1" applyAlignment="1">
      <alignment horizontal="lef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7" fillId="0" borderId="0" xfId="0" applyFont="1"/>
    <xf numFmtId="176" fontId="11" fillId="0" borderId="0" xfId="0" applyNumberFormat="1" applyFont="1"/>
    <xf numFmtId="0" fontId="67" fillId="0" borderId="0" xfId="0" applyFont="1" applyAlignment="1">
      <alignment vertical="center"/>
    </xf>
    <xf numFmtId="0" fontId="47" fillId="0" borderId="0" xfId="0" applyFont="1"/>
    <xf numFmtId="0" fontId="67" fillId="0" borderId="0" xfId="0" applyFont="1" applyAlignment="1">
      <alignment vertical="top"/>
    </xf>
    <xf numFmtId="215" fontId="7" fillId="0" borderId="0" xfId="0" applyNumberFormat="1" applyFont="1" applyAlignment="1">
      <alignment vertical="center"/>
    </xf>
    <xf numFmtId="0" fontId="71" fillId="0" borderId="0" xfId="0" applyFont="1" applyAlignment="1">
      <alignment vertical="center"/>
    </xf>
    <xf numFmtId="38" fontId="0" fillId="0" borderId="0" xfId="0" applyNumberFormat="1" applyAlignment="1">
      <alignment horizontal="center"/>
    </xf>
    <xf numFmtId="0" fontId="68" fillId="0" borderId="0" xfId="0" applyFont="1" applyAlignment="1">
      <alignment vertical="center"/>
    </xf>
    <xf numFmtId="0" fontId="69" fillId="0" borderId="0" xfId="0" applyFont="1" applyAlignment="1">
      <alignment vertical="center"/>
    </xf>
    <xf numFmtId="0" fontId="67" fillId="0" borderId="0" xfId="0" applyFont="1" applyBorder="1" applyAlignment="1">
      <alignment vertical="top"/>
    </xf>
    <xf numFmtId="0" fontId="67" fillId="0" borderId="2" xfId="0" applyFont="1" applyBorder="1" applyAlignment="1">
      <alignment vertical="top"/>
    </xf>
    <xf numFmtId="215" fontId="7" fillId="0" borderId="2" xfId="0" applyNumberFormat="1" applyFont="1" applyBorder="1" applyAlignment="1">
      <alignment vertical="center"/>
    </xf>
    <xf numFmtId="0" fontId="68" fillId="0" borderId="2" xfId="0" applyFont="1" applyBorder="1" applyAlignment="1">
      <alignment vertical="center"/>
    </xf>
    <xf numFmtId="0" fontId="7" fillId="0" borderId="2" xfId="0" applyFont="1" applyBorder="1"/>
    <xf numFmtId="176" fontId="35" fillId="0" borderId="24" xfId="0" applyNumberFormat="1" applyFont="1" applyBorder="1" applyAlignment="1"/>
    <xf numFmtId="176" fontId="35" fillId="0" borderId="2" xfId="0" applyNumberFormat="1" applyFont="1" applyBorder="1" applyAlignment="1"/>
    <xf numFmtId="0" fontId="28" fillId="0" borderId="0" xfId="0" applyFont="1" applyAlignment="1">
      <alignment horizontal="right" vertical="top"/>
    </xf>
    <xf numFmtId="0" fontId="0" fillId="0" borderId="0" xfId="0" applyBorder="1"/>
    <xf numFmtId="0" fontId="7" fillId="0" borderId="0" xfId="0" applyFont="1" applyAlignment="1">
      <alignment horizontal="right"/>
    </xf>
    <xf numFmtId="0" fontId="0" fillId="0" borderId="6" xfId="0" applyBorder="1"/>
    <xf numFmtId="0" fontId="47" fillId="0" borderId="0" xfId="0" applyFont="1" applyAlignment="1">
      <alignment horizontal="center"/>
    </xf>
    <xf numFmtId="0" fontId="26" fillId="0" borderId="0" xfId="0" applyFont="1" applyAlignment="1"/>
    <xf numFmtId="0" fontId="47" fillId="0" borderId="5" xfId="0" applyFont="1" applyBorder="1" applyAlignment="1"/>
    <xf numFmtId="0" fontId="47" fillId="0" borderId="0" xfId="0" applyFont="1" applyAlignment="1"/>
    <xf numFmtId="0" fontId="47" fillId="0" borderId="5" xfId="0" applyFont="1" applyBorder="1"/>
    <xf numFmtId="0" fontId="47" fillId="0" borderId="3" xfId="0" applyFont="1" applyBorder="1"/>
    <xf numFmtId="176" fontId="7" fillId="0" borderId="24" xfId="0" applyNumberFormat="1" applyFont="1" applyBorder="1" applyAlignment="1"/>
    <xf numFmtId="0" fontId="47" fillId="0" borderId="2" xfId="0" applyFont="1" applyBorder="1" applyAlignment="1"/>
    <xf numFmtId="176" fontId="7" fillId="0" borderId="2" xfId="0" applyNumberFormat="1" applyFont="1" applyBorder="1" applyAlignment="1"/>
    <xf numFmtId="176" fontId="47" fillId="0" borderId="2" xfId="0" applyNumberFormat="1" applyFont="1" applyBorder="1" applyAlignment="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64" fillId="0" borderId="0" xfId="0" applyFont="1"/>
    <xf numFmtId="0" fontId="18" fillId="0" borderId="0" xfId="0" applyFont="1" applyBorder="1" applyAlignment="1">
      <alignment vertical="center"/>
    </xf>
    <xf numFmtId="0" fontId="35" fillId="0" borderId="0" xfId="0" quotePrefix="1" applyFont="1" applyAlignment="1">
      <alignment horizontal="right" vertical="center"/>
    </xf>
    <xf numFmtId="0" fontId="7" fillId="0" borderId="12" xfId="0" applyFont="1" applyBorder="1" applyAlignment="1">
      <alignment vertical="center" wrapText="1"/>
    </xf>
    <xf numFmtId="0" fontId="7" fillId="0" borderId="11" xfId="0" applyFont="1" applyBorder="1" applyAlignment="1">
      <alignment vertical="center"/>
    </xf>
    <xf numFmtId="0" fontId="0" fillId="0" borderId="18" xfId="0" applyBorder="1" applyAlignment="1">
      <alignment vertical="center"/>
    </xf>
    <xf numFmtId="0" fontId="7" fillId="0" borderId="18"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7" fillId="0" borderId="5" xfId="0" applyFont="1" applyFill="1" applyBorder="1" applyAlignment="1">
      <alignment horizontal="center" vertical="center"/>
    </xf>
    <xf numFmtId="0" fontId="26" fillId="0" borderId="5" xfId="0" applyFont="1" applyBorder="1" applyAlignment="1">
      <alignment horizontal="right" vertical="center"/>
    </xf>
    <xf numFmtId="192" fontId="26" fillId="0" borderId="2" xfId="0" applyNumberFormat="1" applyFont="1" applyBorder="1" applyAlignment="1">
      <alignment horizontal="center" vertical="center"/>
    </xf>
    <xf numFmtId="204" fontId="22" fillId="0" borderId="2" xfId="0" applyNumberFormat="1" applyFont="1" applyFill="1" applyBorder="1" applyAlignment="1">
      <alignment horizontal="right" vertical="center"/>
    </xf>
    <xf numFmtId="0" fontId="26" fillId="0" borderId="3" xfId="0" applyFont="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4" fontId="22" fillId="0" borderId="2" xfId="0" applyNumberFormat="1" applyFont="1" applyFill="1" applyBorder="1" applyAlignment="1">
      <alignment vertical="center"/>
    </xf>
    <xf numFmtId="0" fontId="26" fillId="0" borderId="2" xfId="0" applyFont="1" applyBorder="1" applyAlignment="1">
      <alignment horizontal="right" vertical="center"/>
    </xf>
    <xf numFmtId="176" fontId="22" fillId="0" borderId="3" xfId="0" applyNumberFormat="1" applyFont="1" applyFill="1" applyBorder="1" applyAlignment="1">
      <alignment vertical="center"/>
    </xf>
    <xf numFmtId="192" fontId="7" fillId="0" borderId="1" xfId="0" applyNumberFormat="1" applyFont="1" applyBorder="1" applyAlignment="1">
      <alignment vertical="center"/>
    </xf>
    <xf numFmtId="192" fontId="26" fillId="0" borderId="1" xfId="0" applyNumberFormat="1" applyFont="1" applyBorder="1" applyAlignment="1">
      <alignment horizontal="center" vertical="center"/>
    </xf>
    <xf numFmtId="204" fontId="26" fillId="0" borderId="1" xfId="0" applyNumberFormat="1" applyFont="1" applyBorder="1" applyAlignment="1">
      <alignment horizontal="right" vertical="center"/>
    </xf>
    <xf numFmtId="0" fontId="26" fillId="0" borderId="1" xfId="0" applyFont="1" applyBorder="1" applyAlignment="1">
      <alignment horizontal="right" vertical="center"/>
    </xf>
    <xf numFmtId="176" fontId="22" fillId="0" borderId="1" xfId="0" applyNumberFormat="1" applyFont="1" applyFill="1" applyBorder="1" applyAlignment="1">
      <alignment vertical="center"/>
    </xf>
    <xf numFmtId="204" fontId="26" fillId="0" borderId="0" xfId="0" applyNumberFormat="1" applyFont="1" applyBorder="1" applyAlignment="1">
      <alignment horizontal="right" vertical="center"/>
    </xf>
    <xf numFmtId="0" fontId="26" fillId="0" borderId="0" xfId="0" applyFont="1" applyBorder="1" applyAlignment="1">
      <alignment horizontal="right" vertical="center"/>
    </xf>
    <xf numFmtId="176" fontId="22" fillId="0" borderId="0" xfId="0" applyNumberFormat="1" applyFont="1" applyFill="1" applyBorder="1" applyAlignment="1">
      <alignment vertical="center"/>
    </xf>
    <xf numFmtId="176" fontId="0" fillId="0" borderId="0" xfId="0" applyNumberFormat="1" applyBorder="1" applyAlignment="1">
      <alignment vertical="center"/>
    </xf>
    <xf numFmtId="0" fontId="18" fillId="0" borderId="11" xfId="0" applyFont="1" applyBorder="1" applyAlignment="1">
      <alignment vertical="center"/>
    </xf>
    <xf numFmtId="0" fontId="18" fillId="0" borderId="6" xfId="0" applyFont="1" applyBorder="1" applyAlignment="1">
      <alignment vertical="center"/>
    </xf>
    <xf numFmtId="0" fontId="73" fillId="0" borderId="0" xfId="0" applyFont="1" applyBorder="1" applyAlignment="1">
      <alignment horizontal="left" vertical="center"/>
    </xf>
    <xf numFmtId="0" fontId="34" fillId="0" borderId="5" xfId="0" applyFont="1" applyBorder="1" applyAlignment="1">
      <alignment horizontal="right"/>
    </xf>
    <xf numFmtId="0" fontId="18" fillId="0" borderId="0" xfId="0" applyFont="1" applyAlignment="1">
      <alignment horizontal="right" vertical="center"/>
    </xf>
    <xf numFmtId="0" fontId="20" fillId="0" borderId="5" xfId="0" applyFont="1" applyBorder="1" applyAlignment="1">
      <alignment horizontal="right" vertical="center"/>
    </xf>
    <xf numFmtId="0" fontId="18" fillId="0" borderId="12" xfId="0" applyFont="1" applyBorder="1" applyAlignment="1">
      <alignment vertical="center"/>
    </xf>
    <xf numFmtId="0" fontId="73" fillId="0" borderId="0" xfId="0" applyFont="1" applyBorder="1" applyAlignment="1">
      <alignment horizontal="right" vertical="center"/>
    </xf>
    <xf numFmtId="0" fontId="25" fillId="0" borderId="0" xfId="0" quotePrefix="1" applyFont="1" applyAlignment="1">
      <alignment vertical="center"/>
    </xf>
    <xf numFmtId="212" fontId="0" fillId="0" borderId="0" xfId="0" applyNumberFormat="1" applyAlignment="1">
      <alignment vertical="center"/>
    </xf>
    <xf numFmtId="0" fontId="33" fillId="0" borderId="0" xfId="0" applyFont="1" applyAlignment="1">
      <alignment horizontal="right" vertical="center"/>
    </xf>
    <xf numFmtId="0" fontId="35" fillId="0" borderId="25" xfId="0" applyFont="1" applyBorder="1" applyAlignment="1">
      <alignment vertical="center"/>
    </xf>
    <xf numFmtId="0" fontId="35" fillId="0" borderId="22" xfId="0" applyFont="1" applyBorder="1" applyAlignment="1">
      <alignment vertical="center"/>
    </xf>
    <xf numFmtId="0" fontId="35" fillId="0" borderId="20" xfId="0" applyFont="1" applyBorder="1" applyAlignment="1">
      <alignment vertical="center"/>
    </xf>
    <xf numFmtId="0" fontId="35" fillId="0" borderId="18" xfId="0" applyFont="1" applyBorder="1" applyAlignment="1">
      <alignment vertical="center"/>
    </xf>
    <xf numFmtId="0" fontId="35" fillId="0" borderId="13" xfId="0" applyFont="1" applyBorder="1" applyAlignment="1">
      <alignment vertical="center"/>
    </xf>
    <xf numFmtId="0" fontId="35" fillId="0" borderId="12" xfId="0" applyFont="1" applyBorder="1" applyAlignment="1">
      <alignment horizontal="distributed" vertical="center"/>
    </xf>
    <xf numFmtId="0" fontId="35" fillId="0" borderId="13" xfId="0" applyFont="1" applyBorder="1" applyAlignment="1">
      <alignment horizontal="center" vertical="center" shrinkToFit="1"/>
    </xf>
    <xf numFmtId="0" fontId="35" fillId="0" borderId="13" xfId="0" applyFont="1" applyBorder="1" applyAlignment="1">
      <alignment horizontal="distributed" vertical="center"/>
    </xf>
    <xf numFmtId="0" fontId="35" fillId="0" borderId="4" xfId="0" applyFont="1" applyBorder="1" applyAlignment="1">
      <alignment horizontal="distributed" vertical="center"/>
    </xf>
    <xf numFmtId="0" fontId="35" fillId="0" borderId="17" xfId="0" applyFont="1" applyBorder="1" applyAlignment="1">
      <alignment vertical="distributed"/>
    </xf>
    <xf numFmtId="0" fontId="35" fillId="0" borderId="8" xfId="0" applyFont="1" applyBorder="1" applyAlignment="1">
      <alignment vertical="center"/>
    </xf>
    <xf numFmtId="0" fontId="35" fillId="0" borderId="9" xfId="0" applyFont="1" applyBorder="1" applyAlignment="1">
      <alignment vertical="center"/>
    </xf>
    <xf numFmtId="0" fontId="35" fillId="0" borderId="15" xfId="0" applyFont="1" applyBorder="1" applyAlignment="1">
      <alignment vertical="center"/>
    </xf>
    <xf numFmtId="193" fontId="35" fillId="0" borderId="16" xfId="0" applyNumberFormat="1" applyFont="1" applyBorder="1" applyAlignment="1">
      <alignment horizontal="right" vertical="center"/>
    </xf>
    <xf numFmtId="193" fontId="35" fillId="0" borderId="14" xfId="0" applyNumberFormat="1" applyFont="1" applyBorder="1" applyAlignment="1">
      <alignment horizontal="right" vertical="center"/>
    </xf>
    <xf numFmtId="193" fontId="35" fillId="0" borderId="15" xfId="0" applyNumberFormat="1" applyFont="1" applyBorder="1" applyAlignment="1">
      <alignment horizontal="right" vertical="center"/>
    </xf>
    <xf numFmtId="0" fontId="25" fillId="0" borderId="6" xfId="0" applyFont="1" applyBorder="1" applyAlignment="1">
      <alignment vertical="center"/>
    </xf>
    <xf numFmtId="0" fontId="25" fillId="0" borderId="6" xfId="0" applyFont="1" applyBorder="1" applyAlignment="1">
      <alignment horizontal="center" vertical="center"/>
    </xf>
    <xf numFmtId="189" fontId="25" fillId="0" borderId="0" xfId="0" applyNumberFormat="1" applyFont="1" applyBorder="1" applyAlignment="1">
      <alignment horizontal="center" vertical="center"/>
    </xf>
    <xf numFmtId="0" fontId="25" fillId="0" borderId="5" xfId="0" applyFont="1" applyBorder="1" applyAlignment="1">
      <alignment vertical="center"/>
    </xf>
    <xf numFmtId="189" fontId="25" fillId="0" borderId="0" xfId="0" applyNumberFormat="1" applyFont="1" applyAlignment="1">
      <alignment vertical="center"/>
    </xf>
    <xf numFmtId="190" fontId="35" fillId="0" borderId="0" xfId="0" applyNumberFormat="1" applyFont="1" applyBorder="1" applyAlignment="1">
      <alignment horizontal="right" vertical="center"/>
    </xf>
    <xf numFmtId="0" fontId="35" fillId="0" borderId="5" xfId="0" applyFont="1" applyBorder="1" applyAlignment="1">
      <alignment vertical="center"/>
    </xf>
    <xf numFmtId="0" fontId="38" fillId="0" borderId="0" xfId="0" applyFont="1" applyAlignment="1">
      <alignment horizontal="right" vertical="center"/>
    </xf>
    <xf numFmtId="190" fontId="8" fillId="0" borderId="4" xfId="0" applyNumberFormat="1" applyFont="1" applyBorder="1" applyAlignment="1">
      <alignment vertical="center"/>
    </xf>
    <xf numFmtId="190" fontId="8" fillId="0" borderId="0" xfId="0" applyNumberFormat="1" applyFont="1" applyAlignment="1">
      <alignment vertical="center"/>
    </xf>
    <xf numFmtId="190" fontId="25" fillId="0" borderId="4" xfId="0" applyNumberFormat="1" applyFont="1" applyBorder="1" applyAlignment="1">
      <alignment vertical="center"/>
    </xf>
    <xf numFmtId="190" fontId="25" fillId="0" borderId="0" xfId="0" applyNumberFormat="1" applyFont="1" applyAlignment="1">
      <alignment vertical="center"/>
    </xf>
    <xf numFmtId="0" fontId="35" fillId="0" borderId="24" xfId="0" applyFont="1" applyBorder="1" applyAlignment="1">
      <alignment vertical="center"/>
    </xf>
    <xf numFmtId="189" fontId="35" fillId="0" borderId="2" xfId="0" applyNumberFormat="1" applyFont="1" applyBorder="1" applyAlignment="1">
      <alignment vertical="center"/>
    </xf>
    <xf numFmtId="193" fontId="35" fillId="0" borderId="41" xfId="0" applyNumberFormat="1" applyFont="1" applyBorder="1" applyAlignment="1">
      <alignment horizontal="right" vertical="center"/>
    </xf>
    <xf numFmtId="193" fontId="35" fillId="0" borderId="21" xfId="0" applyNumberFormat="1" applyFont="1" applyBorder="1" applyAlignment="1">
      <alignment horizontal="right" vertical="center"/>
    </xf>
    <xf numFmtId="193" fontId="35" fillId="0" borderId="20" xfId="0" applyNumberFormat="1" applyFont="1" applyBorder="1" applyAlignment="1">
      <alignment horizontal="right" vertical="center"/>
    </xf>
    <xf numFmtId="185" fontId="35" fillId="0" borderId="0" xfId="0" applyNumberFormat="1" applyFont="1" applyBorder="1" applyAlignment="1">
      <alignment horizontal="right" vertical="center"/>
    </xf>
    <xf numFmtId="190" fontId="35" fillId="0" borderId="0" xfId="0" applyNumberFormat="1" applyFont="1" applyAlignment="1">
      <alignment vertical="center"/>
    </xf>
    <xf numFmtId="189" fontId="25" fillId="0" borderId="12" xfId="0" applyNumberFormat="1" applyFont="1" applyBorder="1" applyAlignment="1">
      <alignment horizontal="center" vertical="center"/>
    </xf>
    <xf numFmtId="189" fontId="25" fillId="0" borderId="4" xfId="0" applyNumberFormat="1" applyFont="1" applyBorder="1" applyAlignment="1">
      <alignment horizontal="center" vertical="center"/>
    </xf>
    <xf numFmtId="189" fontId="25" fillId="0" borderId="4" xfId="0" applyNumberFormat="1" applyFont="1" applyBorder="1" applyAlignment="1">
      <alignment vertical="center"/>
    </xf>
    <xf numFmtId="189" fontId="25" fillId="0" borderId="0" xfId="0" applyNumberFormat="1" applyFont="1" applyBorder="1" applyAlignment="1">
      <alignment vertical="center"/>
    </xf>
    <xf numFmtId="190" fontId="35" fillId="0" borderId="4" xfId="0" applyNumberFormat="1" applyFont="1" applyBorder="1" applyAlignment="1">
      <alignment horizontal="right" vertical="center"/>
    </xf>
    <xf numFmtId="180" fontId="35" fillId="0" borderId="4" xfId="0" applyNumberFormat="1" applyFont="1" applyBorder="1" applyAlignment="1">
      <alignment vertical="center"/>
    </xf>
    <xf numFmtId="180" fontId="35" fillId="0" borderId="0" xfId="0" applyNumberFormat="1" applyFont="1" applyAlignment="1">
      <alignment vertical="center"/>
    </xf>
    <xf numFmtId="189" fontId="35" fillId="0" borderId="24" xfId="0" applyNumberFormat="1" applyFont="1" applyBorder="1" applyAlignment="1">
      <alignment vertical="center"/>
    </xf>
    <xf numFmtId="190" fontId="35" fillId="0" borderId="4" xfId="0" applyNumberFormat="1" applyFont="1" applyBorder="1" applyAlignment="1">
      <alignment vertical="center"/>
    </xf>
    <xf numFmtId="189" fontId="35" fillId="0" borderId="0" xfId="0" applyNumberFormat="1" applyFont="1" applyBorder="1" applyAlignment="1">
      <alignment vertical="center"/>
    </xf>
    <xf numFmtId="180" fontId="35" fillId="0" borderId="0" xfId="0" applyNumberFormat="1" applyFont="1" applyAlignment="1">
      <alignment horizontal="right" vertical="center"/>
    </xf>
    <xf numFmtId="0" fontId="4" fillId="0" borderId="0" xfId="0" applyNumberFormat="1" applyFont="1" applyFill="1" applyAlignment="1">
      <alignment vertical="center"/>
    </xf>
    <xf numFmtId="0" fontId="4" fillId="0" borderId="0" xfId="0" applyNumberFormat="1" applyFont="1" applyFill="1" applyAlignment="1">
      <alignment horizontal="right" vertical="center"/>
    </xf>
    <xf numFmtId="189" fontId="25" fillId="0" borderId="5" xfId="0" applyNumberFormat="1" applyFont="1" applyBorder="1" applyAlignment="1">
      <alignment vertical="center"/>
    </xf>
    <xf numFmtId="190" fontId="35" fillId="0" borderId="5" xfId="0" applyNumberFormat="1" applyFont="1" applyBorder="1" applyAlignment="1">
      <alignment horizontal="right" vertical="center"/>
    </xf>
    <xf numFmtId="189" fontId="35" fillId="0" borderId="0" xfId="0" applyNumberFormat="1" applyFont="1" applyBorder="1" applyAlignment="1">
      <alignment horizontal="centerContinuous" vertical="center"/>
    </xf>
    <xf numFmtId="180" fontId="35" fillId="0" borderId="5" xfId="0" applyNumberFormat="1" applyFont="1" applyBorder="1" applyAlignment="1">
      <alignment horizontal="right" vertical="center"/>
    </xf>
    <xf numFmtId="180" fontId="35" fillId="0" borderId="5" xfId="0" applyNumberFormat="1" applyFont="1" applyBorder="1" applyAlignment="1">
      <alignment vertical="center"/>
    </xf>
    <xf numFmtId="190" fontId="8" fillId="0" borderId="5" xfId="0" applyNumberFormat="1" applyFont="1" applyBorder="1" applyAlignment="1">
      <alignment vertical="center"/>
    </xf>
    <xf numFmtId="189" fontId="5" fillId="0" borderId="0" xfId="0" applyNumberFormat="1" applyFont="1" applyBorder="1" applyAlignment="1">
      <alignment vertical="center"/>
    </xf>
    <xf numFmtId="0" fontId="5" fillId="0" borderId="0" xfId="0" applyNumberFormat="1" applyFont="1" applyBorder="1" applyAlignment="1">
      <alignment horizontal="right" vertical="center"/>
    </xf>
    <xf numFmtId="190" fontId="25" fillId="0" borderId="5" xfId="0" applyNumberFormat="1" applyFont="1" applyBorder="1" applyAlignment="1">
      <alignment vertical="center"/>
    </xf>
    <xf numFmtId="189" fontId="35" fillId="0" borderId="3" xfId="0" applyNumberFormat="1" applyFont="1" applyBorder="1" applyAlignment="1">
      <alignment vertical="center"/>
    </xf>
    <xf numFmtId="189" fontId="25" fillId="0" borderId="5" xfId="0" applyNumberFormat="1" applyFont="1" applyBorder="1" applyAlignment="1">
      <alignment horizontal="center" vertical="center"/>
    </xf>
    <xf numFmtId="189" fontId="5" fillId="0" borderId="0" xfId="0" applyNumberFormat="1" applyFont="1" applyBorder="1" applyAlignment="1">
      <alignment horizontal="center" vertical="center"/>
    </xf>
    <xf numFmtId="190" fontId="35" fillId="0" borderId="5" xfId="0" applyNumberFormat="1" applyFont="1" applyBorder="1" applyAlignment="1">
      <alignment vertical="center"/>
    </xf>
    <xf numFmtId="0" fontId="7" fillId="0" borderId="2" xfId="0" applyNumberFormat="1" applyFont="1" applyBorder="1" applyAlignment="1">
      <alignment vertical="center"/>
    </xf>
    <xf numFmtId="0" fontId="20" fillId="0" borderId="0" xfId="0" applyFont="1" applyBorder="1" applyAlignment="1"/>
    <xf numFmtId="0" fontId="25" fillId="0" borderId="0" xfId="0" applyFont="1" applyBorder="1" applyAlignment="1">
      <alignment vertical="center"/>
    </xf>
    <xf numFmtId="0" fontId="35" fillId="0" borderId="0" xfId="0" applyFont="1" applyAlignment="1">
      <alignment vertical="top" wrapText="1"/>
    </xf>
    <xf numFmtId="0" fontId="40" fillId="0" borderId="0" xfId="0" applyFont="1" applyAlignment="1">
      <alignment vertical="center"/>
    </xf>
    <xf numFmtId="0" fontId="35" fillId="0" borderId="0" xfId="0" applyFont="1" applyBorder="1" applyAlignment="1">
      <alignment vertical="center"/>
    </xf>
    <xf numFmtId="0" fontId="24" fillId="0" borderId="0" xfId="0" applyFont="1" applyAlignment="1">
      <alignment vertical="center"/>
    </xf>
    <xf numFmtId="0" fontId="35" fillId="0" borderId="0" xfId="0" applyFont="1" applyAlignment="1">
      <alignment horizontal="distributed" vertical="center"/>
    </xf>
    <xf numFmtId="0" fontId="25" fillId="0" borderId="0" xfId="0" applyFont="1"/>
    <xf numFmtId="0" fontId="2" fillId="0" borderId="0" xfId="0" applyFont="1" applyAlignment="1">
      <alignment vertical="center" wrapText="1"/>
    </xf>
    <xf numFmtId="0" fontId="0" fillId="0" borderId="0" xfId="0" applyAlignment="1">
      <alignment vertical="center"/>
    </xf>
    <xf numFmtId="0" fontId="0" fillId="2" borderId="0" xfId="0" applyFill="1" applyAlignment="1">
      <alignment vertical="center"/>
    </xf>
    <xf numFmtId="0" fontId="0" fillId="0" borderId="0" xfId="0" applyBorder="1" applyAlignment="1">
      <alignment vertical="center"/>
    </xf>
    <xf numFmtId="0" fontId="18" fillId="0" borderId="0" xfId="0" applyFont="1" applyAlignment="1">
      <alignment vertical="center"/>
    </xf>
    <xf numFmtId="0" fontId="25" fillId="0" borderId="0" xfId="0" applyFont="1"/>
    <xf numFmtId="0" fontId="0" fillId="0" borderId="0" xfId="0" applyAlignment="1">
      <alignment vertical="center"/>
    </xf>
    <xf numFmtId="0" fontId="18" fillId="0" borderId="0" xfId="0" applyFont="1" applyAlignment="1">
      <alignment vertical="center"/>
    </xf>
    <xf numFmtId="0" fontId="75" fillId="0" borderId="0" xfId="0" applyFont="1" applyBorder="1" applyAlignment="1">
      <alignment horizontal="left"/>
    </xf>
    <xf numFmtId="0" fontId="25" fillId="0" borderId="0" xfId="0" applyFont="1"/>
    <xf numFmtId="0" fontId="0" fillId="0" borderId="0" xfId="0" applyBorder="1" applyAlignment="1">
      <alignment vertical="center"/>
    </xf>
    <xf numFmtId="0" fontId="35" fillId="0" borderId="0" xfId="0" applyFont="1" applyBorder="1" applyAlignment="1">
      <alignment horizontal="center" vertical="center"/>
    </xf>
    <xf numFmtId="185" fontId="5" fillId="0" borderId="0" xfId="0" applyNumberFormat="1" applyFont="1" applyBorder="1" applyAlignment="1">
      <alignment horizontal="right" vertical="center"/>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9" xfId="0" quotePrefix="1"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7" xfId="0" applyFont="1" applyFill="1" applyBorder="1" applyAlignment="1">
      <alignment horizontal="center" vertical="center"/>
    </xf>
    <xf numFmtId="0" fontId="23" fillId="0" borderId="0" xfId="0" applyFont="1" applyAlignment="1">
      <alignment horizontal="distributed" vertical="center"/>
    </xf>
    <xf numFmtId="0" fontId="23" fillId="0" borderId="0" xfId="0" applyFont="1" applyBorder="1" applyAlignment="1">
      <alignment horizontal="distributed"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2" xfId="0" applyFont="1" applyBorder="1" applyAlignment="1">
      <alignment horizontal="center" vertical="center"/>
    </xf>
    <xf numFmtId="0" fontId="20" fillId="0" borderId="8" xfId="0" applyFont="1" applyBorder="1" applyAlignment="1">
      <alignment horizontal="center" vertical="center"/>
    </xf>
    <xf numFmtId="0" fontId="35" fillId="0" borderId="0" xfId="0" applyFont="1" applyBorder="1" applyAlignment="1">
      <alignment vertical="center"/>
    </xf>
    <xf numFmtId="0" fontId="35" fillId="0" borderId="4" xfId="0" applyFont="1" applyBorder="1" applyAlignment="1">
      <alignment horizontal="center" vertical="center"/>
    </xf>
    <xf numFmtId="0" fontId="25" fillId="0" borderId="4" xfId="0" applyFont="1" applyBorder="1" applyAlignment="1">
      <alignment vertical="center"/>
    </xf>
    <xf numFmtId="0" fontId="25" fillId="0" borderId="0" xfId="0" applyFont="1" applyBorder="1" applyAlignment="1">
      <alignment vertical="center"/>
    </xf>
    <xf numFmtId="0" fontId="35" fillId="0" borderId="5" xfId="0" applyFont="1" applyBorder="1" applyAlignment="1">
      <alignment horizontal="center" vertical="center"/>
    </xf>
    <xf numFmtId="0" fontId="35" fillId="0" borderId="13" xfId="0" applyFont="1" applyBorder="1" applyAlignment="1">
      <alignment horizontal="center" vertical="center"/>
    </xf>
    <xf numFmtId="0" fontId="35" fillId="0" borderId="17" xfId="0" applyFont="1" applyBorder="1" applyAlignment="1">
      <alignment horizontal="center" vertical="center"/>
    </xf>
    <xf numFmtId="0" fontId="35" fillId="0" borderId="9" xfId="0" applyFont="1" applyBorder="1" applyAlignment="1">
      <alignment horizontal="center" vertical="center"/>
    </xf>
    <xf numFmtId="0" fontId="35" fillId="0" borderId="8" xfId="0" applyFont="1" applyBorder="1" applyAlignment="1">
      <alignment horizontal="center" vertical="center"/>
    </xf>
    <xf numFmtId="0" fontId="24" fillId="0" borderId="0" xfId="0" applyFont="1" applyBorder="1" applyAlignment="1">
      <alignment horizontal="distributed" vertical="center"/>
    </xf>
    <xf numFmtId="0" fontId="24" fillId="0" borderId="0" xfId="0" applyFont="1" applyAlignment="1">
      <alignment vertical="center"/>
    </xf>
    <xf numFmtId="0" fontId="35" fillId="0" borderId="0" xfId="0" applyFont="1" applyAlignment="1">
      <alignment horizontal="distributed" vertical="center"/>
    </xf>
    <xf numFmtId="0" fontId="35" fillId="0" borderId="11" xfId="0" applyFont="1" applyBorder="1" applyAlignment="1">
      <alignment horizontal="center" vertical="center"/>
    </xf>
    <xf numFmtId="176" fontId="8" fillId="0" borderId="0" xfId="0" applyNumberFormat="1" applyFont="1" applyAlignment="1">
      <alignment vertical="center"/>
    </xf>
    <xf numFmtId="176" fontId="8" fillId="0" borderId="11" xfId="0" applyNumberFormat="1" applyFont="1" applyBorder="1" applyAlignment="1">
      <alignment vertical="center"/>
    </xf>
    <xf numFmtId="0" fontId="35" fillId="0" borderId="12" xfId="0" applyFont="1" applyBorder="1" applyAlignment="1">
      <alignment horizontal="center" vertical="center"/>
    </xf>
    <xf numFmtId="176" fontId="8" fillId="0" borderId="2" xfId="0" applyNumberFormat="1" applyFont="1" applyBorder="1"/>
    <xf numFmtId="176" fontId="25" fillId="0" borderId="0" xfId="0" applyNumberFormat="1" applyFont="1"/>
    <xf numFmtId="0" fontId="25" fillId="0" borderId="0" xfId="0" applyFont="1"/>
    <xf numFmtId="176" fontId="35" fillId="0" borderId="0" xfId="0" applyNumberFormat="1" applyFont="1" applyBorder="1" applyAlignment="1">
      <alignment horizontal="right" vertical="center"/>
    </xf>
    <xf numFmtId="176" fontId="4" fillId="0" borderId="0" xfId="0" applyNumberFormat="1" applyFont="1" applyFill="1" applyAlignment="1">
      <alignment vertical="center"/>
    </xf>
    <xf numFmtId="192" fontId="4" fillId="0" borderId="0" xfId="0" applyNumberFormat="1" applyFont="1" applyAlignment="1">
      <alignment vertical="center"/>
    </xf>
    <xf numFmtId="0" fontId="4" fillId="0" borderId="5" xfId="0" applyFont="1" applyBorder="1" applyAlignment="1">
      <alignment horizontal="center" vertical="center"/>
    </xf>
    <xf numFmtId="0" fontId="9" fillId="0" borderId="0" xfId="0" applyFont="1" applyFill="1" applyAlignment="1">
      <alignment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4" fillId="0" borderId="0" xfId="0" applyFont="1" applyBorder="1" applyAlignment="1">
      <alignment horizontal="distributed" vertical="center"/>
    </xf>
    <xf numFmtId="0" fontId="0" fillId="2" borderId="0" xfId="0" applyFill="1" applyAlignment="1">
      <alignment vertical="center"/>
    </xf>
    <xf numFmtId="0" fontId="0" fillId="0" borderId="0" xfId="0" applyAlignment="1">
      <alignment vertical="center"/>
    </xf>
    <xf numFmtId="0" fontId="0" fillId="0" borderId="2" xfId="0" applyBorder="1" applyAlignment="1">
      <alignment vertical="center"/>
    </xf>
    <xf numFmtId="0" fontId="60" fillId="2" borderId="7" xfId="0" applyFont="1" applyFill="1" applyBorder="1" applyAlignment="1">
      <alignment horizontal="center" vertical="center"/>
    </xf>
    <xf numFmtId="0" fontId="60" fillId="2" borderId="10" xfId="0" applyFont="1" applyFill="1" applyBorder="1" applyAlignment="1">
      <alignment horizontal="center" vertical="center"/>
    </xf>
    <xf numFmtId="0" fontId="60" fillId="0" borderId="7" xfId="0" applyFont="1" applyBorder="1" applyAlignment="1">
      <alignment horizontal="center" vertical="center"/>
    </xf>
    <xf numFmtId="0" fontId="60" fillId="0" borderId="10" xfId="0" applyFont="1" applyBorder="1" applyAlignment="1">
      <alignment horizontal="center" vertical="center"/>
    </xf>
    <xf numFmtId="0" fontId="4" fillId="0" borderId="0" xfId="0" applyFont="1" applyBorder="1" applyAlignment="1">
      <alignment vertical="center"/>
    </xf>
    <xf numFmtId="0" fontId="0" fillId="2" borderId="2" xfId="0" applyFill="1" applyBorder="1" applyAlignment="1">
      <alignment vertical="center"/>
    </xf>
    <xf numFmtId="0" fontId="0" fillId="0" borderId="6" xfId="0"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0" xfId="0" applyFont="1" applyFill="1" applyBorder="1" applyAlignment="1">
      <alignment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23" fillId="0" borderId="0" xfId="0" applyFont="1" applyAlignment="1">
      <alignment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26" fillId="0" borderId="0" xfId="0" applyFont="1" applyAlignment="1">
      <alignment horizontal="left"/>
    </xf>
    <xf numFmtId="0" fontId="18" fillId="0" borderId="2" xfId="0" applyFont="1" applyBorder="1" applyAlignment="1">
      <alignment vertical="center"/>
    </xf>
    <xf numFmtId="0" fontId="18" fillId="0" borderId="3"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192" fontId="26" fillId="0" borderId="0" xfId="0" applyNumberFormat="1" applyFont="1" applyBorder="1" applyAlignment="1">
      <alignment horizontal="center" vertical="center"/>
    </xf>
    <xf numFmtId="0" fontId="73" fillId="0" borderId="0" xfId="0" applyFont="1" applyBorder="1" applyAlignment="1">
      <alignment vertical="center"/>
    </xf>
    <xf numFmtId="0" fontId="73" fillId="0" borderId="0" xfId="0" applyFont="1" applyBorder="1" applyAlignment="1">
      <alignment horizontal="center" vertical="center"/>
    </xf>
    <xf numFmtId="0" fontId="73" fillId="0" borderId="5" xfId="0" applyFont="1" applyBorder="1" applyAlignment="1">
      <alignment horizontal="center" vertical="center"/>
    </xf>
    <xf numFmtId="0" fontId="0" fillId="0" borderId="0" xfId="0" applyBorder="1" applyAlignment="1">
      <alignment vertical="center"/>
    </xf>
    <xf numFmtId="216" fontId="4" fillId="0" borderId="0" xfId="0" applyNumberFormat="1" applyFont="1" applyFill="1" applyBorder="1" applyAlignment="1">
      <alignment horizontal="right" vertical="center"/>
    </xf>
    <xf numFmtId="217" fontId="4" fillId="0" borderId="0" xfId="0" applyNumberFormat="1" applyFont="1" applyFill="1" applyBorder="1" applyAlignment="1">
      <alignment horizontal="right" vertical="center"/>
    </xf>
    <xf numFmtId="218" fontId="4" fillId="0" borderId="0" xfId="0" applyNumberFormat="1" applyFont="1" applyFill="1" applyBorder="1" applyAlignment="1">
      <alignment horizontal="right" vertical="center"/>
    </xf>
    <xf numFmtId="219" fontId="4" fillId="0" borderId="0" xfId="0" applyNumberFormat="1" applyFont="1" applyFill="1" applyBorder="1" applyAlignment="1">
      <alignment horizontal="right" vertical="center"/>
    </xf>
    <xf numFmtId="0" fontId="76" fillId="0" borderId="16" xfId="6" applyFont="1" applyBorder="1" applyAlignment="1">
      <alignment horizontal="left" vertical="center"/>
    </xf>
    <xf numFmtId="0" fontId="81" fillId="0" borderId="0" xfId="6" applyFont="1" applyAlignment="1">
      <alignment horizontal="left" vertical="top" wrapText="1"/>
    </xf>
    <xf numFmtId="0" fontId="80" fillId="0" borderId="0" xfId="7" applyFont="1" applyAlignment="1" applyProtection="1">
      <alignment horizontal="center" vertical="center"/>
    </xf>
    <xf numFmtId="0" fontId="80" fillId="0" borderId="0" xfId="6" applyFont="1" applyAlignment="1">
      <alignment horizontal="center" vertical="center"/>
    </xf>
    <xf numFmtId="0" fontId="77" fillId="0" borderId="0" xfId="6" applyFont="1" applyAlignment="1">
      <alignment horizontal="center" vertical="center"/>
    </xf>
    <xf numFmtId="0" fontId="84" fillId="0" borderId="0" xfId="6" applyFont="1" applyAlignment="1">
      <alignment horizontal="center" vertical="center" wrapText="1"/>
    </xf>
    <xf numFmtId="0" fontId="83" fillId="0" borderId="0" xfId="6" applyFont="1" applyAlignment="1">
      <alignment horizontal="center" vertical="center" wrapText="1"/>
    </xf>
    <xf numFmtId="0" fontId="88" fillId="3" borderId="16" xfId="6" applyFont="1" applyFill="1" applyBorder="1" applyAlignment="1">
      <alignment horizontal="center" vertical="center"/>
    </xf>
    <xf numFmtId="49" fontId="87" fillId="0" borderId="16" xfId="7" applyNumberFormat="1" applyFont="1" applyBorder="1" applyAlignment="1" applyProtection="1">
      <alignment horizontal="center" vertical="center"/>
    </xf>
    <xf numFmtId="0" fontId="76" fillId="0" borderId="13" xfId="6" applyFont="1" applyBorder="1" applyAlignment="1">
      <alignment horizontal="left" vertical="center"/>
    </xf>
    <xf numFmtId="0" fontId="76" fillId="0" borderId="9" xfId="6" applyFont="1" applyBorder="1" applyAlignment="1">
      <alignment horizontal="right" vertical="center"/>
    </xf>
    <xf numFmtId="0" fontId="4" fillId="0" borderId="1" xfId="0" applyFont="1" applyFill="1" applyBorder="1" applyAlignment="1">
      <alignment vertical="top"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9"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7" xfId="0" applyBorder="1" applyAlignment="1">
      <alignment vertical="center"/>
    </xf>
    <xf numFmtId="0" fontId="9" fillId="0" borderId="17" xfId="0" applyFont="1" applyBorder="1" applyAlignment="1">
      <alignment vertical="center"/>
    </xf>
    <xf numFmtId="0" fontId="9" fillId="0" borderId="9" xfId="0" applyFont="1" applyBorder="1" applyAlignment="1">
      <alignment vertical="center"/>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9" xfId="0" quotePrefix="1" applyFont="1" applyFill="1" applyBorder="1" applyAlignment="1">
      <alignment horizontal="center" vertical="center"/>
    </xf>
    <xf numFmtId="0" fontId="10" fillId="0" borderId="13" xfId="0" applyFont="1" applyFill="1" applyBorder="1" applyAlignment="1">
      <alignment horizontal="center" vertical="center" wrapText="1" shrinkToFit="1"/>
    </xf>
    <xf numFmtId="0" fontId="90" fillId="0" borderId="9" xfId="0" applyFont="1" applyBorder="1" applyAlignment="1">
      <alignment horizontal="center" vertical="center" wrapText="1" shrinkToFit="1"/>
    </xf>
    <xf numFmtId="0" fontId="17" fillId="0" borderId="0" xfId="0" applyFont="1" applyFill="1" applyAlignment="1">
      <alignment horizontal="left" vertical="center"/>
    </xf>
    <xf numFmtId="0" fontId="16" fillId="0" borderId="0" xfId="0" applyFont="1" applyFill="1" applyAlignment="1">
      <alignment horizontal="right" vertical="center"/>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3" xfId="0" applyFont="1" applyFill="1" applyBorder="1" applyAlignment="1">
      <alignment horizontal="center" vertical="center" wrapText="1"/>
    </xf>
    <xf numFmtId="0" fontId="26" fillId="0" borderId="0" xfId="0" applyFont="1" applyBorder="1" applyAlignment="1" applyProtection="1">
      <alignment horizontal="distributed" vertical="center"/>
    </xf>
    <xf numFmtId="0" fontId="23" fillId="0" borderId="0" xfId="0" applyFont="1" applyAlignment="1">
      <alignment horizontal="distributed" vertical="center"/>
    </xf>
    <xf numFmtId="0" fontId="23"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horizontal="left" vertical="top" wrapText="1"/>
    </xf>
    <xf numFmtId="0" fontId="23" fillId="0" borderId="0" xfId="0" applyFont="1" applyBorder="1" applyAlignment="1">
      <alignment horizontal="distributed" vertical="center"/>
    </xf>
    <xf numFmtId="0" fontId="0" fillId="0" borderId="0" xfId="0" applyAlignment="1">
      <alignment horizontal="distributed" vertical="center"/>
    </xf>
    <xf numFmtId="0" fontId="28" fillId="0" borderId="0" xfId="0" applyFont="1" applyBorder="1" applyAlignment="1" applyProtection="1">
      <alignment horizontal="distributed" vertical="center"/>
    </xf>
    <xf numFmtId="0" fontId="28" fillId="0" borderId="4" xfId="0" applyFont="1" applyBorder="1" applyAlignment="1" applyProtection="1">
      <alignment horizontal="distributed" vertical="center"/>
    </xf>
    <xf numFmtId="0" fontId="32" fillId="0" borderId="0" xfId="0" applyFont="1" applyAlignment="1">
      <alignment horizontal="distributed" vertical="center"/>
    </xf>
    <xf numFmtId="0" fontId="32" fillId="0" borderId="4" xfId="0" applyFont="1" applyBorder="1" applyAlignment="1">
      <alignment horizontal="distributed" vertical="center"/>
    </xf>
    <xf numFmtId="0" fontId="32" fillId="0" borderId="0" xfId="0" applyFont="1" applyBorder="1" applyAlignment="1">
      <alignment horizontal="distributed" vertical="center"/>
    </xf>
    <xf numFmtId="0" fontId="20" fillId="0" borderId="2" xfId="0" applyFont="1" applyBorder="1" applyAlignment="1">
      <alignment vertical="top" wrapText="1"/>
    </xf>
    <xf numFmtId="0" fontId="34" fillId="0" borderId="2" xfId="0" applyFont="1" applyBorder="1" applyAlignment="1">
      <alignment vertical="top" wrapText="1"/>
    </xf>
    <xf numFmtId="0" fontId="21" fillId="0" borderId="0" xfId="0" applyFont="1" applyAlignment="1">
      <alignment horizontal="center" vertical="top" textRotation="180"/>
    </xf>
    <xf numFmtId="0" fontId="32" fillId="0" borderId="0" xfId="0" applyFont="1" applyAlignment="1">
      <alignment horizontal="center" vertical="center"/>
    </xf>
    <xf numFmtId="0" fontId="20" fillId="0" borderId="18"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3"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Border="1" applyAlignment="1">
      <alignment horizontal="distributed" vertical="center" indent="1"/>
    </xf>
    <xf numFmtId="0" fontId="20" fillId="0" borderId="5" xfId="0" applyFont="1" applyBorder="1" applyAlignment="1">
      <alignment horizontal="distributed" vertical="center" indent="1"/>
    </xf>
    <xf numFmtId="0" fontId="20" fillId="0" borderId="4" xfId="0" applyFont="1" applyBorder="1" applyAlignment="1">
      <alignment horizontal="distributed" vertical="center" indent="1"/>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25" fillId="0" borderId="4" xfId="0" applyFont="1" applyBorder="1" applyAlignment="1">
      <alignment vertical="center"/>
    </xf>
    <xf numFmtId="0" fontId="25" fillId="0" borderId="0" xfId="0" applyFont="1" applyBorder="1" applyAlignment="1">
      <alignment vertical="center"/>
    </xf>
    <xf numFmtId="0" fontId="35" fillId="0" borderId="4" xfId="0" applyFont="1" applyBorder="1" applyAlignment="1">
      <alignment horizontal="center" vertical="center"/>
    </xf>
    <xf numFmtId="0" fontId="35" fillId="0" borderId="0" xfId="0" applyFont="1" applyBorder="1" applyAlignment="1">
      <alignment horizontal="center" vertical="center"/>
    </xf>
    <xf numFmtId="190" fontId="39" fillId="0" borderId="0" xfId="0" applyNumberFormat="1" applyFont="1" applyAlignment="1">
      <alignment horizontal="center" vertical="center"/>
    </xf>
    <xf numFmtId="0" fontId="35" fillId="0" borderId="14" xfId="0" applyFont="1" applyBorder="1" applyAlignment="1">
      <alignment horizontal="center" vertical="center"/>
    </xf>
    <xf numFmtId="0" fontId="35" fillId="0" borderId="18" xfId="0" applyFont="1" applyBorder="1" applyAlignment="1">
      <alignment horizontal="center" vertical="center"/>
    </xf>
    <xf numFmtId="0" fontId="39" fillId="0" borderId="0" xfId="0" applyFont="1" applyAlignment="1">
      <alignment vertical="center"/>
    </xf>
    <xf numFmtId="0" fontId="35" fillId="0" borderId="2" xfId="0" applyFont="1" applyBorder="1" applyAlignment="1">
      <alignment horizontal="distributed" vertical="center"/>
    </xf>
    <xf numFmtId="0" fontId="35" fillId="0" borderId="25" xfId="0" applyFont="1" applyBorder="1" applyAlignment="1">
      <alignment horizontal="center" vertical="center"/>
    </xf>
    <xf numFmtId="0" fontId="35" fillId="0" borderId="23" xfId="0" applyFont="1" applyBorder="1" applyAlignment="1">
      <alignment horizontal="center" vertical="center"/>
    </xf>
    <xf numFmtId="0" fontId="35" fillId="0" borderId="5" xfId="0" applyFont="1" applyBorder="1" applyAlignment="1">
      <alignment horizontal="center" vertical="center"/>
    </xf>
    <xf numFmtId="0" fontId="35" fillId="0" borderId="8" xfId="0" applyFont="1" applyBorder="1" applyAlignment="1">
      <alignment horizontal="center" vertical="center"/>
    </xf>
    <xf numFmtId="0" fontId="35" fillId="0" borderId="10" xfId="0" applyFont="1" applyBorder="1" applyAlignment="1">
      <alignment horizontal="center" vertical="center"/>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9" xfId="0" applyFont="1" applyBorder="1" applyAlignment="1">
      <alignment horizontal="center" vertical="center" wrapText="1"/>
    </xf>
    <xf numFmtId="0" fontId="39" fillId="0" borderId="0" xfId="0" applyFont="1" applyAlignment="1">
      <alignment horizontal="right" vertical="center"/>
    </xf>
    <xf numFmtId="0" fontId="35" fillId="0" borderId="1" xfId="0" applyFont="1" applyBorder="1" applyAlignment="1">
      <alignment horizontal="center" vertical="center"/>
    </xf>
    <xf numFmtId="0" fontId="35" fillId="0" borderId="7" xfId="0" applyFont="1" applyBorder="1" applyAlignment="1">
      <alignment horizontal="center" vertical="center"/>
    </xf>
    <xf numFmtId="0" fontId="35" fillId="0" borderId="0" xfId="0" applyFont="1" applyAlignment="1">
      <alignment horizontal="left" vertical="center"/>
    </xf>
    <xf numFmtId="0" fontId="35" fillId="0" borderId="0" xfId="0" applyFont="1" applyAlignment="1">
      <alignment vertical="top" wrapText="1"/>
    </xf>
    <xf numFmtId="0" fontId="40" fillId="0" borderId="0" xfId="0" applyFont="1" applyAlignment="1">
      <alignment vertical="center"/>
    </xf>
    <xf numFmtId="0" fontId="35" fillId="0" borderId="15" xfId="0" applyFont="1" applyBorder="1" applyAlignment="1">
      <alignment horizontal="center" vertical="center"/>
    </xf>
    <xf numFmtId="0" fontId="35" fillId="0" borderId="13" xfId="0" applyFont="1" applyBorder="1" applyAlignment="1">
      <alignment horizontal="center" vertical="center"/>
    </xf>
    <xf numFmtId="0" fontId="35" fillId="0" borderId="17" xfId="0" applyFont="1" applyBorder="1" applyAlignment="1">
      <alignment horizontal="center" vertical="center"/>
    </xf>
    <xf numFmtId="0" fontId="35" fillId="0" borderId="9" xfId="0" applyFont="1" applyBorder="1" applyAlignment="1">
      <alignment horizontal="center" vertical="center"/>
    </xf>
    <xf numFmtId="0" fontId="25" fillId="0" borderId="12" xfId="0" applyFont="1" applyBorder="1" applyAlignment="1">
      <alignment horizontal="center" vertical="center"/>
    </xf>
    <xf numFmtId="0" fontId="25" fillId="0" borderId="11" xfId="0" applyFont="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4" xfId="0" applyFont="1" applyBorder="1" applyAlignment="1">
      <alignment vertical="center"/>
    </xf>
    <xf numFmtId="0" fontId="35" fillId="0" borderId="0" xfId="0" applyFont="1" applyBorder="1" applyAlignment="1">
      <alignment vertical="center"/>
    </xf>
    <xf numFmtId="0" fontId="35" fillId="0" borderId="6" xfId="0" applyFont="1" applyBorder="1" applyAlignment="1">
      <alignment horizontal="center" vertical="center"/>
    </xf>
    <xf numFmtId="189" fontId="39" fillId="0" borderId="11" xfId="0" applyNumberFormat="1" applyFont="1" applyBorder="1" applyAlignment="1">
      <alignment horizontal="right" vertical="center"/>
    </xf>
    <xf numFmtId="189" fontId="39" fillId="0" borderId="0" xfId="0" applyNumberFormat="1" applyFont="1" applyBorder="1" applyAlignment="1">
      <alignment horizontal="right" vertical="center"/>
    </xf>
    <xf numFmtId="189" fontId="39" fillId="0" borderId="11" xfId="0" applyNumberFormat="1" applyFont="1" applyBorder="1" applyAlignment="1">
      <alignment vertical="center"/>
    </xf>
    <xf numFmtId="189" fontId="39" fillId="0" borderId="0" xfId="0" applyNumberFormat="1" applyFont="1" applyBorder="1" applyAlignment="1">
      <alignment vertical="center"/>
    </xf>
    <xf numFmtId="0" fontId="35" fillId="0" borderId="0" xfId="0" applyFont="1" applyAlignment="1">
      <alignment vertical="top"/>
    </xf>
    <xf numFmtId="0" fontId="35" fillId="0" borderId="1" xfId="0" applyFont="1" applyBorder="1" applyAlignment="1">
      <alignment vertical="top" wrapText="1"/>
    </xf>
    <xf numFmtId="0" fontId="24" fillId="0" borderId="0" xfId="0" applyFont="1" applyBorder="1" applyAlignment="1">
      <alignment horizontal="distributed" vertical="center"/>
    </xf>
    <xf numFmtId="0" fontId="24" fillId="0" borderId="19" xfId="0" applyFont="1" applyBorder="1" applyAlignment="1">
      <alignment horizontal="center" vertical="center"/>
    </xf>
    <xf numFmtId="0" fontId="24" fillId="0" borderId="9" xfId="0" applyFont="1" applyBorder="1" applyAlignment="1">
      <alignment horizontal="center" vertical="center"/>
    </xf>
    <xf numFmtId="0" fontId="24" fillId="0" borderId="23" xfId="0" applyFont="1" applyBorder="1" applyAlignment="1">
      <alignment horizontal="center" vertical="center"/>
    </xf>
    <xf numFmtId="0" fontId="24" fillId="0" borderId="5" xfId="0" applyFont="1" applyBorder="1" applyAlignment="1">
      <alignment horizontal="center" vertical="center"/>
    </xf>
    <xf numFmtId="0" fontId="24" fillId="0" borderId="17" xfId="0" applyFont="1" applyBorder="1" applyAlignment="1">
      <alignment horizontal="center" vertical="center"/>
    </xf>
    <xf numFmtId="0" fontId="24" fillId="0" borderId="10" xfId="0" applyFont="1" applyBorder="1" applyAlignment="1">
      <alignment horizontal="center" vertical="center"/>
    </xf>
    <xf numFmtId="0" fontId="24" fillId="0" borderId="0" xfId="0" applyFont="1" applyBorder="1" applyAlignment="1">
      <alignment horizontal="left" vertical="center"/>
    </xf>
    <xf numFmtId="0" fontId="24" fillId="0" borderId="25" xfId="0" applyFont="1" applyBorder="1" applyAlignment="1">
      <alignment horizontal="center" vertical="center"/>
    </xf>
    <xf numFmtId="0" fontId="24" fillId="0" borderId="8" xfId="0" applyFont="1" applyBorder="1" applyAlignment="1">
      <alignment horizontal="center" vertical="center"/>
    </xf>
    <xf numFmtId="0" fontId="20" fillId="0" borderId="0" xfId="0" applyFont="1" applyBorder="1" applyAlignment="1">
      <alignment horizontal="distributed" vertical="center"/>
    </xf>
    <xf numFmtId="0" fontId="20" fillId="0" borderId="0" xfId="0" applyFont="1" applyAlignment="1">
      <alignment horizontal="right"/>
    </xf>
    <xf numFmtId="0" fontId="21" fillId="0" borderId="0" xfId="0" applyFont="1" applyAlignment="1">
      <alignment vertical="top"/>
    </xf>
    <xf numFmtId="0" fontId="24" fillId="0" borderId="0" xfId="0" applyFont="1" applyAlignment="1">
      <alignment vertical="center"/>
    </xf>
    <xf numFmtId="0" fontId="42" fillId="0" borderId="0" xfId="0" applyFont="1" applyAlignment="1">
      <alignment horizontal="left"/>
    </xf>
    <xf numFmtId="0" fontId="24" fillId="0" borderId="0" xfId="0" applyFont="1" applyAlignment="1">
      <alignment vertical="top" wrapText="1"/>
    </xf>
    <xf numFmtId="0" fontId="41" fillId="0" borderId="0" xfId="0" applyFont="1" applyBorder="1" applyAlignment="1">
      <alignment horizontal="distributed" vertical="center"/>
    </xf>
    <xf numFmtId="0" fontId="32" fillId="0" borderId="0" xfId="0" applyFont="1" applyAlignment="1">
      <alignment horizontal="right" vertical="center"/>
    </xf>
    <xf numFmtId="0" fontId="32" fillId="0" borderId="0" xfId="0" applyFont="1" applyAlignment="1">
      <alignment vertical="center"/>
    </xf>
    <xf numFmtId="0" fontId="35" fillId="0" borderId="19" xfId="0" applyFont="1" applyBorder="1" applyAlignment="1">
      <alignment horizontal="center" vertical="center"/>
    </xf>
    <xf numFmtId="0" fontId="40" fillId="0" borderId="0" xfId="0" applyFont="1" applyAlignment="1"/>
    <xf numFmtId="0" fontId="35" fillId="0" borderId="0" xfId="0" applyFont="1" applyAlignment="1">
      <alignment horizontal="distributed" vertical="center"/>
    </xf>
    <xf numFmtId="0" fontId="35" fillId="0" borderId="0" xfId="0" applyFont="1" applyBorder="1" applyAlignment="1">
      <alignment horizontal="distributed" vertical="center"/>
    </xf>
    <xf numFmtId="0" fontId="8" fillId="0" borderId="0" xfId="0" applyFont="1" applyAlignment="1">
      <alignment horizontal="distributed" vertical="center"/>
    </xf>
    <xf numFmtId="0" fontId="25" fillId="0" borderId="0" xfId="0" applyFont="1" applyAlignment="1">
      <alignment horizontal="distributed" vertical="center"/>
    </xf>
    <xf numFmtId="0" fontId="45" fillId="0" borderId="0" xfId="0" applyFont="1" applyAlignment="1">
      <alignment horizontal="distributed" vertical="center"/>
    </xf>
    <xf numFmtId="0" fontId="44" fillId="0" borderId="0" xfId="0" applyFont="1" applyAlignment="1">
      <alignment horizontal="distributed" vertical="center"/>
    </xf>
    <xf numFmtId="0" fontId="35" fillId="0" borderId="20" xfId="0" applyFont="1" applyBorder="1" applyAlignment="1">
      <alignment horizontal="center" vertical="center"/>
    </xf>
    <xf numFmtId="0" fontId="40" fillId="0" borderId="0" xfId="0" applyFont="1" applyAlignment="1">
      <alignment horizontal="center" shrinkToFit="1"/>
    </xf>
    <xf numFmtId="176" fontId="35" fillId="0" borderId="4" xfId="0" applyNumberFormat="1" applyFont="1" applyBorder="1" applyAlignment="1">
      <alignment horizontal="right" vertical="center"/>
    </xf>
    <xf numFmtId="176" fontId="35" fillId="0" borderId="0" xfId="0" applyNumberFormat="1" applyFont="1" applyBorder="1" applyAlignment="1">
      <alignment horizontal="right" vertical="center"/>
    </xf>
    <xf numFmtId="203" fontId="35" fillId="0" borderId="0" xfId="0" applyNumberFormat="1" applyFont="1" applyBorder="1" applyAlignment="1">
      <alignment horizontal="right" vertical="center"/>
    </xf>
    <xf numFmtId="184" fontId="35" fillId="0" borderId="0" xfId="0" quotePrefix="1" applyNumberFormat="1" applyFont="1" applyFill="1" applyBorder="1" applyAlignment="1">
      <alignment horizontal="right" vertical="center"/>
    </xf>
    <xf numFmtId="176" fontId="35" fillId="0" borderId="24" xfId="0" applyNumberFormat="1" applyFont="1" applyBorder="1" applyAlignment="1">
      <alignment horizontal="right"/>
    </xf>
    <xf numFmtId="176" fontId="35" fillId="0" borderId="2" xfId="0" applyNumberFormat="1" applyFont="1" applyBorder="1" applyAlignment="1">
      <alignment horizontal="right"/>
    </xf>
    <xf numFmtId="202" fontId="35" fillId="0" borderId="2" xfId="0" applyNumberFormat="1" applyFont="1" applyBorder="1" applyAlignment="1">
      <alignment horizontal="right"/>
    </xf>
    <xf numFmtId="0" fontId="7" fillId="0" borderId="2" xfId="0" applyFont="1" applyBorder="1" applyAlignment="1">
      <alignment horizontal="right"/>
    </xf>
    <xf numFmtId="176" fontId="35" fillId="0" borderId="0" xfId="0" applyNumberFormat="1" applyFont="1" applyFill="1" applyBorder="1" applyAlignment="1">
      <alignment horizontal="right" vertical="center"/>
    </xf>
    <xf numFmtId="184" fontId="7" fillId="0" borderId="0" xfId="0" applyNumberFormat="1" applyFont="1" applyBorder="1" applyAlignment="1">
      <alignment horizontal="right" vertical="center"/>
    </xf>
    <xf numFmtId="203" fontId="35" fillId="0" borderId="0" xfId="0" applyNumberFormat="1" applyFont="1" applyFill="1" applyBorder="1" applyAlignment="1">
      <alignment horizontal="right" vertical="center"/>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7" xfId="0" applyFont="1" applyBorder="1" applyAlignment="1">
      <alignment horizontal="center" vertical="center" wrapText="1"/>
    </xf>
    <xf numFmtId="206" fontId="7" fillId="0" borderId="0" xfId="0" applyNumberFormat="1" applyFont="1" applyFill="1" applyAlignment="1">
      <alignment vertical="center"/>
    </xf>
    <xf numFmtId="206" fontId="7" fillId="0" borderId="0" xfId="0" applyNumberFormat="1" applyFont="1" applyFill="1" applyAlignment="1">
      <alignment horizontal="right" vertical="center"/>
    </xf>
    <xf numFmtId="0" fontId="35" fillId="0" borderId="25"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10" xfId="0" applyFont="1" applyBorder="1" applyAlignment="1">
      <alignment horizontal="center" vertical="center" wrapText="1"/>
    </xf>
    <xf numFmtId="206" fontId="35" fillId="0" borderId="0" xfId="0" applyNumberFormat="1" applyFont="1" applyBorder="1" applyAlignment="1">
      <alignment horizontal="right" vertical="center"/>
    </xf>
    <xf numFmtId="206" fontId="35" fillId="0" borderId="0" xfId="0" applyNumberFormat="1" applyFont="1" applyBorder="1" applyAlignment="1">
      <alignment vertical="center"/>
    </xf>
    <xf numFmtId="206" fontId="7" fillId="0" borderId="4" xfId="5" applyNumberFormat="1" applyFont="1" applyBorder="1" applyAlignment="1">
      <alignment vertical="center"/>
    </xf>
    <xf numFmtId="206" fontId="7" fillId="0" borderId="0" xfId="5" applyNumberFormat="1" applyFont="1" applyBorder="1" applyAlignment="1">
      <alignment vertical="center"/>
    </xf>
    <xf numFmtId="206" fontId="7" fillId="0" borderId="0" xfId="5" applyNumberFormat="1" applyFont="1" applyBorder="1" applyAlignment="1">
      <alignment horizontal="right" vertical="center"/>
    </xf>
    <xf numFmtId="176" fontId="8" fillId="0" borderId="2" xfId="0" applyNumberFormat="1" applyFont="1" applyBorder="1"/>
    <xf numFmtId="0" fontId="35" fillId="0" borderId="6" xfId="0" applyFont="1" applyBorder="1" applyAlignment="1">
      <alignment horizontal="center" vertical="center" wrapText="1"/>
    </xf>
    <xf numFmtId="0" fontId="35" fillId="0" borderId="0" xfId="0" applyFont="1" applyAlignment="1">
      <alignment horizontal="center" vertical="center"/>
    </xf>
    <xf numFmtId="176" fontId="8" fillId="0" borderId="11" xfId="0" applyNumberFormat="1" applyFont="1" applyBorder="1" applyAlignment="1">
      <alignment vertical="center"/>
    </xf>
    <xf numFmtId="0" fontId="25" fillId="0" borderId="0" xfId="0" applyFont="1"/>
    <xf numFmtId="176" fontId="25" fillId="0" borderId="0" xfId="0" applyNumberFormat="1" applyFont="1"/>
    <xf numFmtId="0" fontId="39" fillId="0" borderId="0" xfId="0" applyFont="1" applyAlignment="1">
      <alignment horizontal="left"/>
    </xf>
    <xf numFmtId="176" fontId="8" fillId="0" borderId="0" xfId="0" applyNumberFormat="1" applyFont="1" applyAlignment="1">
      <alignment vertical="center"/>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50" fillId="0" borderId="0" xfId="0" applyFont="1" applyAlignment="1">
      <alignment horizontal="center" vertical="center"/>
    </xf>
    <xf numFmtId="0" fontId="4" fillId="0" borderId="11" xfId="0" applyFont="1" applyBorder="1" applyAlignment="1">
      <alignment horizontal="center"/>
    </xf>
    <xf numFmtId="0" fontId="4" fillId="0" borderId="6" xfId="0" applyFont="1" applyBorder="1" applyAlignment="1">
      <alignment horizontal="center"/>
    </xf>
    <xf numFmtId="207" fontId="50" fillId="0" borderId="0" xfId="0" applyNumberFormat="1" applyFont="1" applyBorder="1" applyAlignment="1">
      <alignment horizontal="right" vertical="center"/>
    </xf>
    <xf numFmtId="207" fontId="50" fillId="0" borderId="5" xfId="0" applyNumberFormat="1" applyFont="1" applyBorder="1" applyAlignment="1">
      <alignment horizontal="right" vertical="center"/>
    </xf>
    <xf numFmtId="0" fontId="51" fillId="0" borderId="0" xfId="0" applyFont="1" applyAlignment="1">
      <alignment horizontal="left"/>
    </xf>
    <xf numFmtId="0" fontId="22" fillId="0" borderId="20" xfId="0" applyFont="1" applyBorder="1" applyAlignment="1">
      <alignment horizontal="center" vertical="center"/>
    </xf>
    <xf numFmtId="0" fontId="22" fillId="0" borderId="41"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25" xfId="0" applyFont="1" applyBorder="1" applyAlignment="1">
      <alignment horizontal="center" vertical="center" wrapText="1" shrinkToFi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7" xfId="0" applyFont="1" applyBorder="1" applyAlignment="1">
      <alignment horizontal="center" vertical="center" shrinkToFit="1"/>
    </xf>
    <xf numFmtId="0" fontId="4" fillId="0" borderId="0" xfId="0" applyFont="1" applyAlignment="1"/>
    <xf numFmtId="0" fontId="22" fillId="0" borderId="9" xfId="0" applyFont="1" applyBorder="1" applyAlignment="1">
      <alignment horizontal="center" vertical="center"/>
    </xf>
    <xf numFmtId="0" fontId="22" fillId="0" borderId="1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1" xfId="0" applyFont="1" applyBorder="1" applyAlignment="1">
      <alignment horizontal="center" vertical="center"/>
    </xf>
    <xf numFmtId="0" fontId="22" fillId="0" borderId="14" xfId="0" applyFont="1" applyBorder="1" applyAlignment="1">
      <alignment horizontal="center" vertical="center"/>
    </xf>
    <xf numFmtId="0" fontId="22" fillId="0" borderId="25" xfId="0" applyFont="1" applyBorder="1" applyAlignment="1">
      <alignment horizontal="center" vertic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xf>
    <xf numFmtId="0" fontId="22" fillId="0" borderId="41" xfId="0" applyFont="1" applyBorder="1" applyAlignment="1">
      <alignment horizontal="center" vertical="center" wrapText="1"/>
    </xf>
    <xf numFmtId="0" fontId="26" fillId="0" borderId="25" xfId="0" applyFont="1" applyBorder="1" applyAlignment="1">
      <alignment horizontal="center" vertical="center" wrapText="1" shrinkToFit="1"/>
    </xf>
    <xf numFmtId="0" fontId="26" fillId="0" borderId="1" xfId="0" applyFont="1" applyBorder="1" applyAlignment="1">
      <alignment horizontal="center" vertical="center" shrinkToFit="1"/>
    </xf>
    <xf numFmtId="0" fontId="26" fillId="0" borderId="23"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10" xfId="0" applyFont="1" applyBorder="1" applyAlignment="1">
      <alignment horizontal="center" vertical="center" shrinkToFit="1"/>
    </xf>
    <xf numFmtId="0" fontId="0" fillId="0" borderId="0" xfId="0" applyAlignment="1">
      <alignment horizontal="right" vertical="center"/>
    </xf>
    <xf numFmtId="176" fontId="4" fillId="0" borderId="0" xfId="0" applyNumberFormat="1" applyFont="1" applyAlignment="1">
      <alignment horizontal="right" vertical="center"/>
    </xf>
    <xf numFmtId="0" fontId="53" fillId="0" borderId="0" xfId="0" applyFont="1" applyAlignment="1">
      <alignment horizontal="left"/>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right" vertical="center"/>
    </xf>
    <xf numFmtId="0" fontId="4" fillId="0" borderId="1" xfId="0" applyFont="1" applyBorder="1" applyAlignment="1">
      <alignment horizontal="right" vertical="center"/>
    </xf>
    <xf numFmtId="0" fontId="4" fillId="0" borderId="23" xfId="0" applyFont="1" applyBorder="1" applyAlignment="1">
      <alignment horizontal="right" vertical="center"/>
    </xf>
    <xf numFmtId="0" fontId="4" fillId="0" borderId="8" xfId="0" applyFont="1" applyBorder="1" applyAlignment="1">
      <alignment horizontal="right" vertical="center"/>
    </xf>
    <xf numFmtId="0" fontId="4" fillId="0" borderId="7" xfId="0" applyFont="1" applyBorder="1" applyAlignment="1">
      <alignment horizontal="right" vertical="center"/>
    </xf>
    <xf numFmtId="0" fontId="4" fillId="0" borderId="10" xfId="0" applyFont="1" applyBorder="1" applyAlignment="1">
      <alignment horizontal="righ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176" fontId="4" fillId="0" borderId="4" xfId="0" applyNumberFormat="1" applyFont="1" applyBorder="1" applyAlignment="1">
      <alignment horizontal="right" vertical="center"/>
    </xf>
    <xf numFmtId="176" fontId="4" fillId="0" borderId="0" xfId="0" applyNumberFormat="1" applyFont="1" applyBorder="1" applyAlignment="1">
      <alignment horizontal="right" vertical="center"/>
    </xf>
    <xf numFmtId="192" fontId="4" fillId="0" borderId="0" xfId="0" applyNumberFormat="1" applyFont="1" applyAlignment="1">
      <alignment horizontal="center" vertical="center"/>
    </xf>
    <xf numFmtId="207" fontId="4" fillId="0" borderId="0" xfId="0" applyNumberFormat="1" applyFont="1" applyBorder="1" applyAlignment="1">
      <alignment horizontal="right" vertical="center"/>
    </xf>
    <xf numFmtId="0" fontId="2" fillId="0" borderId="25"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25" xfId="0" applyFont="1" applyBorder="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10" xfId="0" applyFont="1" applyBorder="1" applyAlignment="1">
      <alignment horizontal="center" vertical="center"/>
    </xf>
    <xf numFmtId="176" fontId="4" fillId="0" borderId="0" xfId="0" applyNumberFormat="1" applyFont="1" applyFill="1" applyAlignment="1">
      <alignment vertical="center"/>
    </xf>
    <xf numFmtId="192" fontId="4" fillId="0" borderId="0" xfId="0" applyNumberFormat="1" applyFont="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9" fillId="0" borderId="0" xfId="0" applyFont="1" applyAlignment="1">
      <alignment horizontal="left" vertical="top"/>
    </xf>
    <xf numFmtId="0" fontId="4" fillId="0" borderId="5" xfId="0" applyFont="1" applyBorder="1" applyAlignment="1">
      <alignment horizontal="center" vertical="center"/>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8" fillId="0" borderId="0" xfId="0" applyFont="1" applyAlignment="1">
      <alignment vertical="center" wrapText="1"/>
    </xf>
    <xf numFmtId="0" fontId="56" fillId="0" borderId="0" xfId="0" applyFont="1" applyAlignment="1">
      <alignment horizontal="right" vertical="top"/>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8" fillId="0" borderId="25" xfId="0" applyFont="1" applyBorder="1" applyAlignment="1">
      <alignment horizontal="center" vertical="center"/>
    </xf>
    <xf numFmtId="0" fontId="25" fillId="0" borderId="25" xfId="0" applyFont="1" applyBorder="1" applyAlignment="1">
      <alignment horizontal="center" vertical="center"/>
    </xf>
    <xf numFmtId="0" fontId="25" fillId="0" borderId="23" xfId="0" applyFont="1" applyBorder="1" applyAlignment="1">
      <alignment horizontal="center"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40" fillId="0" borderId="0" xfId="0" applyFont="1" applyAlignment="1">
      <alignment horizontal="left"/>
    </xf>
    <xf numFmtId="0" fontId="2" fillId="0" borderId="0" xfId="0" applyFont="1" applyAlignment="1">
      <alignment vertical="center" wrapText="1"/>
    </xf>
    <xf numFmtId="0" fontId="17" fillId="0" borderId="0" xfId="0" applyFont="1" applyAlignment="1">
      <alignment horizontal="left"/>
    </xf>
    <xf numFmtId="0" fontId="57" fillId="0" borderId="25" xfId="0" applyFont="1" applyBorder="1" applyAlignment="1">
      <alignment horizontal="center" vertical="center"/>
    </xf>
    <xf numFmtId="0" fontId="57" fillId="0" borderId="1" xfId="0" quotePrefix="1" applyFont="1" applyBorder="1" applyAlignment="1">
      <alignment horizontal="center" vertical="center"/>
    </xf>
    <xf numFmtId="0" fontId="57" fillId="0" borderId="8" xfId="0" quotePrefix="1" applyFont="1" applyBorder="1" applyAlignment="1">
      <alignment horizontal="center" vertical="center"/>
    </xf>
    <xf numFmtId="0" fontId="57" fillId="0" borderId="7" xfId="0" quotePrefix="1" applyFont="1" applyBorder="1" applyAlignment="1">
      <alignment horizontal="center" vertical="center"/>
    </xf>
    <xf numFmtId="0" fontId="57" fillId="0" borderId="16" xfId="0" applyFont="1" applyBorder="1" applyAlignment="1">
      <alignment horizontal="center" vertical="center"/>
    </xf>
    <xf numFmtId="210" fontId="4" fillId="0" borderId="19" xfId="0" applyNumberFormat="1" applyFont="1" applyBorder="1" applyAlignment="1">
      <alignment horizontal="center" vertical="center"/>
    </xf>
    <xf numFmtId="210" fontId="4" fillId="0" borderId="17" xfId="0" applyNumberFormat="1" applyFont="1" applyBorder="1" applyAlignment="1">
      <alignment horizontal="center" vertical="center"/>
    </xf>
    <xf numFmtId="0" fontId="57" fillId="0" borderId="14" xfId="0" applyFont="1" applyBorder="1" applyAlignment="1">
      <alignment horizontal="center" vertical="center"/>
    </xf>
    <xf numFmtId="0" fontId="4" fillId="0" borderId="0" xfId="0" applyFont="1" applyBorder="1" applyAlignment="1">
      <alignment horizontal="distributed" vertical="center"/>
    </xf>
    <xf numFmtId="209" fontId="57" fillId="0" borderId="17" xfId="0" applyNumberFormat="1" applyFont="1" applyBorder="1" applyAlignment="1">
      <alignment horizontal="center" vertical="center"/>
    </xf>
    <xf numFmtId="209" fontId="57" fillId="0" borderId="9" xfId="0" applyNumberFormat="1" applyFont="1" applyBorder="1" applyAlignment="1">
      <alignment horizontal="center" vertical="center"/>
    </xf>
    <xf numFmtId="0" fontId="4" fillId="0" borderId="20" xfId="0" applyFont="1" applyBorder="1" applyAlignment="1">
      <alignment horizontal="center" vertical="center"/>
    </xf>
    <xf numFmtId="0" fontId="4" fillId="0" borderId="41" xfId="0" applyFont="1" applyBorder="1" applyAlignment="1">
      <alignment horizontal="center" vertical="center"/>
    </xf>
    <xf numFmtId="0" fontId="4" fillId="0" borderId="15" xfId="0" applyFont="1" applyBorder="1" applyAlignment="1">
      <alignment horizontal="center" vertical="center"/>
    </xf>
    <xf numFmtId="0" fontId="10" fillId="0" borderId="0" xfId="0" applyFont="1" applyBorder="1" applyAlignment="1">
      <alignment horizontal="distributed" vertical="center" shrinkToFit="1"/>
    </xf>
    <xf numFmtId="0" fontId="57" fillId="0" borderId="2" xfId="0" applyFont="1" applyBorder="1" applyAlignment="1">
      <alignment horizontal="right" vertical="center"/>
    </xf>
    <xf numFmtId="0" fontId="2" fillId="0" borderId="2" xfId="0" applyFont="1" applyBorder="1" applyAlignment="1">
      <alignment horizontal="distributed" vertical="center"/>
    </xf>
    <xf numFmtId="0" fontId="6" fillId="0" borderId="0" xfId="0" applyFont="1" applyBorder="1" applyAlignment="1">
      <alignment horizontal="distributed" vertical="center" shrinkToFit="1"/>
    </xf>
    <xf numFmtId="0" fontId="57" fillId="0" borderId="0" xfId="0" applyFont="1" applyBorder="1" applyAlignment="1">
      <alignment vertical="top" wrapText="1"/>
    </xf>
    <xf numFmtId="0" fontId="4" fillId="0" borderId="0" xfId="0" applyFont="1" applyBorder="1" applyAlignment="1">
      <alignment vertical="center" shrinkToFit="1"/>
    </xf>
    <xf numFmtId="0" fontId="57" fillId="0" borderId="0" xfId="0" applyFont="1" applyBorder="1" applyAlignment="1">
      <alignment vertical="top"/>
    </xf>
    <xf numFmtId="0" fontId="57" fillId="0" borderId="0" xfId="0" applyFont="1" applyAlignment="1">
      <alignment vertical="top" wrapText="1"/>
    </xf>
    <xf numFmtId="212" fontId="4" fillId="2" borderId="0" xfId="0" applyNumberFormat="1" applyFont="1" applyFill="1" applyBorder="1" applyAlignment="1">
      <alignment vertical="center"/>
    </xf>
    <xf numFmtId="177" fontId="4" fillId="2" borderId="0" xfId="0" applyNumberFormat="1" applyFont="1" applyFill="1" applyBorder="1" applyAlignment="1">
      <alignment vertical="center"/>
    </xf>
    <xf numFmtId="211" fontId="4" fillId="2" borderId="0" xfId="0" applyNumberFormat="1" applyFont="1" applyFill="1" applyBorder="1" applyAlignment="1">
      <alignment vertical="center"/>
    </xf>
    <xf numFmtId="212" fontId="4" fillId="2" borderId="0" xfId="0" applyNumberFormat="1" applyFont="1" applyFill="1" applyBorder="1" applyAlignment="1">
      <alignment horizontal="right" vertical="center"/>
    </xf>
    <xf numFmtId="212" fontId="4" fillId="2" borderId="4" xfId="0" applyNumberFormat="1" applyFont="1" applyFill="1" applyBorder="1" applyAlignment="1">
      <alignment vertical="center"/>
    </xf>
    <xf numFmtId="176" fontId="4" fillId="0" borderId="0" xfId="0" applyNumberFormat="1" applyFont="1" applyFill="1" applyBorder="1" applyAlignment="1">
      <alignment vertical="center"/>
    </xf>
    <xf numFmtId="212" fontId="4" fillId="0" borderId="4" xfId="0" applyNumberFormat="1" applyFont="1" applyFill="1" applyBorder="1" applyAlignment="1">
      <alignment horizontal="right" vertical="center"/>
    </xf>
    <xf numFmtId="212" fontId="4" fillId="0" borderId="0" xfId="0" applyNumberFormat="1" applyFont="1" applyFill="1" applyBorder="1" applyAlignment="1">
      <alignment horizontal="right" vertical="center"/>
    </xf>
    <xf numFmtId="212" fontId="4" fillId="0" borderId="4" xfId="0" applyNumberFormat="1" applyFont="1" applyFill="1" applyBorder="1" applyAlignment="1">
      <alignment vertical="center"/>
    </xf>
    <xf numFmtId="212" fontId="4" fillId="0" borderId="0" xfId="0" applyNumberFormat="1" applyFont="1" applyFill="1" applyBorder="1" applyAlignment="1">
      <alignment vertical="center"/>
    </xf>
    <xf numFmtId="201" fontId="4" fillId="0" borderId="0" xfId="0" quotePrefix="1" applyNumberFormat="1" applyFont="1" applyBorder="1" applyAlignment="1">
      <alignment horizontal="right" vertical="center"/>
    </xf>
    <xf numFmtId="201" fontId="4" fillId="0" borderId="5" xfId="0" quotePrefix="1" applyNumberFormat="1" applyFont="1" applyBorder="1" applyAlignment="1">
      <alignment horizontal="right" vertical="center"/>
    </xf>
    <xf numFmtId="201" fontId="4" fillId="0" borderId="0" xfId="0" quotePrefix="1" applyNumberFormat="1" applyFont="1" applyFill="1" applyBorder="1" applyAlignment="1">
      <alignment horizontal="right" vertical="center"/>
    </xf>
    <xf numFmtId="201" fontId="4" fillId="0" borderId="5" xfId="0" quotePrefix="1" applyNumberFormat="1" applyFont="1" applyFill="1" applyBorder="1" applyAlignment="1">
      <alignment horizontal="right" vertical="center"/>
    </xf>
    <xf numFmtId="192" fontId="4" fillId="0" borderId="0" xfId="0" applyNumberFormat="1" applyFont="1" applyFill="1" applyAlignment="1">
      <alignment vertical="center"/>
    </xf>
    <xf numFmtId="0" fontId="0" fillId="0" borderId="2" xfId="0" applyBorder="1" applyAlignment="1">
      <alignment vertical="center"/>
    </xf>
    <xf numFmtId="213" fontId="4" fillId="2" borderId="0" xfId="0" applyNumberFormat="1" applyFont="1" applyFill="1" applyBorder="1" applyAlignment="1">
      <alignment horizontal="right" vertical="center"/>
    </xf>
    <xf numFmtId="0" fontId="61" fillId="0" borderId="1" xfId="0" applyFont="1" applyBorder="1" applyAlignment="1">
      <alignment horizontal="center" vertical="center"/>
    </xf>
    <xf numFmtId="0" fontId="61" fillId="0" borderId="23" xfId="0" applyFont="1" applyBorder="1" applyAlignment="1">
      <alignment horizontal="center" vertical="center"/>
    </xf>
    <xf numFmtId="0" fontId="61" fillId="0" borderId="0" xfId="0" applyFont="1" applyBorder="1" applyAlignment="1">
      <alignment horizontal="center" vertical="center"/>
    </xf>
    <xf numFmtId="0" fontId="61" fillId="0" borderId="7" xfId="0" applyFont="1" applyBorder="1" applyAlignment="1">
      <alignment horizontal="center" vertical="center"/>
    </xf>
    <xf numFmtId="0" fontId="4" fillId="0" borderId="0" xfId="0" applyFont="1" applyBorder="1" applyAlignment="1">
      <alignment vertical="center"/>
    </xf>
    <xf numFmtId="0" fontId="0" fillId="2" borderId="2" xfId="0" applyFill="1" applyBorder="1" applyAlignment="1">
      <alignment vertical="center"/>
    </xf>
    <xf numFmtId="176" fontId="4" fillId="2" borderId="0" xfId="0" applyNumberFormat="1" applyFont="1" applyFill="1" applyBorder="1" applyAlignment="1">
      <alignment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0" xfId="0" applyFont="1" applyBorder="1" applyAlignment="1">
      <alignment vertical="top" wrapText="1"/>
    </xf>
    <xf numFmtId="0" fontId="4" fillId="2" borderId="25" xfId="0" applyFont="1" applyFill="1" applyBorder="1" applyAlignment="1">
      <alignment horizontal="center" vertical="center"/>
    </xf>
    <xf numFmtId="0" fontId="0" fillId="2" borderId="2" xfId="0" applyFill="1" applyBorder="1" applyAlignment="1">
      <alignment horizontal="right" vertical="center"/>
    </xf>
    <xf numFmtId="0" fontId="60" fillId="0" borderId="12" xfId="0" applyFont="1" applyFill="1" applyBorder="1" applyAlignment="1">
      <alignment horizontal="center" vertical="center" wrapText="1"/>
    </xf>
    <xf numFmtId="0" fontId="60" fillId="0" borderId="11"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8"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0" fillId="0" borderId="10" xfId="0" applyFont="1" applyFill="1" applyBorder="1" applyAlignment="1">
      <alignment horizontal="center" vertical="center" wrapText="1"/>
    </xf>
    <xf numFmtId="0" fontId="53" fillId="0" borderId="0" xfId="0" applyFont="1" applyFill="1" applyBorder="1" applyAlignment="1">
      <alignment horizontal="left"/>
    </xf>
    <xf numFmtId="0" fontId="4" fillId="0" borderId="0" xfId="0" applyFont="1" applyFill="1" applyBorder="1" applyAlignment="1">
      <alignment vertical="center"/>
    </xf>
    <xf numFmtId="213" fontId="4" fillId="0" borderId="4" xfId="0" applyNumberFormat="1" applyFont="1" applyFill="1" applyBorder="1" applyAlignment="1">
      <alignment horizontal="right" vertical="center"/>
    </xf>
    <xf numFmtId="213" fontId="4" fillId="0" borderId="0" xfId="0" applyNumberFormat="1" applyFont="1" applyFill="1" applyBorder="1" applyAlignment="1">
      <alignment horizontal="right" vertical="center"/>
    </xf>
    <xf numFmtId="0" fontId="0" fillId="0" borderId="24" xfId="0" applyBorder="1" applyAlignment="1">
      <alignment vertical="center"/>
    </xf>
    <xf numFmtId="0" fontId="60" fillId="0" borderId="21" xfId="0" applyFont="1" applyFill="1" applyBorder="1" applyAlignment="1">
      <alignment horizontal="center" vertical="center" wrapText="1"/>
    </xf>
    <xf numFmtId="0" fontId="60" fillId="2" borderId="12"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60" fillId="2" borderId="4" xfId="0" applyFont="1" applyFill="1" applyBorder="1" applyAlignment="1">
      <alignment horizontal="center" vertical="center" wrapText="1"/>
    </xf>
    <xf numFmtId="0" fontId="60" fillId="2" borderId="0" xfId="0" applyFont="1" applyFill="1" applyBorder="1" applyAlignment="1">
      <alignment horizontal="center" vertical="center" wrapText="1"/>
    </xf>
    <xf numFmtId="0" fontId="60" fillId="2" borderId="8" xfId="0" applyFont="1" applyFill="1" applyBorder="1" applyAlignment="1">
      <alignment horizontal="center" vertical="center" wrapText="1"/>
    </xf>
    <xf numFmtId="0" fontId="60" fillId="2" borderId="7"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0" borderId="21" xfId="0" applyFont="1" applyFill="1" applyBorder="1" applyAlignment="1">
      <alignment horizontal="center" vertical="center"/>
    </xf>
    <xf numFmtId="0" fontId="60" fillId="0" borderId="22" xfId="0" applyFont="1" applyFill="1" applyBorder="1" applyAlignment="1">
      <alignment horizontal="center" vertical="center"/>
    </xf>
    <xf numFmtId="214" fontId="4" fillId="2" borderId="0" xfId="0" applyNumberFormat="1" applyFont="1" applyFill="1" applyBorder="1" applyAlignment="1">
      <alignment vertical="center"/>
    </xf>
    <xf numFmtId="177" fontId="4" fillId="0" borderId="0" xfId="0" applyNumberFormat="1" applyFont="1" applyFill="1" applyBorder="1" applyAlignment="1">
      <alignment vertical="center"/>
    </xf>
    <xf numFmtId="0" fontId="64" fillId="0" borderId="0" xfId="0" applyFont="1" applyBorder="1" applyAlignment="1">
      <alignment horizontal="center" vertical="top"/>
    </xf>
    <xf numFmtId="0" fontId="60" fillId="0" borderId="12" xfId="0" applyFont="1" applyBorder="1" applyAlignment="1">
      <alignment horizontal="center" vertical="center"/>
    </xf>
    <xf numFmtId="0" fontId="60" fillId="0" borderId="11" xfId="0" applyFont="1" applyBorder="1" applyAlignment="1">
      <alignment horizontal="center" vertical="center"/>
    </xf>
    <xf numFmtId="0" fontId="60" fillId="0" borderId="6" xfId="0" applyFont="1" applyBorder="1" applyAlignment="1">
      <alignment horizontal="center" vertical="center"/>
    </xf>
    <xf numFmtId="0" fontId="60" fillId="0" borderId="8" xfId="0" applyFont="1" applyBorder="1" applyAlignment="1">
      <alignment horizontal="center" vertical="center"/>
    </xf>
    <xf numFmtId="0" fontId="60" fillId="0" borderId="7" xfId="0" applyFont="1" applyBorder="1" applyAlignment="1">
      <alignment horizontal="center" vertical="center"/>
    </xf>
    <xf numFmtId="0" fontId="60" fillId="0" borderId="10" xfId="0" applyFont="1" applyBorder="1" applyAlignment="1">
      <alignment horizontal="center" vertical="center"/>
    </xf>
    <xf numFmtId="0" fontId="60" fillId="2" borderId="12" xfId="0" applyFont="1" applyFill="1" applyBorder="1" applyAlignment="1">
      <alignment horizontal="center" vertical="center"/>
    </xf>
    <xf numFmtId="0" fontId="60" fillId="2" borderId="11" xfId="0" applyFont="1" applyFill="1" applyBorder="1" applyAlignment="1">
      <alignment horizontal="center" vertical="center"/>
    </xf>
    <xf numFmtId="0" fontId="60" fillId="2" borderId="4" xfId="0" applyFont="1" applyFill="1" applyBorder="1" applyAlignment="1">
      <alignment horizontal="center" vertical="center"/>
    </xf>
    <xf numFmtId="0" fontId="60" fillId="2" borderId="0" xfId="0" applyFont="1" applyFill="1" applyBorder="1" applyAlignment="1">
      <alignment horizontal="center" vertical="center"/>
    </xf>
    <xf numFmtId="0" fontId="60" fillId="2" borderId="8" xfId="0" applyFont="1" applyFill="1" applyBorder="1" applyAlignment="1">
      <alignment horizontal="center" vertical="center"/>
    </xf>
    <xf numFmtId="0" fontId="60" fillId="2" borderId="7" xfId="0" applyFont="1" applyFill="1" applyBorder="1" applyAlignment="1">
      <alignment horizontal="center" vertical="center"/>
    </xf>
    <xf numFmtId="0" fontId="60" fillId="0" borderId="12" xfId="0" applyFont="1" applyBorder="1" applyAlignment="1">
      <alignment horizontal="center" vertical="center" wrapText="1"/>
    </xf>
    <xf numFmtId="0" fontId="60" fillId="0" borderId="11"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0" xfId="0" applyFont="1" applyBorder="1" applyAlignment="1">
      <alignment horizontal="center" vertical="center" wrapText="1"/>
    </xf>
    <xf numFmtId="0" fontId="60" fillId="0" borderId="8" xfId="0" applyFont="1" applyBorder="1" applyAlignment="1">
      <alignment horizontal="center" vertical="center" wrapText="1"/>
    </xf>
    <xf numFmtId="0" fontId="60" fillId="0" borderId="7" xfId="0" applyFont="1" applyBorder="1" applyAlignment="1">
      <alignment horizontal="center" vertical="center" wrapText="1"/>
    </xf>
    <xf numFmtId="0" fontId="60" fillId="0" borderId="22" xfId="0" applyFont="1" applyBorder="1" applyAlignment="1">
      <alignment horizontal="center" vertical="center"/>
    </xf>
    <xf numFmtId="0" fontId="60" fillId="2" borderId="6" xfId="0" applyFont="1" applyFill="1" applyBorder="1" applyAlignment="1">
      <alignment horizontal="center" vertical="center"/>
    </xf>
    <xf numFmtId="0" fontId="60" fillId="2" borderId="10" xfId="0" applyFont="1" applyFill="1" applyBorder="1" applyAlignment="1">
      <alignment horizontal="center" vertical="center"/>
    </xf>
    <xf numFmtId="0" fontId="53" fillId="0" borderId="0" xfId="0" applyFont="1" applyBorder="1" applyAlignment="1">
      <alignment horizontal="left"/>
    </xf>
    <xf numFmtId="0" fontId="60" fillId="0" borderId="1" xfId="0" applyFont="1" applyBorder="1" applyAlignment="1">
      <alignment horizontal="center" vertical="center"/>
    </xf>
    <xf numFmtId="0" fontId="60" fillId="0" borderId="23"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177" fontId="4" fillId="0" borderId="0" xfId="0" applyNumberFormat="1" applyFont="1" applyFill="1" applyBorder="1" applyAlignment="1">
      <alignment horizontal="right" vertical="center"/>
    </xf>
    <xf numFmtId="0" fontId="2" fillId="0" borderId="25" xfId="0" applyFont="1" applyFill="1" applyBorder="1" applyAlignment="1">
      <alignment horizontal="center" vertical="center" wrapText="1"/>
    </xf>
    <xf numFmtId="183" fontId="4"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2" fillId="0" borderId="0" xfId="0" applyFont="1" applyFill="1" applyBorder="1" applyAlignment="1">
      <alignment horizontal="distributed" vertical="center"/>
    </xf>
    <xf numFmtId="211" fontId="4" fillId="0" borderId="0" xfId="0" applyNumberFormat="1" applyFont="1" applyFill="1" applyBorder="1" applyAlignment="1">
      <alignment vertical="center"/>
    </xf>
    <xf numFmtId="211" fontId="4" fillId="0" borderId="0" xfId="0" applyNumberFormat="1" applyFont="1" applyFill="1" applyBorder="1" applyAlignment="1">
      <alignment horizontal="right" vertical="center"/>
    </xf>
    <xf numFmtId="215" fontId="26" fillId="0" borderId="0" xfId="0" applyNumberFormat="1" applyFont="1" applyAlignment="1">
      <alignment horizontal="right"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176" fontId="26" fillId="0" borderId="0" xfId="0" applyNumberFormat="1" applyFont="1" applyFill="1" applyAlignment="1"/>
    <xf numFmtId="176" fontId="26" fillId="0" borderId="0" xfId="0" applyNumberFormat="1" applyFont="1" applyAlignment="1"/>
    <xf numFmtId="176" fontId="26" fillId="0" borderId="4" xfId="0" applyNumberFormat="1" applyFont="1" applyFill="1" applyBorder="1" applyAlignment="1"/>
    <xf numFmtId="176" fontId="26" fillId="0" borderId="0" xfId="0" applyNumberFormat="1" applyFont="1" applyFill="1" applyBorder="1" applyAlignment="1"/>
    <xf numFmtId="0" fontId="0" fillId="0" borderId="12" xfId="0" applyBorder="1" applyAlignment="1"/>
    <xf numFmtId="0" fontId="0" fillId="0" borderId="11" xfId="0" applyBorder="1" applyAlignment="1"/>
    <xf numFmtId="176" fontId="26" fillId="0" borderId="4" xfId="0" applyNumberFormat="1" applyFont="1" applyBorder="1" applyAlignment="1"/>
    <xf numFmtId="0" fontId="66" fillId="0" borderId="0" xfId="0" applyFont="1" applyAlignment="1"/>
    <xf numFmtId="0" fontId="7" fillId="0" borderId="25" xfId="0" applyFont="1" applyBorder="1" applyAlignment="1">
      <alignment horizontal="center" vertical="center"/>
    </xf>
    <xf numFmtId="0" fontId="7" fillId="0" borderId="1" xfId="0" applyFont="1" applyBorder="1" applyAlignment="1">
      <alignment horizontal="center" vertical="center"/>
    </xf>
    <xf numFmtId="0" fontId="7" fillId="0" borderId="2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65" fillId="0" borderId="0" xfId="0" applyFont="1" applyAlignment="1">
      <alignment horizontal="left"/>
    </xf>
    <xf numFmtId="0" fontId="7" fillId="0" borderId="2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176" fontId="23" fillId="0" borderId="4" xfId="0" applyNumberFormat="1" applyFont="1" applyBorder="1" applyAlignment="1">
      <alignment horizontal="right"/>
    </xf>
    <xf numFmtId="176" fontId="23" fillId="0" borderId="0" xfId="0" applyNumberFormat="1" applyFont="1" applyBorder="1" applyAlignment="1">
      <alignment horizontal="right"/>
    </xf>
    <xf numFmtId="176" fontId="26" fillId="0" borderId="0" xfId="0" applyNumberFormat="1" applyFont="1" applyBorder="1" applyAlignment="1"/>
    <xf numFmtId="176" fontId="66" fillId="0" borderId="0" xfId="0" applyNumberFormat="1" applyFont="1" applyAlignment="1"/>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29" fillId="0" borderId="0" xfId="0" applyFont="1" applyAlignment="1">
      <alignment horizontal="left" vertical="top"/>
    </xf>
    <xf numFmtId="0" fontId="35" fillId="0" borderId="0" xfId="0" applyFont="1" applyAlignment="1">
      <alignment horizontal="left" vertical="center" wrapText="1"/>
    </xf>
    <xf numFmtId="0" fontId="72" fillId="0" borderId="0" xfId="0" applyFont="1" applyAlignment="1">
      <alignment horizontal="left"/>
    </xf>
    <xf numFmtId="0" fontId="23" fillId="0" borderId="0" xfId="0" applyFont="1" applyAlignment="1"/>
    <xf numFmtId="0" fontId="7" fillId="0" borderId="0" xfId="0" applyFont="1" applyAlignment="1">
      <alignment horizontal="center" vertical="center"/>
    </xf>
    <xf numFmtId="0" fontId="7" fillId="0" borderId="16" xfId="0" applyFont="1" applyBorder="1" applyAlignment="1">
      <alignment horizontal="center" vertical="center"/>
    </xf>
    <xf numFmtId="215" fontId="26" fillId="0" borderId="0" xfId="0" applyNumberFormat="1" applyFont="1" applyAlignment="1">
      <alignment horizontal="left"/>
    </xf>
    <xf numFmtId="0" fontId="26" fillId="0" borderId="0" xfId="0" applyFont="1" applyAlignment="1">
      <alignment horizontal="left"/>
    </xf>
    <xf numFmtId="0" fontId="23" fillId="0" borderId="0" xfId="0" applyFont="1" applyAlignment="1">
      <alignment vertical="center"/>
    </xf>
    <xf numFmtId="176" fontId="22" fillId="0" borderId="4" xfId="0" applyNumberFormat="1" applyFont="1" applyBorder="1" applyAlignment="1"/>
    <xf numFmtId="176" fontId="22" fillId="0" borderId="0" xfId="0" applyNumberFormat="1" applyFont="1" applyBorder="1" applyAlignment="1"/>
    <xf numFmtId="214" fontId="22" fillId="0" borderId="0" xfId="0" applyNumberFormat="1" applyFont="1" applyBorder="1" applyAlignment="1">
      <alignment vertical="center"/>
    </xf>
    <xf numFmtId="0" fontId="0" fillId="0" borderId="0" xfId="0" applyBorder="1" applyAlignment="1">
      <alignment vertical="center"/>
    </xf>
    <xf numFmtId="214" fontId="22" fillId="0" borderId="0" xfId="0" applyNumberFormat="1" applyFont="1" applyBorder="1" applyAlignment="1">
      <alignment horizontal="right" vertical="center"/>
    </xf>
    <xf numFmtId="0" fontId="0" fillId="0" borderId="0" xfId="0" applyBorder="1" applyAlignment="1">
      <alignment horizontal="right" vertical="center"/>
    </xf>
    <xf numFmtId="214" fontId="0" fillId="0" borderId="0" xfId="0" applyNumberFormat="1" applyBorder="1" applyAlignment="1">
      <alignment horizontal="right"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214" fontId="22" fillId="0" borderId="4" xfId="0" applyNumberFormat="1" applyFont="1" applyBorder="1" applyAlignment="1">
      <alignment horizontal="right" vertical="center"/>
    </xf>
    <xf numFmtId="204" fontId="22" fillId="0" borderId="0" xfId="0" applyNumberFormat="1" applyFont="1" applyAlignment="1">
      <alignment horizontal="right" vertical="center"/>
    </xf>
    <xf numFmtId="0" fontId="20" fillId="0" borderId="0" xfId="0" applyFont="1" applyAlignment="1">
      <alignment horizontal="center" vertical="center"/>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0" xfId="0" applyFont="1" applyBorder="1" applyAlignment="1">
      <alignment horizontal="center" vertical="center" shrinkToFit="1"/>
    </xf>
    <xf numFmtId="214" fontId="0" fillId="0" borderId="0" xfId="0" applyNumberFormat="1" applyAlignment="1">
      <alignment horizontal="right"/>
    </xf>
    <xf numFmtId="214" fontId="0" fillId="0" borderId="5" xfId="0" applyNumberFormat="1" applyBorder="1" applyAlignment="1">
      <alignment horizontal="right"/>
    </xf>
    <xf numFmtId="214" fontId="22" fillId="0" borderId="0" xfId="0" applyNumberFormat="1" applyFont="1" applyBorder="1" applyAlignment="1">
      <alignment horizontal="right"/>
    </xf>
    <xf numFmtId="0" fontId="73" fillId="0" borderId="0" xfId="0" applyFont="1" applyBorder="1" applyAlignment="1">
      <alignment horizontal="center" vertical="center"/>
    </xf>
    <xf numFmtId="0" fontId="73" fillId="0" borderId="5" xfId="0" applyFont="1" applyBorder="1" applyAlignment="1">
      <alignment horizontal="center" vertical="center"/>
    </xf>
    <xf numFmtId="192" fontId="26" fillId="0" borderId="0" xfId="0" applyNumberFormat="1" applyFont="1" applyBorder="1" applyAlignment="1">
      <alignment horizontal="center" vertical="center"/>
    </xf>
    <xf numFmtId="192" fontId="26" fillId="0" borderId="0" xfId="0" applyNumberFormat="1" applyFont="1" applyFill="1" applyBorder="1" applyAlignment="1">
      <alignment horizontal="center" vertical="center"/>
    </xf>
    <xf numFmtId="212" fontId="20" fillId="0" borderId="4" xfId="0" applyNumberFormat="1" applyFont="1" applyBorder="1" applyAlignment="1">
      <alignment horizontal="right"/>
    </xf>
    <xf numFmtId="212" fontId="34" fillId="0" borderId="0" xfId="0" applyNumberFormat="1" applyFont="1" applyAlignment="1">
      <alignment horizontal="right"/>
    </xf>
    <xf numFmtId="212" fontId="20" fillId="0" borderId="0" xfId="0" applyNumberFormat="1" applyFont="1" applyAlignment="1">
      <alignment horizontal="right"/>
    </xf>
    <xf numFmtId="0" fontId="35" fillId="0" borderId="16" xfId="0" applyFont="1" applyBorder="1" applyAlignment="1">
      <alignment horizontal="center" vertical="center" wrapText="1"/>
    </xf>
    <xf numFmtId="0" fontId="35" fillId="0" borderId="16" xfId="0" applyFont="1" applyBorder="1" applyAlignment="1">
      <alignment horizontal="center" vertical="center"/>
    </xf>
    <xf numFmtId="176" fontId="20" fillId="0" borderId="4" xfId="0" applyNumberFormat="1" applyFont="1" applyBorder="1" applyAlignment="1">
      <alignment vertical="center"/>
    </xf>
    <xf numFmtId="176" fontId="20" fillId="0" borderId="0" xfId="0" applyNumberFormat="1" applyFont="1" applyBorder="1" applyAlignment="1">
      <alignment vertical="center"/>
    </xf>
    <xf numFmtId="176" fontId="20" fillId="0" borderId="0" xfId="0" applyNumberFormat="1" applyFont="1" applyAlignment="1">
      <alignment vertical="center" shrinkToFit="1"/>
    </xf>
    <xf numFmtId="0" fontId="35" fillId="0" borderId="25"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23"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10" xfId="0" applyFont="1" applyBorder="1" applyAlignment="1">
      <alignment horizontal="center" vertical="center" shrinkToFit="1"/>
    </xf>
    <xf numFmtId="0" fontId="35" fillId="0" borderId="25" xfId="0" applyFont="1" applyBorder="1" applyAlignment="1">
      <alignment horizontal="center" vertical="center" textRotation="255" shrinkToFit="1"/>
    </xf>
    <xf numFmtId="0" fontId="35" fillId="0" borderId="1" xfId="0" applyFont="1" applyBorder="1" applyAlignment="1">
      <alignment horizontal="center" vertical="center" textRotation="255" shrinkToFit="1"/>
    </xf>
    <xf numFmtId="0" fontId="35" fillId="0" borderId="23" xfId="0" applyFont="1" applyBorder="1" applyAlignment="1">
      <alignment horizontal="center" vertical="center" textRotation="255" shrinkToFit="1"/>
    </xf>
    <xf numFmtId="0" fontId="35" fillId="0" borderId="4" xfId="0" applyFont="1" applyBorder="1" applyAlignment="1">
      <alignment horizontal="center" vertical="center" textRotation="255" shrinkToFit="1"/>
    </xf>
    <xf numFmtId="0" fontId="35" fillId="0" borderId="0" xfId="0" applyFont="1" applyBorder="1" applyAlignment="1">
      <alignment horizontal="center" vertical="center" textRotation="255" shrinkToFit="1"/>
    </xf>
    <xf numFmtId="0" fontId="35" fillId="0" borderId="5" xfId="0" applyFont="1" applyBorder="1" applyAlignment="1">
      <alignment horizontal="center" vertical="center" textRotation="255" shrinkToFit="1"/>
    </xf>
    <xf numFmtId="0" fontId="35" fillId="0" borderId="8" xfId="0" applyFont="1" applyBorder="1" applyAlignment="1">
      <alignment horizontal="center" vertical="center" textRotation="255" shrinkToFit="1"/>
    </xf>
    <xf numFmtId="0" fontId="35" fillId="0" borderId="7" xfId="0" applyFont="1" applyBorder="1" applyAlignment="1">
      <alignment horizontal="center" vertical="center" textRotation="255" shrinkToFit="1"/>
    </xf>
    <xf numFmtId="0" fontId="35" fillId="0" borderId="10" xfId="0" applyFont="1" applyBorder="1" applyAlignment="1">
      <alignment horizontal="center" vertical="center" textRotation="255" shrinkToFit="1"/>
    </xf>
    <xf numFmtId="176" fontId="20" fillId="0" borderId="0" xfId="0" applyNumberFormat="1" applyFont="1" applyAlignment="1">
      <alignment vertical="center"/>
    </xf>
    <xf numFmtId="0" fontId="35" fillId="0" borderId="25" xfId="0" applyFont="1" applyBorder="1" applyAlignment="1">
      <alignment horizontal="center" vertical="top" wrapText="1"/>
    </xf>
    <xf numFmtId="0" fontId="35" fillId="0" borderId="1" xfId="0" applyFont="1" applyBorder="1" applyAlignment="1">
      <alignment horizontal="center" vertical="top" wrapText="1"/>
    </xf>
    <xf numFmtId="0" fontId="35" fillId="0" borderId="23" xfId="0" applyFont="1" applyBorder="1" applyAlignment="1">
      <alignment horizontal="center" vertical="top" wrapText="1"/>
    </xf>
    <xf numFmtId="0" fontId="35" fillId="0" borderId="4" xfId="0" applyFont="1" applyBorder="1" applyAlignment="1">
      <alignment horizontal="center" vertical="top" wrapText="1"/>
    </xf>
    <xf numFmtId="0" fontId="35" fillId="0" borderId="0" xfId="0" applyFont="1" applyBorder="1" applyAlignment="1">
      <alignment horizontal="center" vertical="top" wrapText="1"/>
    </xf>
    <xf numFmtId="0" fontId="35" fillId="0" borderId="5" xfId="0" applyFont="1" applyBorder="1" applyAlignment="1">
      <alignment horizontal="center" vertical="top" wrapText="1"/>
    </xf>
    <xf numFmtId="0" fontId="35" fillId="0" borderId="8" xfId="0" applyFont="1" applyBorder="1" applyAlignment="1">
      <alignment horizontal="center" vertical="top" wrapText="1"/>
    </xf>
    <xf numFmtId="0" fontId="35" fillId="0" borderId="7" xfId="0" applyFont="1" applyBorder="1" applyAlignment="1">
      <alignment horizontal="center" vertical="top" wrapText="1"/>
    </xf>
    <xf numFmtId="0" fontId="35" fillId="0" borderId="10" xfId="0" applyFont="1" applyBorder="1" applyAlignment="1">
      <alignment horizontal="center" vertical="top"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214" fontId="20" fillId="0" borderId="0" xfId="0" applyNumberFormat="1" applyFont="1" applyAlignment="1">
      <alignment vertical="center"/>
    </xf>
    <xf numFmtId="214" fontId="20" fillId="0" borderId="4" xfId="0" applyNumberFormat="1" applyFont="1" applyBorder="1" applyAlignment="1">
      <alignment vertical="center" shrinkToFit="1"/>
    </xf>
    <xf numFmtId="214" fontId="20" fillId="0" borderId="0" xfId="0" applyNumberFormat="1" applyFont="1" applyAlignment="1">
      <alignment vertical="center" shrinkToFit="1"/>
    </xf>
    <xf numFmtId="0" fontId="22" fillId="0" borderId="0" xfId="0" applyFont="1" applyBorder="1" applyAlignment="1">
      <alignment horizontal="right"/>
    </xf>
    <xf numFmtId="214" fontId="20" fillId="0" borderId="0" xfId="0" applyNumberFormat="1" applyFont="1" applyFill="1" applyAlignment="1">
      <alignment vertical="center"/>
    </xf>
    <xf numFmtId="214" fontId="20" fillId="0" borderId="0" xfId="0" applyNumberFormat="1" applyFont="1" applyAlignment="1"/>
    <xf numFmtId="214" fontId="0" fillId="0" borderId="0" xfId="0" applyNumberFormat="1" applyBorder="1" applyAlignment="1">
      <alignment vertical="center"/>
    </xf>
    <xf numFmtId="212" fontId="20" fillId="0" borderId="0" xfId="0" applyNumberFormat="1" applyFont="1" applyBorder="1" applyAlignment="1">
      <alignment horizontal="right" vertical="center"/>
    </xf>
    <xf numFmtId="0" fontId="75" fillId="0" borderId="0" xfId="0" applyFont="1" applyBorder="1" applyAlignment="1">
      <alignment horizontal="left"/>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7" xfId="0" applyFont="1" applyBorder="1" applyAlignment="1">
      <alignment horizontal="center" vertical="center" wrapText="1" shrinkToFit="1"/>
    </xf>
    <xf numFmtId="212" fontId="20" fillId="0" borderId="4" xfId="0" applyNumberFormat="1" applyFont="1" applyBorder="1" applyAlignment="1">
      <alignment horizontal="right" vertical="center"/>
    </xf>
    <xf numFmtId="0" fontId="20" fillId="0" borderId="0" xfId="0" applyFont="1" applyBorder="1" applyAlignment="1">
      <alignment horizontal="right"/>
    </xf>
    <xf numFmtId="0" fontId="20" fillId="0" borderId="5" xfId="0" applyFont="1" applyBorder="1" applyAlignment="1">
      <alignment horizontal="right"/>
    </xf>
    <xf numFmtId="214" fontId="20" fillId="0" borderId="0" xfId="0" applyNumberFormat="1" applyFont="1" applyBorder="1" applyAlignment="1">
      <alignment horizontal="right" vertical="center"/>
    </xf>
    <xf numFmtId="214" fontId="20" fillId="0" borderId="0" xfId="0" applyNumberFormat="1" applyFont="1" applyBorder="1" applyAlignment="1">
      <alignment vertical="center"/>
    </xf>
    <xf numFmtId="214" fontId="20" fillId="0" borderId="4" xfId="0" applyNumberFormat="1" applyFont="1" applyBorder="1" applyAlignment="1">
      <alignment horizontal="right" vertical="center"/>
    </xf>
    <xf numFmtId="0" fontId="46" fillId="0" borderId="0" xfId="0" applyFont="1" applyAlignment="1">
      <alignment horizontal="right" vertical="top"/>
    </xf>
    <xf numFmtId="176" fontId="18" fillId="0" borderId="24" xfId="0" applyNumberFormat="1" applyFont="1" applyBorder="1" applyAlignment="1">
      <alignment vertical="center"/>
    </xf>
    <xf numFmtId="0" fontId="18" fillId="0" borderId="2" xfId="0" applyFont="1" applyBorder="1" applyAlignment="1">
      <alignment vertical="center"/>
    </xf>
    <xf numFmtId="214" fontId="20" fillId="0" borderId="4" xfId="0" applyNumberFormat="1" applyFont="1" applyBorder="1" applyAlignment="1">
      <alignment vertical="center"/>
    </xf>
    <xf numFmtId="0" fontId="8" fillId="0" borderId="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176" fontId="20" fillId="0" borderId="0" xfId="0" applyNumberFormat="1" applyFont="1" applyBorder="1" applyAlignment="1">
      <alignment horizontal="right" vertical="center"/>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192" fontId="22" fillId="0" borderId="0" xfId="0" applyNumberFormat="1" applyFont="1" applyAlignment="1">
      <alignment horizontal="center" vertical="center"/>
    </xf>
    <xf numFmtId="0" fontId="74" fillId="0" borderId="0" xfId="0" applyFont="1" applyAlignment="1">
      <alignment horizontal="left"/>
    </xf>
    <xf numFmtId="204" fontId="22" fillId="0" borderId="5" xfId="0" applyNumberFormat="1" applyFont="1" applyBorder="1" applyAlignment="1">
      <alignment horizontal="right" vertical="center"/>
    </xf>
    <xf numFmtId="214" fontId="20" fillId="0" borderId="0" xfId="0" applyNumberFormat="1" applyFont="1" applyAlignment="1">
      <alignment horizontal="right" vertical="center"/>
    </xf>
    <xf numFmtId="0" fontId="35" fillId="0" borderId="12"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6" xfId="0" applyFont="1" applyBorder="1" applyAlignment="1">
      <alignment horizontal="center" vertical="center" shrinkToFit="1"/>
    </xf>
    <xf numFmtId="0" fontId="73" fillId="0" borderId="0" xfId="0" applyFont="1" applyAlignment="1">
      <alignment vertical="center"/>
    </xf>
    <xf numFmtId="0" fontId="73" fillId="0" borderId="0" xfId="0" applyFont="1" applyBorder="1" applyAlignment="1">
      <alignment vertical="center"/>
    </xf>
    <xf numFmtId="0" fontId="73" fillId="0" borderId="5" xfId="0" applyFont="1" applyBorder="1" applyAlignment="1">
      <alignment vertical="center"/>
    </xf>
    <xf numFmtId="0" fontId="0" fillId="0" borderId="0" xfId="0" applyAlignment="1">
      <alignment horizontal="right"/>
    </xf>
    <xf numFmtId="0" fontId="0" fillId="0" borderId="5" xfId="0" applyBorder="1" applyAlignment="1">
      <alignment horizontal="right"/>
    </xf>
    <xf numFmtId="0" fontId="0" fillId="0" borderId="0" xfId="0" applyBorder="1" applyAlignment="1">
      <alignment horizontal="right"/>
    </xf>
    <xf numFmtId="214" fontId="0" fillId="0" borderId="0" xfId="0" applyNumberFormat="1" applyBorder="1" applyAlignment="1">
      <alignment horizontal="right"/>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xf>
    <xf numFmtId="0" fontId="4" fillId="0" borderId="7" xfId="0" applyFont="1" applyBorder="1" applyAlignment="1">
      <alignment horizontal="center"/>
    </xf>
    <xf numFmtId="0" fontId="4" fillId="0" borderId="10" xfId="0" applyFont="1" applyBorder="1" applyAlignment="1">
      <alignment horizontal="center"/>
    </xf>
    <xf numFmtId="0" fontId="2" fillId="0" borderId="1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4" fillId="0" borderId="11" xfId="0" applyFont="1" applyBorder="1" applyAlignment="1">
      <alignment horizontal="center" wrapText="1" shrinkToFit="1"/>
    </xf>
    <xf numFmtId="0" fontId="4" fillId="0" borderId="6" xfId="0" applyFont="1" applyBorder="1" applyAlignment="1">
      <alignment horizontal="center" wrapText="1" shrinkToFit="1"/>
    </xf>
    <xf numFmtId="0" fontId="4" fillId="0" borderId="8" xfId="0" applyFont="1" applyBorder="1" applyAlignment="1">
      <alignment horizontal="center" wrapText="1" shrinkToFit="1"/>
    </xf>
    <xf numFmtId="0" fontId="4" fillId="0" borderId="7" xfId="0" applyFont="1" applyBorder="1" applyAlignment="1">
      <alignment horizontal="center" wrapText="1" shrinkToFit="1"/>
    </xf>
    <xf numFmtId="0" fontId="4" fillId="0" borderId="10" xfId="0" applyFont="1" applyBorder="1" applyAlignment="1">
      <alignment horizontal="center" wrapText="1" shrinkToFit="1"/>
    </xf>
    <xf numFmtId="212" fontId="20" fillId="0" borderId="2" xfId="0" applyNumberFormat="1" applyFont="1" applyBorder="1" applyAlignment="1">
      <alignment vertical="center"/>
    </xf>
    <xf numFmtId="212" fontId="20" fillId="0" borderId="0" xfId="0" applyNumberFormat="1" applyFont="1" applyBorder="1" applyAlignment="1">
      <alignment vertical="center"/>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25" fillId="0" borderId="12" xfId="0" applyFont="1" applyBorder="1" applyAlignment="1">
      <alignment vertical="center" wrapText="1" shrinkToFit="1"/>
    </xf>
    <xf numFmtId="0" fontId="25" fillId="0" borderId="11" xfId="0" applyFont="1" applyBorder="1" applyAlignment="1">
      <alignment vertical="center" wrapText="1" shrinkToFit="1"/>
    </xf>
    <xf numFmtId="0" fontId="25" fillId="0" borderId="6" xfId="0" applyFont="1" applyBorder="1" applyAlignment="1">
      <alignment vertical="center" wrapText="1" shrinkToFit="1"/>
    </xf>
    <xf numFmtId="0" fontId="25" fillId="0" borderId="4" xfId="0" applyFont="1" applyBorder="1" applyAlignment="1">
      <alignment vertical="center" wrapText="1" shrinkToFit="1"/>
    </xf>
    <xf numFmtId="0" fontId="25" fillId="0" borderId="0" xfId="0" applyFont="1" applyBorder="1" applyAlignment="1">
      <alignment vertical="center" wrapText="1" shrinkToFit="1"/>
    </xf>
    <xf numFmtId="0" fontId="25" fillId="0" borderId="5" xfId="0" applyFont="1" applyBorder="1" applyAlignment="1">
      <alignment vertical="center" wrapText="1" shrinkToFit="1"/>
    </xf>
    <xf numFmtId="0" fontId="25" fillId="0" borderId="8" xfId="0" applyFont="1" applyBorder="1" applyAlignment="1">
      <alignment vertical="center" wrapText="1" shrinkToFit="1"/>
    </xf>
    <xf numFmtId="0" fontId="25" fillId="0" borderId="7" xfId="0" applyFont="1" applyBorder="1" applyAlignment="1">
      <alignment vertical="center" wrapText="1" shrinkToFit="1"/>
    </xf>
    <xf numFmtId="0" fontId="25" fillId="0" borderId="10" xfId="0" applyFont="1" applyBorder="1" applyAlignment="1">
      <alignment vertical="center" wrapText="1" shrinkToFit="1"/>
    </xf>
    <xf numFmtId="204" fontId="22" fillId="0" borderId="0" xfId="0" applyNumberFormat="1" applyFont="1" applyFill="1" applyAlignment="1">
      <alignment horizontal="right" vertical="center"/>
    </xf>
    <xf numFmtId="204" fontId="22" fillId="0" borderId="5" xfId="0" applyNumberFormat="1" applyFont="1" applyFill="1" applyBorder="1" applyAlignment="1">
      <alignment horizontal="right" vertical="center"/>
    </xf>
    <xf numFmtId="212" fontId="20" fillId="0" borderId="2" xfId="0" applyNumberFormat="1" applyFont="1" applyBorder="1" applyAlignment="1">
      <alignment horizontal="right" vertical="center"/>
    </xf>
    <xf numFmtId="0" fontId="18" fillId="0" borderId="3"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212" fontId="20" fillId="0" borderId="24" xfId="0" applyNumberFormat="1" applyFont="1" applyBorder="1" applyAlignment="1">
      <alignment vertical="center"/>
    </xf>
    <xf numFmtId="212" fontId="20" fillId="0" borderId="4" xfId="0" applyNumberFormat="1" applyFont="1" applyBorder="1" applyAlignment="1">
      <alignment vertical="center"/>
    </xf>
    <xf numFmtId="218" fontId="4" fillId="0" borderId="0" xfId="0" applyNumberFormat="1" applyFont="1" applyFill="1" applyAlignment="1">
      <alignment horizontal="right" vertical="center"/>
    </xf>
    <xf numFmtId="221" fontId="4" fillId="0" borderId="0" xfId="0" applyNumberFormat="1" applyFont="1" applyFill="1" applyAlignment="1">
      <alignment vertical="center"/>
    </xf>
    <xf numFmtId="222" fontId="4" fillId="0" borderId="0" xfId="0" applyNumberFormat="1" applyFont="1" applyFill="1" applyAlignment="1">
      <alignment vertical="center"/>
    </xf>
    <xf numFmtId="222" fontId="4" fillId="0" borderId="0" xfId="0" applyNumberFormat="1" applyFont="1" applyFill="1" applyAlignment="1">
      <alignment horizontal="right" vertical="center"/>
    </xf>
    <xf numFmtId="222" fontId="4" fillId="0" borderId="0" xfId="0" applyNumberFormat="1" applyFont="1" applyFill="1" applyBorder="1" applyAlignment="1">
      <alignment horizontal="right" vertical="center"/>
    </xf>
    <xf numFmtId="0" fontId="4" fillId="0" borderId="0" xfId="0" applyNumberFormat="1" applyFont="1" applyFill="1" applyBorder="1" applyAlignment="1">
      <alignment horizontal="right" vertical="center"/>
    </xf>
    <xf numFmtId="176" fontId="23" fillId="0" borderId="0" xfId="0" applyNumberFormat="1" applyFont="1" applyBorder="1" applyAlignment="1">
      <alignment horizontal="right" vertical="center"/>
    </xf>
    <xf numFmtId="176" fontId="23" fillId="0" borderId="11" xfId="0" applyNumberFormat="1" applyFont="1" applyBorder="1" applyAlignment="1">
      <alignment horizontal="right" vertical="center"/>
    </xf>
    <xf numFmtId="0" fontId="57" fillId="0" borderId="25" xfId="0" applyNumberFormat="1" applyFont="1" applyBorder="1" applyAlignment="1">
      <alignment horizontal="center" vertical="center"/>
    </xf>
    <xf numFmtId="0" fontId="57" fillId="0" borderId="1" xfId="0" quotePrefix="1" applyNumberFormat="1" applyFont="1" applyBorder="1" applyAlignment="1">
      <alignment horizontal="center" vertical="center"/>
    </xf>
    <xf numFmtId="0" fontId="57" fillId="0" borderId="8" xfId="0" quotePrefix="1" applyNumberFormat="1" applyFont="1" applyBorder="1" applyAlignment="1">
      <alignment horizontal="center" vertical="center"/>
    </xf>
    <xf numFmtId="0" fontId="57" fillId="0" borderId="7" xfId="0" quotePrefix="1" applyNumberFormat="1" applyFont="1" applyBorder="1" applyAlignment="1">
      <alignment horizontal="center" vertical="center"/>
    </xf>
    <xf numFmtId="0" fontId="60" fillId="0" borderId="12" xfId="0" applyNumberFormat="1" applyFont="1" applyFill="1" applyBorder="1" applyAlignment="1">
      <alignment horizontal="center" vertical="center" wrapText="1"/>
    </xf>
    <xf numFmtId="0" fontId="26" fillId="0" borderId="0" xfId="0" applyNumberFormat="1" applyFont="1" applyAlignment="1">
      <alignment horizontal="left" vertical="center"/>
    </xf>
    <xf numFmtId="216" fontId="23" fillId="0" borderId="4" xfId="0" applyNumberFormat="1" applyFont="1" applyBorder="1" applyAlignment="1">
      <alignment horizontal="right"/>
    </xf>
    <xf numFmtId="216" fontId="23" fillId="0" borderId="0" xfId="0" applyNumberFormat="1" applyFont="1" applyBorder="1" applyAlignment="1">
      <alignment horizontal="right"/>
    </xf>
    <xf numFmtId="223" fontId="23" fillId="0" borderId="0" xfId="0" applyNumberFormat="1" applyFont="1" applyBorder="1" applyAlignment="1">
      <alignment horizontal="right"/>
    </xf>
    <xf numFmtId="0" fontId="7" fillId="0" borderId="0" xfId="0" applyNumberFormat="1" applyFont="1" applyAlignment="1">
      <alignment vertical="center"/>
    </xf>
    <xf numFmtId="223" fontId="26" fillId="0" borderId="0" xfId="0" applyNumberFormat="1" applyFont="1" applyFill="1" applyAlignment="1"/>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3" xfId="0" applyFont="1" applyFill="1" applyBorder="1" applyAlignment="1">
      <alignment horizontal="center" vertical="center"/>
    </xf>
    <xf numFmtId="0" fontId="4" fillId="0" borderId="1" xfId="0" applyFont="1" applyBorder="1" applyAlignment="1">
      <alignment vertical="center" wrapText="1"/>
    </xf>
    <xf numFmtId="0" fontId="61" fillId="0" borderId="5" xfId="0" applyFont="1" applyBorder="1" applyAlignment="1">
      <alignment horizontal="center" vertical="center"/>
    </xf>
    <xf numFmtId="0" fontId="61" fillId="0" borderId="10" xfId="0" applyFont="1" applyBorder="1" applyAlignment="1">
      <alignment horizontal="center" vertical="center"/>
    </xf>
    <xf numFmtId="0" fontId="62" fillId="2" borderId="21" xfId="0" applyFont="1" applyFill="1" applyBorder="1" applyAlignment="1">
      <alignment horizontal="center" vertical="center"/>
    </xf>
    <xf numFmtId="0" fontId="62" fillId="2" borderId="22" xfId="0" applyFont="1" applyFill="1" applyBorder="1" applyAlignment="1">
      <alignment horizontal="center" vertical="center"/>
    </xf>
    <xf numFmtId="0" fontId="62" fillId="2" borderId="20" xfId="0" applyFont="1" applyFill="1" applyBorder="1" applyAlignment="1">
      <alignment horizontal="center" vertical="center"/>
    </xf>
    <xf numFmtId="0" fontId="60" fillId="0" borderId="11" xfId="0" applyNumberFormat="1" applyFont="1" applyFill="1" applyBorder="1" applyAlignment="1">
      <alignment horizontal="center" vertical="center" wrapText="1"/>
    </xf>
    <xf numFmtId="0" fontId="60" fillId="0" borderId="4" xfId="0" applyNumberFormat="1" applyFont="1" applyFill="1" applyBorder="1" applyAlignment="1">
      <alignment horizontal="center" vertical="center" wrapText="1"/>
    </xf>
    <xf numFmtId="0" fontId="60" fillId="0" borderId="0" xfId="0" applyNumberFormat="1" applyFont="1" applyFill="1" applyBorder="1" applyAlignment="1">
      <alignment horizontal="center" vertical="center" wrapText="1"/>
    </xf>
    <xf numFmtId="0" fontId="60" fillId="0" borderId="8" xfId="0" applyNumberFormat="1" applyFont="1" applyFill="1" applyBorder="1" applyAlignment="1">
      <alignment horizontal="center" vertical="center" wrapText="1"/>
    </xf>
    <xf numFmtId="0" fontId="60" fillId="0" borderId="7" xfId="0" applyNumberFormat="1" applyFont="1" applyFill="1" applyBorder="1" applyAlignment="1">
      <alignment horizontal="center" vertical="center" wrapText="1"/>
    </xf>
    <xf numFmtId="0" fontId="60" fillId="0" borderId="22" xfId="0" applyFont="1" applyFill="1" applyBorder="1" applyAlignment="1">
      <alignment horizontal="center" vertical="center" wrapText="1"/>
    </xf>
    <xf numFmtId="0" fontId="60" fillId="0" borderId="20" xfId="0" applyFont="1" applyFill="1" applyBorder="1" applyAlignment="1">
      <alignment horizontal="center" vertical="center"/>
    </xf>
    <xf numFmtId="0" fontId="60" fillId="0" borderId="2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60" fillId="0" borderId="6" xfId="0" applyFont="1" applyFill="1" applyBorder="1" applyAlignment="1">
      <alignment horizontal="center" vertical="center" wrapText="1"/>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69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border>
        <left style="thin">
          <color indexed="9"/>
        </lef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560294</xdr:colOff>
      <xdr:row>10</xdr:row>
      <xdr:rowOff>56029</xdr:rowOff>
    </xdr:from>
    <xdr:to>
      <xdr:col>3</xdr:col>
      <xdr:colOff>190500</xdr:colOff>
      <xdr:row>11</xdr:row>
      <xdr:rowOff>33617</xdr:rowOff>
    </xdr:to>
    <xdr:sp macro="" textlink="">
      <xdr:nvSpPr>
        <xdr:cNvPr id="2" name="テキスト ボックス 1"/>
        <xdr:cNvSpPr txBox="1"/>
      </xdr:nvSpPr>
      <xdr:spPr>
        <a:xfrm>
          <a:off x="1931894" y="1770529"/>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3" name="テキスト ボックス 2"/>
        <xdr:cNvSpPr txBox="1"/>
      </xdr:nvSpPr>
      <xdr:spPr>
        <a:xfrm>
          <a:off x="1976717" y="7234518"/>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4" name="テキスト ボックス 3"/>
        <xdr:cNvSpPr txBox="1"/>
      </xdr:nvSpPr>
      <xdr:spPr>
        <a:xfrm>
          <a:off x="2673724" y="7245724"/>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560294</xdr:colOff>
      <xdr:row>10</xdr:row>
      <xdr:rowOff>56029</xdr:rowOff>
    </xdr:from>
    <xdr:to>
      <xdr:col>3</xdr:col>
      <xdr:colOff>190500</xdr:colOff>
      <xdr:row>11</xdr:row>
      <xdr:rowOff>33617</xdr:rowOff>
    </xdr:to>
    <xdr:sp macro="" textlink="">
      <xdr:nvSpPr>
        <xdr:cNvPr id="5" name="テキスト ボックス 4"/>
        <xdr:cNvSpPr txBox="1"/>
      </xdr:nvSpPr>
      <xdr:spPr>
        <a:xfrm>
          <a:off x="1455644" y="198960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6" name="テキスト ボックス 5"/>
        <xdr:cNvSpPr txBox="1"/>
      </xdr:nvSpPr>
      <xdr:spPr>
        <a:xfrm>
          <a:off x="1500467" y="9158568"/>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7" name="テキスト ボックス 6"/>
        <xdr:cNvSpPr txBox="1"/>
      </xdr:nvSpPr>
      <xdr:spPr>
        <a:xfrm>
          <a:off x="2435599" y="916977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4"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6"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7"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8"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9"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0"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3"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6"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9"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2"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6"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7"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8"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9"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51</xdr:col>
      <xdr:colOff>76200</xdr:colOff>
      <xdr:row>55</xdr:row>
      <xdr:rowOff>76200</xdr:rowOff>
    </xdr:from>
    <xdr:ext cx="619124" cy="485215"/>
    <xdr:sp macro="" textlink="">
      <xdr:nvSpPr>
        <xdr:cNvPr id="2" name="AutoShape 1"/>
        <xdr:cNvSpPr>
          <a:spLocks noChangeArrowheads="1"/>
        </xdr:cNvSpPr>
      </xdr:nvSpPr>
      <xdr:spPr bwMode="auto">
        <a:xfrm>
          <a:off x="9305925" y="9505950"/>
          <a:ext cx="619124" cy="485215"/>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oneCellAnchor>
  <xdr:twoCellAnchor editAs="oneCell">
    <xdr:from>
      <xdr:col>51</xdr:col>
      <xdr:colOff>76200</xdr:colOff>
      <xdr:row>55</xdr:row>
      <xdr:rowOff>76200</xdr:rowOff>
    </xdr:from>
    <xdr:to>
      <xdr:col>54</xdr:col>
      <xdr:colOff>123824</xdr:colOff>
      <xdr:row>58</xdr:row>
      <xdr:rowOff>57150</xdr:rowOff>
    </xdr:to>
    <xdr:sp macro="" textlink="">
      <xdr:nvSpPr>
        <xdr:cNvPr id="3"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4"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5"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6"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7"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8"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mc:AlternateContent xmlns:mc="http://schemas.openxmlformats.org/markup-compatibility/2006">
    <mc:Choice xmlns:a14="http://schemas.microsoft.com/office/drawing/2010/main" Requires="a14">
      <xdr:twoCellAnchor>
        <xdr:from>
          <xdr:col>1</xdr:col>
          <xdr:colOff>28575</xdr:colOff>
          <xdr:row>9</xdr:row>
          <xdr:rowOff>114300</xdr:rowOff>
        </xdr:from>
        <xdr:to>
          <xdr:col>4</xdr:col>
          <xdr:colOff>142875</xdr:colOff>
          <xdr:row>10</xdr:row>
          <xdr:rowOff>114300</xdr:rowOff>
        </xdr:to>
        <xdr:sp macro="" textlink="">
          <xdr:nvSpPr>
            <xdr:cNvPr id="12292" name="Button 4" hidden="1">
              <a:extLst>
                <a:ext uri="{63B3BB69-23CF-44E3-9099-C40C66FF867C}">
                  <a14:compatExt spid="_x0000_s12292"/>
                </a:ext>
              </a:extLst>
            </xdr:cNvPr>
            <xdr:cNvSpPr/>
          </xdr:nvSpPr>
          <xdr:spPr bwMode="auto">
            <a:xfrm>
              <a:off x="0" y="0"/>
              <a:ext cx="0" cy="0"/>
            </a:xfrm>
            <a:prstGeom prst="rect">
              <a:avLst/>
            </a:prstGeom>
            <a:noFill/>
            <a:ln w="9525">
              <a:miter lim="800000"/>
              <a:headEnd/>
              <a:tailEnd/>
            </a:ln>
            <a:effectLst/>
            <a:extLst>
              <a:ext uri="{AF507438-7753-43E0-B8FC-AC1667EBCBE1}">
                <a14:hiddenEffects>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4;%20&#32113;&#35336;&#31119;&#23713;_&#20154;&#21475;&#12539;&#12539;&#12539;&#24066;&#30010;&#26449;&#21029;&#20154;&#21475;&#21450;&#12403;&#19990;&#241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6;%20&#32113;&#35336;&#31119;&#23713;_&#29289;&#20385;&#12539;&#29983;&#35336;&#12539;&#12539;&#12539;&#28040;&#36027;&#32773;&#29289;&#20385;&#25351;&#2596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317;%20&#32113;&#35336;&#31119;&#23713;_1&#19990;&#24111;&#24403;&#12383;&#12426;1&#12363;&#26376;&#38291;&#12398;&#28040;&#36027;&#25903;&#20986;&#65288;&#20108;&#20154;&#20197;&#19978;&#12398;&#19990;&#24111;&#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318;%20&#32113;&#35336;&#31119;&#23713;_1&#19990;&#24111;&#24403;&#12383;&#12426;1&#12363;&#26376;&#38291;&#12398;&#21454;&#20837;&#12392;&#25903;&#20986;&#65288;&#20108;&#20154;&#20197;&#19978;&#12398;&#19990;&#24111;&#12398;&#12358;&#12385;&#21220;&#21172;&#32773;&#19990;&#24111;&#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319;,&#9320;,&#9321;%20&#32113;&#35336;&#31119;&#23713;_&#21830;&#26989;&#12539;&#12539;&#12539;&#30334;&#36008;&#24215;&#12539;&#12473;&#12540;&#12497;&#12540;&#36009;&#22770;&#38989;&#12289;&#20061;&#24030;&#12467;&#12531;&#12499;&#12491;&#12456;&#12531;&#12473;&#12539;&#12473;&#12488;&#12450;&#36009;&#22770;&#21205;&#215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322;%20&#32113;&#35336;&#31119;&#23713;_&#24314;&#35373;&#12539;&#12539;&#12539;&#30528;&#24037;&#24314;&#31689;&#29289;&#65288;&#29992;&#36884;&#2102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323;,&#9324;,&#9325;%20&#32113;&#35336;&#31119;&#23713;_&#24314;&#35373;&#12539;&#38651;&#21147;&#12539;&#12539;&#12539;&#20844;&#20849;&#24037;&#20107;&#35531;&#36000;&#29366;&#27841;&#12289;&#38651;&#2114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327;,&#9328;,&#9329;%20&#32113;&#35336;&#31119;&#23713;_&#36035;&#37329;&#12539;&#21172;&#20685;&#12539;&#12539;&#12539;&#20840;&#24120;&#29992;&#21172;&#20685;&#32773;&#12398;1&#20154;&#24179;&#22343;&#26376;&#38291;&#29694;&#37329;&#32102;&#19982;&#38989;&#12539;&#26376;&#38291;&#23455;&#21172;&#20685;&#26178;&#38291;&#25968;&#12289;&#20840;&#24120;&#29992;&#21172;&#20685;&#32773;&#2596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9330;,&#9331;%20&#32113;&#35336;&#31119;&#23713;_&#21172;&#20685;&#12539;&#31038;&#20250;&#20445;&#38556;&#12539;&#12539;&#12539;&#19968;&#33324;&#32887;&#26989;&#32057;&#20171;&#29366;&#27841;&#12289;&#29983;&#27963;&#20445;&#357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884;,&#12885;,&#12886;,&#12887;%20&#32113;&#35336;&#31119;&#23713;_&#31038;&#20250;&#12539;&#12539;&#12539;&#29359;&#32618;&#12289;&#24403;&#20107;&#32773;&#21029;&#20132;&#36890;&#20107;&#25925;&#30330;&#29983;&#29366;&#27841;&#12289;&#28779;&#287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8"/>
      <sheetName val="人口移動調査"/>
      <sheetName val="住民基本台帳月報"/>
      <sheetName val="外国人 "/>
    </sheetNames>
    <sheetDataSet>
      <sheetData sheetId="0" refreshError="1"/>
      <sheetData sheetId="1">
        <row r="1">
          <cell r="B1" t="str">
            <v>平成 31 年 １ 月 1 日 現在</v>
          </cell>
        </row>
        <row r="6">
          <cell r="B6">
            <v>2282960</v>
          </cell>
          <cell r="C6">
            <v>5113173</v>
          </cell>
          <cell r="D6">
            <v>2419702</v>
          </cell>
          <cell r="E6">
            <v>2693471</v>
          </cell>
          <cell r="F6">
            <v>65337</v>
          </cell>
          <cell r="G6">
            <v>-292</v>
          </cell>
          <cell r="H6">
            <v>-1188</v>
          </cell>
          <cell r="I6">
            <v>3308</v>
          </cell>
          <cell r="J6">
            <v>4496</v>
          </cell>
          <cell r="K6">
            <v>896</v>
          </cell>
          <cell r="L6">
            <v>18131</v>
          </cell>
          <cell r="M6">
            <v>17235</v>
          </cell>
        </row>
        <row r="7">
          <cell r="B7">
            <v>2044641</v>
          </cell>
          <cell r="C7">
            <v>4512983</v>
          </cell>
          <cell r="D7">
            <v>2131496</v>
          </cell>
          <cell r="E7">
            <v>2381487</v>
          </cell>
          <cell r="F7">
            <v>59095</v>
          </cell>
          <cell r="G7">
            <v>-290</v>
          </cell>
          <cell r="H7">
            <v>-985</v>
          </cell>
          <cell r="I7">
            <v>2925</v>
          </cell>
          <cell r="J7">
            <v>3910</v>
          </cell>
          <cell r="K7">
            <v>695</v>
          </cell>
          <cell r="L7">
            <v>15854</v>
          </cell>
          <cell r="M7">
            <v>15159</v>
          </cell>
        </row>
        <row r="8">
          <cell r="B8">
            <v>238319</v>
          </cell>
          <cell r="C8">
            <v>600190</v>
          </cell>
          <cell r="D8">
            <v>288206</v>
          </cell>
          <cell r="E8">
            <v>311984</v>
          </cell>
          <cell r="F8">
            <v>6242</v>
          </cell>
          <cell r="G8">
            <v>-2</v>
          </cell>
          <cell r="H8">
            <v>-203</v>
          </cell>
          <cell r="I8">
            <v>383</v>
          </cell>
          <cell r="J8">
            <v>586</v>
          </cell>
          <cell r="K8">
            <v>201</v>
          </cell>
          <cell r="L8">
            <v>2277</v>
          </cell>
          <cell r="M8">
            <v>2076</v>
          </cell>
        </row>
        <row r="9">
          <cell r="B9">
            <v>430500</v>
          </cell>
          <cell r="C9">
            <v>944772</v>
          </cell>
          <cell r="D9">
            <v>445613</v>
          </cell>
          <cell r="E9">
            <v>499159</v>
          </cell>
          <cell r="F9">
            <v>11195</v>
          </cell>
          <cell r="G9">
            <v>-447</v>
          </cell>
          <cell r="H9">
            <v>-351</v>
          </cell>
          <cell r="I9">
            <v>586</v>
          </cell>
          <cell r="J9">
            <v>937</v>
          </cell>
          <cell r="K9">
            <v>-96</v>
          </cell>
          <cell r="L9">
            <v>2786</v>
          </cell>
          <cell r="M9">
            <v>2882</v>
          </cell>
        </row>
        <row r="10">
          <cell r="B10">
            <v>42402</v>
          </cell>
          <cell r="C10">
            <v>95935</v>
          </cell>
          <cell r="D10">
            <v>43905</v>
          </cell>
          <cell r="E10">
            <v>52030</v>
          </cell>
          <cell r="F10">
            <v>724</v>
          </cell>
          <cell r="G10">
            <v>-91</v>
          </cell>
          <cell r="H10">
            <v>-77</v>
          </cell>
          <cell r="I10">
            <v>40</v>
          </cell>
          <cell r="J10">
            <v>117</v>
          </cell>
          <cell r="K10">
            <v>-14</v>
          </cell>
          <cell r="L10">
            <v>265</v>
          </cell>
          <cell r="M10">
            <v>279</v>
          </cell>
        </row>
        <row r="11">
          <cell r="B11">
            <v>33960</v>
          </cell>
          <cell r="C11">
            <v>80891</v>
          </cell>
          <cell r="D11">
            <v>38397</v>
          </cell>
          <cell r="E11">
            <v>42494</v>
          </cell>
          <cell r="F11">
            <v>1113</v>
          </cell>
          <cell r="G11">
            <v>-95</v>
          </cell>
          <cell r="H11">
            <v>-52</v>
          </cell>
          <cell r="I11">
            <v>33</v>
          </cell>
          <cell r="J11">
            <v>85</v>
          </cell>
          <cell r="K11">
            <v>-43</v>
          </cell>
          <cell r="L11">
            <v>221</v>
          </cell>
          <cell r="M11">
            <v>264</v>
          </cell>
        </row>
        <row r="12">
          <cell r="B12">
            <v>27924</v>
          </cell>
          <cell r="C12">
            <v>57833</v>
          </cell>
          <cell r="D12">
            <v>28145</v>
          </cell>
          <cell r="E12">
            <v>29688</v>
          </cell>
          <cell r="F12">
            <v>682</v>
          </cell>
          <cell r="G12">
            <v>-86</v>
          </cell>
          <cell r="H12">
            <v>-39</v>
          </cell>
          <cell r="I12">
            <v>34</v>
          </cell>
          <cell r="J12">
            <v>73</v>
          </cell>
          <cell r="K12">
            <v>-47</v>
          </cell>
          <cell r="L12">
            <v>149</v>
          </cell>
          <cell r="M12">
            <v>196</v>
          </cell>
        </row>
        <row r="13">
          <cell r="B13">
            <v>93664</v>
          </cell>
          <cell r="C13">
            <v>182438</v>
          </cell>
          <cell r="D13">
            <v>85654</v>
          </cell>
          <cell r="E13">
            <v>96784</v>
          </cell>
          <cell r="F13">
            <v>3890</v>
          </cell>
          <cell r="G13">
            <v>22</v>
          </cell>
          <cell r="H13">
            <v>-58</v>
          </cell>
          <cell r="I13">
            <v>120</v>
          </cell>
          <cell r="J13">
            <v>178</v>
          </cell>
          <cell r="K13">
            <v>80</v>
          </cell>
          <cell r="L13">
            <v>734</v>
          </cell>
          <cell r="M13">
            <v>654</v>
          </cell>
        </row>
        <row r="14">
          <cell r="B14">
            <v>90045</v>
          </cell>
          <cell r="C14">
            <v>210050</v>
          </cell>
          <cell r="D14">
            <v>99941</v>
          </cell>
          <cell r="E14">
            <v>110109</v>
          </cell>
          <cell r="F14">
            <v>1442</v>
          </cell>
          <cell r="G14">
            <v>-16</v>
          </cell>
          <cell r="H14">
            <v>-37</v>
          </cell>
          <cell r="I14">
            <v>141</v>
          </cell>
          <cell r="J14">
            <v>178</v>
          </cell>
          <cell r="K14">
            <v>21</v>
          </cell>
          <cell r="L14">
            <v>584</v>
          </cell>
          <cell r="M14">
            <v>563</v>
          </cell>
        </row>
        <row r="15">
          <cell r="B15">
            <v>30747</v>
          </cell>
          <cell r="C15">
            <v>65806</v>
          </cell>
          <cell r="D15">
            <v>30866</v>
          </cell>
          <cell r="E15">
            <v>34940</v>
          </cell>
          <cell r="F15">
            <v>729</v>
          </cell>
          <cell r="G15">
            <v>-57</v>
          </cell>
          <cell r="H15">
            <v>-34</v>
          </cell>
          <cell r="I15">
            <v>33</v>
          </cell>
          <cell r="J15">
            <v>67</v>
          </cell>
          <cell r="K15">
            <v>-23</v>
          </cell>
          <cell r="L15">
            <v>198</v>
          </cell>
          <cell r="M15">
            <v>221</v>
          </cell>
        </row>
        <row r="16">
          <cell r="B16">
            <v>111758</v>
          </cell>
          <cell r="C16">
            <v>251819</v>
          </cell>
          <cell r="D16">
            <v>118705</v>
          </cell>
          <cell r="E16">
            <v>133114</v>
          </cell>
          <cell r="F16">
            <v>2615</v>
          </cell>
          <cell r="G16">
            <v>-124</v>
          </cell>
          <cell r="H16">
            <v>-54</v>
          </cell>
          <cell r="I16">
            <v>185</v>
          </cell>
          <cell r="J16">
            <v>239</v>
          </cell>
          <cell r="K16">
            <v>-70</v>
          </cell>
          <cell r="L16">
            <v>635</v>
          </cell>
          <cell r="M16">
            <v>705</v>
          </cell>
        </row>
        <row r="17">
          <cell r="B17">
            <v>807621</v>
          </cell>
          <cell r="C17">
            <v>1582368</v>
          </cell>
          <cell r="D17">
            <v>747043</v>
          </cell>
          <cell r="E17">
            <v>835325</v>
          </cell>
          <cell r="F17">
            <v>31974</v>
          </cell>
          <cell r="G17">
            <v>214</v>
          </cell>
          <cell r="H17">
            <v>52</v>
          </cell>
          <cell r="I17">
            <v>1105</v>
          </cell>
          <cell r="J17">
            <v>1053</v>
          </cell>
          <cell r="K17">
            <v>162</v>
          </cell>
          <cell r="L17">
            <v>7113</v>
          </cell>
          <cell r="M17">
            <v>6951</v>
          </cell>
        </row>
        <row r="18">
          <cell r="B18">
            <v>150621</v>
          </cell>
          <cell r="C18">
            <v>315985</v>
          </cell>
          <cell r="D18">
            <v>153775</v>
          </cell>
          <cell r="E18">
            <v>162210</v>
          </cell>
          <cell r="F18">
            <v>9130</v>
          </cell>
          <cell r="G18">
            <v>123</v>
          </cell>
          <cell r="H18">
            <v>19</v>
          </cell>
          <cell r="I18">
            <v>241</v>
          </cell>
          <cell r="J18">
            <v>222</v>
          </cell>
          <cell r="K18">
            <v>104</v>
          </cell>
          <cell r="L18">
            <v>1220</v>
          </cell>
          <cell r="M18">
            <v>1116</v>
          </cell>
        </row>
        <row r="19">
          <cell r="B19">
            <v>150095</v>
          </cell>
          <cell r="C19">
            <v>240698</v>
          </cell>
          <cell r="D19">
            <v>114817</v>
          </cell>
          <cell r="E19">
            <v>125881</v>
          </cell>
          <cell r="F19">
            <v>6879</v>
          </cell>
          <cell r="G19">
            <v>-42</v>
          </cell>
          <cell r="H19">
            <v>74</v>
          </cell>
          <cell r="I19">
            <v>206</v>
          </cell>
          <cell r="J19">
            <v>132</v>
          </cell>
          <cell r="K19">
            <v>-116</v>
          </cell>
          <cell r="L19">
            <v>1554</v>
          </cell>
          <cell r="M19">
            <v>1670</v>
          </cell>
        </row>
        <row r="20">
          <cell r="B20">
            <v>121985</v>
          </cell>
          <cell r="C20">
            <v>199412</v>
          </cell>
          <cell r="D20">
            <v>89076</v>
          </cell>
          <cell r="E20">
            <v>110336</v>
          </cell>
          <cell r="F20">
            <v>4333</v>
          </cell>
          <cell r="G20">
            <v>183</v>
          </cell>
          <cell r="H20">
            <v>29</v>
          </cell>
          <cell r="I20">
            <v>129</v>
          </cell>
          <cell r="J20">
            <v>100</v>
          </cell>
          <cell r="K20">
            <v>154</v>
          </cell>
          <cell r="L20">
            <v>1243</v>
          </cell>
          <cell r="M20">
            <v>1089</v>
          </cell>
        </row>
        <row r="21">
          <cell r="B21">
            <v>126283</v>
          </cell>
          <cell r="C21">
            <v>262332</v>
          </cell>
          <cell r="D21">
            <v>122066</v>
          </cell>
          <cell r="E21">
            <v>140266</v>
          </cell>
          <cell r="F21">
            <v>5037</v>
          </cell>
          <cell r="G21">
            <v>-45</v>
          </cell>
          <cell r="H21">
            <v>16</v>
          </cell>
          <cell r="I21">
            <v>192</v>
          </cell>
          <cell r="J21">
            <v>176</v>
          </cell>
          <cell r="K21">
            <v>-61</v>
          </cell>
          <cell r="L21">
            <v>998</v>
          </cell>
          <cell r="M21">
            <v>1059</v>
          </cell>
        </row>
        <row r="22">
          <cell r="B22">
            <v>93554</v>
          </cell>
          <cell r="C22">
            <v>212290</v>
          </cell>
          <cell r="D22">
            <v>101743</v>
          </cell>
          <cell r="E22">
            <v>110547</v>
          </cell>
          <cell r="F22">
            <v>3120</v>
          </cell>
          <cell r="G22">
            <v>-79</v>
          </cell>
          <cell r="H22">
            <v>-56</v>
          </cell>
          <cell r="I22">
            <v>123</v>
          </cell>
          <cell r="J22">
            <v>179</v>
          </cell>
          <cell r="K22">
            <v>-23</v>
          </cell>
          <cell r="L22">
            <v>727</v>
          </cell>
          <cell r="M22">
            <v>750</v>
          </cell>
        </row>
        <row r="23">
          <cell r="B23">
            <v>66861</v>
          </cell>
          <cell r="C23">
            <v>132306</v>
          </cell>
          <cell r="D23">
            <v>62156</v>
          </cell>
          <cell r="E23">
            <v>70150</v>
          </cell>
          <cell r="F23">
            <v>1246</v>
          </cell>
          <cell r="G23">
            <v>15</v>
          </cell>
          <cell r="H23">
            <v>-8</v>
          </cell>
          <cell r="I23">
            <v>80</v>
          </cell>
          <cell r="J23">
            <v>88</v>
          </cell>
          <cell r="K23">
            <v>23</v>
          </cell>
          <cell r="L23">
            <v>482</v>
          </cell>
          <cell r="M23">
            <v>459</v>
          </cell>
        </row>
        <row r="24">
          <cell r="B24">
            <v>98222</v>
          </cell>
          <cell r="C24">
            <v>219345</v>
          </cell>
          <cell r="D24">
            <v>103410</v>
          </cell>
          <cell r="E24">
            <v>115935</v>
          </cell>
          <cell r="F24">
            <v>2229</v>
          </cell>
          <cell r="G24">
            <v>59</v>
          </cell>
          <cell r="H24">
            <v>-22</v>
          </cell>
          <cell r="I24">
            <v>134</v>
          </cell>
          <cell r="J24">
            <v>156</v>
          </cell>
          <cell r="K24">
            <v>81</v>
          </cell>
          <cell r="L24">
            <v>889</v>
          </cell>
          <cell r="M24">
            <v>808</v>
          </cell>
        </row>
        <row r="25">
          <cell r="B25">
            <v>49057</v>
          </cell>
          <cell r="C25">
            <v>112963</v>
          </cell>
          <cell r="D25">
            <v>52146</v>
          </cell>
          <cell r="E25">
            <v>60817</v>
          </cell>
          <cell r="F25">
            <v>564</v>
          </cell>
          <cell r="G25">
            <v>-123</v>
          </cell>
          <cell r="H25">
            <v>-94</v>
          </cell>
          <cell r="I25">
            <v>54</v>
          </cell>
          <cell r="J25">
            <v>148</v>
          </cell>
          <cell r="K25">
            <v>-29</v>
          </cell>
          <cell r="L25">
            <v>213</v>
          </cell>
          <cell r="M25">
            <v>242</v>
          </cell>
        </row>
        <row r="26">
          <cell r="B26">
            <v>126849</v>
          </cell>
          <cell r="C26">
            <v>304288</v>
          </cell>
          <cell r="D26">
            <v>144945</v>
          </cell>
          <cell r="E26">
            <v>159343</v>
          </cell>
          <cell r="F26">
            <v>3197</v>
          </cell>
          <cell r="G26">
            <v>52</v>
          </cell>
          <cell r="H26">
            <v>-55</v>
          </cell>
          <cell r="I26">
            <v>212</v>
          </cell>
          <cell r="J26">
            <v>267</v>
          </cell>
          <cell r="K26">
            <v>107</v>
          </cell>
          <cell r="L26">
            <v>808</v>
          </cell>
          <cell r="M26">
            <v>701</v>
          </cell>
        </row>
        <row r="27">
          <cell r="B27">
            <v>23619</v>
          </cell>
          <cell r="C27">
            <v>56080</v>
          </cell>
          <cell r="D27">
            <v>26295</v>
          </cell>
          <cell r="E27">
            <v>29785</v>
          </cell>
          <cell r="F27">
            <v>462</v>
          </cell>
          <cell r="G27">
            <v>-52</v>
          </cell>
          <cell r="H27">
            <v>-27</v>
          </cell>
          <cell r="I27">
            <v>33</v>
          </cell>
          <cell r="J27">
            <v>60</v>
          </cell>
          <cell r="K27">
            <v>-25</v>
          </cell>
          <cell r="L27">
            <v>189</v>
          </cell>
          <cell r="M27">
            <v>214</v>
          </cell>
        </row>
        <row r="28">
          <cell r="B28">
            <v>55827</v>
          </cell>
          <cell r="C28">
            <v>127484</v>
          </cell>
          <cell r="D28">
            <v>60683</v>
          </cell>
          <cell r="E28">
            <v>66801</v>
          </cell>
          <cell r="F28">
            <v>1116</v>
          </cell>
          <cell r="G28">
            <v>-102</v>
          </cell>
          <cell r="H28">
            <v>-68</v>
          </cell>
          <cell r="I28">
            <v>89</v>
          </cell>
          <cell r="J28">
            <v>157</v>
          </cell>
          <cell r="K28">
            <v>-34</v>
          </cell>
          <cell r="L28">
            <v>266</v>
          </cell>
          <cell r="M28">
            <v>300</v>
          </cell>
        </row>
        <row r="29">
          <cell r="B29">
            <v>21048</v>
          </cell>
          <cell r="C29">
            <v>47019</v>
          </cell>
          <cell r="D29">
            <v>21384</v>
          </cell>
          <cell r="E29">
            <v>25635</v>
          </cell>
          <cell r="F29">
            <v>490</v>
          </cell>
          <cell r="G29">
            <v>-52</v>
          </cell>
          <cell r="H29">
            <v>-39</v>
          </cell>
          <cell r="I29">
            <v>22</v>
          </cell>
          <cell r="J29">
            <v>61</v>
          </cell>
          <cell r="K29">
            <v>-13</v>
          </cell>
          <cell r="L29">
            <v>130</v>
          </cell>
          <cell r="M29">
            <v>143</v>
          </cell>
        </row>
        <row r="30">
          <cell r="B30">
            <v>24020</v>
          </cell>
          <cell r="C30">
            <v>65401</v>
          </cell>
          <cell r="D30">
            <v>30822</v>
          </cell>
          <cell r="E30">
            <v>34579</v>
          </cell>
          <cell r="F30">
            <v>358</v>
          </cell>
          <cell r="G30">
            <v>-38</v>
          </cell>
          <cell r="H30">
            <v>-38</v>
          </cell>
          <cell r="I30">
            <v>32</v>
          </cell>
          <cell r="J30">
            <v>70</v>
          </cell>
          <cell r="K30" t="str">
            <v>-</v>
          </cell>
          <cell r="L30">
            <v>79</v>
          </cell>
          <cell r="M30">
            <v>79</v>
          </cell>
        </row>
        <row r="31">
          <cell r="B31">
            <v>22563</v>
          </cell>
          <cell r="C31">
            <v>61840</v>
          </cell>
          <cell r="D31">
            <v>28991</v>
          </cell>
          <cell r="E31">
            <v>32849</v>
          </cell>
          <cell r="F31">
            <v>428</v>
          </cell>
          <cell r="G31">
            <v>-66</v>
          </cell>
          <cell r="H31">
            <v>-41</v>
          </cell>
          <cell r="I31">
            <v>32</v>
          </cell>
          <cell r="J31">
            <v>73</v>
          </cell>
          <cell r="K31">
            <v>-25</v>
          </cell>
          <cell r="L31">
            <v>148</v>
          </cell>
          <cell r="M31">
            <v>173</v>
          </cell>
        </row>
        <row r="32">
          <cell r="B32">
            <v>18373</v>
          </cell>
          <cell r="C32">
            <v>48584</v>
          </cell>
          <cell r="D32">
            <v>23182</v>
          </cell>
          <cell r="E32">
            <v>25402</v>
          </cell>
          <cell r="F32">
            <v>391</v>
          </cell>
          <cell r="G32" t="str">
            <v>-</v>
          </cell>
          <cell r="H32">
            <v>-1</v>
          </cell>
          <cell r="I32">
            <v>46</v>
          </cell>
          <cell r="J32">
            <v>47</v>
          </cell>
          <cell r="K32">
            <v>1</v>
          </cell>
          <cell r="L32">
            <v>176</v>
          </cell>
          <cell r="M32">
            <v>175</v>
          </cell>
        </row>
        <row r="33">
          <cell r="B33">
            <v>12903</v>
          </cell>
          <cell r="C33">
            <v>33406</v>
          </cell>
          <cell r="D33">
            <v>15709</v>
          </cell>
          <cell r="E33">
            <v>17697</v>
          </cell>
          <cell r="F33">
            <v>174</v>
          </cell>
          <cell r="G33">
            <v>-32</v>
          </cell>
          <cell r="H33">
            <v>-37</v>
          </cell>
          <cell r="I33">
            <v>12</v>
          </cell>
          <cell r="J33">
            <v>49</v>
          </cell>
          <cell r="K33">
            <v>5</v>
          </cell>
          <cell r="L33">
            <v>71</v>
          </cell>
          <cell r="M33">
            <v>66</v>
          </cell>
        </row>
        <row r="34">
          <cell r="B34">
            <v>30229</v>
          </cell>
          <cell r="C34">
            <v>71260</v>
          </cell>
          <cell r="D34">
            <v>33952</v>
          </cell>
          <cell r="E34">
            <v>37308</v>
          </cell>
          <cell r="F34">
            <v>670</v>
          </cell>
          <cell r="G34">
            <v>51</v>
          </cell>
          <cell r="H34">
            <v>-13</v>
          </cell>
          <cell r="I34">
            <v>44</v>
          </cell>
          <cell r="J34">
            <v>57</v>
          </cell>
          <cell r="K34">
            <v>64</v>
          </cell>
          <cell r="L34">
            <v>246</v>
          </cell>
          <cell r="M34">
            <v>182</v>
          </cell>
        </row>
        <row r="35">
          <cell r="B35">
            <v>10042</v>
          </cell>
          <cell r="C35">
            <v>24955</v>
          </cell>
          <cell r="D35">
            <v>11711</v>
          </cell>
          <cell r="E35">
            <v>13244</v>
          </cell>
          <cell r="F35">
            <v>256</v>
          </cell>
          <cell r="G35">
            <v>-24</v>
          </cell>
          <cell r="H35">
            <v>-28</v>
          </cell>
          <cell r="I35">
            <v>6</v>
          </cell>
          <cell r="J35">
            <v>34</v>
          </cell>
          <cell r="K35">
            <v>4</v>
          </cell>
          <cell r="L35">
            <v>49</v>
          </cell>
          <cell r="M35">
            <v>45</v>
          </cell>
        </row>
        <row r="36">
          <cell r="B36">
            <v>17479</v>
          </cell>
          <cell r="C36">
            <v>40494</v>
          </cell>
          <cell r="D36">
            <v>18779</v>
          </cell>
          <cell r="E36">
            <v>21715</v>
          </cell>
          <cell r="F36">
            <v>227</v>
          </cell>
          <cell r="G36">
            <v>7</v>
          </cell>
          <cell r="H36">
            <v>-21</v>
          </cell>
          <cell r="I36">
            <v>21</v>
          </cell>
          <cell r="J36">
            <v>42</v>
          </cell>
          <cell r="K36">
            <v>28</v>
          </cell>
          <cell r="L36">
            <v>144</v>
          </cell>
          <cell r="M36">
            <v>116</v>
          </cell>
        </row>
        <row r="37">
          <cell r="B37">
            <v>22340</v>
          </cell>
          <cell r="C37">
            <v>58549</v>
          </cell>
          <cell r="D37">
            <v>27492</v>
          </cell>
          <cell r="E37">
            <v>31057</v>
          </cell>
          <cell r="F37">
            <v>949</v>
          </cell>
          <cell r="G37">
            <v>59</v>
          </cell>
          <cell r="H37">
            <v>-23</v>
          </cell>
          <cell r="I37">
            <v>29</v>
          </cell>
          <cell r="J37">
            <v>52</v>
          </cell>
          <cell r="K37">
            <v>82</v>
          </cell>
          <cell r="L37">
            <v>214</v>
          </cell>
          <cell r="M37">
            <v>132</v>
          </cell>
        </row>
        <row r="38">
          <cell r="B38">
            <v>41171</v>
          </cell>
          <cell r="C38">
            <v>102537</v>
          </cell>
          <cell r="D38">
            <v>48795</v>
          </cell>
          <cell r="E38">
            <v>53742</v>
          </cell>
          <cell r="F38">
            <v>504</v>
          </cell>
          <cell r="G38">
            <v>42</v>
          </cell>
          <cell r="H38">
            <v>16</v>
          </cell>
          <cell r="I38">
            <v>85</v>
          </cell>
          <cell r="J38">
            <v>69</v>
          </cell>
          <cell r="K38">
            <v>26</v>
          </cell>
          <cell r="L38">
            <v>346</v>
          </cell>
          <cell r="M38">
            <v>320</v>
          </cell>
        </row>
        <row r="39">
          <cell r="B39">
            <v>45217</v>
          </cell>
          <cell r="C39">
            <v>111053</v>
          </cell>
          <cell r="D39">
            <v>53367</v>
          </cell>
          <cell r="E39">
            <v>57686</v>
          </cell>
          <cell r="F39">
            <v>608</v>
          </cell>
          <cell r="G39">
            <v>-27</v>
          </cell>
          <cell r="H39">
            <v>-4</v>
          </cell>
          <cell r="I39">
            <v>64</v>
          </cell>
          <cell r="J39">
            <v>68</v>
          </cell>
          <cell r="K39">
            <v>-23</v>
          </cell>
          <cell r="L39">
            <v>415</v>
          </cell>
          <cell r="M39">
            <v>438</v>
          </cell>
        </row>
        <row r="40">
          <cell r="B40">
            <v>41568</v>
          </cell>
          <cell r="C40">
            <v>100920</v>
          </cell>
          <cell r="D40">
            <v>48484</v>
          </cell>
          <cell r="E40">
            <v>52436</v>
          </cell>
          <cell r="F40">
            <v>837</v>
          </cell>
          <cell r="G40">
            <v>86</v>
          </cell>
          <cell r="H40">
            <v>21</v>
          </cell>
          <cell r="I40">
            <v>87</v>
          </cell>
          <cell r="J40">
            <v>66</v>
          </cell>
          <cell r="K40">
            <v>65</v>
          </cell>
          <cell r="L40">
            <v>493</v>
          </cell>
          <cell r="M40">
            <v>428</v>
          </cell>
        </row>
        <row r="41">
          <cell r="B41">
            <v>40671</v>
          </cell>
          <cell r="C41">
            <v>97021</v>
          </cell>
          <cell r="D41">
            <v>46351</v>
          </cell>
          <cell r="E41">
            <v>50670</v>
          </cell>
          <cell r="F41">
            <v>563</v>
          </cell>
          <cell r="G41">
            <v>27</v>
          </cell>
          <cell r="H41">
            <v>-8</v>
          </cell>
          <cell r="I41">
            <v>65</v>
          </cell>
          <cell r="J41">
            <v>73</v>
          </cell>
          <cell r="K41">
            <v>35</v>
          </cell>
          <cell r="L41">
            <v>287</v>
          </cell>
          <cell r="M41">
            <v>252</v>
          </cell>
        </row>
        <row r="42">
          <cell r="B42">
            <v>30008</v>
          </cell>
          <cell r="C42">
            <v>72220</v>
          </cell>
          <cell r="D42">
            <v>34205</v>
          </cell>
          <cell r="E42">
            <v>38015</v>
          </cell>
          <cell r="F42">
            <v>425</v>
          </cell>
          <cell r="G42">
            <v>-65</v>
          </cell>
          <cell r="H42">
            <v>-34</v>
          </cell>
          <cell r="I42">
            <v>35</v>
          </cell>
          <cell r="J42">
            <v>69</v>
          </cell>
          <cell r="K42">
            <v>-31</v>
          </cell>
          <cell r="L42">
            <v>216</v>
          </cell>
          <cell r="M42">
            <v>247</v>
          </cell>
        </row>
        <row r="43">
          <cell r="B43">
            <v>23532</v>
          </cell>
          <cell r="C43">
            <v>58818</v>
          </cell>
          <cell r="D43">
            <v>27920</v>
          </cell>
          <cell r="E43">
            <v>30898</v>
          </cell>
          <cell r="F43">
            <v>624</v>
          </cell>
          <cell r="G43">
            <v>100</v>
          </cell>
          <cell r="H43">
            <v>-3</v>
          </cell>
          <cell r="I43">
            <v>39</v>
          </cell>
          <cell r="J43">
            <v>42</v>
          </cell>
          <cell r="K43">
            <v>103</v>
          </cell>
          <cell r="L43">
            <v>259</v>
          </cell>
          <cell r="M43">
            <v>156</v>
          </cell>
        </row>
        <row r="44">
          <cell r="B44">
            <v>24685</v>
          </cell>
          <cell r="C44">
            <v>63553</v>
          </cell>
          <cell r="D44">
            <v>29599</v>
          </cell>
          <cell r="E44">
            <v>33954</v>
          </cell>
          <cell r="F44">
            <v>320</v>
          </cell>
          <cell r="G44">
            <v>134</v>
          </cell>
          <cell r="H44">
            <v>-4</v>
          </cell>
          <cell r="I44">
            <v>49</v>
          </cell>
          <cell r="J44">
            <v>53</v>
          </cell>
          <cell r="K44">
            <v>138</v>
          </cell>
          <cell r="L44">
            <v>285</v>
          </cell>
          <cell r="M44">
            <v>147</v>
          </cell>
        </row>
        <row r="45">
          <cell r="B45">
            <v>10100</v>
          </cell>
          <cell r="C45">
            <v>28239</v>
          </cell>
          <cell r="D45">
            <v>13283</v>
          </cell>
          <cell r="E45">
            <v>14956</v>
          </cell>
          <cell r="F45">
            <v>213</v>
          </cell>
          <cell r="G45">
            <v>-33</v>
          </cell>
          <cell r="H45">
            <v>-15</v>
          </cell>
          <cell r="I45">
            <v>15</v>
          </cell>
          <cell r="J45">
            <v>30</v>
          </cell>
          <cell r="K45">
            <v>-18</v>
          </cell>
          <cell r="L45">
            <v>52</v>
          </cell>
          <cell r="M45">
            <v>70</v>
          </cell>
        </row>
        <row r="46">
          <cell r="B46">
            <v>10852</v>
          </cell>
          <cell r="C46">
            <v>27310</v>
          </cell>
          <cell r="D46">
            <v>12805</v>
          </cell>
          <cell r="E46">
            <v>14505</v>
          </cell>
          <cell r="F46">
            <v>322</v>
          </cell>
          <cell r="G46">
            <v>-41</v>
          </cell>
          <cell r="H46">
            <v>-27</v>
          </cell>
          <cell r="I46">
            <v>12</v>
          </cell>
          <cell r="J46">
            <v>39</v>
          </cell>
          <cell r="K46">
            <v>-14</v>
          </cell>
          <cell r="L46">
            <v>77</v>
          </cell>
          <cell r="M46">
            <v>91</v>
          </cell>
        </row>
        <row r="47">
          <cell r="B47">
            <v>15256</v>
          </cell>
          <cell r="C47">
            <v>36429</v>
          </cell>
          <cell r="D47">
            <v>16664</v>
          </cell>
          <cell r="E47">
            <v>19765</v>
          </cell>
          <cell r="F47">
            <v>238</v>
          </cell>
          <cell r="G47">
            <v>-40</v>
          </cell>
          <cell r="H47">
            <v>-40</v>
          </cell>
          <cell r="I47">
            <v>24</v>
          </cell>
          <cell r="J47">
            <v>64</v>
          </cell>
          <cell r="K47" t="str">
            <v>-</v>
          </cell>
          <cell r="L47">
            <v>76</v>
          </cell>
          <cell r="M47">
            <v>76</v>
          </cell>
        </row>
        <row r="48">
          <cell r="B48">
            <v>19410</v>
          </cell>
          <cell r="C48">
            <v>50458</v>
          </cell>
          <cell r="D48">
            <v>23664</v>
          </cell>
          <cell r="E48">
            <v>26794</v>
          </cell>
          <cell r="F48">
            <v>569</v>
          </cell>
          <cell r="G48">
            <v>-19</v>
          </cell>
          <cell r="H48">
            <v>-33</v>
          </cell>
          <cell r="I48">
            <v>26</v>
          </cell>
          <cell r="J48">
            <v>59</v>
          </cell>
          <cell r="K48">
            <v>14</v>
          </cell>
          <cell r="L48">
            <v>143</v>
          </cell>
          <cell r="M48">
            <v>129</v>
          </cell>
        </row>
        <row r="49">
          <cell r="B49">
            <v>13146</v>
          </cell>
          <cell r="C49">
            <v>36584</v>
          </cell>
          <cell r="D49">
            <v>16958</v>
          </cell>
          <cell r="E49">
            <v>19626</v>
          </cell>
          <cell r="F49">
            <v>185</v>
          </cell>
          <cell r="G49">
            <v>-26</v>
          </cell>
          <cell r="H49">
            <v>-27</v>
          </cell>
          <cell r="I49">
            <v>23</v>
          </cell>
          <cell r="J49">
            <v>50</v>
          </cell>
          <cell r="K49">
            <v>1</v>
          </cell>
          <cell r="L49">
            <v>77</v>
          </cell>
          <cell r="M49">
            <v>76</v>
          </cell>
        </row>
        <row r="50">
          <cell r="B50">
            <v>37439</v>
          </cell>
          <cell r="C50">
            <v>98089</v>
          </cell>
          <cell r="D50">
            <v>46455</v>
          </cell>
          <cell r="E50">
            <v>51634</v>
          </cell>
          <cell r="F50">
            <v>988</v>
          </cell>
          <cell r="G50">
            <v>57</v>
          </cell>
          <cell r="H50">
            <v>-37</v>
          </cell>
          <cell r="I50">
            <v>56</v>
          </cell>
          <cell r="J50">
            <v>93</v>
          </cell>
          <cell r="K50">
            <v>94</v>
          </cell>
          <cell r="L50">
            <v>306</v>
          </cell>
          <cell r="M50">
            <v>212</v>
          </cell>
        </row>
        <row r="51">
          <cell r="B51">
            <v>19116</v>
          </cell>
          <cell r="C51">
            <v>50289</v>
          </cell>
          <cell r="D51">
            <v>24199</v>
          </cell>
          <cell r="E51">
            <v>26090</v>
          </cell>
          <cell r="F51">
            <v>248</v>
          </cell>
          <cell r="G51">
            <v>68</v>
          </cell>
          <cell r="H51">
            <v>-6</v>
          </cell>
          <cell r="I51">
            <v>22</v>
          </cell>
          <cell r="J51">
            <v>28</v>
          </cell>
          <cell r="K51">
            <v>74</v>
          </cell>
          <cell r="L51">
            <v>190</v>
          </cell>
          <cell r="M51">
            <v>116</v>
          </cell>
        </row>
        <row r="52">
          <cell r="B52">
            <v>89234</v>
          </cell>
          <cell r="C52">
            <v>231198</v>
          </cell>
          <cell r="D52">
            <v>112769</v>
          </cell>
          <cell r="E52">
            <v>118429</v>
          </cell>
          <cell r="F52">
            <v>2464</v>
          </cell>
          <cell r="G52">
            <v>74</v>
          </cell>
          <cell r="H52">
            <v>38</v>
          </cell>
          <cell r="I52">
            <v>187</v>
          </cell>
          <cell r="J52">
            <v>149</v>
          </cell>
          <cell r="K52">
            <v>36</v>
          </cell>
          <cell r="L52">
            <v>892</v>
          </cell>
          <cell r="M52">
            <v>856</v>
          </cell>
        </row>
        <row r="53">
          <cell r="B53">
            <v>13596</v>
          </cell>
          <cell r="C53">
            <v>37639</v>
          </cell>
          <cell r="D53">
            <v>18985</v>
          </cell>
          <cell r="E53">
            <v>18654</v>
          </cell>
          <cell r="F53">
            <v>427</v>
          </cell>
          <cell r="G53">
            <v>4</v>
          </cell>
          <cell r="H53">
            <v>-2</v>
          </cell>
          <cell r="I53">
            <v>26</v>
          </cell>
          <cell r="J53">
            <v>28</v>
          </cell>
          <cell r="K53">
            <v>6</v>
          </cell>
          <cell r="L53">
            <v>118</v>
          </cell>
          <cell r="M53">
            <v>112</v>
          </cell>
        </row>
        <row r="54">
          <cell r="B54">
            <v>11914</v>
          </cell>
          <cell r="C54">
            <v>30965</v>
          </cell>
          <cell r="D54">
            <v>14955</v>
          </cell>
          <cell r="E54">
            <v>16010</v>
          </cell>
          <cell r="F54">
            <v>163</v>
          </cell>
          <cell r="G54">
            <v>-21</v>
          </cell>
          <cell r="H54">
            <v>6</v>
          </cell>
          <cell r="I54">
            <v>27</v>
          </cell>
          <cell r="J54">
            <v>21</v>
          </cell>
          <cell r="K54">
            <v>-27</v>
          </cell>
          <cell r="L54">
            <v>84</v>
          </cell>
          <cell r="M54">
            <v>111</v>
          </cell>
        </row>
        <row r="55">
          <cell r="B55">
            <v>18342</v>
          </cell>
          <cell r="C55">
            <v>45721</v>
          </cell>
          <cell r="D55">
            <v>21889</v>
          </cell>
          <cell r="E55">
            <v>23832</v>
          </cell>
          <cell r="F55">
            <v>549</v>
          </cell>
          <cell r="G55">
            <v>-15</v>
          </cell>
          <cell r="H55">
            <v>5</v>
          </cell>
          <cell r="I55">
            <v>37</v>
          </cell>
          <cell r="J55">
            <v>32</v>
          </cell>
          <cell r="K55">
            <v>-20</v>
          </cell>
          <cell r="L55">
            <v>170</v>
          </cell>
          <cell r="M55">
            <v>190</v>
          </cell>
        </row>
        <row r="56">
          <cell r="B56">
            <v>10726</v>
          </cell>
          <cell r="C56">
            <v>28187</v>
          </cell>
          <cell r="D56">
            <v>13592</v>
          </cell>
          <cell r="E56">
            <v>14595</v>
          </cell>
          <cell r="F56">
            <v>206</v>
          </cell>
          <cell r="G56">
            <v>34</v>
          </cell>
          <cell r="H56">
            <v>-1</v>
          </cell>
          <cell r="I56">
            <v>20</v>
          </cell>
          <cell r="J56">
            <v>21</v>
          </cell>
          <cell r="K56">
            <v>35</v>
          </cell>
          <cell r="L56">
            <v>119</v>
          </cell>
          <cell r="M56">
            <v>84</v>
          </cell>
        </row>
        <row r="57">
          <cell r="B57">
            <v>12028</v>
          </cell>
          <cell r="C57">
            <v>32347</v>
          </cell>
          <cell r="D57">
            <v>15691</v>
          </cell>
          <cell r="E57">
            <v>16656</v>
          </cell>
          <cell r="F57">
            <v>353</v>
          </cell>
          <cell r="G57">
            <v>40</v>
          </cell>
          <cell r="H57">
            <v>17</v>
          </cell>
          <cell r="I57">
            <v>29</v>
          </cell>
          <cell r="J57">
            <v>12</v>
          </cell>
          <cell r="K57">
            <v>23</v>
          </cell>
          <cell r="L57">
            <v>137</v>
          </cell>
          <cell r="M57">
            <v>114</v>
          </cell>
        </row>
        <row r="58">
          <cell r="B58">
            <v>3294</v>
          </cell>
          <cell r="C58">
            <v>8842</v>
          </cell>
          <cell r="D58">
            <v>4186</v>
          </cell>
          <cell r="E58">
            <v>4656</v>
          </cell>
          <cell r="F58">
            <v>236</v>
          </cell>
          <cell r="G58">
            <v>13</v>
          </cell>
          <cell r="H58">
            <v>-5</v>
          </cell>
          <cell r="I58">
            <v>6</v>
          </cell>
          <cell r="J58">
            <v>11</v>
          </cell>
          <cell r="K58">
            <v>18</v>
          </cell>
          <cell r="L58">
            <v>37</v>
          </cell>
          <cell r="M58">
            <v>19</v>
          </cell>
        </row>
        <row r="59">
          <cell r="B59">
            <v>19334</v>
          </cell>
          <cell r="C59">
            <v>47497</v>
          </cell>
          <cell r="D59">
            <v>23471</v>
          </cell>
          <cell r="E59">
            <v>24026</v>
          </cell>
          <cell r="F59">
            <v>530</v>
          </cell>
          <cell r="G59">
            <v>19</v>
          </cell>
          <cell r="H59">
            <v>18</v>
          </cell>
          <cell r="I59">
            <v>42</v>
          </cell>
          <cell r="J59">
            <v>24</v>
          </cell>
          <cell r="K59">
            <v>1</v>
          </cell>
          <cell r="L59">
            <v>227</v>
          </cell>
          <cell r="M59">
            <v>226</v>
          </cell>
        </row>
        <row r="60">
          <cell r="B60">
            <v>37489</v>
          </cell>
          <cell r="C60">
            <v>91675</v>
          </cell>
          <cell r="D60">
            <v>43153</v>
          </cell>
          <cell r="E60">
            <v>48522</v>
          </cell>
          <cell r="F60">
            <v>758</v>
          </cell>
          <cell r="G60">
            <v>-24</v>
          </cell>
          <cell r="H60">
            <v>-62</v>
          </cell>
          <cell r="I60">
            <v>45</v>
          </cell>
          <cell r="J60">
            <v>107</v>
          </cell>
          <cell r="K60">
            <v>38</v>
          </cell>
          <cell r="L60">
            <v>294</v>
          </cell>
          <cell r="M60">
            <v>256</v>
          </cell>
        </row>
        <row r="61">
          <cell r="B61">
            <v>5485</v>
          </cell>
          <cell r="C61">
            <v>13555</v>
          </cell>
          <cell r="D61">
            <v>6595</v>
          </cell>
          <cell r="E61">
            <v>6960</v>
          </cell>
          <cell r="F61">
            <v>59</v>
          </cell>
          <cell r="G61">
            <v>16</v>
          </cell>
          <cell r="H61">
            <v>-16</v>
          </cell>
          <cell r="I61">
            <v>4</v>
          </cell>
          <cell r="J61">
            <v>20</v>
          </cell>
          <cell r="K61">
            <v>32</v>
          </cell>
          <cell r="L61">
            <v>75</v>
          </cell>
          <cell r="M61">
            <v>43</v>
          </cell>
        </row>
        <row r="62">
          <cell r="B62">
            <v>12385</v>
          </cell>
          <cell r="C62">
            <v>28302</v>
          </cell>
          <cell r="D62">
            <v>13132</v>
          </cell>
          <cell r="E62">
            <v>15170</v>
          </cell>
          <cell r="F62">
            <v>349</v>
          </cell>
          <cell r="G62">
            <v>-50</v>
          </cell>
          <cell r="H62">
            <v>-19</v>
          </cell>
          <cell r="I62">
            <v>15</v>
          </cell>
          <cell r="J62">
            <v>34</v>
          </cell>
          <cell r="K62">
            <v>-31</v>
          </cell>
          <cell r="L62">
            <v>74</v>
          </cell>
          <cell r="M62">
            <v>105</v>
          </cell>
        </row>
        <row r="63">
          <cell r="B63">
            <v>12079</v>
          </cell>
          <cell r="C63">
            <v>31040</v>
          </cell>
          <cell r="D63">
            <v>14570</v>
          </cell>
          <cell r="E63">
            <v>16470</v>
          </cell>
          <cell r="F63">
            <v>159</v>
          </cell>
          <cell r="G63">
            <v>14</v>
          </cell>
          <cell r="H63">
            <v>-23</v>
          </cell>
          <cell r="I63">
            <v>13</v>
          </cell>
          <cell r="J63">
            <v>36</v>
          </cell>
          <cell r="K63">
            <v>37</v>
          </cell>
          <cell r="L63">
            <v>92</v>
          </cell>
          <cell r="M63">
            <v>55</v>
          </cell>
        </row>
        <row r="64">
          <cell r="B64">
            <v>7540</v>
          </cell>
          <cell r="C64">
            <v>18778</v>
          </cell>
          <cell r="D64">
            <v>8856</v>
          </cell>
          <cell r="E64">
            <v>9922</v>
          </cell>
          <cell r="F64">
            <v>191</v>
          </cell>
          <cell r="G64">
            <v>-4</v>
          </cell>
          <cell r="H64">
            <v>-4</v>
          </cell>
          <cell r="I64">
            <v>13</v>
          </cell>
          <cell r="J64">
            <v>17</v>
          </cell>
          <cell r="K64" t="str">
            <v>-</v>
          </cell>
          <cell r="L64">
            <v>53</v>
          </cell>
          <cell r="M64">
            <v>53</v>
          </cell>
        </row>
        <row r="65">
          <cell r="B65">
            <v>9586</v>
          </cell>
          <cell r="C65">
            <v>22757</v>
          </cell>
          <cell r="D65">
            <v>10732</v>
          </cell>
          <cell r="E65">
            <v>12025</v>
          </cell>
          <cell r="F65">
            <v>301</v>
          </cell>
          <cell r="G65">
            <v>-9</v>
          </cell>
          <cell r="H65">
            <v>-26</v>
          </cell>
          <cell r="I65">
            <v>6</v>
          </cell>
          <cell r="J65">
            <v>32</v>
          </cell>
          <cell r="K65">
            <v>17</v>
          </cell>
          <cell r="L65">
            <v>85</v>
          </cell>
          <cell r="M65">
            <v>68</v>
          </cell>
        </row>
        <row r="66">
          <cell r="B66">
            <v>3275</v>
          </cell>
          <cell r="C66">
            <v>7410</v>
          </cell>
          <cell r="D66">
            <v>3498</v>
          </cell>
          <cell r="E66">
            <v>3912</v>
          </cell>
          <cell r="F66">
            <v>166</v>
          </cell>
          <cell r="G66">
            <v>11</v>
          </cell>
          <cell r="H66">
            <v>-4</v>
          </cell>
          <cell r="I66">
            <v>2</v>
          </cell>
          <cell r="J66">
            <v>6</v>
          </cell>
          <cell r="K66">
            <v>15</v>
          </cell>
          <cell r="L66">
            <v>34</v>
          </cell>
          <cell r="M66">
            <v>19</v>
          </cell>
        </row>
        <row r="67">
          <cell r="B67">
            <v>6311</v>
          </cell>
          <cell r="C67">
            <v>15347</v>
          </cell>
          <cell r="D67">
            <v>7234</v>
          </cell>
          <cell r="E67">
            <v>8113</v>
          </cell>
          <cell r="F67">
            <v>135</v>
          </cell>
          <cell r="G67">
            <v>-20</v>
          </cell>
          <cell r="H67">
            <v>-22</v>
          </cell>
          <cell r="I67">
            <v>4</v>
          </cell>
          <cell r="J67">
            <v>26</v>
          </cell>
          <cell r="K67">
            <v>2</v>
          </cell>
          <cell r="L67">
            <v>51</v>
          </cell>
          <cell r="M67">
            <v>49</v>
          </cell>
        </row>
        <row r="68">
          <cell r="B68">
            <v>5199</v>
          </cell>
          <cell r="C68">
            <v>13079</v>
          </cell>
          <cell r="D68">
            <v>6119</v>
          </cell>
          <cell r="E68">
            <v>6960</v>
          </cell>
          <cell r="F68">
            <v>93</v>
          </cell>
          <cell r="G68">
            <v>-17</v>
          </cell>
          <cell r="H68">
            <v>-8</v>
          </cell>
          <cell r="I68">
            <v>6</v>
          </cell>
          <cell r="J68">
            <v>14</v>
          </cell>
          <cell r="K68">
            <v>-9</v>
          </cell>
          <cell r="L68">
            <v>30</v>
          </cell>
          <cell r="M68">
            <v>39</v>
          </cell>
        </row>
        <row r="69">
          <cell r="B69">
            <v>5199</v>
          </cell>
          <cell r="C69">
            <v>13079</v>
          </cell>
          <cell r="D69">
            <v>6119</v>
          </cell>
          <cell r="E69">
            <v>6960</v>
          </cell>
          <cell r="F69">
            <v>93</v>
          </cell>
          <cell r="G69">
            <v>-17</v>
          </cell>
          <cell r="H69">
            <v>-8</v>
          </cell>
          <cell r="I69">
            <v>6</v>
          </cell>
          <cell r="J69">
            <v>14</v>
          </cell>
          <cell r="K69">
            <v>-9</v>
          </cell>
          <cell r="L69">
            <v>30</v>
          </cell>
          <cell r="M69">
            <v>39</v>
          </cell>
        </row>
        <row r="70">
          <cell r="B70">
            <v>11075</v>
          </cell>
          <cell r="C70">
            <v>31345</v>
          </cell>
          <cell r="D70">
            <v>14866</v>
          </cell>
          <cell r="E70">
            <v>16479</v>
          </cell>
          <cell r="F70">
            <v>198</v>
          </cell>
          <cell r="G70">
            <v>12</v>
          </cell>
          <cell r="H70">
            <v>-10</v>
          </cell>
          <cell r="I70">
            <v>20</v>
          </cell>
          <cell r="J70">
            <v>30</v>
          </cell>
          <cell r="K70">
            <v>22</v>
          </cell>
          <cell r="L70">
            <v>117</v>
          </cell>
          <cell r="M70">
            <v>95</v>
          </cell>
        </row>
        <row r="71">
          <cell r="B71">
            <v>10364</v>
          </cell>
          <cell r="C71">
            <v>29363</v>
          </cell>
          <cell r="D71">
            <v>13956</v>
          </cell>
          <cell r="E71">
            <v>15407</v>
          </cell>
          <cell r="F71">
            <v>190</v>
          </cell>
          <cell r="G71">
            <v>20</v>
          </cell>
          <cell r="H71">
            <v>-5</v>
          </cell>
          <cell r="I71">
            <v>20</v>
          </cell>
          <cell r="J71">
            <v>25</v>
          </cell>
          <cell r="K71">
            <v>25</v>
          </cell>
          <cell r="L71">
            <v>114</v>
          </cell>
          <cell r="M71">
            <v>89</v>
          </cell>
        </row>
        <row r="72">
          <cell r="B72">
            <v>711</v>
          </cell>
          <cell r="C72">
            <v>1982</v>
          </cell>
          <cell r="D72">
            <v>910</v>
          </cell>
          <cell r="E72">
            <v>1072</v>
          </cell>
          <cell r="F72">
            <v>8</v>
          </cell>
          <cell r="G72">
            <v>-8</v>
          </cell>
          <cell r="H72">
            <v>-5</v>
          </cell>
          <cell r="I72" t="str">
            <v>-</v>
          </cell>
          <cell r="J72">
            <v>5</v>
          </cell>
          <cell r="K72">
            <v>-3</v>
          </cell>
          <cell r="L72">
            <v>3</v>
          </cell>
          <cell r="M72">
            <v>6</v>
          </cell>
        </row>
        <row r="73">
          <cell r="B73">
            <v>5391</v>
          </cell>
          <cell r="C73">
            <v>15262</v>
          </cell>
          <cell r="D73">
            <v>7264</v>
          </cell>
          <cell r="E73">
            <v>7998</v>
          </cell>
          <cell r="F73">
            <v>239</v>
          </cell>
          <cell r="G73">
            <v>-5</v>
          </cell>
          <cell r="H73">
            <v>-7</v>
          </cell>
          <cell r="I73">
            <v>12</v>
          </cell>
          <cell r="J73">
            <v>19</v>
          </cell>
          <cell r="K73">
            <v>2</v>
          </cell>
          <cell r="L73">
            <v>62</v>
          </cell>
          <cell r="M73">
            <v>60</v>
          </cell>
        </row>
        <row r="74">
          <cell r="B74">
            <v>5391</v>
          </cell>
          <cell r="C74">
            <v>15262</v>
          </cell>
          <cell r="D74">
            <v>7264</v>
          </cell>
          <cell r="E74">
            <v>7998</v>
          </cell>
          <cell r="F74">
            <v>239</v>
          </cell>
          <cell r="G74">
            <v>-5</v>
          </cell>
          <cell r="H74">
            <v>-7</v>
          </cell>
          <cell r="I74">
            <v>12</v>
          </cell>
          <cell r="J74">
            <v>19</v>
          </cell>
          <cell r="K74">
            <v>2</v>
          </cell>
          <cell r="L74">
            <v>62</v>
          </cell>
          <cell r="M74">
            <v>60</v>
          </cell>
        </row>
        <row r="75">
          <cell r="B75">
            <v>4703</v>
          </cell>
          <cell r="C75">
            <v>13980</v>
          </cell>
          <cell r="D75">
            <v>6639</v>
          </cell>
          <cell r="E75">
            <v>7341</v>
          </cell>
          <cell r="F75">
            <v>94</v>
          </cell>
          <cell r="G75">
            <v>-6</v>
          </cell>
          <cell r="H75">
            <v>1</v>
          </cell>
          <cell r="I75">
            <v>10</v>
          </cell>
          <cell r="J75">
            <v>9</v>
          </cell>
          <cell r="K75">
            <v>-7</v>
          </cell>
          <cell r="L75">
            <v>25</v>
          </cell>
          <cell r="M75">
            <v>32</v>
          </cell>
        </row>
        <row r="76">
          <cell r="B76">
            <v>4703</v>
          </cell>
          <cell r="C76">
            <v>13980</v>
          </cell>
          <cell r="D76">
            <v>6639</v>
          </cell>
          <cell r="E76">
            <v>7341</v>
          </cell>
          <cell r="F76">
            <v>94</v>
          </cell>
          <cell r="G76">
            <v>-6</v>
          </cell>
          <cell r="H76">
            <v>1</v>
          </cell>
          <cell r="I76">
            <v>10</v>
          </cell>
          <cell r="J76">
            <v>9</v>
          </cell>
          <cell r="K76">
            <v>-7</v>
          </cell>
          <cell r="L76">
            <v>25</v>
          </cell>
          <cell r="M76">
            <v>32</v>
          </cell>
        </row>
        <row r="77">
          <cell r="B77">
            <v>7251</v>
          </cell>
          <cell r="C77">
            <v>19915</v>
          </cell>
          <cell r="D77">
            <v>9569</v>
          </cell>
          <cell r="E77">
            <v>10346</v>
          </cell>
          <cell r="F77">
            <v>172</v>
          </cell>
          <cell r="G77">
            <v>7</v>
          </cell>
          <cell r="H77">
            <v>7</v>
          </cell>
          <cell r="I77">
            <v>15</v>
          </cell>
          <cell r="J77">
            <v>8</v>
          </cell>
          <cell r="K77" t="str">
            <v>-</v>
          </cell>
          <cell r="L77">
            <v>59</v>
          </cell>
          <cell r="M77">
            <v>59</v>
          </cell>
        </row>
        <row r="78">
          <cell r="B78">
            <v>7251</v>
          </cell>
          <cell r="C78">
            <v>19915</v>
          </cell>
          <cell r="D78">
            <v>9569</v>
          </cell>
          <cell r="E78">
            <v>10346</v>
          </cell>
          <cell r="F78">
            <v>172</v>
          </cell>
          <cell r="G78">
            <v>7</v>
          </cell>
          <cell r="H78">
            <v>7</v>
          </cell>
          <cell r="I78">
            <v>15</v>
          </cell>
          <cell r="J78">
            <v>8</v>
          </cell>
          <cell r="K78" t="str">
            <v>-</v>
          </cell>
          <cell r="L78">
            <v>59</v>
          </cell>
          <cell r="M78">
            <v>59</v>
          </cell>
        </row>
        <row r="79">
          <cell r="B79">
            <v>31041</v>
          </cell>
          <cell r="C79">
            <v>73798</v>
          </cell>
          <cell r="D79">
            <v>34036</v>
          </cell>
          <cell r="E79">
            <v>39762</v>
          </cell>
          <cell r="F79">
            <v>271</v>
          </cell>
          <cell r="G79">
            <v>-67</v>
          </cell>
          <cell r="H79">
            <v>-91</v>
          </cell>
          <cell r="I79">
            <v>30</v>
          </cell>
          <cell r="J79">
            <v>121</v>
          </cell>
          <cell r="K79">
            <v>24</v>
          </cell>
          <cell r="L79">
            <v>241</v>
          </cell>
          <cell r="M79">
            <v>217</v>
          </cell>
        </row>
        <row r="80">
          <cell r="B80">
            <v>4365</v>
          </cell>
          <cell r="C80">
            <v>10256</v>
          </cell>
          <cell r="D80">
            <v>4730</v>
          </cell>
          <cell r="E80">
            <v>5526</v>
          </cell>
          <cell r="F80">
            <v>25</v>
          </cell>
          <cell r="G80">
            <v>-1</v>
          </cell>
          <cell r="H80">
            <v>-13</v>
          </cell>
          <cell r="I80">
            <v>2</v>
          </cell>
          <cell r="J80">
            <v>15</v>
          </cell>
          <cell r="K80">
            <v>12</v>
          </cell>
          <cell r="L80">
            <v>33</v>
          </cell>
          <cell r="M80">
            <v>21</v>
          </cell>
        </row>
        <row r="81">
          <cell r="B81">
            <v>3890</v>
          </cell>
          <cell r="C81">
            <v>9244</v>
          </cell>
          <cell r="D81">
            <v>4315</v>
          </cell>
          <cell r="E81">
            <v>4929</v>
          </cell>
          <cell r="F81">
            <v>4</v>
          </cell>
          <cell r="G81">
            <v>-26</v>
          </cell>
          <cell r="H81">
            <v>-13</v>
          </cell>
          <cell r="I81">
            <v>4</v>
          </cell>
          <cell r="J81">
            <v>17</v>
          </cell>
          <cell r="K81">
            <v>-13</v>
          </cell>
          <cell r="L81">
            <v>14</v>
          </cell>
          <cell r="M81">
            <v>27</v>
          </cell>
        </row>
        <row r="82">
          <cell r="B82">
            <v>3768</v>
          </cell>
          <cell r="C82">
            <v>8682</v>
          </cell>
          <cell r="D82">
            <v>3954</v>
          </cell>
          <cell r="E82">
            <v>4728</v>
          </cell>
          <cell r="F82">
            <v>29</v>
          </cell>
          <cell r="G82">
            <v>-10</v>
          </cell>
          <cell r="H82">
            <v>-12</v>
          </cell>
          <cell r="I82">
            <v>1</v>
          </cell>
          <cell r="J82">
            <v>13</v>
          </cell>
          <cell r="K82">
            <v>2</v>
          </cell>
          <cell r="L82">
            <v>44</v>
          </cell>
          <cell r="M82">
            <v>42</v>
          </cell>
        </row>
        <row r="83">
          <cell r="B83">
            <v>7087</v>
          </cell>
          <cell r="C83">
            <v>15673</v>
          </cell>
          <cell r="D83">
            <v>7099</v>
          </cell>
          <cell r="E83">
            <v>8574</v>
          </cell>
          <cell r="F83">
            <v>89</v>
          </cell>
          <cell r="G83">
            <v>-9</v>
          </cell>
          <cell r="H83">
            <v>-21</v>
          </cell>
          <cell r="I83">
            <v>9</v>
          </cell>
          <cell r="J83">
            <v>30</v>
          </cell>
          <cell r="K83">
            <v>12</v>
          </cell>
          <cell r="L83">
            <v>61</v>
          </cell>
          <cell r="M83">
            <v>49</v>
          </cell>
        </row>
        <row r="84">
          <cell r="B84">
            <v>2111</v>
          </cell>
          <cell r="C84">
            <v>5099</v>
          </cell>
          <cell r="D84">
            <v>2309</v>
          </cell>
          <cell r="E84">
            <v>2790</v>
          </cell>
          <cell r="F84">
            <v>6</v>
          </cell>
          <cell r="G84">
            <v>10</v>
          </cell>
          <cell r="H84">
            <v>-8</v>
          </cell>
          <cell r="I84">
            <v>1</v>
          </cell>
          <cell r="J84">
            <v>9</v>
          </cell>
          <cell r="K84">
            <v>18</v>
          </cell>
          <cell r="L84">
            <v>23</v>
          </cell>
          <cell r="M84">
            <v>5</v>
          </cell>
        </row>
        <row r="85">
          <cell r="B85">
            <v>1100</v>
          </cell>
          <cell r="C85">
            <v>2886</v>
          </cell>
          <cell r="D85">
            <v>1367</v>
          </cell>
          <cell r="E85">
            <v>1519</v>
          </cell>
          <cell r="F85">
            <v>4</v>
          </cell>
          <cell r="G85">
            <v>-6</v>
          </cell>
          <cell r="H85">
            <v>-3</v>
          </cell>
          <cell r="I85">
            <v>2</v>
          </cell>
          <cell r="J85">
            <v>5</v>
          </cell>
          <cell r="K85">
            <v>-3</v>
          </cell>
          <cell r="L85">
            <v>5</v>
          </cell>
          <cell r="M85">
            <v>8</v>
          </cell>
        </row>
        <row r="86">
          <cell r="B86">
            <v>8720</v>
          </cell>
          <cell r="C86">
            <v>21958</v>
          </cell>
          <cell r="D86">
            <v>10262</v>
          </cell>
          <cell r="E86">
            <v>11696</v>
          </cell>
          <cell r="F86">
            <v>114</v>
          </cell>
          <cell r="G86">
            <v>-25</v>
          </cell>
          <cell r="H86">
            <v>-21</v>
          </cell>
          <cell r="I86">
            <v>11</v>
          </cell>
          <cell r="J86">
            <v>32</v>
          </cell>
          <cell r="K86">
            <v>-4</v>
          </cell>
          <cell r="L86">
            <v>61</v>
          </cell>
          <cell r="M86">
            <v>65</v>
          </cell>
        </row>
        <row r="87">
          <cell r="B87">
            <v>24654</v>
          </cell>
          <cell r="C87">
            <v>55619</v>
          </cell>
          <cell r="D87">
            <v>27983</v>
          </cell>
          <cell r="E87">
            <v>27636</v>
          </cell>
          <cell r="F87">
            <v>1347</v>
          </cell>
          <cell r="G87">
            <v>-13</v>
          </cell>
          <cell r="H87">
            <v>-18</v>
          </cell>
          <cell r="I87">
            <v>37</v>
          </cell>
          <cell r="J87">
            <v>55</v>
          </cell>
          <cell r="K87">
            <v>5</v>
          </cell>
          <cell r="L87">
            <v>249</v>
          </cell>
          <cell r="M87">
            <v>244</v>
          </cell>
        </row>
        <row r="88">
          <cell r="B88">
            <v>17118</v>
          </cell>
          <cell r="C88">
            <v>36372</v>
          </cell>
          <cell r="D88">
            <v>19010</v>
          </cell>
          <cell r="E88">
            <v>17362</v>
          </cell>
          <cell r="F88">
            <v>1185</v>
          </cell>
          <cell r="G88">
            <v>17</v>
          </cell>
          <cell r="H88">
            <v>8</v>
          </cell>
          <cell r="I88">
            <v>27</v>
          </cell>
          <cell r="J88">
            <v>19</v>
          </cell>
          <cell r="K88">
            <v>9</v>
          </cell>
          <cell r="L88">
            <v>201</v>
          </cell>
          <cell r="M88">
            <v>192</v>
          </cell>
        </row>
        <row r="89">
          <cell r="B89">
            <v>7536</v>
          </cell>
          <cell r="C89">
            <v>19247</v>
          </cell>
          <cell r="D89">
            <v>8973</v>
          </cell>
          <cell r="E89">
            <v>10274</v>
          </cell>
          <cell r="F89">
            <v>162</v>
          </cell>
          <cell r="G89">
            <v>-30</v>
          </cell>
          <cell r="H89">
            <v>-26</v>
          </cell>
          <cell r="I89">
            <v>10</v>
          </cell>
          <cell r="J89">
            <v>36</v>
          </cell>
          <cell r="K89">
            <v>-4</v>
          </cell>
          <cell r="L89">
            <v>48</v>
          </cell>
          <cell r="M89">
            <v>52</v>
          </cell>
        </row>
        <row r="90">
          <cell r="B90">
            <v>12696</v>
          </cell>
          <cell r="C90">
            <v>31562</v>
          </cell>
          <cell r="D90">
            <v>15076</v>
          </cell>
          <cell r="E90">
            <v>16486</v>
          </cell>
          <cell r="F90">
            <v>305</v>
          </cell>
          <cell r="G90">
            <v>46</v>
          </cell>
          <cell r="H90">
            <v>-27</v>
          </cell>
          <cell r="I90">
            <v>15</v>
          </cell>
          <cell r="J90">
            <v>42</v>
          </cell>
          <cell r="K90">
            <v>73</v>
          </cell>
          <cell r="L90">
            <v>223</v>
          </cell>
          <cell r="M90">
            <v>150</v>
          </cell>
        </row>
        <row r="91">
          <cell r="B91">
            <v>2710</v>
          </cell>
          <cell r="C91">
            <v>6585</v>
          </cell>
          <cell r="D91">
            <v>3089</v>
          </cell>
          <cell r="E91">
            <v>3496</v>
          </cell>
          <cell r="F91">
            <v>42</v>
          </cell>
          <cell r="G91">
            <v>5</v>
          </cell>
          <cell r="H91">
            <v>-6</v>
          </cell>
          <cell r="I91">
            <v>3</v>
          </cell>
          <cell r="J91">
            <v>9</v>
          </cell>
          <cell r="K91">
            <v>11</v>
          </cell>
          <cell r="L91">
            <v>32</v>
          </cell>
          <cell r="M91">
            <v>21</v>
          </cell>
        </row>
        <row r="92">
          <cell r="B92">
            <v>2835</v>
          </cell>
          <cell r="C92">
            <v>7245</v>
          </cell>
          <cell r="D92">
            <v>3429</v>
          </cell>
          <cell r="E92">
            <v>3816</v>
          </cell>
          <cell r="F92">
            <v>59</v>
          </cell>
          <cell r="G92">
            <v>-5</v>
          </cell>
          <cell r="H92">
            <v>-11</v>
          </cell>
          <cell r="I92">
            <v>2</v>
          </cell>
          <cell r="J92">
            <v>13</v>
          </cell>
          <cell r="K92">
            <v>6</v>
          </cell>
          <cell r="L92">
            <v>22</v>
          </cell>
          <cell r="M92">
            <v>16</v>
          </cell>
        </row>
        <row r="93">
          <cell r="B93">
            <v>7151</v>
          </cell>
          <cell r="C93">
            <v>17732</v>
          </cell>
          <cell r="D93">
            <v>8558</v>
          </cell>
          <cell r="E93">
            <v>9174</v>
          </cell>
          <cell r="F93">
            <v>204</v>
          </cell>
          <cell r="G93">
            <v>46</v>
          </cell>
          <cell r="H93">
            <v>-10</v>
          </cell>
          <cell r="I93">
            <v>10</v>
          </cell>
          <cell r="J93">
            <v>20</v>
          </cell>
          <cell r="K93">
            <v>56</v>
          </cell>
          <cell r="L93">
            <v>169</v>
          </cell>
          <cell r="M93">
            <v>113</v>
          </cell>
        </row>
      </sheetData>
      <sheetData sheetId="2">
        <row r="2">
          <cell r="D2" t="str">
            <v>平成30年11月末日現在</v>
          </cell>
        </row>
        <row r="8">
          <cell r="B8" t="str">
            <v>北九州市</v>
          </cell>
          <cell r="C8">
            <v>453476</v>
          </cell>
          <cell r="D8">
            <v>502649</v>
          </cell>
          <cell r="E8">
            <v>956125</v>
          </cell>
          <cell r="F8">
            <v>479811</v>
          </cell>
        </row>
        <row r="9">
          <cell r="B9" t="str">
            <v>　門司区</v>
          </cell>
          <cell r="C9">
            <v>45766</v>
          </cell>
          <cell r="D9">
            <v>53320</v>
          </cell>
          <cell r="E9">
            <v>99086</v>
          </cell>
          <cell r="F9">
            <v>50021</v>
          </cell>
        </row>
        <row r="10">
          <cell r="B10" t="str">
            <v>　若松区</v>
          </cell>
          <cell r="C10">
            <v>39707</v>
          </cell>
          <cell r="D10">
            <v>43615</v>
          </cell>
          <cell r="E10">
            <v>83322</v>
          </cell>
          <cell r="F10">
            <v>40107</v>
          </cell>
        </row>
        <row r="11">
          <cell r="B11" t="str">
            <v>　戸畑区</v>
          </cell>
          <cell r="C11">
            <v>27943</v>
          </cell>
          <cell r="D11">
            <v>30323</v>
          </cell>
          <cell r="E11">
            <v>58266</v>
          </cell>
          <cell r="F11">
            <v>30124</v>
          </cell>
        </row>
        <row r="12">
          <cell r="B12" t="str">
            <v>　小倉北区</v>
          </cell>
          <cell r="C12">
            <v>85886</v>
          </cell>
          <cell r="D12">
            <v>95531</v>
          </cell>
          <cell r="E12">
            <v>181417</v>
          </cell>
          <cell r="F12">
            <v>100649</v>
          </cell>
        </row>
        <row r="13">
          <cell r="B13" t="str">
            <v>　小倉南区</v>
          </cell>
          <cell r="C13">
            <v>101731</v>
          </cell>
          <cell r="D13">
            <v>110438</v>
          </cell>
          <cell r="E13">
            <v>212169</v>
          </cell>
          <cell r="F13">
            <v>100971</v>
          </cell>
        </row>
        <row r="14">
          <cell r="B14" t="str">
            <v>　八幡東区</v>
          </cell>
          <cell r="C14">
            <v>31316</v>
          </cell>
          <cell r="D14">
            <v>35554</v>
          </cell>
          <cell r="E14">
            <v>66870</v>
          </cell>
          <cell r="F14">
            <v>34848</v>
          </cell>
        </row>
        <row r="15">
          <cell r="B15" t="str">
            <v>　八幡西区</v>
          </cell>
          <cell r="C15">
            <v>121127</v>
          </cell>
          <cell r="D15">
            <v>133868</v>
          </cell>
          <cell r="E15">
            <v>254995</v>
          </cell>
          <cell r="F15">
            <v>123091</v>
          </cell>
        </row>
        <row r="16">
          <cell r="B16" t="str">
            <v>福岡市</v>
          </cell>
          <cell r="C16">
            <v>730717</v>
          </cell>
          <cell r="D16">
            <v>809992</v>
          </cell>
          <cell r="E16">
            <v>1540709</v>
          </cell>
          <cell r="F16">
            <v>789509</v>
          </cell>
        </row>
        <row r="17">
          <cell r="B17" t="str">
            <v>　東区</v>
          </cell>
          <cell r="C17">
            <v>150498</v>
          </cell>
          <cell r="D17">
            <v>158910</v>
          </cell>
          <cell r="E17">
            <v>309408</v>
          </cell>
          <cell r="F17">
            <v>151617</v>
          </cell>
        </row>
        <row r="18">
          <cell r="B18" t="str">
            <v>　博多区</v>
          </cell>
          <cell r="C18">
            <v>111648</v>
          </cell>
          <cell r="D18">
            <v>118785</v>
          </cell>
          <cell r="E18">
            <v>230433</v>
          </cell>
          <cell r="F18">
            <v>138677</v>
          </cell>
        </row>
        <row r="19">
          <cell r="B19" t="str">
            <v>　中央区</v>
          </cell>
          <cell r="C19">
            <v>83354</v>
          </cell>
          <cell r="D19">
            <v>104086</v>
          </cell>
          <cell r="E19">
            <v>187440</v>
          </cell>
          <cell r="F19">
            <v>111598</v>
          </cell>
        </row>
        <row r="20">
          <cell r="B20" t="str">
            <v>　南区</v>
          </cell>
          <cell r="C20">
            <v>123145</v>
          </cell>
          <cell r="D20">
            <v>138537</v>
          </cell>
          <cell r="E20">
            <v>261682</v>
          </cell>
          <cell r="F20">
            <v>130410</v>
          </cell>
        </row>
        <row r="21">
          <cell r="B21" t="str">
            <v>　西区</v>
          </cell>
          <cell r="C21">
            <v>99497</v>
          </cell>
          <cell r="D21">
            <v>108968</v>
          </cell>
          <cell r="E21">
            <v>208465</v>
          </cell>
          <cell r="F21">
            <v>95031</v>
          </cell>
        </row>
        <row r="22">
          <cell r="B22" t="str">
            <v>　城南区</v>
          </cell>
          <cell r="C22">
            <v>59155</v>
          </cell>
          <cell r="D22">
            <v>65901</v>
          </cell>
          <cell r="E22">
            <v>125056</v>
          </cell>
          <cell r="F22">
            <v>61938</v>
          </cell>
        </row>
        <row r="23">
          <cell r="B23" t="str">
            <v>　早良区</v>
          </cell>
          <cell r="C23">
            <v>103420</v>
          </cell>
          <cell r="D23">
            <v>114805</v>
          </cell>
          <cell r="E23">
            <v>218225</v>
          </cell>
          <cell r="F23">
            <v>100238</v>
          </cell>
        </row>
        <row r="24">
          <cell r="B24" t="str">
            <v>大牟田市</v>
          </cell>
          <cell r="C24">
            <v>53380</v>
          </cell>
          <cell r="D24">
            <v>62024</v>
          </cell>
          <cell r="E24">
            <v>115404</v>
          </cell>
          <cell r="F24">
            <v>56955</v>
          </cell>
        </row>
        <row r="25">
          <cell r="B25" t="str">
            <v>久留米市</v>
          </cell>
          <cell r="C25">
            <v>145245</v>
          </cell>
          <cell r="D25">
            <v>160815</v>
          </cell>
          <cell r="E25">
            <v>306060</v>
          </cell>
          <cell r="F25">
            <v>134743</v>
          </cell>
        </row>
        <row r="26">
          <cell r="B26" t="str">
            <v>直方市</v>
          </cell>
          <cell r="C26">
            <v>26795</v>
          </cell>
          <cell r="D26">
            <v>30023</v>
          </cell>
          <cell r="E26">
            <v>56818</v>
          </cell>
          <cell r="F26">
            <v>27090</v>
          </cell>
        </row>
        <row r="27">
          <cell r="B27" t="str">
            <v>飯塚市</v>
          </cell>
          <cell r="C27">
            <v>61232</v>
          </cell>
          <cell r="D27">
            <v>67872</v>
          </cell>
          <cell r="E27">
            <v>129104</v>
          </cell>
          <cell r="F27">
            <v>62278</v>
          </cell>
        </row>
        <row r="28">
          <cell r="B28" t="str">
            <v>田川市</v>
          </cell>
          <cell r="C28">
            <v>22298</v>
          </cell>
          <cell r="D28">
            <v>25752</v>
          </cell>
          <cell r="E28">
            <v>48050</v>
          </cell>
          <cell r="F28">
            <v>24475</v>
          </cell>
        </row>
        <row r="29">
          <cell r="B29" t="str">
            <v>柳川市</v>
          </cell>
          <cell r="C29">
            <v>31475</v>
          </cell>
          <cell r="D29">
            <v>34995</v>
          </cell>
          <cell r="E29">
            <v>66470</v>
          </cell>
          <cell r="F29">
            <v>25658</v>
          </cell>
        </row>
        <row r="30">
          <cell r="B30" t="str">
            <v>八女市</v>
          </cell>
          <cell r="C30">
            <v>30125</v>
          </cell>
          <cell r="D30">
            <v>33691</v>
          </cell>
          <cell r="E30">
            <v>63816</v>
          </cell>
          <cell r="F30">
            <v>24863</v>
          </cell>
        </row>
        <row r="31">
          <cell r="B31" t="str">
            <v>筑後市</v>
          </cell>
          <cell r="C31">
            <v>23648</v>
          </cell>
          <cell r="D31">
            <v>25654</v>
          </cell>
          <cell r="E31">
            <v>49302</v>
          </cell>
          <cell r="F31">
            <v>19379</v>
          </cell>
        </row>
        <row r="32">
          <cell r="B32" t="str">
            <v>大川市</v>
          </cell>
          <cell r="C32">
            <v>16394</v>
          </cell>
          <cell r="D32">
            <v>17996</v>
          </cell>
          <cell r="E32">
            <v>34390</v>
          </cell>
          <cell r="F32">
            <v>13616</v>
          </cell>
        </row>
        <row r="33">
          <cell r="B33" t="str">
            <v>行橋市</v>
          </cell>
          <cell r="C33">
            <v>35211</v>
          </cell>
          <cell r="D33">
            <v>38172</v>
          </cell>
          <cell r="E33">
            <v>73383</v>
          </cell>
          <cell r="F33">
            <v>32684</v>
          </cell>
        </row>
        <row r="34">
          <cell r="B34" t="str">
            <v>豊前市</v>
          </cell>
          <cell r="C34">
            <v>12134</v>
          </cell>
          <cell r="D34">
            <v>13521</v>
          </cell>
          <cell r="E34">
            <v>25655</v>
          </cell>
          <cell r="F34">
            <v>11792</v>
          </cell>
        </row>
        <row r="35">
          <cell r="B35" t="str">
            <v>中間市</v>
          </cell>
          <cell r="C35">
            <v>19582</v>
          </cell>
          <cell r="D35">
            <v>22476</v>
          </cell>
          <cell r="E35">
            <v>42058</v>
          </cell>
          <cell r="F35">
            <v>20555</v>
          </cell>
        </row>
        <row r="36">
          <cell r="B36" t="str">
            <v>小郡市</v>
          </cell>
          <cell r="C36">
            <v>28457</v>
          </cell>
          <cell r="D36">
            <v>31219</v>
          </cell>
          <cell r="E36">
            <v>59676</v>
          </cell>
          <cell r="F36">
            <v>24465</v>
          </cell>
        </row>
        <row r="37">
          <cell r="B37" t="str">
            <v>筑紫野市</v>
          </cell>
          <cell r="C37">
            <v>49710</v>
          </cell>
          <cell r="D37">
            <v>54108</v>
          </cell>
          <cell r="E37">
            <v>103818</v>
          </cell>
          <cell r="F37">
            <v>44627</v>
          </cell>
        </row>
        <row r="38">
          <cell r="B38" t="str">
            <v>春日市</v>
          </cell>
          <cell r="C38">
            <v>54875</v>
          </cell>
          <cell r="D38">
            <v>58377</v>
          </cell>
          <cell r="E38">
            <v>113252</v>
          </cell>
          <cell r="F38">
            <v>48773</v>
          </cell>
        </row>
        <row r="39">
          <cell r="B39" t="str">
            <v>大野城市</v>
          </cell>
          <cell r="C39">
            <v>48597</v>
          </cell>
          <cell r="D39">
            <v>52182</v>
          </cell>
          <cell r="E39">
            <v>100779</v>
          </cell>
          <cell r="F39">
            <v>43759</v>
          </cell>
        </row>
        <row r="40">
          <cell r="B40" t="str">
            <v>宗像市</v>
          </cell>
          <cell r="C40">
            <v>46402</v>
          </cell>
          <cell r="D40">
            <v>50699</v>
          </cell>
          <cell r="E40">
            <v>97101</v>
          </cell>
          <cell r="F40">
            <v>42457</v>
          </cell>
        </row>
        <row r="41">
          <cell r="B41" t="str">
            <v>太宰府市</v>
          </cell>
          <cell r="C41">
            <v>34408</v>
          </cell>
          <cell r="D41">
            <v>37435</v>
          </cell>
          <cell r="E41">
            <v>71843</v>
          </cell>
          <cell r="F41">
            <v>31555</v>
          </cell>
        </row>
        <row r="42">
          <cell r="B42" t="str">
            <v>古賀市</v>
          </cell>
          <cell r="C42">
            <v>28282</v>
          </cell>
          <cell r="D42">
            <v>30769</v>
          </cell>
          <cell r="E42">
            <v>59051</v>
          </cell>
          <cell r="F42">
            <v>25223</v>
          </cell>
        </row>
        <row r="43">
          <cell r="B43" t="str">
            <v>福津市</v>
          </cell>
          <cell r="C43">
            <v>30416</v>
          </cell>
          <cell r="D43">
            <v>34156</v>
          </cell>
          <cell r="E43">
            <v>64572</v>
          </cell>
          <cell r="F43">
            <v>27125</v>
          </cell>
        </row>
        <row r="44">
          <cell r="B44" t="str">
            <v>うきは市</v>
          </cell>
          <cell r="C44">
            <v>14134</v>
          </cell>
          <cell r="D44">
            <v>15662</v>
          </cell>
          <cell r="E44">
            <v>29796</v>
          </cell>
          <cell r="F44">
            <v>11070</v>
          </cell>
        </row>
        <row r="45">
          <cell r="B45" t="str">
            <v>宮若市</v>
          </cell>
          <cell r="C45">
            <v>13433</v>
          </cell>
          <cell r="D45">
            <v>14753</v>
          </cell>
          <cell r="E45">
            <v>28186</v>
          </cell>
          <cell r="F45">
            <v>13173</v>
          </cell>
        </row>
        <row r="46">
          <cell r="B46" t="str">
            <v>嘉麻市</v>
          </cell>
          <cell r="C46">
            <v>17871</v>
          </cell>
          <cell r="D46">
            <v>20536</v>
          </cell>
          <cell r="E46">
            <v>38407</v>
          </cell>
          <cell r="F46">
            <v>18716</v>
          </cell>
        </row>
        <row r="47">
          <cell r="B47" t="str">
            <v>朝倉市</v>
          </cell>
          <cell r="C47">
            <v>25295</v>
          </cell>
          <cell r="D47">
            <v>28234</v>
          </cell>
          <cell r="E47">
            <v>53529</v>
          </cell>
          <cell r="F47">
            <v>21347</v>
          </cell>
        </row>
        <row r="48">
          <cell r="B48" t="str">
            <v>みやま市</v>
          </cell>
          <cell r="C48">
            <v>17541</v>
          </cell>
          <cell r="D48">
            <v>20115</v>
          </cell>
          <cell r="E48">
            <v>37656</v>
          </cell>
          <cell r="F48">
            <v>14366</v>
          </cell>
        </row>
        <row r="49">
          <cell r="B49" t="str">
            <v>糸島市</v>
          </cell>
          <cell r="C49">
            <v>48538</v>
          </cell>
          <cell r="D49">
            <v>53048</v>
          </cell>
          <cell r="E49">
            <v>101586</v>
          </cell>
          <cell r="F49">
            <v>42142</v>
          </cell>
        </row>
        <row r="50">
          <cell r="B50" t="str">
            <v>那珂川市</v>
          </cell>
          <cell r="C50">
            <v>24410</v>
          </cell>
          <cell r="D50">
            <v>25933</v>
          </cell>
          <cell r="E50">
            <v>50343</v>
          </cell>
          <cell r="F50">
            <v>20679</v>
          </cell>
        </row>
        <row r="51">
          <cell r="B51" t="str">
            <v>市計</v>
          </cell>
          <cell r="C51">
            <v>2144081</v>
          </cell>
          <cell r="D51">
            <v>2372858</v>
          </cell>
          <cell r="E51">
            <v>4516939</v>
          </cell>
          <cell r="F51">
            <v>2152885</v>
          </cell>
        </row>
        <row r="52">
          <cell r="B52" t="str">
            <v>宇美町</v>
          </cell>
          <cell r="C52">
            <v>18191</v>
          </cell>
          <cell r="D52">
            <v>19108</v>
          </cell>
          <cell r="E52">
            <v>37299</v>
          </cell>
          <cell r="F52">
            <v>15584</v>
          </cell>
        </row>
        <row r="53">
          <cell r="B53" t="str">
            <v>篠栗町</v>
          </cell>
          <cell r="C53">
            <v>15342</v>
          </cell>
          <cell r="D53">
            <v>16103</v>
          </cell>
          <cell r="E53">
            <v>31445</v>
          </cell>
          <cell r="F53">
            <v>13206</v>
          </cell>
        </row>
        <row r="54">
          <cell r="B54" t="str">
            <v>志免町</v>
          </cell>
          <cell r="C54">
            <v>22154</v>
          </cell>
          <cell r="D54">
            <v>23919</v>
          </cell>
          <cell r="E54">
            <v>46073</v>
          </cell>
          <cell r="F54">
            <v>19642</v>
          </cell>
        </row>
        <row r="55">
          <cell r="B55" t="str">
            <v>須恵町</v>
          </cell>
          <cell r="C55">
            <v>13962</v>
          </cell>
          <cell r="D55">
            <v>14558</v>
          </cell>
          <cell r="E55">
            <v>28520</v>
          </cell>
          <cell r="F55">
            <v>11724</v>
          </cell>
        </row>
        <row r="56">
          <cell r="B56" t="str">
            <v>新宮町</v>
          </cell>
          <cell r="C56">
            <v>15975</v>
          </cell>
          <cell r="D56">
            <v>16915</v>
          </cell>
          <cell r="E56">
            <v>32890</v>
          </cell>
          <cell r="F56">
            <v>12927</v>
          </cell>
        </row>
        <row r="57">
          <cell r="B57" t="str">
            <v>久山町</v>
          </cell>
          <cell r="C57">
            <v>4260</v>
          </cell>
          <cell r="D57">
            <v>4714</v>
          </cell>
          <cell r="E57">
            <v>8974</v>
          </cell>
          <cell r="F57">
            <v>3490</v>
          </cell>
        </row>
        <row r="58">
          <cell r="B58" t="str">
            <v>粕屋町</v>
          </cell>
          <cell r="C58">
            <v>23566</v>
          </cell>
          <cell r="D58">
            <v>24069</v>
          </cell>
          <cell r="E58">
            <v>47635</v>
          </cell>
          <cell r="F58">
            <v>20135</v>
          </cell>
        </row>
        <row r="59">
          <cell r="B59" t="str">
            <v>芦屋町</v>
          </cell>
          <cell r="C59">
            <v>6790</v>
          </cell>
          <cell r="D59">
            <v>7107</v>
          </cell>
          <cell r="E59">
            <v>13897</v>
          </cell>
          <cell r="F59">
            <v>6472</v>
          </cell>
        </row>
        <row r="60">
          <cell r="B60" t="str">
            <v>水巻町</v>
          </cell>
          <cell r="C60">
            <v>13400</v>
          </cell>
          <cell r="D60">
            <v>15155</v>
          </cell>
          <cell r="E60">
            <v>28555</v>
          </cell>
          <cell r="F60">
            <v>13317</v>
          </cell>
        </row>
        <row r="61">
          <cell r="B61" t="str">
            <v>岡垣町</v>
          </cell>
          <cell r="C61">
            <v>15078</v>
          </cell>
          <cell r="D61">
            <v>16718</v>
          </cell>
          <cell r="E61">
            <v>31796</v>
          </cell>
          <cell r="F61">
            <v>13758</v>
          </cell>
        </row>
        <row r="62">
          <cell r="B62" t="str">
            <v>遠賀町</v>
          </cell>
          <cell r="C62">
            <v>9207</v>
          </cell>
          <cell r="D62">
            <v>10139</v>
          </cell>
          <cell r="E62">
            <v>19346</v>
          </cell>
          <cell r="F62">
            <v>8292</v>
          </cell>
        </row>
        <row r="63">
          <cell r="B63" t="str">
            <v>小竹町</v>
          </cell>
          <cell r="C63">
            <v>3690</v>
          </cell>
          <cell r="D63">
            <v>4051</v>
          </cell>
          <cell r="E63">
            <v>7741</v>
          </cell>
          <cell r="F63">
            <v>3890</v>
          </cell>
        </row>
        <row r="64">
          <cell r="B64" t="str">
            <v>鞍手町</v>
          </cell>
          <cell r="C64">
            <v>7662</v>
          </cell>
          <cell r="D64">
            <v>8432</v>
          </cell>
          <cell r="E64">
            <v>16094</v>
          </cell>
          <cell r="F64">
            <v>7502</v>
          </cell>
        </row>
        <row r="65">
          <cell r="B65" t="str">
            <v>桂川町</v>
          </cell>
          <cell r="C65">
            <v>6392</v>
          </cell>
          <cell r="D65">
            <v>7157</v>
          </cell>
          <cell r="E65">
            <v>13549</v>
          </cell>
          <cell r="F65">
            <v>6249</v>
          </cell>
        </row>
        <row r="66">
          <cell r="B66" t="str">
            <v>筑前町</v>
          </cell>
          <cell r="C66">
            <v>14213</v>
          </cell>
          <cell r="D66">
            <v>15450</v>
          </cell>
          <cell r="E66">
            <v>29663</v>
          </cell>
          <cell r="F66">
            <v>11110</v>
          </cell>
        </row>
        <row r="67">
          <cell r="B67" t="str">
            <v>東峰村</v>
          </cell>
          <cell r="C67">
            <v>990</v>
          </cell>
          <cell r="D67">
            <v>1145</v>
          </cell>
          <cell r="E67">
            <v>2135</v>
          </cell>
          <cell r="F67">
            <v>869</v>
          </cell>
        </row>
        <row r="68">
          <cell r="B68" t="str">
            <v>大刀洗町</v>
          </cell>
          <cell r="C68">
            <v>7509</v>
          </cell>
          <cell r="D68">
            <v>8133</v>
          </cell>
          <cell r="E68">
            <v>15642</v>
          </cell>
          <cell r="F68">
            <v>5462</v>
          </cell>
        </row>
        <row r="69">
          <cell r="B69" t="str">
            <v>大木町</v>
          </cell>
          <cell r="C69">
            <v>6806</v>
          </cell>
          <cell r="D69">
            <v>7456</v>
          </cell>
          <cell r="E69">
            <v>14262</v>
          </cell>
          <cell r="F69">
            <v>4954</v>
          </cell>
        </row>
        <row r="70">
          <cell r="B70" t="str">
            <v>広川町</v>
          </cell>
          <cell r="C70">
            <v>9489</v>
          </cell>
          <cell r="D70">
            <v>10172</v>
          </cell>
          <cell r="E70">
            <v>19661</v>
          </cell>
          <cell r="F70">
            <v>7569</v>
          </cell>
        </row>
        <row r="71">
          <cell r="B71" t="str">
            <v>香春町</v>
          </cell>
          <cell r="C71">
            <v>5140</v>
          </cell>
          <cell r="D71">
            <v>5908</v>
          </cell>
          <cell r="E71">
            <v>11048</v>
          </cell>
          <cell r="F71">
            <v>5464</v>
          </cell>
        </row>
        <row r="72">
          <cell r="B72" t="str">
            <v>添田町</v>
          </cell>
          <cell r="C72">
            <v>4676</v>
          </cell>
          <cell r="D72">
            <v>5240</v>
          </cell>
          <cell r="E72">
            <v>9916</v>
          </cell>
          <cell r="F72">
            <v>4742</v>
          </cell>
        </row>
        <row r="73">
          <cell r="B73" t="str">
            <v>糸田町</v>
          </cell>
          <cell r="C73">
            <v>4306</v>
          </cell>
          <cell r="D73">
            <v>4830</v>
          </cell>
          <cell r="E73">
            <v>9136</v>
          </cell>
          <cell r="F73">
            <v>4629</v>
          </cell>
        </row>
        <row r="74">
          <cell r="B74" t="str">
            <v>川崎町</v>
          </cell>
          <cell r="C74">
            <v>7837</v>
          </cell>
          <cell r="D74">
            <v>8973</v>
          </cell>
          <cell r="E74">
            <v>16810</v>
          </cell>
          <cell r="F74">
            <v>8863</v>
          </cell>
        </row>
        <row r="75">
          <cell r="B75" t="str">
            <v>大任町</v>
          </cell>
          <cell r="C75">
            <v>2456</v>
          </cell>
          <cell r="D75">
            <v>2825</v>
          </cell>
          <cell r="E75">
            <v>5281</v>
          </cell>
          <cell r="F75">
            <v>2548</v>
          </cell>
        </row>
        <row r="76">
          <cell r="B76" t="str">
            <v>赤村</v>
          </cell>
          <cell r="C76">
            <v>1508</v>
          </cell>
          <cell r="D76">
            <v>1679</v>
          </cell>
          <cell r="E76">
            <v>3187</v>
          </cell>
          <cell r="F76">
            <v>1521</v>
          </cell>
        </row>
        <row r="77">
          <cell r="B77" t="str">
            <v>福智町</v>
          </cell>
          <cell r="C77">
            <v>10988</v>
          </cell>
          <cell r="D77">
            <v>12049</v>
          </cell>
          <cell r="E77">
            <v>23037</v>
          </cell>
          <cell r="F77">
            <v>11225</v>
          </cell>
        </row>
        <row r="78">
          <cell r="B78" t="str">
            <v>苅田町</v>
          </cell>
          <cell r="C78">
            <v>19459</v>
          </cell>
          <cell r="D78">
            <v>18133</v>
          </cell>
          <cell r="E78">
            <v>37592</v>
          </cell>
          <cell r="F78">
            <v>17919</v>
          </cell>
        </row>
        <row r="79">
          <cell r="B79" t="str">
            <v>みやこ町</v>
          </cell>
          <cell r="C79">
            <v>9423</v>
          </cell>
          <cell r="D79">
            <v>10495</v>
          </cell>
          <cell r="E79">
            <v>19918</v>
          </cell>
          <cell r="F79">
            <v>8640</v>
          </cell>
        </row>
        <row r="80">
          <cell r="B80" t="str">
            <v>吉富町</v>
          </cell>
          <cell r="C80">
            <v>3259</v>
          </cell>
          <cell r="D80">
            <v>3575</v>
          </cell>
          <cell r="E80">
            <v>6834</v>
          </cell>
          <cell r="F80">
            <v>3020</v>
          </cell>
        </row>
        <row r="81">
          <cell r="B81" t="str">
            <v>上毛町</v>
          </cell>
          <cell r="C81">
            <v>3651</v>
          </cell>
          <cell r="D81">
            <v>4005</v>
          </cell>
          <cell r="E81">
            <v>7656</v>
          </cell>
          <cell r="F81">
            <v>3193</v>
          </cell>
        </row>
        <row r="82">
          <cell r="B82" t="str">
            <v>築上町</v>
          </cell>
          <cell r="C82">
            <v>8983</v>
          </cell>
          <cell r="D82">
            <v>9462</v>
          </cell>
          <cell r="E82">
            <v>18445</v>
          </cell>
          <cell r="F82">
            <v>8833</v>
          </cell>
        </row>
        <row r="83">
          <cell r="B83" t="str">
            <v>町村計</v>
          </cell>
          <cell r="C83">
            <v>296362</v>
          </cell>
          <cell r="D83">
            <v>317675</v>
          </cell>
          <cell r="E83">
            <v>614037</v>
          </cell>
          <cell r="F83">
            <v>266749</v>
          </cell>
        </row>
        <row r="84">
          <cell r="B84" t="str">
            <v>県計</v>
          </cell>
          <cell r="C84">
            <v>2440443</v>
          </cell>
          <cell r="D84">
            <v>2690533</v>
          </cell>
          <cell r="E84">
            <v>5130976</v>
          </cell>
          <cell r="F84">
            <v>2419634</v>
          </cell>
        </row>
        <row r="86">
          <cell r="B86" t="str">
            <v>※12月を除く各月の世帯数は、世帯を「日本人世帯（世帯主が日本人）」「外国人世帯（世帯主が外国人）」の２種類に分けたものですが、12月の世帯数は、世帯を「日本人だけの世帯」「外国人だけの世帯」　「複数国籍の世帯」の３種類に分けたものとなっています。これは基となった調査が異なるためです。
　本表では、「前月世帯数」は「日本人だけの世帯」「外国人だけの世帯」　「複数国籍の世帯」の３種類に分けたものの合計となっているため、内数として「複数国籍の世帯」を掲載しています。</v>
          </cell>
        </row>
      </sheetData>
      <sheetData sheetId="3">
        <row r="9">
          <cell r="E9">
            <v>889</v>
          </cell>
        </row>
        <row r="10">
          <cell r="E10">
            <v>1243</v>
          </cell>
        </row>
        <row r="11">
          <cell r="E11">
            <v>803</v>
          </cell>
        </row>
        <row r="12">
          <cell r="E12">
            <v>4699</v>
          </cell>
        </row>
        <row r="13">
          <cell r="E13">
            <v>1618</v>
          </cell>
        </row>
        <row r="14">
          <cell r="E14">
            <v>815</v>
          </cell>
        </row>
        <row r="15">
          <cell r="E15">
            <v>3208</v>
          </cell>
        </row>
        <row r="17">
          <cell r="E17">
            <v>10108</v>
          </cell>
        </row>
        <row r="18">
          <cell r="E18">
            <v>9399</v>
          </cell>
        </row>
        <row r="19">
          <cell r="E19">
            <v>4808</v>
          </cell>
        </row>
        <row r="20">
          <cell r="E20">
            <v>5955</v>
          </cell>
        </row>
        <row r="21">
          <cell r="E21">
            <v>3268</v>
          </cell>
        </row>
        <row r="22">
          <cell r="E22">
            <v>1320</v>
          </cell>
        </row>
        <row r="23">
          <cell r="E23">
            <v>2372</v>
          </cell>
        </row>
        <row r="24">
          <cell r="E24">
            <v>692</v>
          </cell>
        </row>
        <row r="25">
          <cell r="E25">
            <v>3980</v>
          </cell>
        </row>
        <row r="26">
          <cell r="E26">
            <v>531</v>
          </cell>
        </row>
        <row r="27">
          <cell r="E27">
            <v>1382</v>
          </cell>
        </row>
        <row r="28">
          <cell r="E28">
            <v>552</v>
          </cell>
        </row>
        <row r="29">
          <cell r="E29">
            <v>414</v>
          </cell>
        </row>
        <row r="30">
          <cell r="E30">
            <v>491</v>
          </cell>
        </row>
        <row r="31">
          <cell r="E31">
            <v>468</v>
          </cell>
        </row>
        <row r="32">
          <cell r="E32">
            <v>192</v>
          </cell>
        </row>
        <row r="33">
          <cell r="E33">
            <v>726</v>
          </cell>
        </row>
        <row r="34">
          <cell r="E34">
            <v>287</v>
          </cell>
        </row>
        <row r="35">
          <cell r="E35">
            <v>256</v>
          </cell>
        </row>
        <row r="36">
          <cell r="E36">
            <v>1012</v>
          </cell>
        </row>
        <row r="37">
          <cell r="E37">
            <v>598</v>
          </cell>
        </row>
        <row r="38">
          <cell r="E38">
            <v>771</v>
          </cell>
        </row>
        <row r="39">
          <cell r="E39">
            <v>873</v>
          </cell>
        </row>
        <row r="40">
          <cell r="E40">
            <v>648</v>
          </cell>
        </row>
        <row r="41">
          <cell r="E41">
            <v>455</v>
          </cell>
        </row>
        <row r="42">
          <cell r="E42">
            <v>679</v>
          </cell>
        </row>
        <row r="43">
          <cell r="E43">
            <v>362</v>
          </cell>
        </row>
        <row r="44">
          <cell r="E44">
            <v>248</v>
          </cell>
        </row>
        <row r="45">
          <cell r="E45">
            <v>359</v>
          </cell>
        </row>
        <row r="46">
          <cell r="E46">
            <v>296</v>
          </cell>
        </row>
        <row r="47">
          <cell r="E47">
            <v>616</v>
          </cell>
        </row>
        <row r="48">
          <cell r="E48">
            <v>187</v>
          </cell>
        </row>
        <row r="49">
          <cell r="E49">
            <v>1079</v>
          </cell>
        </row>
        <row r="50">
          <cell r="E50">
            <v>263</v>
          </cell>
        </row>
        <row r="52">
          <cell r="E52">
            <v>390</v>
          </cell>
        </row>
        <row r="53">
          <cell r="E53">
            <v>198</v>
          </cell>
        </row>
        <row r="54">
          <cell r="E54">
            <v>567</v>
          </cell>
        </row>
        <row r="55">
          <cell r="E55">
            <v>243</v>
          </cell>
        </row>
        <row r="56">
          <cell r="E56">
            <v>414</v>
          </cell>
        </row>
        <row r="57">
          <cell r="E57">
            <v>238</v>
          </cell>
        </row>
        <row r="58">
          <cell r="E58">
            <v>592</v>
          </cell>
        </row>
        <row r="59">
          <cell r="E59">
            <v>77</v>
          </cell>
        </row>
        <row r="60">
          <cell r="E60">
            <v>377</v>
          </cell>
        </row>
        <row r="61">
          <cell r="E61">
            <v>168</v>
          </cell>
        </row>
        <row r="62">
          <cell r="E62">
            <v>185</v>
          </cell>
        </row>
        <row r="63">
          <cell r="E63">
            <v>180</v>
          </cell>
        </row>
        <row r="64">
          <cell r="E64">
            <v>154</v>
          </cell>
        </row>
        <row r="65">
          <cell r="E65">
            <v>102</v>
          </cell>
        </row>
        <row r="66">
          <cell r="E66">
            <v>249</v>
          </cell>
        </row>
        <row r="67">
          <cell r="E67">
            <v>8</v>
          </cell>
        </row>
        <row r="68">
          <cell r="E68">
            <v>250</v>
          </cell>
        </row>
        <row r="69">
          <cell r="E69">
            <v>114</v>
          </cell>
        </row>
        <row r="70">
          <cell r="E70">
            <v>206</v>
          </cell>
        </row>
        <row r="71">
          <cell r="E71">
            <v>44</v>
          </cell>
        </row>
        <row r="72">
          <cell r="E72">
            <v>5</v>
          </cell>
        </row>
        <row r="73">
          <cell r="E73">
            <v>32</v>
          </cell>
        </row>
        <row r="74">
          <cell r="E74">
            <v>107</v>
          </cell>
        </row>
        <row r="75">
          <cell r="E75">
            <v>8</v>
          </cell>
        </row>
        <row r="76">
          <cell r="E76">
            <v>5</v>
          </cell>
        </row>
        <row r="77">
          <cell r="E77">
            <v>141</v>
          </cell>
        </row>
        <row r="78">
          <cell r="E78">
            <v>1434</v>
          </cell>
        </row>
        <row r="79">
          <cell r="E79">
            <v>183</v>
          </cell>
        </row>
        <row r="80">
          <cell r="E80">
            <v>48</v>
          </cell>
        </row>
        <row r="81">
          <cell r="E81">
            <v>60</v>
          </cell>
        </row>
        <row r="82">
          <cell r="E82">
            <v>198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A005"/>
      <sheetName val="am03"/>
    </sheetNames>
    <definedNames>
      <definedName name="消費者物価8"/>
    </definedNames>
    <sheetDataSet>
      <sheetData sheetId="0" refreshError="1"/>
      <sheetData sheetId="1">
        <row r="25">
          <cell r="I25">
            <v>101.5</v>
          </cell>
          <cell r="J25">
            <v>-0.3</v>
          </cell>
          <cell r="K25">
            <v>0.3</v>
          </cell>
          <cell r="X25">
            <v>103.2</v>
          </cell>
          <cell r="AG25">
            <v>105.4</v>
          </cell>
          <cell r="AJ25">
            <v>111.3</v>
          </cell>
          <cell r="AP25">
            <v>103.8</v>
          </cell>
          <cell r="AS25">
            <v>102.5</v>
          </cell>
          <cell r="AV25">
            <v>98.6</v>
          </cell>
          <cell r="BB25">
            <v>108.5</v>
          </cell>
          <cell r="BH25">
            <v>100.8</v>
          </cell>
          <cell r="BK25">
            <v>103.2</v>
          </cell>
          <cell r="BN25">
            <v>102.2</v>
          </cell>
          <cell r="BQ25">
            <v>100.6</v>
          </cell>
          <cell r="BT25">
            <v>102</v>
          </cell>
          <cell r="BW25">
            <v>102.4</v>
          </cell>
          <cell r="BZ25">
            <v>99.6</v>
          </cell>
          <cell r="CF25">
            <v>99.2</v>
          </cell>
          <cell r="CL25">
            <v>101.9</v>
          </cell>
          <cell r="CO25">
            <v>101.3</v>
          </cell>
          <cell r="CR25">
            <v>102.3</v>
          </cell>
          <cell r="CU25">
            <v>95.5</v>
          </cell>
          <cell r="CX25">
            <v>116.4</v>
          </cell>
          <cell r="DA25">
            <v>101.6</v>
          </cell>
          <cell r="DD25">
            <v>98.9</v>
          </cell>
          <cell r="DG25">
            <v>96.7</v>
          </cell>
          <cell r="DJ25">
            <v>91.8</v>
          </cell>
          <cell r="DM25">
            <v>102.2</v>
          </cell>
          <cell r="DP25">
            <v>105.2</v>
          </cell>
          <cell r="DS25">
            <v>97.1</v>
          </cell>
          <cell r="DV25">
            <v>100.1</v>
          </cell>
          <cell r="DY25">
            <v>103.3</v>
          </cell>
          <cell r="EB25">
            <v>102.9</v>
          </cell>
          <cell r="EE25">
            <v>99.7</v>
          </cell>
          <cell r="EH25">
            <v>103</v>
          </cell>
          <cell r="EK25">
            <v>103</v>
          </cell>
          <cell r="EN25">
            <v>102.5</v>
          </cell>
          <cell r="EQ25">
            <v>104.4</v>
          </cell>
          <cell r="ET25">
            <v>105.5</v>
          </cell>
          <cell r="EW25">
            <v>102.9</v>
          </cell>
          <cell r="EZ25">
            <v>103.5</v>
          </cell>
          <cell r="FC25">
            <v>103.9</v>
          </cell>
          <cell r="FF25">
            <v>99.3</v>
          </cell>
          <cell r="FI25">
            <v>101.7</v>
          </cell>
          <cell r="FL25">
            <v>106.8</v>
          </cell>
          <cell r="FO25">
            <v>99.1</v>
          </cell>
          <cell r="FR25">
            <v>99.8</v>
          </cell>
          <cell r="FU25">
            <v>102.2</v>
          </cell>
          <cell r="FX25">
            <v>92.6</v>
          </cell>
          <cell r="GA25">
            <v>102.8</v>
          </cell>
          <cell r="GD25">
            <v>102.8</v>
          </cell>
          <cell r="GG25">
            <v>101</v>
          </cell>
          <cell r="GJ25">
            <v>102.8</v>
          </cell>
          <cell r="GM25">
            <v>102.8</v>
          </cell>
          <cell r="GP25">
            <v>97.7</v>
          </cell>
          <cell r="GS25">
            <v>100.1</v>
          </cell>
          <cell r="GV25">
            <v>101.8</v>
          </cell>
          <cell r="GY25">
            <v>104.4</v>
          </cell>
          <cell r="HB25">
            <v>102</v>
          </cell>
          <cell r="HE25">
            <v>100.7</v>
          </cell>
          <cell r="HH25">
            <v>98.7</v>
          </cell>
          <cell r="HK25">
            <v>102.9</v>
          </cell>
          <cell r="HN25">
            <v>111.6</v>
          </cell>
          <cell r="HQ25">
            <v>102.7</v>
          </cell>
        </row>
        <row r="84">
          <cell r="I84">
            <v>101.4</v>
          </cell>
          <cell r="J84">
            <v>-0.7</v>
          </cell>
          <cell r="K84">
            <v>-0.1</v>
          </cell>
          <cell r="X84">
            <v>101.8</v>
          </cell>
          <cell r="AG84">
            <v>104.7</v>
          </cell>
          <cell r="AJ84">
            <v>106.4</v>
          </cell>
          <cell r="AP84">
            <v>97.5</v>
          </cell>
          <cell r="AS84">
            <v>99.4</v>
          </cell>
          <cell r="AV84">
            <v>94</v>
          </cell>
          <cell r="BB84">
            <v>108.1</v>
          </cell>
          <cell r="BH84">
            <v>101.5</v>
          </cell>
          <cell r="BK84">
            <v>102.1</v>
          </cell>
          <cell r="BN84">
            <v>101.9</v>
          </cell>
          <cell r="BQ84">
            <v>99</v>
          </cell>
          <cell r="BT84">
            <v>101.6</v>
          </cell>
          <cell r="BW84">
            <v>105.2</v>
          </cell>
          <cell r="BZ84">
            <v>100.6</v>
          </cell>
          <cell r="CF84">
            <v>98.9</v>
          </cell>
          <cell r="CL84">
            <v>113.4</v>
          </cell>
          <cell r="CO84">
            <v>101.8</v>
          </cell>
          <cell r="CR84">
            <v>105.3</v>
          </cell>
          <cell r="CU84">
            <v>97.5</v>
          </cell>
          <cell r="CX84">
            <v>114.2</v>
          </cell>
          <cell r="DA84">
            <v>100</v>
          </cell>
          <cell r="DD84">
            <v>97.1</v>
          </cell>
          <cell r="DG84">
            <v>99.9</v>
          </cell>
          <cell r="DJ84">
            <v>89</v>
          </cell>
          <cell r="DM84">
            <v>96.7</v>
          </cell>
          <cell r="DP84">
            <v>98.4</v>
          </cell>
          <cell r="DS84">
            <v>95.6</v>
          </cell>
          <cell r="DV84">
            <v>98.5</v>
          </cell>
          <cell r="DY84">
            <v>98.5</v>
          </cell>
          <cell r="EB84">
            <v>100.2</v>
          </cell>
          <cell r="EE84">
            <v>100.5</v>
          </cell>
          <cell r="EH84">
            <v>100.2</v>
          </cell>
          <cell r="EK84">
            <v>98.4</v>
          </cell>
          <cell r="EN84">
            <v>99</v>
          </cell>
          <cell r="EQ84">
            <v>96.6</v>
          </cell>
          <cell r="ET84">
            <v>82.5</v>
          </cell>
          <cell r="EW84">
            <v>109.4</v>
          </cell>
          <cell r="EZ84">
            <v>112.4</v>
          </cell>
          <cell r="FC84">
            <v>104.5</v>
          </cell>
          <cell r="FF84">
            <v>99.7</v>
          </cell>
          <cell r="FI84">
            <v>105.1</v>
          </cell>
          <cell r="FL84">
            <v>107</v>
          </cell>
          <cell r="FO84">
            <v>100.3</v>
          </cell>
          <cell r="FR84">
            <v>102</v>
          </cell>
          <cell r="FU84">
            <v>103.4</v>
          </cell>
          <cell r="FX84">
            <v>92</v>
          </cell>
          <cell r="GA84">
            <v>104.9</v>
          </cell>
          <cell r="GD84">
            <v>102.7</v>
          </cell>
          <cell r="GG84">
            <v>101.1</v>
          </cell>
          <cell r="GJ84">
            <v>112.1</v>
          </cell>
          <cell r="GM84">
            <v>102.2</v>
          </cell>
          <cell r="GP84">
            <v>94.5</v>
          </cell>
          <cell r="GS84">
            <v>98.9</v>
          </cell>
          <cell r="GV84">
            <v>101.7</v>
          </cell>
          <cell r="GY84">
            <v>104.1</v>
          </cell>
          <cell r="HB84">
            <v>103</v>
          </cell>
          <cell r="HE84">
            <v>101.6</v>
          </cell>
          <cell r="HH84">
            <v>99.4</v>
          </cell>
          <cell r="HK84">
            <v>106.6</v>
          </cell>
          <cell r="HN84">
            <v>111.6</v>
          </cell>
          <cell r="HQ84">
            <v>103.3</v>
          </cell>
        </row>
        <row r="96">
          <cell r="I96">
            <v>102</v>
          </cell>
          <cell r="J96">
            <v>-0.4</v>
          </cell>
          <cell r="K96">
            <v>-0.1</v>
          </cell>
          <cell r="X96">
            <v>103.7</v>
          </cell>
          <cell r="AG96">
            <v>107.1</v>
          </cell>
          <cell r="AJ96">
            <v>108.1</v>
          </cell>
          <cell r="AP96">
            <v>104.8</v>
          </cell>
          <cell r="AS96">
            <v>105.4</v>
          </cell>
          <cell r="AV96">
            <v>95.5</v>
          </cell>
          <cell r="BB96">
            <v>114.1</v>
          </cell>
          <cell r="BH96">
            <v>104</v>
          </cell>
          <cell r="BK96">
            <v>103.6</v>
          </cell>
          <cell r="BN96">
            <v>102.3</v>
          </cell>
          <cell r="BQ96">
            <v>100.4</v>
          </cell>
          <cell r="BT96">
            <v>101.8</v>
          </cell>
          <cell r="BW96">
            <v>104</v>
          </cell>
          <cell r="BZ96">
            <v>101.1</v>
          </cell>
          <cell r="CF96">
            <v>99.4</v>
          </cell>
          <cell r="CL96">
            <v>105.6</v>
          </cell>
          <cell r="CO96">
            <v>102</v>
          </cell>
          <cell r="CR96">
            <v>105.3</v>
          </cell>
          <cell r="CU96">
            <v>95.5</v>
          </cell>
          <cell r="CX96">
            <v>114.9</v>
          </cell>
          <cell r="DA96">
            <v>100</v>
          </cell>
          <cell r="DD96">
            <v>93.8</v>
          </cell>
          <cell r="DG96">
            <v>89.7</v>
          </cell>
          <cell r="DJ96">
            <v>86.7</v>
          </cell>
          <cell r="DM96">
            <v>92.9</v>
          </cell>
          <cell r="DP96">
            <v>100.3</v>
          </cell>
          <cell r="DS96">
            <v>96.2</v>
          </cell>
          <cell r="DV96">
            <v>99.6</v>
          </cell>
          <cell r="DY96">
            <v>101</v>
          </cell>
          <cell r="EB96">
            <v>101.8</v>
          </cell>
          <cell r="EE96">
            <v>100</v>
          </cell>
          <cell r="EH96">
            <v>101.8</v>
          </cell>
          <cell r="EK96">
            <v>96.5</v>
          </cell>
          <cell r="EN96">
            <v>96</v>
          </cell>
          <cell r="EQ96">
            <v>97.4</v>
          </cell>
          <cell r="ET96">
            <v>106.5</v>
          </cell>
          <cell r="EW96">
            <v>104.3</v>
          </cell>
          <cell r="EZ96">
            <v>102.5</v>
          </cell>
          <cell r="FC96">
            <v>103.6</v>
          </cell>
          <cell r="FF96">
            <v>97</v>
          </cell>
          <cell r="FI96">
            <v>105.2</v>
          </cell>
          <cell r="FL96">
            <v>107</v>
          </cell>
          <cell r="FO96">
            <v>100.6</v>
          </cell>
          <cell r="FR96">
            <v>101.5</v>
          </cell>
          <cell r="FU96">
            <v>104.5</v>
          </cell>
          <cell r="FX96">
            <v>92.5</v>
          </cell>
          <cell r="GA96">
            <v>108.1</v>
          </cell>
          <cell r="GD96">
            <v>105.6</v>
          </cell>
          <cell r="GG96">
            <v>101</v>
          </cell>
          <cell r="GJ96">
            <v>114.6</v>
          </cell>
          <cell r="GM96">
            <v>102.9</v>
          </cell>
          <cell r="GP96">
            <v>91.1</v>
          </cell>
          <cell r="GS96">
            <v>99.3</v>
          </cell>
          <cell r="GV96">
            <v>101.5</v>
          </cell>
          <cell r="GY96">
            <v>105.6</v>
          </cell>
          <cell r="HB96">
            <v>102</v>
          </cell>
          <cell r="HE96">
            <v>101.3</v>
          </cell>
          <cell r="HH96">
            <v>96.8</v>
          </cell>
          <cell r="HK96">
            <v>105.7</v>
          </cell>
          <cell r="HN96">
            <v>111.6</v>
          </cell>
          <cell r="HQ96">
            <v>103.5</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sheetName val="1-1二人以上の世帯"/>
      <sheetName val="参照用"/>
      <sheetName val="Sheet1"/>
    </sheetNames>
    <definedNames>
      <definedName name="Module2.Macro11"/>
    </definedNames>
    <sheetDataSet>
      <sheetData sheetId="0" refreshError="1"/>
      <sheetData sheetId="1" refreshError="1"/>
      <sheetData sheetId="2">
        <row r="14">
          <cell r="B14" t="str">
            <v>世帯数分布(抽出率調整)</v>
          </cell>
          <cell r="C14">
            <v>10000</v>
          </cell>
          <cell r="D14">
            <v>111</v>
          </cell>
          <cell r="E14">
            <v>78</v>
          </cell>
        </row>
        <row r="15">
          <cell r="B15" t="str">
            <v>集計世帯数</v>
          </cell>
          <cell r="C15">
            <v>7639</v>
          </cell>
          <cell r="D15">
            <v>88</v>
          </cell>
          <cell r="E15">
            <v>87</v>
          </cell>
        </row>
        <row r="16">
          <cell r="B16" t="str">
            <v>世帯人員(人)</v>
          </cell>
          <cell r="C16">
            <v>2.98</v>
          </cell>
          <cell r="D16">
            <v>2.79</v>
          </cell>
          <cell r="E16">
            <v>2.61</v>
          </cell>
        </row>
        <row r="17">
          <cell r="B17" t="str">
            <v>18歳未満人員(人)</v>
          </cell>
          <cell r="C17">
            <v>0.59</v>
          </cell>
          <cell r="D17">
            <v>0.56000000000000005</v>
          </cell>
          <cell r="E17">
            <v>0.34</v>
          </cell>
        </row>
        <row r="18">
          <cell r="B18" t="str">
            <v>65歳以上人員(人)</v>
          </cell>
          <cell r="C18">
            <v>0.82</v>
          </cell>
          <cell r="D18">
            <v>0.89</v>
          </cell>
          <cell r="E18">
            <v>1.19</v>
          </cell>
        </row>
        <row r="19">
          <cell r="B19" t="str">
            <v>うち無職者人員(人)</v>
          </cell>
          <cell r="C19">
            <v>0.65</v>
          </cell>
          <cell r="D19">
            <v>0.66</v>
          </cell>
          <cell r="E19">
            <v>0.99</v>
          </cell>
        </row>
        <row r="20">
          <cell r="B20" t="str">
            <v>有業人員(人)</v>
          </cell>
          <cell r="C20">
            <v>1.34</v>
          </cell>
          <cell r="D20">
            <v>1.21</v>
          </cell>
          <cell r="E20">
            <v>0.99</v>
          </cell>
        </row>
        <row r="21">
          <cell r="B21" t="str">
            <v>世帯主の配偶者のうち女の有業率(％)</v>
          </cell>
          <cell r="C21">
            <v>38.700000000000003</v>
          </cell>
          <cell r="D21">
            <v>37.1</v>
          </cell>
          <cell r="E21">
            <v>25.1</v>
          </cell>
        </row>
        <row r="22">
          <cell r="B22" t="str">
            <v>世帯主の年齢(歳)</v>
          </cell>
          <cell r="C22">
            <v>59.1</v>
          </cell>
          <cell r="D22">
            <v>58.9</v>
          </cell>
          <cell r="E22">
            <v>66.3</v>
          </cell>
        </row>
        <row r="23">
          <cell r="B23" t="str">
            <v>持家率(％)</v>
          </cell>
          <cell r="C23">
            <v>83.8</v>
          </cell>
          <cell r="D23">
            <v>73.900000000000006</v>
          </cell>
          <cell r="E23">
            <v>90.9</v>
          </cell>
        </row>
        <row r="24">
          <cell r="B24" t="str">
            <v>平均畳数</v>
          </cell>
          <cell r="C24">
            <v>39.1</v>
          </cell>
          <cell r="D24">
            <v>40</v>
          </cell>
          <cell r="E24">
            <v>35.799999999999997</v>
          </cell>
        </row>
        <row r="25">
          <cell r="B25" t="str">
            <v>うち住宅ローンを支払っている世帯の割合(％)</v>
          </cell>
          <cell r="C25" t="str">
            <v>...</v>
          </cell>
          <cell r="D25" t="str">
            <v>...</v>
          </cell>
          <cell r="E25" t="str">
            <v>...</v>
          </cell>
        </row>
        <row r="26">
          <cell r="B26" t="str">
            <v>平均畳数</v>
          </cell>
          <cell r="C26" t="str">
            <v>...</v>
          </cell>
          <cell r="D26" t="str">
            <v>...</v>
          </cell>
          <cell r="E26" t="str">
            <v>...</v>
          </cell>
        </row>
        <row r="27">
          <cell r="B27" t="str">
            <v>家賃・地代を支払っている世帯の割合(％)</v>
          </cell>
          <cell r="C27">
            <v>15.3</v>
          </cell>
          <cell r="D27">
            <v>20.399999999999999</v>
          </cell>
          <cell r="E27">
            <v>5.7</v>
          </cell>
        </row>
        <row r="28">
          <cell r="B28" t="str">
            <v>平均畳数</v>
          </cell>
          <cell r="C28">
            <v>25</v>
          </cell>
          <cell r="D28">
            <v>22.4</v>
          </cell>
          <cell r="E28">
            <v>25.2</v>
          </cell>
        </row>
        <row r="29">
          <cell r="B29" t="str">
            <v>消費支出</v>
          </cell>
          <cell r="C29">
            <v>329271</v>
          </cell>
          <cell r="D29">
            <v>375959</v>
          </cell>
          <cell r="E29">
            <v>311637</v>
          </cell>
        </row>
        <row r="30">
          <cell r="B30" t="str">
            <v>食料</v>
          </cell>
          <cell r="C30">
            <v>89154</v>
          </cell>
          <cell r="D30">
            <v>90774</v>
          </cell>
          <cell r="E30">
            <v>92234</v>
          </cell>
        </row>
        <row r="31">
          <cell r="B31" t="str">
            <v>穀類</v>
          </cell>
          <cell r="C31">
            <v>7373</v>
          </cell>
          <cell r="D31">
            <v>6572</v>
          </cell>
          <cell r="E31">
            <v>7960</v>
          </cell>
        </row>
        <row r="32">
          <cell r="B32" t="str">
            <v>米</v>
          </cell>
          <cell r="C32">
            <v>1957</v>
          </cell>
          <cell r="D32">
            <v>1615</v>
          </cell>
          <cell r="E32">
            <v>2545</v>
          </cell>
        </row>
        <row r="33">
          <cell r="B33" t="str">
            <v>パン</v>
          </cell>
          <cell r="C33">
            <v>2626</v>
          </cell>
          <cell r="D33">
            <v>2527</v>
          </cell>
          <cell r="E33">
            <v>2442</v>
          </cell>
        </row>
        <row r="34">
          <cell r="B34" t="str">
            <v>麺類</v>
          </cell>
          <cell r="C34">
            <v>1571</v>
          </cell>
          <cell r="D34">
            <v>1286</v>
          </cell>
          <cell r="E34">
            <v>1364</v>
          </cell>
        </row>
        <row r="35">
          <cell r="B35" t="str">
            <v>他の穀類</v>
          </cell>
          <cell r="C35">
            <v>1220</v>
          </cell>
          <cell r="D35">
            <v>1143</v>
          </cell>
          <cell r="E35">
            <v>1609</v>
          </cell>
        </row>
        <row r="36">
          <cell r="B36" t="str">
            <v>魚介類</v>
          </cell>
          <cell r="C36">
            <v>9390</v>
          </cell>
          <cell r="D36">
            <v>9825</v>
          </cell>
          <cell r="E36">
            <v>13289</v>
          </cell>
        </row>
        <row r="37">
          <cell r="B37" t="str">
            <v>生鮮魚介</v>
          </cell>
          <cell r="C37">
            <v>5095</v>
          </cell>
          <cell r="D37">
            <v>6236</v>
          </cell>
          <cell r="E37">
            <v>7800</v>
          </cell>
        </row>
        <row r="38">
          <cell r="B38" t="str">
            <v>塩干魚介</v>
          </cell>
          <cell r="C38">
            <v>1431</v>
          </cell>
          <cell r="D38">
            <v>1393</v>
          </cell>
          <cell r="E38">
            <v>1864</v>
          </cell>
        </row>
        <row r="39">
          <cell r="B39" t="str">
            <v>魚肉練製品</v>
          </cell>
          <cell r="C39">
            <v>1393</v>
          </cell>
          <cell r="D39">
            <v>1176</v>
          </cell>
          <cell r="E39">
            <v>1887</v>
          </cell>
        </row>
        <row r="40">
          <cell r="B40" t="str">
            <v>他の魚介加工品</v>
          </cell>
          <cell r="C40">
            <v>1471</v>
          </cell>
          <cell r="D40">
            <v>1020</v>
          </cell>
          <cell r="E40">
            <v>1739</v>
          </cell>
        </row>
        <row r="41">
          <cell r="B41" t="str">
            <v>肉類</v>
          </cell>
          <cell r="C41">
            <v>9115</v>
          </cell>
          <cell r="D41">
            <v>10748</v>
          </cell>
          <cell r="E41">
            <v>10747</v>
          </cell>
        </row>
        <row r="42">
          <cell r="B42" t="str">
            <v>生鮮肉</v>
          </cell>
          <cell r="C42">
            <v>7590</v>
          </cell>
          <cell r="D42">
            <v>9350</v>
          </cell>
          <cell r="E42">
            <v>9242</v>
          </cell>
        </row>
        <row r="43">
          <cell r="B43" t="str">
            <v>加工肉</v>
          </cell>
          <cell r="C43">
            <v>1524</v>
          </cell>
          <cell r="D43">
            <v>1399</v>
          </cell>
          <cell r="E43">
            <v>1505</v>
          </cell>
        </row>
        <row r="44">
          <cell r="B44" t="str">
            <v>乳卵類</v>
          </cell>
          <cell r="C44">
            <v>3950</v>
          </cell>
          <cell r="D44">
            <v>4065</v>
          </cell>
          <cell r="E44">
            <v>3380</v>
          </cell>
        </row>
        <row r="45">
          <cell r="B45" t="str">
            <v>牛乳</v>
          </cell>
          <cell r="C45">
            <v>1234</v>
          </cell>
          <cell r="D45">
            <v>951</v>
          </cell>
          <cell r="E45">
            <v>977</v>
          </cell>
        </row>
        <row r="46">
          <cell r="B46" t="str">
            <v>乳製品</v>
          </cell>
          <cell r="C46">
            <v>1887</v>
          </cell>
          <cell r="D46">
            <v>2234</v>
          </cell>
          <cell r="E46">
            <v>1394</v>
          </cell>
        </row>
        <row r="47">
          <cell r="B47" t="str">
            <v>卵</v>
          </cell>
          <cell r="C47">
            <v>829</v>
          </cell>
          <cell r="D47">
            <v>879</v>
          </cell>
          <cell r="E47">
            <v>1009</v>
          </cell>
        </row>
        <row r="48">
          <cell r="B48" t="str">
            <v>野菜・海藻</v>
          </cell>
          <cell r="C48">
            <v>9415</v>
          </cell>
          <cell r="D48">
            <v>9868</v>
          </cell>
          <cell r="E48">
            <v>9647</v>
          </cell>
        </row>
        <row r="49">
          <cell r="B49" t="str">
            <v>生鮮野菜</v>
          </cell>
          <cell r="C49">
            <v>5922</v>
          </cell>
          <cell r="D49">
            <v>6399</v>
          </cell>
          <cell r="E49">
            <v>6137</v>
          </cell>
        </row>
        <row r="50">
          <cell r="B50" t="str">
            <v>乾物・海藻</v>
          </cell>
          <cell r="C50">
            <v>1027</v>
          </cell>
          <cell r="D50">
            <v>1195</v>
          </cell>
          <cell r="E50">
            <v>1103</v>
          </cell>
        </row>
        <row r="51">
          <cell r="B51" t="str">
            <v>大豆加工品</v>
          </cell>
          <cell r="C51">
            <v>1191</v>
          </cell>
          <cell r="D51">
            <v>925</v>
          </cell>
          <cell r="E51">
            <v>1212</v>
          </cell>
        </row>
        <row r="52">
          <cell r="B52" t="str">
            <v>他の野菜・海藻加工品</v>
          </cell>
          <cell r="C52">
            <v>1274</v>
          </cell>
          <cell r="D52">
            <v>1349</v>
          </cell>
          <cell r="E52">
            <v>1195</v>
          </cell>
        </row>
        <row r="53">
          <cell r="B53" t="str">
            <v>果物</v>
          </cell>
          <cell r="C53">
            <v>3250</v>
          </cell>
          <cell r="D53">
            <v>3044</v>
          </cell>
          <cell r="E53">
            <v>3252</v>
          </cell>
        </row>
        <row r="54">
          <cell r="B54" t="str">
            <v>生鮮果物</v>
          </cell>
          <cell r="C54">
            <v>2809</v>
          </cell>
          <cell r="D54">
            <v>2761</v>
          </cell>
          <cell r="E54">
            <v>2859</v>
          </cell>
        </row>
        <row r="55">
          <cell r="B55" t="str">
            <v>果物加工品</v>
          </cell>
          <cell r="C55">
            <v>440</v>
          </cell>
          <cell r="D55">
            <v>283</v>
          </cell>
          <cell r="E55">
            <v>393</v>
          </cell>
        </row>
        <row r="56">
          <cell r="B56" t="str">
            <v>油脂・調味料</v>
          </cell>
          <cell r="C56">
            <v>4235</v>
          </cell>
          <cell r="D56">
            <v>4527</v>
          </cell>
          <cell r="E56">
            <v>4395</v>
          </cell>
        </row>
        <row r="57">
          <cell r="B57" t="str">
            <v>油脂</v>
          </cell>
          <cell r="C57">
            <v>430</v>
          </cell>
          <cell r="D57">
            <v>566</v>
          </cell>
          <cell r="E57">
            <v>473</v>
          </cell>
        </row>
        <row r="58">
          <cell r="B58" t="str">
            <v>調味料</v>
          </cell>
          <cell r="C58">
            <v>3805</v>
          </cell>
          <cell r="D58">
            <v>3960</v>
          </cell>
          <cell r="E58">
            <v>3922</v>
          </cell>
        </row>
        <row r="59">
          <cell r="B59" t="str">
            <v>菓子類</v>
          </cell>
          <cell r="C59">
            <v>6979</v>
          </cell>
          <cell r="D59">
            <v>6741</v>
          </cell>
          <cell r="E59">
            <v>6218</v>
          </cell>
        </row>
        <row r="60">
          <cell r="B60" t="str">
            <v>調理食品</v>
          </cell>
          <cell r="C60">
            <v>13020</v>
          </cell>
          <cell r="D60">
            <v>12295</v>
          </cell>
          <cell r="E60">
            <v>13584</v>
          </cell>
        </row>
        <row r="61">
          <cell r="B61" t="str">
            <v>主食的調理食品</v>
          </cell>
          <cell r="C61">
            <v>4672</v>
          </cell>
          <cell r="D61">
            <v>4314</v>
          </cell>
          <cell r="E61">
            <v>4276</v>
          </cell>
        </row>
        <row r="62">
          <cell r="B62" t="str">
            <v>他の調理食品</v>
          </cell>
          <cell r="C62">
            <v>8348</v>
          </cell>
          <cell r="D62">
            <v>7982</v>
          </cell>
          <cell r="E62">
            <v>9307</v>
          </cell>
        </row>
        <row r="63">
          <cell r="B63" t="str">
            <v>飲料</v>
          </cell>
          <cell r="C63">
            <v>4358</v>
          </cell>
          <cell r="D63">
            <v>4565</v>
          </cell>
          <cell r="E63">
            <v>4375</v>
          </cell>
        </row>
        <row r="64">
          <cell r="B64" t="str">
            <v>茶類</v>
          </cell>
          <cell r="C64">
            <v>1065</v>
          </cell>
          <cell r="D64">
            <v>1136</v>
          </cell>
          <cell r="E64">
            <v>1320</v>
          </cell>
        </row>
        <row r="65">
          <cell r="B65" t="str">
            <v>コーヒー・ココア</v>
          </cell>
          <cell r="C65">
            <v>977</v>
          </cell>
          <cell r="D65">
            <v>997</v>
          </cell>
          <cell r="E65">
            <v>851</v>
          </cell>
        </row>
        <row r="66">
          <cell r="B66" t="str">
            <v>他の飲料</v>
          </cell>
          <cell r="C66">
            <v>2316</v>
          </cell>
          <cell r="D66">
            <v>2432</v>
          </cell>
          <cell r="E66">
            <v>2204</v>
          </cell>
        </row>
        <row r="67">
          <cell r="B67" t="str">
            <v>酒類</v>
          </cell>
          <cell r="C67">
            <v>4042</v>
          </cell>
          <cell r="D67">
            <v>4145</v>
          </cell>
          <cell r="E67">
            <v>5044</v>
          </cell>
        </row>
        <row r="68">
          <cell r="B68" t="str">
            <v>外食</v>
          </cell>
          <cell r="C68">
            <v>14028</v>
          </cell>
          <cell r="D68">
            <v>14380</v>
          </cell>
          <cell r="E68">
            <v>10344</v>
          </cell>
        </row>
        <row r="69">
          <cell r="B69" t="str">
            <v>一般外食</v>
          </cell>
          <cell r="C69">
            <v>13102</v>
          </cell>
          <cell r="D69">
            <v>13534</v>
          </cell>
          <cell r="E69">
            <v>9777</v>
          </cell>
        </row>
        <row r="70">
          <cell r="B70" t="str">
            <v>学校給食</v>
          </cell>
          <cell r="C70">
            <v>925</v>
          </cell>
          <cell r="D70">
            <v>846</v>
          </cell>
          <cell r="E70">
            <v>567</v>
          </cell>
        </row>
        <row r="71">
          <cell r="B71" t="str">
            <v>住居</v>
          </cell>
          <cell r="C71">
            <v>20952</v>
          </cell>
          <cell r="D71">
            <v>15784</v>
          </cell>
          <cell r="E71">
            <v>36477</v>
          </cell>
        </row>
        <row r="72">
          <cell r="B72" t="str">
            <v>家賃地代</v>
          </cell>
          <cell r="C72">
            <v>9212</v>
          </cell>
          <cell r="D72">
            <v>14001</v>
          </cell>
          <cell r="E72">
            <v>3003</v>
          </cell>
        </row>
        <row r="73">
          <cell r="B73" t="str">
            <v>設備修繕・維持</v>
          </cell>
          <cell r="C73">
            <v>11740</v>
          </cell>
          <cell r="D73">
            <v>1783</v>
          </cell>
          <cell r="E73">
            <v>33474</v>
          </cell>
        </row>
        <row r="74">
          <cell r="B74" t="str">
            <v>設備材料</v>
          </cell>
          <cell r="C74">
            <v>4155</v>
          </cell>
          <cell r="D74">
            <v>1164</v>
          </cell>
          <cell r="E74">
            <v>5194</v>
          </cell>
        </row>
        <row r="75">
          <cell r="B75" t="str">
            <v>工事その他のサービス</v>
          </cell>
          <cell r="C75">
            <v>7585</v>
          </cell>
          <cell r="D75">
            <v>619</v>
          </cell>
          <cell r="E75">
            <v>28280</v>
          </cell>
        </row>
        <row r="76">
          <cell r="B76" t="str">
            <v>光熱・水道</v>
          </cell>
          <cell r="C76">
            <v>22226</v>
          </cell>
          <cell r="D76">
            <v>20149</v>
          </cell>
          <cell r="E76">
            <v>17840</v>
          </cell>
        </row>
        <row r="77">
          <cell r="B77" t="str">
            <v>電気代</v>
          </cell>
          <cell r="C77">
            <v>9719</v>
          </cell>
          <cell r="D77">
            <v>8723</v>
          </cell>
          <cell r="E77">
            <v>9527</v>
          </cell>
        </row>
        <row r="78">
          <cell r="B78" t="str">
            <v>ガス代</v>
          </cell>
          <cell r="C78">
            <v>4719</v>
          </cell>
          <cell r="D78">
            <v>5356</v>
          </cell>
          <cell r="E78">
            <v>4252</v>
          </cell>
        </row>
        <row r="79">
          <cell r="B79" t="str">
            <v>他の光熱</v>
          </cell>
          <cell r="C79">
            <v>2616</v>
          </cell>
          <cell r="D79">
            <v>1220</v>
          </cell>
          <cell r="E79">
            <v>2125</v>
          </cell>
        </row>
        <row r="80">
          <cell r="B80" t="str">
            <v>上下水道料</v>
          </cell>
          <cell r="C80">
            <v>5172</v>
          </cell>
          <cell r="D80">
            <v>4850</v>
          </cell>
          <cell r="E80">
            <v>1934</v>
          </cell>
        </row>
        <row r="81">
          <cell r="B81" t="str">
            <v>家具・家事用品</v>
          </cell>
          <cell r="C81">
            <v>14343</v>
          </cell>
          <cell r="D81">
            <v>13694</v>
          </cell>
          <cell r="E81">
            <v>11611</v>
          </cell>
        </row>
        <row r="82">
          <cell r="B82" t="str">
            <v>家庭用耐久財</v>
          </cell>
          <cell r="C82">
            <v>5245</v>
          </cell>
          <cell r="D82">
            <v>1441</v>
          </cell>
          <cell r="E82">
            <v>4479</v>
          </cell>
        </row>
        <row r="83">
          <cell r="B83" t="str">
            <v>家事用耐久財</v>
          </cell>
          <cell r="C83">
            <v>2434</v>
          </cell>
          <cell r="D83">
            <v>567</v>
          </cell>
          <cell r="E83">
            <v>3208</v>
          </cell>
        </row>
        <row r="84">
          <cell r="B84" t="str">
            <v>冷暖房用器具</v>
          </cell>
          <cell r="C84">
            <v>1905</v>
          </cell>
          <cell r="D84">
            <v>487</v>
          </cell>
          <cell r="E84">
            <v>1231</v>
          </cell>
        </row>
        <row r="85">
          <cell r="B85" t="str">
            <v>一般家具</v>
          </cell>
          <cell r="C85">
            <v>906</v>
          </cell>
          <cell r="D85">
            <v>387</v>
          </cell>
          <cell r="E85">
            <v>41</v>
          </cell>
        </row>
        <row r="86">
          <cell r="B86" t="str">
            <v>室内装備・装飾品</v>
          </cell>
          <cell r="C86">
            <v>1018</v>
          </cell>
          <cell r="D86">
            <v>2686</v>
          </cell>
          <cell r="E86">
            <v>317</v>
          </cell>
        </row>
        <row r="87">
          <cell r="B87" t="str">
            <v>寝具類</v>
          </cell>
          <cell r="C87">
            <v>1109</v>
          </cell>
          <cell r="D87">
            <v>1716</v>
          </cell>
          <cell r="E87">
            <v>571</v>
          </cell>
        </row>
        <row r="88">
          <cell r="B88" t="str">
            <v>家事雑貨</v>
          </cell>
          <cell r="C88">
            <v>2821</v>
          </cell>
          <cell r="D88">
            <v>3305</v>
          </cell>
          <cell r="E88">
            <v>2452</v>
          </cell>
        </row>
        <row r="89">
          <cell r="B89" t="str">
            <v>家事用消耗品</v>
          </cell>
          <cell r="C89">
            <v>3263</v>
          </cell>
          <cell r="D89">
            <v>3956</v>
          </cell>
          <cell r="E89">
            <v>3142</v>
          </cell>
        </row>
        <row r="90">
          <cell r="B90" t="str">
            <v>家事サービス</v>
          </cell>
          <cell r="C90">
            <v>888</v>
          </cell>
          <cell r="D90">
            <v>589</v>
          </cell>
          <cell r="E90">
            <v>651</v>
          </cell>
        </row>
        <row r="91">
          <cell r="B91" t="str">
            <v>被服及び履物</v>
          </cell>
          <cell r="C91">
            <v>13086</v>
          </cell>
          <cell r="D91">
            <v>11197</v>
          </cell>
          <cell r="E91">
            <v>10891</v>
          </cell>
        </row>
        <row r="92">
          <cell r="B92" t="str">
            <v>和服</v>
          </cell>
          <cell r="C92">
            <v>56</v>
          </cell>
          <cell r="D92">
            <v>0</v>
          </cell>
          <cell r="E92">
            <v>0</v>
          </cell>
        </row>
        <row r="93">
          <cell r="B93" t="str">
            <v>洋服</v>
          </cell>
          <cell r="C93">
            <v>5617</v>
          </cell>
          <cell r="D93">
            <v>4917</v>
          </cell>
          <cell r="E93">
            <v>5438</v>
          </cell>
        </row>
        <row r="94">
          <cell r="B94" t="str">
            <v>男子用洋服</v>
          </cell>
          <cell r="C94">
            <v>1948</v>
          </cell>
          <cell r="D94">
            <v>2363</v>
          </cell>
          <cell r="E94">
            <v>1380</v>
          </cell>
        </row>
        <row r="95">
          <cell r="B95" t="str">
            <v>婦人用洋服</v>
          </cell>
          <cell r="C95">
            <v>3044</v>
          </cell>
          <cell r="D95">
            <v>2246</v>
          </cell>
          <cell r="E95">
            <v>3972</v>
          </cell>
        </row>
        <row r="96">
          <cell r="B96" t="str">
            <v>子供用洋服</v>
          </cell>
          <cell r="C96">
            <v>625</v>
          </cell>
          <cell r="D96">
            <v>308</v>
          </cell>
          <cell r="E96">
            <v>86</v>
          </cell>
        </row>
        <row r="97">
          <cell r="B97" t="str">
            <v>シャツ・セーター類</v>
          </cell>
          <cell r="C97">
            <v>2120</v>
          </cell>
          <cell r="D97">
            <v>1731</v>
          </cell>
          <cell r="E97">
            <v>1421</v>
          </cell>
        </row>
        <row r="98">
          <cell r="B98" t="str">
            <v>男子用シャツ・セーター類</v>
          </cell>
          <cell r="C98">
            <v>658</v>
          </cell>
          <cell r="D98">
            <v>971</v>
          </cell>
          <cell r="E98">
            <v>315</v>
          </cell>
        </row>
        <row r="99">
          <cell r="B99" t="str">
            <v>婦人用シャツ・セーター類</v>
          </cell>
          <cell r="C99">
            <v>1297</v>
          </cell>
          <cell r="D99">
            <v>737</v>
          </cell>
          <cell r="E99">
            <v>1040</v>
          </cell>
        </row>
        <row r="100">
          <cell r="B100" t="str">
            <v>子供用シャツ・セーター類</v>
          </cell>
          <cell r="C100">
            <v>165</v>
          </cell>
          <cell r="D100">
            <v>22</v>
          </cell>
          <cell r="E100">
            <v>66</v>
          </cell>
        </row>
        <row r="101">
          <cell r="B101" t="str">
            <v>下着類</v>
          </cell>
          <cell r="C101">
            <v>1518</v>
          </cell>
          <cell r="D101">
            <v>999</v>
          </cell>
          <cell r="E101">
            <v>1240</v>
          </cell>
        </row>
        <row r="102">
          <cell r="B102" t="str">
            <v>男子用下着類</v>
          </cell>
          <cell r="C102">
            <v>551</v>
          </cell>
          <cell r="D102">
            <v>228</v>
          </cell>
          <cell r="E102">
            <v>543</v>
          </cell>
        </row>
        <row r="103">
          <cell r="B103" t="str">
            <v>婦人用下着類</v>
          </cell>
          <cell r="C103">
            <v>809</v>
          </cell>
          <cell r="D103">
            <v>628</v>
          </cell>
          <cell r="E103">
            <v>500</v>
          </cell>
        </row>
        <row r="104">
          <cell r="B104" t="str">
            <v>子供用下着類</v>
          </cell>
          <cell r="C104">
            <v>158</v>
          </cell>
          <cell r="D104">
            <v>142</v>
          </cell>
          <cell r="E104">
            <v>196</v>
          </cell>
        </row>
        <row r="105">
          <cell r="B105" t="str">
            <v>生地・糸類</v>
          </cell>
          <cell r="C105">
            <v>101</v>
          </cell>
          <cell r="D105">
            <v>102</v>
          </cell>
          <cell r="E105">
            <v>69</v>
          </cell>
        </row>
        <row r="106">
          <cell r="B106" t="str">
            <v>他の被服</v>
          </cell>
          <cell r="C106">
            <v>1401</v>
          </cell>
          <cell r="D106">
            <v>1544</v>
          </cell>
          <cell r="E106">
            <v>1021</v>
          </cell>
        </row>
        <row r="107">
          <cell r="B107" t="str">
            <v>履物類</v>
          </cell>
          <cell r="C107">
            <v>1630</v>
          </cell>
          <cell r="D107">
            <v>1234</v>
          </cell>
          <cell r="E107">
            <v>789</v>
          </cell>
        </row>
        <row r="108">
          <cell r="B108" t="str">
            <v>被服関連サービス</v>
          </cell>
          <cell r="C108">
            <v>643</v>
          </cell>
          <cell r="D108">
            <v>671</v>
          </cell>
          <cell r="E108">
            <v>913</v>
          </cell>
        </row>
        <row r="109">
          <cell r="B109" t="str">
            <v>保健医療</v>
          </cell>
          <cell r="C109">
            <v>14326</v>
          </cell>
          <cell r="D109">
            <v>14088</v>
          </cell>
          <cell r="E109">
            <v>17044</v>
          </cell>
        </row>
        <row r="110">
          <cell r="B110" t="str">
            <v>医薬品</v>
          </cell>
          <cell r="C110">
            <v>2602</v>
          </cell>
          <cell r="D110">
            <v>1940</v>
          </cell>
          <cell r="E110">
            <v>3410</v>
          </cell>
        </row>
        <row r="111">
          <cell r="B111" t="str">
            <v>健康保持用摂取品</v>
          </cell>
          <cell r="C111">
            <v>1279</v>
          </cell>
          <cell r="D111">
            <v>1454</v>
          </cell>
          <cell r="E111">
            <v>2268</v>
          </cell>
        </row>
        <row r="112">
          <cell r="B112" t="str">
            <v>保健医療用品・器具</v>
          </cell>
          <cell r="C112">
            <v>2798</v>
          </cell>
          <cell r="D112">
            <v>2236</v>
          </cell>
          <cell r="E112">
            <v>4365</v>
          </cell>
        </row>
        <row r="113">
          <cell r="B113" t="str">
            <v>保健医療サービス</v>
          </cell>
          <cell r="C113">
            <v>7647</v>
          </cell>
          <cell r="D113">
            <v>8457</v>
          </cell>
          <cell r="E113">
            <v>7000</v>
          </cell>
        </row>
        <row r="114">
          <cell r="B114" t="str">
            <v>交通・通信</v>
          </cell>
          <cell r="C114">
            <v>42219</v>
          </cell>
          <cell r="D114">
            <v>62253</v>
          </cell>
          <cell r="E114">
            <v>35823</v>
          </cell>
        </row>
        <row r="115">
          <cell r="B115" t="str">
            <v>交通</v>
          </cell>
          <cell r="C115">
            <v>5204</v>
          </cell>
          <cell r="D115">
            <v>3922</v>
          </cell>
          <cell r="E115">
            <v>6558</v>
          </cell>
        </row>
        <row r="116">
          <cell r="B116" t="str">
            <v>自動車等関係費</v>
          </cell>
          <cell r="C116">
            <v>22598</v>
          </cell>
          <cell r="D116">
            <v>43809</v>
          </cell>
          <cell r="E116">
            <v>19970</v>
          </cell>
        </row>
        <row r="117">
          <cell r="B117" t="str">
            <v>自動車等購入</v>
          </cell>
          <cell r="C117">
            <v>4881</v>
          </cell>
          <cell r="D117">
            <v>27597</v>
          </cell>
          <cell r="E117">
            <v>0</v>
          </cell>
        </row>
        <row r="118">
          <cell r="B118" t="str">
            <v>自転車購入</v>
          </cell>
          <cell r="C118">
            <v>195</v>
          </cell>
          <cell r="D118">
            <v>0</v>
          </cell>
          <cell r="E118">
            <v>0</v>
          </cell>
        </row>
        <row r="119">
          <cell r="B119" t="str">
            <v>自動車等維持</v>
          </cell>
          <cell r="C119">
            <v>17521</v>
          </cell>
          <cell r="D119">
            <v>16211</v>
          </cell>
          <cell r="E119">
            <v>19970</v>
          </cell>
        </row>
        <row r="120">
          <cell r="B120" t="str">
            <v>通信</v>
          </cell>
          <cell r="C120">
            <v>14417</v>
          </cell>
          <cell r="D120">
            <v>14522</v>
          </cell>
          <cell r="E120">
            <v>9294</v>
          </cell>
        </row>
        <row r="121">
          <cell r="B121" t="str">
            <v>教育</v>
          </cell>
          <cell r="C121">
            <v>10146</v>
          </cell>
          <cell r="D121">
            <v>19722</v>
          </cell>
          <cell r="E121">
            <v>3737</v>
          </cell>
        </row>
        <row r="122">
          <cell r="B122" t="str">
            <v>授業料等</v>
          </cell>
          <cell r="C122">
            <v>6441</v>
          </cell>
          <cell r="D122">
            <v>12776</v>
          </cell>
          <cell r="E122">
            <v>3507</v>
          </cell>
        </row>
        <row r="123">
          <cell r="B123" t="str">
            <v>教科書・学習参考教材</v>
          </cell>
          <cell r="C123">
            <v>93</v>
          </cell>
          <cell r="D123">
            <v>177</v>
          </cell>
          <cell r="E123">
            <v>0</v>
          </cell>
        </row>
        <row r="124">
          <cell r="B124" t="str">
            <v>補習教育</v>
          </cell>
          <cell r="C124">
            <v>3612</v>
          </cell>
          <cell r="D124">
            <v>6770</v>
          </cell>
          <cell r="E124">
            <v>230</v>
          </cell>
        </row>
        <row r="125">
          <cell r="B125" t="str">
            <v>教養娯楽</v>
          </cell>
          <cell r="C125">
            <v>31806</v>
          </cell>
          <cell r="D125">
            <v>39619</v>
          </cell>
          <cell r="E125">
            <v>20659</v>
          </cell>
        </row>
        <row r="126">
          <cell r="B126" t="str">
            <v>教養娯楽用耐久財</v>
          </cell>
          <cell r="C126">
            <v>2542</v>
          </cell>
          <cell r="D126">
            <v>3294</v>
          </cell>
          <cell r="E126">
            <v>1117</v>
          </cell>
        </row>
        <row r="127">
          <cell r="B127" t="str">
            <v>教養娯楽用品</v>
          </cell>
          <cell r="C127">
            <v>9156</v>
          </cell>
          <cell r="D127">
            <v>7812</v>
          </cell>
          <cell r="E127">
            <v>7020</v>
          </cell>
        </row>
        <row r="128">
          <cell r="B128" t="str">
            <v>書籍・他の印刷物</v>
          </cell>
          <cell r="C128">
            <v>3561</v>
          </cell>
          <cell r="D128">
            <v>3640</v>
          </cell>
          <cell r="E128">
            <v>2639</v>
          </cell>
        </row>
        <row r="129">
          <cell r="B129" t="str">
            <v>教養娯楽サービス</v>
          </cell>
          <cell r="C129">
            <v>16547</v>
          </cell>
          <cell r="D129">
            <v>24874</v>
          </cell>
          <cell r="E129">
            <v>9882</v>
          </cell>
        </row>
        <row r="130">
          <cell r="B130" t="str">
            <v>宿泊料</v>
          </cell>
          <cell r="C130">
            <v>1598</v>
          </cell>
          <cell r="D130">
            <v>721</v>
          </cell>
          <cell r="E130">
            <v>555</v>
          </cell>
        </row>
        <row r="131">
          <cell r="B131" t="str">
            <v>パック旅行費</v>
          </cell>
          <cell r="C131">
            <v>2350</v>
          </cell>
          <cell r="D131">
            <v>9509</v>
          </cell>
          <cell r="E131">
            <v>127</v>
          </cell>
        </row>
        <row r="132">
          <cell r="B132" t="str">
            <v>月謝類</v>
          </cell>
          <cell r="C132">
            <v>3294</v>
          </cell>
          <cell r="D132">
            <v>3705</v>
          </cell>
          <cell r="E132">
            <v>1984</v>
          </cell>
        </row>
        <row r="133">
          <cell r="B133" t="str">
            <v>他の教養娯楽サービス</v>
          </cell>
          <cell r="C133">
            <v>9305</v>
          </cell>
          <cell r="D133">
            <v>10939</v>
          </cell>
          <cell r="E133">
            <v>7217</v>
          </cell>
        </row>
        <row r="134">
          <cell r="B134" t="str">
            <v>その他の消費支出</v>
          </cell>
          <cell r="C134">
            <v>71013</v>
          </cell>
          <cell r="D134">
            <v>88679</v>
          </cell>
          <cell r="E134">
            <v>65322</v>
          </cell>
        </row>
        <row r="135">
          <cell r="B135" t="str">
            <v>諸雑費</v>
          </cell>
          <cell r="C135">
            <v>27069</v>
          </cell>
          <cell r="D135">
            <v>30152</v>
          </cell>
          <cell r="E135">
            <v>20862</v>
          </cell>
        </row>
        <row r="136">
          <cell r="B136" t="str">
            <v>理美容サービス</v>
          </cell>
          <cell r="C136">
            <v>3397</v>
          </cell>
          <cell r="D136">
            <v>3405</v>
          </cell>
          <cell r="E136">
            <v>2675</v>
          </cell>
        </row>
        <row r="137">
          <cell r="B137" t="str">
            <v>理美容用品</v>
          </cell>
          <cell r="C137">
            <v>5278</v>
          </cell>
          <cell r="D137">
            <v>6481</v>
          </cell>
          <cell r="E137">
            <v>6300</v>
          </cell>
        </row>
        <row r="138">
          <cell r="B138" t="str">
            <v>身の回り用品</v>
          </cell>
          <cell r="C138">
            <v>1966</v>
          </cell>
          <cell r="D138">
            <v>517</v>
          </cell>
          <cell r="E138">
            <v>173</v>
          </cell>
        </row>
        <row r="139">
          <cell r="B139" t="str">
            <v>たばこ</v>
          </cell>
          <cell r="C139">
            <v>874</v>
          </cell>
          <cell r="D139">
            <v>1146</v>
          </cell>
          <cell r="E139">
            <v>610</v>
          </cell>
        </row>
        <row r="140">
          <cell r="B140" t="str">
            <v>他の諸雑費</v>
          </cell>
          <cell r="C140">
            <v>15554</v>
          </cell>
          <cell r="D140">
            <v>18603</v>
          </cell>
          <cell r="E140">
            <v>11104</v>
          </cell>
        </row>
        <row r="141">
          <cell r="B141" t="str">
            <v>こづかい(使途不明)</v>
          </cell>
          <cell r="C141">
            <v>10681</v>
          </cell>
          <cell r="D141">
            <v>13136</v>
          </cell>
          <cell r="E141">
            <v>11916</v>
          </cell>
        </row>
        <row r="142">
          <cell r="B142" t="str">
            <v>交際費</v>
          </cell>
          <cell r="C142">
            <v>28561</v>
          </cell>
          <cell r="D142">
            <v>39658</v>
          </cell>
          <cell r="E142">
            <v>28020</v>
          </cell>
        </row>
        <row r="143">
          <cell r="B143" t="str">
            <v>食料</v>
          </cell>
          <cell r="C143">
            <v>9651</v>
          </cell>
          <cell r="D143">
            <v>9288</v>
          </cell>
          <cell r="E143">
            <v>10400</v>
          </cell>
        </row>
        <row r="144">
          <cell r="B144" t="str">
            <v>家具・家事用品</v>
          </cell>
          <cell r="C144">
            <v>311</v>
          </cell>
          <cell r="D144">
            <v>532</v>
          </cell>
          <cell r="E144">
            <v>258</v>
          </cell>
        </row>
        <row r="145">
          <cell r="B145" t="str">
            <v>被服及び履物</v>
          </cell>
          <cell r="C145">
            <v>869</v>
          </cell>
          <cell r="D145">
            <v>2612</v>
          </cell>
          <cell r="E145">
            <v>772</v>
          </cell>
        </row>
        <row r="146">
          <cell r="B146" t="str">
            <v>教養娯楽</v>
          </cell>
          <cell r="C146">
            <v>2668</v>
          </cell>
          <cell r="D146">
            <v>2941</v>
          </cell>
          <cell r="E146">
            <v>1774</v>
          </cell>
        </row>
        <row r="147">
          <cell r="B147" t="str">
            <v>他の物品サービス</v>
          </cell>
          <cell r="C147">
            <v>644</v>
          </cell>
          <cell r="D147">
            <v>730</v>
          </cell>
          <cell r="E147">
            <v>270</v>
          </cell>
        </row>
        <row r="148">
          <cell r="B148" t="str">
            <v>贈与金</v>
          </cell>
          <cell r="C148">
            <v>10521</v>
          </cell>
          <cell r="D148">
            <v>14634</v>
          </cell>
          <cell r="E148">
            <v>11936</v>
          </cell>
        </row>
        <row r="149">
          <cell r="B149" t="str">
            <v>他の交際費</v>
          </cell>
          <cell r="C149">
            <v>3896</v>
          </cell>
          <cell r="D149">
            <v>8920</v>
          </cell>
          <cell r="E149">
            <v>2611</v>
          </cell>
        </row>
        <row r="150">
          <cell r="B150" t="str">
            <v>仕送り金</v>
          </cell>
          <cell r="C150">
            <v>4703</v>
          </cell>
          <cell r="D150">
            <v>5733</v>
          </cell>
          <cell r="E150">
            <v>4523</v>
          </cell>
        </row>
        <row r="151">
          <cell r="B151" t="str">
            <v>(再掲) 教育関係費</v>
          </cell>
          <cell r="C151">
            <v>15744</v>
          </cell>
          <cell r="D151">
            <v>25897</v>
          </cell>
          <cell r="E151">
            <v>7119</v>
          </cell>
        </row>
        <row r="152">
          <cell r="B152" t="str">
            <v>(再掲) 教養娯楽関係費</v>
          </cell>
          <cell r="C152">
            <v>36994</v>
          </cell>
          <cell r="D152">
            <v>44679</v>
          </cell>
          <cell r="E152">
            <v>24118</v>
          </cell>
        </row>
        <row r="153">
          <cell r="B153" t="str">
            <v>(再掲) 移転支出(贈与金＋仕送り金)</v>
          </cell>
          <cell r="C153">
            <v>15224</v>
          </cell>
          <cell r="D153">
            <v>20367</v>
          </cell>
          <cell r="E153">
            <v>16459</v>
          </cell>
        </row>
        <row r="154">
          <cell r="B154" t="str">
            <v>(再掲) 経常消費支出</v>
          </cell>
          <cell r="C154">
            <v>237353</v>
          </cell>
          <cell r="D154">
            <v>251349</v>
          </cell>
          <cell r="E154">
            <v>224126</v>
          </cell>
        </row>
        <row r="155">
          <cell r="B155" t="str">
            <v>(再掲) 情報通信関係費</v>
          </cell>
          <cell r="C155">
            <v>16447</v>
          </cell>
          <cell r="D155">
            <v>17080</v>
          </cell>
          <cell r="E155">
            <v>11952</v>
          </cell>
        </row>
        <row r="156">
          <cell r="B156" t="str">
            <v>(再掲) 消費支出(除く住居等) 1)</v>
          </cell>
          <cell r="C156">
            <v>288213</v>
          </cell>
          <cell r="D156">
            <v>312211</v>
          </cell>
          <cell r="E156">
            <v>258701</v>
          </cell>
        </row>
        <row r="157">
          <cell r="B157" t="str">
            <v>エンゲル係数(％)</v>
          </cell>
          <cell r="C157">
            <v>27.1</v>
          </cell>
          <cell r="D157">
            <v>24.1</v>
          </cell>
          <cell r="E157">
            <v>29.6</v>
          </cell>
        </row>
        <row r="158">
          <cell r="B158" t="str">
            <v>年間収入(万円)</v>
          </cell>
          <cell r="C158" t="str">
            <v>...</v>
          </cell>
          <cell r="D158" t="str">
            <v>...</v>
          </cell>
          <cell r="E158" t="str">
            <v>...</v>
          </cell>
        </row>
        <row r="159">
          <cell r="B159" t="str">
            <v>調整集計世帯数</v>
          </cell>
          <cell r="C159">
            <v>668641</v>
          </cell>
          <cell r="D159">
            <v>7416</v>
          </cell>
          <cell r="E159">
            <v>5242</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14"/>
      <sheetName val="1-1勤労者世帯"/>
      <sheetName val="参照用"/>
      <sheetName val="Sheet1"/>
    </sheetNames>
    <definedNames>
      <definedName name="Macro10"/>
    </definedNames>
    <sheetDataSet>
      <sheetData sheetId="0" refreshError="1"/>
      <sheetData sheetId="1" refreshError="1"/>
      <sheetData sheetId="2">
        <row r="11">
          <cell r="A11" t="str">
            <v>用   途   分   類</v>
          </cell>
          <cell r="B11" t="str">
            <v>全   国</v>
          </cell>
          <cell r="C11" t="str">
            <v>福 岡 市</v>
          </cell>
          <cell r="D11" t="str">
            <v>北九州市</v>
          </cell>
        </row>
        <row r="14">
          <cell r="A14" t="str">
            <v>世帯数分布(抽出率調整)</v>
          </cell>
          <cell r="B14">
            <v>10000</v>
          </cell>
          <cell r="C14">
            <v>105</v>
          </cell>
          <cell r="D14">
            <v>49</v>
          </cell>
        </row>
        <row r="15">
          <cell r="A15" t="str">
            <v>集計世帯数</v>
          </cell>
          <cell r="B15">
            <v>4090</v>
          </cell>
          <cell r="C15">
            <v>46</v>
          </cell>
          <cell r="D15">
            <v>30</v>
          </cell>
        </row>
        <row r="16">
          <cell r="A16" t="str">
            <v>世帯人員(人)</v>
          </cell>
          <cell r="B16">
            <v>3.32</v>
          </cell>
          <cell r="C16">
            <v>3.25</v>
          </cell>
          <cell r="D16">
            <v>2.82</v>
          </cell>
        </row>
        <row r="17">
          <cell r="A17" t="str">
            <v>18歳未満人員(人)</v>
          </cell>
          <cell r="B17">
            <v>0.92</v>
          </cell>
          <cell r="C17">
            <v>0.98</v>
          </cell>
          <cell r="D17">
            <v>0.72</v>
          </cell>
        </row>
        <row r="18">
          <cell r="A18" t="str">
            <v>65歳以上人員(人)</v>
          </cell>
          <cell r="B18">
            <v>0.25</v>
          </cell>
          <cell r="C18">
            <v>0.38</v>
          </cell>
          <cell r="D18">
            <v>0.27</v>
          </cell>
        </row>
        <row r="19">
          <cell r="A19" t="str">
            <v>うち無職者人員(人)</v>
          </cell>
          <cell r="B19">
            <v>0.14000000000000001</v>
          </cell>
          <cell r="C19">
            <v>0.16</v>
          </cell>
          <cell r="D19">
            <v>0.14000000000000001</v>
          </cell>
        </row>
        <row r="20">
          <cell r="A20" t="str">
            <v>有業人員(人)</v>
          </cell>
          <cell r="B20">
            <v>1.76</v>
          </cell>
          <cell r="C20">
            <v>1.66</v>
          </cell>
          <cell r="D20">
            <v>1.56</v>
          </cell>
        </row>
        <row r="21">
          <cell r="A21" t="str">
            <v>世帯主の配偶者のうち女の有業率(％)</v>
          </cell>
          <cell r="B21">
            <v>52.4</v>
          </cell>
          <cell r="C21">
            <v>42.9</v>
          </cell>
          <cell r="D21">
            <v>36.200000000000003</v>
          </cell>
        </row>
        <row r="22">
          <cell r="A22" t="str">
            <v>世帯主の年齢(歳)</v>
          </cell>
          <cell r="B22">
            <v>49.4</v>
          </cell>
          <cell r="C22">
            <v>49.1</v>
          </cell>
          <cell r="D22">
            <v>54.9</v>
          </cell>
        </row>
        <row r="23">
          <cell r="A23" t="str">
            <v>持家率(％)</v>
          </cell>
          <cell r="B23">
            <v>77.7</v>
          </cell>
          <cell r="C23">
            <v>69.400000000000006</v>
          </cell>
          <cell r="D23">
            <v>90.3</v>
          </cell>
        </row>
        <row r="24">
          <cell r="A24" t="str">
            <v>平均畳数</v>
          </cell>
          <cell r="B24">
            <v>38.4</v>
          </cell>
          <cell r="C24">
            <v>36.799999999999997</v>
          </cell>
          <cell r="D24">
            <v>34.6</v>
          </cell>
        </row>
        <row r="25">
          <cell r="A25" t="str">
            <v>うち住宅ローンを支払っている世帯の割合(％)</v>
          </cell>
          <cell r="B25">
            <v>40.1</v>
          </cell>
          <cell r="C25">
            <v>34.700000000000003</v>
          </cell>
          <cell r="D25">
            <v>29.9</v>
          </cell>
        </row>
        <row r="26">
          <cell r="A26" t="str">
            <v>平均畳数</v>
          </cell>
          <cell r="B26">
            <v>37.5</v>
          </cell>
          <cell r="C26">
            <v>36.200000000000003</v>
          </cell>
          <cell r="D26">
            <v>31.1</v>
          </cell>
        </row>
        <row r="27">
          <cell r="A27" t="str">
            <v>家賃・地代を支払っている世帯の割合(％)</v>
          </cell>
          <cell r="B27">
            <v>20.9</v>
          </cell>
          <cell r="C27">
            <v>26.3</v>
          </cell>
          <cell r="D27">
            <v>9.6999999999999993</v>
          </cell>
        </row>
        <row r="28">
          <cell r="A28" t="str">
            <v>平均畳数</v>
          </cell>
          <cell r="B28">
            <v>25.2</v>
          </cell>
          <cell r="C28">
            <v>22.1</v>
          </cell>
          <cell r="D28">
            <v>28.6</v>
          </cell>
        </row>
        <row r="29">
          <cell r="A29" t="str">
            <v>受取</v>
          </cell>
          <cell r="B29">
            <v>1577773</v>
          </cell>
          <cell r="C29">
            <v>1564937</v>
          </cell>
          <cell r="D29">
            <v>1419582</v>
          </cell>
        </row>
        <row r="30">
          <cell r="A30" t="str">
            <v>実収入</v>
          </cell>
          <cell r="B30">
            <v>1026628</v>
          </cell>
          <cell r="C30">
            <v>960749</v>
          </cell>
          <cell r="D30">
            <v>991097</v>
          </cell>
        </row>
        <row r="31">
          <cell r="A31" t="str">
            <v>経常収入</v>
          </cell>
          <cell r="B31">
            <v>1005801</v>
          </cell>
          <cell r="C31">
            <v>946177</v>
          </cell>
          <cell r="D31">
            <v>989491</v>
          </cell>
        </row>
        <row r="32">
          <cell r="A32" t="str">
            <v>勤め先収入</v>
          </cell>
          <cell r="B32">
            <v>951255</v>
          </cell>
          <cell r="C32">
            <v>867512</v>
          </cell>
          <cell r="D32">
            <v>947205</v>
          </cell>
        </row>
        <row r="33">
          <cell r="A33" t="str">
            <v>世帯主収入</v>
          </cell>
          <cell r="B33">
            <v>809272</v>
          </cell>
          <cell r="C33">
            <v>804575</v>
          </cell>
          <cell r="D33">
            <v>797758</v>
          </cell>
        </row>
        <row r="34">
          <cell r="A34" t="str">
            <v xml:space="preserve"> うち男</v>
          </cell>
          <cell r="B34">
            <v>776977</v>
          </cell>
          <cell r="C34">
            <v>692585</v>
          </cell>
          <cell r="D34">
            <v>792529</v>
          </cell>
        </row>
        <row r="35">
          <cell r="A35" t="str">
            <v>定期収入</v>
          </cell>
          <cell r="B35">
            <v>360838</v>
          </cell>
          <cell r="C35">
            <v>368511</v>
          </cell>
          <cell r="D35">
            <v>285050</v>
          </cell>
        </row>
        <row r="36">
          <cell r="A36" t="str">
            <v>臨時収入・賞与</v>
          </cell>
          <cell r="B36">
            <v>448434</v>
          </cell>
          <cell r="C36">
            <v>436064</v>
          </cell>
          <cell r="D36">
            <v>512708</v>
          </cell>
        </row>
        <row r="37">
          <cell r="A37" t="str">
            <v>臨時収入</v>
          </cell>
          <cell r="B37">
            <v>4160</v>
          </cell>
          <cell r="C37">
            <v>1153</v>
          </cell>
          <cell r="D37">
            <v>2869</v>
          </cell>
        </row>
        <row r="38">
          <cell r="A38" t="str">
            <v>賞与</v>
          </cell>
          <cell r="B38">
            <v>444275</v>
          </cell>
          <cell r="C38">
            <v>434911</v>
          </cell>
          <cell r="D38">
            <v>509839</v>
          </cell>
        </row>
        <row r="39">
          <cell r="A39" t="str">
            <v>世帯主の配偶者の収入</v>
          </cell>
          <cell r="B39">
            <v>124738</v>
          </cell>
          <cell r="C39">
            <v>44720</v>
          </cell>
          <cell r="D39">
            <v>142774</v>
          </cell>
        </row>
        <row r="40">
          <cell r="A40" t="str">
            <v xml:space="preserve"> うち女</v>
          </cell>
          <cell r="B40">
            <v>124136</v>
          </cell>
          <cell r="C40">
            <v>44720</v>
          </cell>
          <cell r="D40">
            <v>142774</v>
          </cell>
        </row>
        <row r="41">
          <cell r="A41" t="str">
            <v>他の世帯員収入</v>
          </cell>
          <cell r="B41">
            <v>17245</v>
          </cell>
          <cell r="C41">
            <v>18217</v>
          </cell>
          <cell r="D41">
            <v>6673</v>
          </cell>
        </row>
        <row r="42">
          <cell r="A42" t="str">
            <v>事業・内職収入</v>
          </cell>
          <cell r="B42">
            <v>6367</v>
          </cell>
          <cell r="C42">
            <v>3228</v>
          </cell>
          <cell r="D42">
            <v>431</v>
          </cell>
        </row>
        <row r="43">
          <cell r="A43" t="str">
            <v>家賃収入</v>
          </cell>
          <cell r="B43">
            <v>2907</v>
          </cell>
          <cell r="C43">
            <v>3228</v>
          </cell>
          <cell r="D43">
            <v>0</v>
          </cell>
        </row>
        <row r="44">
          <cell r="A44" t="str">
            <v>他の事業収入</v>
          </cell>
          <cell r="B44">
            <v>2816</v>
          </cell>
          <cell r="C44">
            <v>0</v>
          </cell>
          <cell r="D44">
            <v>0</v>
          </cell>
        </row>
        <row r="45">
          <cell r="A45" t="str">
            <v>内職収入</v>
          </cell>
          <cell r="B45">
            <v>644</v>
          </cell>
          <cell r="C45">
            <v>0</v>
          </cell>
          <cell r="D45">
            <v>431</v>
          </cell>
        </row>
        <row r="46">
          <cell r="A46" t="str">
            <v>農林漁業収入</v>
          </cell>
          <cell r="B46">
            <v>17</v>
          </cell>
          <cell r="C46">
            <v>0</v>
          </cell>
          <cell r="D46">
            <v>0</v>
          </cell>
        </row>
        <row r="47">
          <cell r="A47" t="str">
            <v>他の経常収入</v>
          </cell>
          <cell r="B47">
            <v>48161</v>
          </cell>
          <cell r="C47">
            <v>75436</v>
          </cell>
          <cell r="D47">
            <v>41854</v>
          </cell>
        </row>
        <row r="48">
          <cell r="A48" t="str">
            <v>財産収入</v>
          </cell>
          <cell r="B48">
            <v>998</v>
          </cell>
          <cell r="C48">
            <v>785</v>
          </cell>
          <cell r="D48">
            <v>0</v>
          </cell>
        </row>
        <row r="49">
          <cell r="A49" t="str">
            <v>社会保障給付</v>
          </cell>
          <cell r="B49">
            <v>46437</v>
          </cell>
          <cell r="C49">
            <v>74651</v>
          </cell>
          <cell r="D49">
            <v>41854</v>
          </cell>
        </row>
        <row r="50">
          <cell r="A50" t="str">
            <v>公的年金給付</v>
          </cell>
          <cell r="B50">
            <v>42059</v>
          </cell>
          <cell r="C50">
            <v>74651</v>
          </cell>
          <cell r="D50">
            <v>33621</v>
          </cell>
        </row>
        <row r="51">
          <cell r="A51" t="str">
            <v>他の社会保障給付</v>
          </cell>
          <cell r="B51">
            <v>4378</v>
          </cell>
          <cell r="C51">
            <v>0</v>
          </cell>
          <cell r="D51">
            <v>8233</v>
          </cell>
        </row>
        <row r="52">
          <cell r="A52" t="str">
            <v>仕送り金</v>
          </cell>
          <cell r="B52">
            <v>726</v>
          </cell>
          <cell r="C52">
            <v>0</v>
          </cell>
          <cell r="D52">
            <v>0</v>
          </cell>
        </row>
        <row r="53">
          <cell r="A53" t="str">
            <v>特別収入</v>
          </cell>
          <cell r="B53">
            <v>20827</v>
          </cell>
          <cell r="C53">
            <v>14572</v>
          </cell>
          <cell r="D53">
            <v>1606</v>
          </cell>
        </row>
        <row r="54">
          <cell r="A54" t="str">
            <v>受贈金</v>
          </cell>
          <cell r="B54">
            <v>2818</v>
          </cell>
          <cell r="C54">
            <v>485</v>
          </cell>
          <cell r="D54">
            <v>679</v>
          </cell>
        </row>
        <row r="55">
          <cell r="A55" t="str">
            <v>他の特別収入</v>
          </cell>
          <cell r="B55">
            <v>18009</v>
          </cell>
          <cell r="C55">
            <v>14088</v>
          </cell>
          <cell r="D55">
            <v>927</v>
          </cell>
        </row>
        <row r="56">
          <cell r="A56" t="str">
            <v>実収入以外の受取(繰入金を除く)</v>
          </cell>
          <cell r="B56">
            <v>476144</v>
          </cell>
          <cell r="C56">
            <v>541523</v>
          </cell>
          <cell r="D56">
            <v>358467</v>
          </cell>
        </row>
        <row r="57">
          <cell r="A57" t="str">
            <v>預貯金引出</v>
          </cell>
          <cell r="B57">
            <v>390794</v>
          </cell>
          <cell r="C57">
            <v>448704</v>
          </cell>
          <cell r="D57">
            <v>294166</v>
          </cell>
        </row>
        <row r="58">
          <cell r="A58" t="str">
            <v>保険金</v>
          </cell>
          <cell r="B58">
            <v>6383</v>
          </cell>
          <cell r="C58">
            <v>17355</v>
          </cell>
          <cell r="D58">
            <v>6538</v>
          </cell>
        </row>
        <row r="59">
          <cell r="A59" t="str">
            <v>個人・企業年金保険金</v>
          </cell>
          <cell r="B59">
            <v>5080</v>
          </cell>
          <cell r="C59">
            <v>3837</v>
          </cell>
          <cell r="D59">
            <v>6538</v>
          </cell>
        </row>
        <row r="60">
          <cell r="A60" t="str">
            <v>他の保険金</v>
          </cell>
          <cell r="B60">
            <v>1303</v>
          </cell>
          <cell r="C60">
            <v>13518</v>
          </cell>
          <cell r="D60">
            <v>0</v>
          </cell>
        </row>
        <row r="61">
          <cell r="A61" t="str">
            <v>有価証券売却</v>
          </cell>
          <cell r="B61">
            <v>170</v>
          </cell>
          <cell r="C61">
            <v>0</v>
          </cell>
          <cell r="D61">
            <v>0</v>
          </cell>
        </row>
        <row r="62">
          <cell r="A62" t="str">
            <v>土地家屋借入金</v>
          </cell>
          <cell r="B62">
            <v>0</v>
          </cell>
          <cell r="C62">
            <v>0</v>
          </cell>
          <cell r="D62">
            <v>0</v>
          </cell>
        </row>
        <row r="63">
          <cell r="A63" t="str">
            <v>他の借入金</v>
          </cell>
          <cell r="B63">
            <v>580</v>
          </cell>
          <cell r="C63">
            <v>0</v>
          </cell>
          <cell r="D63">
            <v>0</v>
          </cell>
        </row>
        <row r="64">
          <cell r="A64" t="str">
            <v>分割払購入借入金</v>
          </cell>
          <cell r="B64">
            <v>2928</v>
          </cell>
          <cell r="C64">
            <v>1280</v>
          </cell>
          <cell r="D64">
            <v>83</v>
          </cell>
        </row>
        <row r="65">
          <cell r="A65" t="str">
            <v>一括払購入借入金</v>
          </cell>
          <cell r="B65">
            <v>74550</v>
          </cell>
          <cell r="C65">
            <v>72737</v>
          </cell>
          <cell r="D65">
            <v>57333</v>
          </cell>
        </row>
        <row r="66">
          <cell r="A66" t="str">
            <v>財産売却</v>
          </cell>
          <cell r="B66">
            <v>0</v>
          </cell>
          <cell r="C66">
            <v>0</v>
          </cell>
          <cell r="D66">
            <v>0</v>
          </cell>
        </row>
        <row r="67">
          <cell r="A67" t="str">
            <v>実収入以外の受取のその他</v>
          </cell>
          <cell r="B67">
            <v>739</v>
          </cell>
          <cell r="C67">
            <v>1446</v>
          </cell>
          <cell r="D67">
            <v>346</v>
          </cell>
        </row>
        <row r="68">
          <cell r="A68" t="str">
            <v>繰入金</v>
          </cell>
          <cell r="B68">
            <v>75001</v>
          </cell>
          <cell r="C68">
            <v>62665</v>
          </cell>
          <cell r="D68">
            <v>70018</v>
          </cell>
        </row>
        <row r="69">
          <cell r="A69" t="str">
            <v>支払</v>
          </cell>
          <cell r="B69">
            <v>1577773</v>
          </cell>
          <cell r="C69">
            <v>1564937</v>
          </cell>
          <cell r="D69">
            <v>1419582</v>
          </cell>
        </row>
        <row r="70">
          <cell r="A70" t="str">
            <v>実支出</v>
          </cell>
          <cell r="B70">
            <v>527769</v>
          </cell>
          <cell r="C70">
            <v>564500</v>
          </cell>
          <cell r="D70">
            <v>497828</v>
          </cell>
        </row>
        <row r="71">
          <cell r="A71" t="str">
            <v>消費支出</v>
          </cell>
          <cell r="B71">
            <v>351044</v>
          </cell>
          <cell r="C71">
            <v>389941</v>
          </cell>
          <cell r="D71">
            <v>311932</v>
          </cell>
        </row>
        <row r="72">
          <cell r="A72" t="str">
            <v>食料</v>
          </cell>
          <cell r="B72">
            <v>88931</v>
          </cell>
          <cell r="C72">
            <v>86790</v>
          </cell>
          <cell r="D72">
            <v>92542</v>
          </cell>
        </row>
        <row r="73">
          <cell r="A73" t="str">
            <v>穀類</v>
          </cell>
          <cell r="B73">
            <v>7238</v>
          </cell>
          <cell r="C73">
            <v>6841</v>
          </cell>
          <cell r="D73">
            <v>7262</v>
          </cell>
        </row>
        <row r="74">
          <cell r="A74" t="str">
            <v>米</v>
          </cell>
          <cell r="B74">
            <v>1807</v>
          </cell>
          <cell r="C74">
            <v>1673</v>
          </cell>
          <cell r="D74">
            <v>2223</v>
          </cell>
        </row>
        <row r="75">
          <cell r="A75" t="str">
            <v>パン</v>
          </cell>
          <cell r="B75">
            <v>2836</v>
          </cell>
          <cell r="C75">
            <v>2590</v>
          </cell>
          <cell r="D75">
            <v>2574</v>
          </cell>
        </row>
        <row r="76">
          <cell r="A76" t="str">
            <v>麺類</v>
          </cell>
          <cell r="B76">
            <v>1612</v>
          </cell>
          <cell r="C76">
            <v>1441</v>
          </cell>
          <cell r="D76">
            <v>1338</v>
          </cell>
        </row>
        <row r="77">
          <cell r="A77" t="str">
            <v>他の穀類</v>
          </cell>
          <cell r="B77">
            <v>983</v>
          </cell>
          <cell r="C77">
            <v>1137</v>
          </cell>
          <cell r="D77">
            <v>1127</v>
          </cell>
        </row>
        <row r="78">
          <cell r="A78" t="str">
            <v>魚介類</v>
          </cell>
          <cell r="B78">
            <v>7240</v>
          </cell>
          <cell r="C78">
            <v>6830</v>
          </cell>
          <cell r="D78">
            <v>13044</v>
          </cell>
        </row>
        <row r="79">
          <cell r="A79" t="str">
            <v>生鮮魚介</v>
          </cell>
          <cell r="B79">
            <v>4035</v>
          </cell>
          <cell r="C79">
            <v>4318</v>
          </cell>
          <cell r="D79">
            <v>8953</v>
          </cell>
        </row>
        <row r="80">
          <cell r="A80" t="str">
            <v>塩干魚介</v>
          </cell>
          <cell r="B80">
            <v>1039</v>
          </cell>
          <cell r="C80">
            <v>912</v>
          </cell>
          <cell r="D80">
            <v>1681</v>
          </cell>
        </row>
        <row r="81">
          <cell r="A81" t="str">
            <v>魚肉練製品</v>
          </cell>
          <cell r="B81">
            <v>1062</v>
          </cell>
          <cell r="C81">
            <v>947</v>
          </cell>
          <cell r="D81">
            <v>1304</v>
          </cell>
        </row>
        <row r="82">
          <cell r="A82" t="str">
            <v>他の魚介加工品</v>
          </cell>
          <cell r="B82">
            <v>1105</v>
          </cell>
          <cell r="C82">
            <v>653</v>
          </cell>
          <cell r="D82">
            <v>1106</v>
          </cell>
        </row>
        <row r="83">
          <cell r="A83" t="str">
            <v>肉類</v>
          </cell>
          <cell r="B83">
            <v>9092</v>
          </cell>
          <cell r="C83">
            <v>10483</v>
          </cell>
          <cell r="D83">
            <v>11036</v>
          </cell>
        </row>
        <row r="84">
          <cell r="A84" t="str">
            <v>生鮮肉</v>
          </cell>
          <cell r="B84">
            <v>7487</v>
          </cell>
          <cell r="C84">
            <v>9079</v>
          </cell>
          <cell r="D84">
            <v>9189</v>
          </cell>
        </row>
        <row r="85">
          <cell r="A85" t="str">
            <v>加工肉</v>
          </cell>
          <cell r="B85">
            <v>1604</v>
          </cell>
          <cell r="C85">
            <v>1404</v>
          </cell>
          <cell r="D85">
            <v>1847</v>
          </cell>
        </row>
        <row r="86">
          <cell r="A86" t="str">
            <v>乳卵類</v>
          </cell>
          <cell r="B86">
            <v>3860</v>
          </cell>
          <cell r="C86">
            <v>4235</v>
          </cell>
          <cell r="D86">
            <v>3694</v>
          </cell>
        </row>
        <row r="87">
          <cell r="A87" t="str">
            <v>牛乳</v>
          </cell>
          <cell r="B87">
            <v>1104</v>
          </cell>
          <cell r="C87">
            <v>920</v>
          </cell>
          <cell r="D87">
            <v>990</v>
          </cell>
        </row>
        <row r="88">
          <cell r="A88" t="str">
            <v>乳製品</v>
          </cell>
          <cell r="B88">
            <v>1957</v>
          </cell>
          <cell r="C88">
            <v>2417</v>
          </cell>
          <cell r="D88">
            <v>1645</v>
          </cell>
        </row>
        <row r="89">
          <cell r="A89" t="str">
            <v>卵</v>
          </cell>
          <cell r="B89">
            <v>798</v>
          </cell>
          <cell r="C89">
            <v>898</v>
          </cell>
          <cell r="D89">
            <v>1059</v>
          </cell>
        </row>
        <row r="90">
          <cell r="A90" t="str">
            <v>野菜・海藻</v>
          </cell>
          <cell r="B90">
            <v>8143</v>
          </cell>
          <cell r="C90">
            <v>8033</v>
          </cell>
          <cell r="D90">
            <v>9296</v>
          </cell>
        </row>
        <row r="91">
          <cell r="A91" t="str">
            <v>生鮮野菜</v>
          </cell>
          <cell r="B91">
            <v>5307</v>
          </cell>
          <cell r="C91">
            <v>5296</v>
          </cell>
          <cell r="D91">
            <v>6645</v>
          </cell>
        </row>
        <row r="92">
          <cell r="A92" t="str">
            <v>乾物・海藻</v>
          </cell>
          <cell r="B92">
            <v>776</v>
          </cell>
          <cell r="C92">
            <v>967</v>
          </cell>
          <cell r="D92">
            <v>592</v>
          </cell>
        </row>
        <row r="93">
          <cell r="A93" t="str">
            <v>大豆加工品</v>
          </cell>
          <cell r="B93">
            <v>1045</v>
          </cell>
          <cell r="C93">
            <v>778</v>
          </cell>
          <cell r="D93">
            <v>1092</v>
          </cell>
        </row>
        <row r="94">
          <cell r="A94" t="str">
            <v>他の野菜・海藻加工品</v>
          </cell>
          <cell r="B94">
            <v>1015</v>
          </cell>
          <cell r="C94">
            <v>993</v>
          </cell>
          <cell r="D94">
            <v>966</v>
          </cell>
        </row>
        <row r="95">
          <cell r="A95" t="str">
            <v>果物</v>
          </cell>
          <cell r="B95">
            <v>2527</v>
          </cell>
          <cell r="C95">
            <v>2193</v>
          </cell>
          <cell r="D95">
            <v>2257</v>
          </cell>
        </row>
        <row r="96">
          <cell r="A96" t="str">
            <v>生鮮果物</v>
          </cell>
          <cell r="B96">
            <v>2170</v>
          </cell>
          <cell r="C96">
            <v>2007</v>
          </cell>
          <cell r="D96">
            <v>1855</v>
          </cell>
        </row>
        <row r="97">
          <cell r="A97" t="str">
            <v>果物加工品</v>
          </cell>
          <cell r="B97">
            <v>356</v>
          </cell>
          <cell r="C97">
            <v>186</v>
          </cell>
          <cell r="D97">
            <v>402</v>
          </cell>
        </row>
        <row r="98">
          <cell r="A98" t="str">
            <v>油脂・調味料</v>
          </cell>
          <cell r="B98">
            <v>4052</v>
          </cell>
          <cell r="C98">
            <v>4714</v>
          </cell>
          <cell r="D98">
            <v>3770</v>
          </cell>
        </row>
        <row r="99">
          <cell r="A99" t="str">
            <v>油脂</v>
          </cell>
          <cell r="B99">
            <v>374</v>
          </cell>
          <cell r="C99">
            <v>611</v>
          </cell>
          <cell r="D99">
            <v>459</v>
          </cell>
        </row>
        <row r="100">
          <cell r="A100" t="str">
            <v>調味料</v>
          </cell>
          <cell r="B100">
            <v>3678</v>
          </cell>
          <cell r="C100">
            <v>4103</v>
          </cell>
          <cell r="D100">
            <v>3311</v>
          </cell>
        </row>
        <row r="101">
          <cell r="A101" t="str">
            <v>菓子類</v>
          </cell>
          <cell r="B101">
            <v>7718</v>
          </cell>
          <cell r="C101">
            <v>7317</v>
          </cell>
          <cell r="D101">
            <v>6800</v>
          </cell>
        </row>
        <row r="102">
          <cell r="A102" t="str">
            <v>調理食品</v>
          </cell>
          <cell r="B102">
            <v>12915</v>
          </cell>
          <cell r="C102">
            <v>9337</v>
          </cell>
          <cell r="D102">
            <v>11796</v>
          </cell>
        </row>
        <row r="103">
          <cell r="A103" t="str">
            <v>主食的調理食品</v>
          </cell>
          <cell r="B103">
            <v>4925</v>
          </cell>
          <cell r="C103">
            <v>3979</v>
          </cell>
          <cell r="D103">
            <v>4134</v>
          </cell>
        </row>
        <row r="104">
          <cell r="A104" t="str">
            <v>他の調理食品</v>
          </cell>
          <cell r="B104">
            <v>7990</v>
          </cell>
          <cell r="C104">
            <v>5359</v>
          </cell>
          <cell r="D104">
            <v>7663</v>
          </cell>
        </row>
        <row r="105">
          <cell r="A105" t="str">
            <v>飲料</v>
          </cell>
          <cell r="B105">
            <v>4540</v>
          </cell>
          <cell r="C105">
            <v>4903</v>
          </cell>
          <cell r="D105">
            <v>5182</v>
          </cell>
        </row>
        <row r="106">
          <cell r="A106" t="str">
            <v>茶類</v>
          </cell>
          <cell r="B106">
            <v>1048</v>
          </cell>
          <cell r="C106">
            <v>1088</v>
          </cell>
          <cell r="D106">
            <v>687</v>
          </cell>
        </row>
        <row r="107">
          <cell r="A107" t="str">
            <v>コーヒー・ココア</v>
          </cell>
          <cell r="B107">
            <v>1040</v>
          </cell>
          <cell r="C107">
            <v>885</v>
          </cell>
          <cell r="D107">
            <v>1182</v>
          </cell>
        </row>
        <row r="108">
          <cell r="A108" t="str">
            <v>他の飲料</v>
          </cell>
          <cell r="B108">
            <v>2451</v>
          </cell>
          <cell r="C108">
            <v>2929</v>
          </cell>
          <cell r="D108">
            <v>3313</v>
          </cell>
        </row>
        <row r="109">
          <cell r="A109" t="str">
            <v>酒類</v>
          </cell>
          <cell r="B109">
            <v>3805</v>
          </cell>
          <cell r="C109">
            <v>3772</v>
          </cell>
          <cell r="D109">
            <v>5644</v>
          </cell>
        </row>
        <row r="110">
          <cell r="A110" t="str">
            <v>外食</v>
          </cell>
          <cell r="B110">
            <v>17802</v>
          </cell>
          <cell r="C110">
            <v>18132</v>
          </cell>
          <cell r="D110">
            <v>12760</v>
          </cell>
        </row>
        <row r="111">
          <cell r="A111" t="str">
            <v>一般外食</v>
          </cell>
          <cell r="B111">
            <v>16298</v>
          </cell>
          <cell r="C111">
            <v>16496</v>
          </cell>
          <cell r="D111">
            <v>11787</v>
          </cell>
        </row>
        <row r="112">
          <cell r="A112" t="str">
            <v>学校給食</v>
          </cell>
          <cell r="B112">
            <v>1504</v>
          </cell>
          <cell r="C112">
            <v>1636</v>
          </cell>
          <cell r="D112">
            <v>973</v>
          </cell>
        </row>
        <row r="113">
          <cell r="A113" t="str">
            <v>住居</v>
          </cell>
          <cell r="B113">
            <v>19576</v>
          </cell>
          <cell r="C113">
            <v>16573</v>
          </cell>
          <cell r="D113">
            <v>7373</v>
          </cell>
        </row>
        <row r="114">
          <cell r="A114" t="str">
            <v>家賃地代</v>
          </cell>
          <cell r="B114">
            <v>12663</v>
          </cell>
          <cell r="C114">
            <v>16487</v>
          </cell>
          <cell r="D114">
            <v>4986</v>
          </cell>
        </row>
        <row r="115">
          <cell r="A115" t="str">
            <v>設備修繕・維持</v>
          </cell>
          <cell r="B115">
            <v>6913</v>
          </cell>
          <cell r="C115">
            <v>87</v>
          </cell>
          <cell r="D115">
            <v>2387</v>
          </cell>
        </row>
        <row r="116">
          <cell r="A116" t="str">
            <v>設備材料</v>
          </cell>
          <cell r="B116">
            <v>2446</v>
          </cell>
          <cell r="C116">
            <v>62</v>
          </cell>
          <cell r="D116">
            <v>577</v>
          </cell>
        </row>
        <row r="117">
          <cell r="A117" t="str">
            <v>工事その他のサービス</v>
          </cell>
          <cell r="B117">
            <v>4467</v>
          </cell>
          <cell r="C117">
            <v>25</v>
          </cell>
          <cell r="D117">
            <v>1810</v>
          </cell>
        </row>
        <row r="118">
          <cell r="A118" t="str">
            <v>光熱・水道</v>
          </cell>
          <cell r="B118">
            <v>21518</v>
          </cell>
          <cell r="C118">
            <v>19922</v>
          </cell>
          <cell r="D118">
            <v>18003</v>
          </cell>
        </row>
        <row r="119">
          <cell r="A119" t="str">
            <v>電気代</v>
          </cell>
          <cell r="B119">
            <v>9442</v>
          </cell>
          <cell r="C119">
            <v>8086</v>
          </cell>
          <cell r="D119">
            <v>9372</v>
          </cell>
        </row>
        <row r="120">
          <cell r="A120" t="str">
            <v>ガス代</v>
          </cell>
          <cell r="B120">
            <v>4824</v>
          </cell>
          <cell r="C120">
            <v>6007</v>
          </cell>
          <cell r="D120">
            <v>4712</v>
          </cell>
        </row>
        <row r="121">
          <cell r="A121" t="str">
            <v>他の光熱</v>
          </cell>
          <cell r="B121">
            <v>1946</v>
          </cell>
          <cell r="C121">
            <v>780</v>
          </cell>
          <cell r="D121">
            <v>2277</v>
          </cell>
        </row>
        <row r="122">
          <cell r="A122" t="str">
            <v>上下水道料</v>
          </cell>
          <cell r="B122">
            <v>5307</v>
          </cell>
          <cell r="C122">
            <v>5049</v>
          </cell>
          <cell r="D122">
            <v>1642</v>
          </cell>
        </row>
        <row r="123">
          <cell r="A123" t="str">
            <v>家具・家事用品</v>
          </cell>
          <cell r="B123">
            <v>14900</v>
          </cell>
          <cell r="C123">
            <v>14762</v>
          </cell>
          <cell r="D123">
            <v>10297</v>
          </cell>
        </row>
        <row r="124">
          <cell r="A124" t="str">
            <v>家庭用耐久財</v>
          </cell>
          <cell r="B124">
            <v>5211</v>
          </cell>
          <cell r="C124">
            <v>1952</v>
          </cell>
          <cell r="D124">
            <v>1227</v>
          </cell>
        </row>
        <row r="125">
          <cell r="A125" t="str">
            <v>家事用耐久財</v>
          </cell>
          <cell r="B125">
            <v>2310</v>
          </cell>
          <cell r="C125">
            <v>610</v>
          </cell>
          <cell r="D125">
            <v>351</v>
          </cell>
        </row>
        <row r="126">
          <cell r="A126" t="str">
            <v>冷暖房用器具</v>
          </cell>
          <cell r="B126">
            <v>2145</v>
          </cell>
          <cell r="C126">
            <v>594</v>
          </cell>
          <cell r="D126">
            <v>758</v>
          </cell>
        </row>
        <row r="127">
          <cell r="A127" t="str">
            <v>一般家具</v>
          </cell>
          <cell r="B127">
            <v>756</v>
          </cell>
          <cell r="C127">
            <v>748</v>
          </cell>
          <cell r="D127">
            <v>118</v>
          </cell>
        </row>
        <row r="128">
          <cell r="A128" t="str">
            <v>室内装備・装飾品</v>
          </cell>
          <cell r="B128">
            <v>900</v>
          </cell>
          <cell r="C128">
            <v>1220</v>
          </cell>
          <cell r="D128">
            <v>445</v>
          </cell>
        </row>
        <row r="129">
          <cell r="A129" t="str">
            <v>寝具類</v>
          </cell>
          <cell r="B129">
            <v>1282</v>
          </cell>
          <cell r="C129">
            <v>3295</v>
          </cell>
          <cell r="D129">
            <v>652</v>
          </cell>
        </row>
        <row r="130">
          <cell r="A130" t="str">
            <v>家事雑貨</v>
          </cell>
          <cell r="B130">
            <v>3146</v>
          </cell>
          <cell r="C130">
            <v>3220</v>
          </cell>
          <cell r="D130">
            <v>3250</v>
          </cell>
        </row>
        <row r="131">
          <cell r="A131" t="str">
            <v>家事用消耗品</v>
          </cell>
          <cell r="B131">
            <v>3534</v>
          </cell>
          <cell r="C131">
            <v>4454</v>
          </cell>
          <cell r="D131">
            <v>4071</v>
          </cell>
        </row>
        <row r="132">
          <cell r="A132" t="str">
            <v>家事サービス</v>
          </cell>
          <cell r="B132">
            <v>828</v>
          </cell>
          <cell r="C132">
            <v>621</v>
          </cell>
          <cell r="D132">
            <v>651</v>
          </cell>
        </row>
        <row r="133">
          <cell r="A133" t="str">
            <v>被服及び履物</v>
          </cell>
          <cell r="B133">
            <v>16302</v>
          </cell>
          <cell r="C133">
            <v>14216</v>
          </cell>
          <cell r="D133">
            <v>13535</v>
          </cell>
        </row>
        <row r="134">
          <cell r="A134" t="str">
            <v>和服</v>
          </cell>
          <cell r="B134">
            <v>29</v>
          </cell>
          <cell r="C134">
            <v>0</v>
          </cell>
          <cell r="D134">
            <v>0</v>
          </cell>
        </row>
        <row r="135">
          <cell r="A135" t="str">
            <v>洋服</v>
          </cell>
          <cell r="B135">
            <v>7457</v>
          </cell>
          <cell r="C135">
            <v>5863</v>
          </cell>
          <cell r="D135">
            <v>6206</v>
          </cell>
        </row>
        <row r="136">
          <cell r="A136" t="str">
            <v>男子用洋服</v>
          </cell>
          <cell r="B136">
            <v>2645</v>
          </cell>
          <cell r="C136">
            <v>3154</v>
          </cell>
          <cell r="D136">
            <v>2612</v>
          </cell>
        </row>
        <row r="137">
          <cell r="A137" t="str">
            <v>婦人用洋服</v>
          </cell>
          <cell r="B137">
            <v>3768</v>
          </cell>
          <cell r="C137">
            <v>2227</v>
          </cell>
          <cell r="D137">
            <v>3342</v>
          </cell>
        </row>
        <row r="138">
          <cell r="A138" t="str">
            <v>子供用洋服</v>
          </cell>
          <cell r="B138">
            <v>1044</v>
          </cell>
          <cell r="C138">
            <v>482</v>
          </cell>
          <cell r="D138">
            <v>252</v>
          </cell>
        </row>
        <row r="139">
          <cell r="A139" t="str">
            <v>シャツ・セーター類</v>
          </cell>
          <cell r="B139">
            <v>2355</v>
          </cell>
          <cell r="C139">
            <v>2385</v>
          </cell>
          <cell r="D139">
            <v>1164</v>
          </cell>
        </row>
        <row r="140">
          <cell r="A140" t="str">
            <v>男子用シャツ・セーター類</v>
          </cell>
          <cell r="B140">
            <v>721</v>
          </cell>
          <cell r="C140">
            <v>1659</v>
          </cell>
          <cell r="D140">
            <v>48</v>
          </cell>
        </row>
        <row r="141">
          <cell r="A141" t="str">
            <v>婦人用シャツ・セーター類</v>
          </cell>
          <cell r="B141">
            <v>1368</v>
          </cell>
          <cell r="C141">
            <v>683</v>
          </cell>
          <cell r="D141">
            <v>976</v>
          </cell>
        </row>
        <row r="142">
          <cell r="A142" t="str">
            <v>子供用シャツ・セーター類</v>
          </cell>
          <cell r="B142">
            <v>267</v>
          </cell>
          <cell r="C142">
            <v>43</v>
          </cell>
          <cell r="D142">
            <v>140</v>
          </cell>
        </row>
        <row r="143">
          <cell r="A143" t="str">
            <v>下着類</v>
          </cell>
          <cell r="B143">
            <v>1682</v>
          </cell>
          <cell r="C143">
            <v>1285</v>
          </cell>
          <cell r="D143">
            <v>2238</v>
          </cell>
        </row>
        <row r="144">
          <cell r="A144" t="str">
            <v>男子用下着類</v>
          </cell>
          <cell r="B144">
            <v>526</v>
          </cell>
          <cell r="C144">
            <v>214</v>
          </cell>
          <cell r="D144">
            <v>969</v>
          </cell>
        </row>
        <row r="145">
          <cell r="A145" t="str">
            <v>婦人用下着類</v>
          </cell>
          <cell r="B145">
            <v>892</v>
          </cell>
          <cell r="C145">
            <v>835</v>
          </cell>
          <cell r="D145">
            <v>937</v>
          </cell>
        </row>
        <row r="146">
          <cell r="A146" t="str">
            <v>子供用下着類</v>
          </cell>
          <cell r="B146">
            <v>264</v>
          </cell>
          <cell r="C146">
            <v>236</v>
          </cell>
          <cell r="D146">
            <v>332</v>
          </cell>
        </row>
        <row r="147">
          <cell r="A147" t="str">
            <v>生地・糸類</v>
          </cell>
          <cell r="B147">
            <v>89</v>
          </cell>
          <cell r="C147">
            <v>168</v>
          </cell>
          <cell r="D147">
            <v>159</v>
          </cell>
        </row>
        <row r="148">
          <cell r="A148" t="str">
            <v>他の被服</v>
          </cell>
          <cell r="B148">
            <v>1695</v>
          </cell>
          <cell r="C148">
            <v>2201</v>
          </cell>
          <cell r="D148">
            <v>1330</v>
          </cell>
        </row>
        <row r="149">
          <cell r="A149" t="str">
            <v>履物類</v>
          </cell>
          <cell r="B149">
            <v>2182</v>
          </cell>
          <cell r="C149">
            <v>1459</v>
          </cell>
          <cell r="D149">
            <v>1751</v>
          </cell>
        </row>
        <row r="150">
          <cell r="A150" t="str">
            <v>被服関連サービス</v>
          </cell>
          <cell r="B150">
            <v>814</v>
          </cell>
          <cell r="C150">
            <v>855</v>
          </cell>
          <cell r="D150">
            <v>687</v>
          </cell>
        </row>
        <row r="151">
          <cell r="A151" t="str">
            <v>保健医療</v>
          </cell>
          <cell r="B151">
            <v>12618</v>
          </cell>
          <cell r="C151">
            <v>11608</v>
          </cell>
          <cell r="D151">
            <v>12683</v>
          </cell>
        </row>
        <row r="152">
          <cell r="A152" t="str">
            <v>医薬品</v>
          </cell>
          <cell r="B152">
            <v>2241</v>
          </cell>
          <cell r="C152">
            <v>1671</v>
          </cell>
          <cell r="D152">
            <v>2871</v>
          </cell>
        </row>
        <row r="153">
          <cell r="A153" t="str">
            <v>健康保持用摂取品</v>
          </cell>
          <cell r="B153">
            <v>776</v>
          </cell>
          <cell r="C153">
            <v>1154</v>
          </cell>
          <cell r="D153">
            <v>1632</v>
          </cell>
        </row>
        <row r="154">
          <cell r="A154" t="str">
            <v>保健医療用品・器具</v>
          </cell>
          <cell r="B154">
            <v>3027</v>
          </cell>
          <cell r="C154">
            <v>1741</v>
          </cell>
          <cell r="D154">
            <v>3170</v>
          </cell>
        </row>
        <row r="155">
          <cell r="A155" t="str">
            <v>保健医療サービス</v>
          </cell>
          <cell r="B155">
            <v>6574</v>
          </cell>
          <cell r="C155">
            <v>7043</v>
          </cell>
          <cell r="D155">
            <v>5011</v>
          </cell>
        </row>
        <row r="156">
          <cell r="A156" t="str">
            <v>交通・通信</v>
          </cell>
          <cell r="B156">
            <v>51104</v>
          </cell>
          <cell r="C156">
            <v>39722</v>
          </cell>
          <cell r="D156">
            <v>55495</v>
          </cell>
        </row>
        <row r="157">
          <cell r="A157" t="str">
            <v>交通</v>
          </cell>
          <cell r="B157">
            <v>6355</v>
          </cell>
          <cell r="C157">
            <v>4354</v>
          </cell>
          <cell r="D157">
            <v>12445</v>
          </cell>
        </row>
        <row r="158">
          <cell r="A158" t="str">
            <v>自動車等関係費</v>
          </cell>
          <cell r="B158">
            <v>27482</v>
          </cell>
          <cell r="C158">
            <v>17685</v>
          </cell>
          <cell r="D158">
            <v>28152</v>
          </cell>
        </row>
        <row r="159">
          <cell r="A159" t="str">
            <v>自動車等購入</v>
          </cell>
          <cell r="B159">
            <v>6169</v>
          </cell>
          <cell r="C159">
            <v>0</v>
          </cell>
          <cell r="D159">
            <v>0</v>
          </cell>
        </row>
        <row r="160">
          <cell r="A160" t="str">
            <v>自転車購入</v>
          </cell>
          <cell r="B160">
            <v>321</v>
          </cell>
          <cell r="C160">
            <v>0</v>
          </cell>
          <cell r="D160">
            <v>0</v>
          </cell>
        </row>
        <row r="161">
          <cell r="A161" t="str">
            <v>自動車等維持</v>
          </cell>
          <cell r="B161">
            <v>20992</v>
          </cell>
          <cell r="C161">
            <v>17685</v>
          </cell>
          <cell r="D161">
            <v>28152</v>
          </cell>
        </row>
        <row r="162">
          <cell r="A162" t="str">
            <v>通信</v>
          </cell>
          <cell r="B162">
            <v>17267</v>
          </cell>
          <cell r="C162">
            <v>17683</v>
          </cell>
          <cell r="D162">
            <v>14898</v>
          </cell>
        </row>
        <row r="163">
          <cell r="A163" t="str">
            <v>教育</v>
          </cell>
          <cell r="B163">
            <v>17152</v>
          </cell>
          <cell r="C163">
            <v>37211</v>
          </cell>
          <cell r="D163">
            <v>8973</v>
          </cell>
        </row>
        <row r="164">
          <cell r="A164" t="str">
            <v>授業料等</v>
          </cell>
          <cell r="B164">
            <v>10831</v>
          </cell>
          <cell r="C164">
            <v>23781</v>
          </cell>
          <cell r="D164">
            <v>8301</v>
          </cell>
        </row>
        <row r="165">
          <cell r="A165" t="str">
            <v>教科書・学習参考教材</v>
          </cell>
          <cell r="B165">
            <v>161</v>
          </cell>
          <cell r="C165">
            <v>342</v>
          </cell>
          <cell r="D165">
            <v>0</v>
          </cell>
        </row>
        <row r="166">
          <cell r="A166" t="str">
            <v>補習教育</v>
          </cell>
          <cell r="B166">
            <v>6159</v>
          </cell>
          <cell r="C166">
            <v>13088</v>
          </cell>
          <cell r="D166">
            <v>672</v>
          </cell>
        </row>
        <row r="167">
          <cell r="A167" t="str">
            <v>教養娯楽</v>
          </cell>
          <cell r="B167">
            <v>35979</v>
          </cell>
          <cell r="C167">
            <v>48864</v>
          </cell>
          <cell r="D167">
            <v>26352</v>
          </cell>
        </row>
        <row r="168">
          <cell r="A168" t="str">
            <v>教養娯楽用耐久財</v>
          </cell>
          <cell r="B168">
            <v>2859</v>
          </cell>
          <cell r="C168">
            <v>889</v>
          </cell>
          <cell r="D168">
            <v>2244</v>
          </cell>
        </row>
        <row r="169">
          <cell r="A169" t="str">
            <v>教養娯楽用品</v>
          </cell>
          <cell r="B169">
            <v>10927</v>
          </cell>
          <cell r="C169">
            <v>9379</v>
          </cell>
          <cell r="D169">
            <v>8303</v>
          </cell>
        </row>
        <row r="170">
          <cell r="A170" t="str">
            <v>書籍・他の印刷物</v>
          </cell>
          <cell r="B170">
            <v>3295</v>
          </cell>
          <cell r="C170">
            <v>3435</v>
          </cell>
          <cell r="D170">
            <v>2475</v>
          </cell>
        </row>
        <row r="171">
          <cell r="A171" t="str">
            <v>教養娯楽サービス</v>
          </cell>
          <cell r="B171">
            <v>18898</v>
          </cell>
          <cell r="C171">
            <v>35161</v>
          </cell>
          <cell r="D171">
            <v>13330</v>
          </cell>
        </row>
        <row r="172">
          <cell r="A172" t="str">
            <v>宿泊料</v>
          </cell>
          <cell r="B172">
            <v>1765</v>
          </cell>
          <cell r="C172">
            <v>1136</v>
          </cell>
          <cell r="D172">
            <v>1619</v>
          </cell>
        </row>
        <row r="173">
          <cell r="A173" t="str">
            <v>パック旅行費</v>
          </cell>
          <cell r="B173">
            <v>2484</v>
          </cell>
          <cell r="C173">
            <v>18205</v>
          </cell>
          <cell r="D173">
            <v>306</v>
          </cell>
        </row>
        <row r="174">
          <cell r="A174" t="str">
            <v>月謝類</v>
          </cell>
          <cell r="B174">
            <v>4721</v>
          </cell>
          <cell r="C174">
            <v>4255</v>
          </cell>
          <cell r="D174">
            <v>2161</v>
          </cell>
        </row>
        <row r="175">
          <cell r="A175" t="str">
            <v>他の教養娯楽サービス</v>
          </cell>
          <cell r="B175">
            <v>9929</v>
          </cell>
          <cell r="C175">
            <v>11566</v>
          </cell>
          <cell r="D175">
            <v>9244</v>
          </cell>
        </row>
        <row r="176">
          <cell r="A176" t="str">
            <v>その他の消費支出</v>
          </cell>
          <cell r="B176">
            <v>72965</v>
          </cell>
          <cell r="C176">
            <v>100271</v>
          </cell>
          <cell r="D176">
            <v>66681</v>
          </cell>
        </row>
        <row r="177">
          <cell r="A177" t="str">
            <v>諸雑費</v>
          </cell>
          <cell r="B177">
            <v>27089</v>
          </cell>
          <cell r="C177">
            <v>29257</v>
          </cell>
          <cell r="D177">
            <v>21233</v>
          </cell>
        </row>
        <row r="178">
          <cell r="A178" t="str">
            <v>理美容サービス</v>
          </cell>
          <cell r="B178">
            <v>3473</v>
          </cell>
          <cell r="C178">
            <v>3570</v>
          </cell>
          <cell r="D178">
            <v>3206</v>
          </cell>
        </row>
        <row r="179">
          <cell r="A179" t="str">
            <v>理美容用品</v>
          </cell>
          <cell r="B179">
            <v>5917</v>
          </cell>
          <cell r="C179">
            <v>6000</v>
          </cell>
          <cell r="D179">
            <v>6961</v>
          </cell>
        </row>
        <row r="180">
          <cell r="A180" t="str">
            <v>身の回り用品</v>
          </cell>
          <cell r="B180">
            <v>2228</v>
          </cell>
          <cell r="C180">
            <v>518</v>
          </cell>
          <cell r="D180">
            <v>302</v>
          </cell>
        </row>
        <row r="181">
          <cell r="A181" t="str">
            <v>たばこ</v>
          </cell>
          <cell r="B181">
            <v>1008</v>
          </cell>
          <cell r="C181">
            <v>775</v>
          </cell>
          <cell r="D181">
            <v>1134</v>
          </cell>
        </row>
        <row r="182">
          <cell r="A182" t="str">
            <v>他の諸雑費</v>
          </cell>
          <cell r="B182">
            <v>14463</v>
          </cell>
          <cell r="C182">
            <v>18394</v>
          </cell>
          <cell r="D182">
            <v>9630</v>
          </cell>
        </row>
        <row r="183">
          <cell r="A183" t="str">
            <v>こづかい(使途不明)</v>
          </cell>
          <cell r="B183">
            <v>14306</v>
          </cell>
          <cell r="C183">
            <v>20266</v>
          </cell>
          <cell r="D183">
            <v>15152</v>
          </cell>
        </row>
        <row r="184">
          <cell r="A184" t="str">
            <v>交際費</v>
          </cell>
          <cell r="B184">
            <v>24694</v>
          </cell>
          <cell r="C184">
            <v>40896</v>
          </cell>
          <cell r="D184">
            <v>22929</v>
          </cell>
        </row>
        <row r="185">
          <cell r="A185" t="str">
            <v>食料</v>
          </cell>
          <cell r="B185">
            <v>7084</v>
          </cell>
          <cell r="C185">
            <v>10092</v>
          </cell>
          <cell r="D185">
            <v>5287</v>
          </cell>
        </row>
        <row r="186">
          <cell r="A186" t="str">
            <v>家具・家事用品</v>
          </cell>
          <cell r="B186">
            <v>305</v>
          </cell>
          <cell r="C186">
            <v>794</v>
          </cell>
          <cell r="D186">
            <v>606</v>
          </cell>
        </row>
        <row r="187">
          <cell r="A187" t="str">
            <v>被服及び履物</v>
          </cell>
          <cell r="B187">
            <v>776</v>
          </cell>
          <cell r="C187">
            <v>1446</v>
          </cell>
          <cell r="D187">
            <v>660</v>
          </cell>
        </row>
        <row r="188">
          <cell r="A188" t="str">
            <v>教養娯楽</v>
          </cell>
          <cell r="B188">
            <v>1599</v>
          </cell>
          <cell r="C188">
            <v>4488</v>
          </cell>
          <cell r="D188">
            <v>438</v>
          </cell>
        </row>
        <row r="189">
          <cell r="A189" t="str">
            <v>他の物品サービス</v>
          </cell>
          <cell r="B189">
            <v>580</v>
          </cell>
          <cell r="C189">
            <v>395</v>
          </cell>
          <cell r="D189">
            <v>294</v>
          </cell>
        </row>
        <row r="190">
          <cell r="A190" t="str">
            <v>贈与金</v>
          </cell>
          <cell r="B190">
            <v>9138</v>
          </cell>
          <cell r="C190">
            <v>13386</v>
          </cell>
          <cell r="D190">
            <v>10093</v>
          </cell>
        </row>
        <row r="191">
          <cell r="A191" t="str">
            <v>他の交際費</v>
          </cell>
          <cell r="B191">
            <v>5212</v>
          </cell>
          <cell r="C191">
            <v>10295</v>
          </cell>
          <cell r="D191">
            <v>5551</v>
          </cell>
        </row>
        <row r="192">
          <cell r="A192" t="str">
            <v>仕送り金</v>
          </cell>
          <cell r="B192">
            <v>6875</v>
          </cell>
          <cell r="C192">
            <v>9852</v>
          </cell>
          <cell r="D192">
            <v>7367</v>
          </cell>
        </row>
        <row r="193">
          <cell r="A193" t="str">
            <v xml:space="preserve">       (再掲) 教育関係費</v>
          </cell>
          <cell r="B193">
            <v>25742</v>
          </cell>
          <cell r="C193">
            <v>48765</v>
          </cell>
          <cell r="D193">
            <v>16325</v>
          </cell>
        </row>
        <row r="194">
          <cell r="A194" t="str">
            <v xml:space="preserve">       (再掲) 教養娯楽関係費</v>
          </cell>
          <cell r="B194">
            <v>40440</v>
          </cell>
          <cell r="C194">
            <v>55913</v>
          </cell>
          <cell r="D194">
            <v>30667</v>
          </cell>
        </row>
        <row r="195">
          <cell r="A195" t="str">
            <v xml:space="preserve">       (再掲) 移転支出(贈与金＋仕送り金)</v>
          </cell>
          <cell r="B195">
            <v>16013</v>
          </cell>
          <cell r="C195">
            <v>23238</v>
          </cell>
          <cell r="D195">
            <v>17461</v>
          </cell>
        </row>
        <row r="196">
          <cell r="A196" t="str">
            <v xml:space="preserve">       (再掲) 経常消費支出</v>
          </cell>
          <cell r="B196">
            <v>251936</v>
          </cell>
          <cell r="C196">
            <v>266873</v>
          </cell>
          <cell r="D196">
            <v>247595</v>
          </cell>
        </row>
        <row r="197">
          <cell r="A197" t="str">
            <v xml:space="preserve">       (再掲) 情報通信関係費</v>
          </cell>
          <cell r="B197">
            <v>19419</v>
          </cell>
          <cell r="C197">
            <v>21209</v>
          </cell>
          <cell r="D197">
            <v>18813</v>
          </cell>
        </row>
        <row r="198">
          <cell r="A198" t="str">
            <v xml:space="preserve">       (再掲) 消費支出(除く住居等) 1)</v>
          </cell>
          <cell r="B198">
            <v>309287</v>
          </cell>
          <cell r="C198">
            <v>350129</v>
          </cell>
          <cell r="D198">
            <v>287099</v>
          </cell>
        </row>
        <row r="199">
          <cell r="A199" t="str">
            <v>非消費支出</v>
          </cell>
          <cell r="B199">
            <v>176724</v>
          </cell>
          <cell r="C199">
            <v>174560</v>
          </cell>
          <cell r="D199">
            <v>185896</v>
          </cell>
        </row>
        <row r="200">
          <cell r="A200" t="str">
            <v>直接税</v>
          </cell>
          <cell r="B200">
            <v>63943</v>
          </cell>
          <cell r="C200">
            <v>75527</v>
          </cell>
          <cell r="D200">
            <v>71249</v>
          </cell>
        </row>
        <row r="201">
          <cell r="A201" t="str">
            <v>勤労所得税</v>
          </cell>
          <cell r="B201">
            <v>39942</v>
          </cell>
          <cell r="C201">
            <v>46154</v>
          </cell>
          <cell r="D201">
            <v>47662</v>
          </cell>
        </row>
        <row r="202">
          <cell r="A202" t="str">
            <v>個人住民税</v>
          </cell>
          <cell r="B202">
            <v>18887</v>
          </cell>
          <cell r="C202">
            <v>19751</v>
          </cell>
          <cell r="D202">
            <v>17178</v>
          </cell>
        </row>
        <row r="203">
          <cell r="A203" t="str">
            <v>他の税</v>
          </cell>
          <cell r="B203">
            <v>5114</v>
          </cell>
          <cell r="C203">
            <v>9622</v>
          </cell>
          <cell r="D203">
            <v>6409</v>
          </cell>
        </row>
        <row r="204">
          <cell r="A204" t="str">
            <v>社会保険料</v>
          </cell>
          <cell r="B204">
            <v>112704</v>
          </cell>
          <cell r="C204">
            <v>99033</v>
          </cell>
          <cell r="D204">
            <v>114646</v>
          </cell>
        </row>
        <row r="205">
          <cell r="A205" t="str">
            <v>公的年金保険料</v>
          </cell>
          <cell r="B205">
            <v>68803</v>
          </cell>
          <cell r="C205">
            <v>58989</v>
          </cell>
          <cell r="D205">
            <v>68818</v>
          </cell>
        </row>
        <row r="206">
          <cell r="A206" t="str">
            <v>健康保険料</v>
          </cell>
          <cell r="B206">
            <v>36661</v>
          </cell>
          <cell r="C206">
            <v>32782</v>
          </cell>
          <cell r="D206">
            <v>36274</v>
          </cell>
        </row>
        <row r="207">
          <cell r="A207" t="str">
            <v>介護保険料</v>
          </cell>
          <cell r="B207">
            <v>5288</v>
          </cell>
          <cell r="C207">
            <v>5831</v>
          </cell>
          <cell r="D207">
            <v>7486</v>
          </cell>
        </row>
        <row r="208">
          <cell r="A208" t="str">
            <v>他の社会保険料</v>
          </cell>
          <cell r="B208">
            <v>1952</v>
          </cell>
          <cell r="C208">
            <v>1431</v>
          </cell>
          <cell r="D208">
            <v>2069</v>
          </cell>
        </row>
        <row r="209">
          <cell r="A209" t="str">
            <v>他の非消費支出</v>
          </cell>
          <cell r="B209">
            <v>77</v>
          </cell>
          <cell r="C209">
            <v>0</v>
          </cell>
          <cell r="D209">
            <v>0</v>
          </cell>
        </row>
        <row r="210">
          <cell r="A210" t="str">
            <v>実支出以外の支払(繰越金を除く)</v>
          </cell>
          <cell r="B210">
            <v>968005</v>
          </cell>
          <cell r="C210">
            <v>952136</v>
          </cell>
          <cell r="D210">
            <v>848768</v>
          </cell>
        </row>
        <row r="211">
          <cell r="A211" t="str">
            <v>預貯金</v>
          </cell>
          <cell r="B211">
            <v>828572</v>
          </cell>
          <cell r="C211">
            <v>802303</v>
          </cell>
          <cell r="D211">
            <v>771176</v>
          </cell>
        </row>
        <row r="212">
          <cell r="A212" t="str">
            <v>保険料</v>
          </cell>
          <cell r="B212">
            <v>30101</v>
          </cell>
          <cell r="C212">
            <v>22983</v>
          </cell>
          <cell r="D212">
            <v>35097</v>
          </cell>
        </row>
        <row r="213">
          <cell r="A213" t="str">
            <v>個人・企業年金保険料</v>
          </cell>
          <cell r="B213">
            <v>6154</v>
          </cell>
          <cell r="C213">
            <v>5294</v>
          </cell>
          <cell r="D213">
            <v>15237</v>
          </cell>
        </row>
        <row r="214">
          <cell r="A214" t="str">
            <v>他の保険料</v>
          </cell>
          <cell r="B214">
            <v>23948</v>
          </cell>
          <cell r="C214">
            <v>17689</v>
          </cell>
          <cell r="D214">
            <v>19860</v>
          </cell>
        </row>
        <row r="215">
          <cell r="A215" t="str">
            <v>有価証券購入</v>
          </cell>
          <cell r="B215">
            <v>3408</v>
          </cell>
          <cell r="C215">
            <v>2585</v>
          </cell>
          <cell r="D215">
            <v>1448</v>
          </cell>
        </row>
        <row r="216">
          <cell r="A216" t="str">
            <v>土地家屋借金返済</v>
          </cell>
          <cell r="B216">
            <v>38700</v>
          </cell>
          <cell r="C216">
            <v>38514</v>
          </cell>
          <cell r="D216">
            <v>14365</v>
          </cell>
        </row>
        <row r="217">
          <cell r="A217" t="str">
            <v>他の借金返済</v>
          </cell>
          <cell r="B217">
            <v>4563</v>
          </cell>
          <cell r="C217">
            <v>3220</v>
          </cell>
          <cell r="D217">
            <v>1713</v>
          </cell>
        </row>
        <row r="218">
          <cell r="A218" t="str">
            <v>分割払購入借入金返済</v>
          </cell>
          <cell r="B218">
            <v>7240</v>
          </cell>
          <cell r="C218">
            <v>10871</v>
          </cell>
          <cell r="D218">
            <v>10501</v>
          </cell>
        </row>
        <row r="219">
          <cell r="A219" t="str">
            <v>一括払購入借入金返済</v>
          </cell>
          <cell r="B219">
            <v>44355</v>
          </cell>
          <cell r="C219">
            <v>71223</v>
          </cell>
          <cell r="D219">
            <v>13925</v>
          </cell>
        </row>
        <row r="220">
          <cell r="A220" t="str">
            <v>財産購入</v>
          </cell>
          <cell r="B220">
            <v>10361</v>
          </cell>
          <cell r="C220">
            <v>0</v>
          </cell>
          <cell r="D220">
            <v>0</v>
          </cell>
        </row>
        <row r="221">
          <cell r="A221" t="str">
            <v>実支出以外の支払のその他</v>
          </cell>
          <cell r="B221">
            <v>705</v>
          </cell>
          <cell r="C221">
            <v>437</v>
          </cell>
          <cell r="D221">
            <v>543</v>
          </cell>
        </row>
        <row r="222">
          <cell r="A222" t="str">
            <v>繰越金</v>
          </cell>
          <cell r="B222">
            <v>81999</v>
          </cell>
          <cell r="C222">
            <v>48301</v>
          </cell>
          <cell r="D222">
            <v>72985</v>
          </cell>
        </row>
        <row r="223">
          <cell r="A223" t="str">
            <v>可処分所得</v>
          </cell>
          <cell r="B223">
            <v>849904</v>
          </cell>
          <cell r="C223">
            <v>786189</v>
          </cell>
          <cell r="D223">
            <v>805201</v>
          </cell>
        </row>
        <row r="224">
          <cell r="A224" t="str">
            <v>黒字</v>
          </cell>
          <cell r="B224">
            <v>498860</v>
          </cell>
          <cell r="C224">
            <v>396249</v>
          </cell>
          <cell r="D224">
            <v>493268</v>
          </cell>
        </row>
        <row r="225">
          <cell r="A225" t="str">
            <v>金融資産純増</v>
          </cell>
          <cell r="B225">
            <v>464735</v>
          </cell>
          <cell r="C225">
            <v>361812</v>
          </cell>
          <cell r="D225">
            <v>507016</v>
          </cell>
        </row>
        <row r="226">
          <cell r="A226" t="str">
            <v>貯蓄純増</v>
          </cell>
          <cell r="B226">
            <v>461496</v>
          </cell>
          <cell r="C226">
            <v>359227</v>
          </cell>
          <cell r="D226">
            <v>505569</v>
          </cell>
        </row>
        <row r="227">
          <cell r="A227" t="str">
            <v>預貯金純増</v>
          </cell>
          <cell r="B227">
            <v>437778</v>
          </cell>
          <cell r="C227">
            <v>353599</v>
          </cell>
          <cell r="D227">
            <v>477010</v>
          </cell>
        </row>
        <row r="228">
          <cell r="A228" t="str">
            <v>保険純増</v>
          </cell>
          <cell r="B228">
            <v>23718</v>
          </cell>
          <cell r="C228">
            <v>5628</v>
          </cell>
          <cell r="D228">
            <v>28559</v>
          </cell>
        </row>
        <row r="229">
          <cell r="A229" t="str">
            <v>個人・企業年金保険純増</v>
          </cell>
          <cell r="B229">
            <v>1074</v>
          </cell>
          <cell r="C229">
            <v>1457</v>
          </cell>
          <cell r="D229">
            <v>8699</v>
          </cell>
        </row>
        <row r="230">
          <cell r="A230" t="str">
            <v>他の保険純増</v>
          </cell>
          <cell r="B230">
            <v>22644</v>
          </cell>
          <cell r="C230">
            <v>4171</v>
          </cell>
          <cell r="D230">
            <v>19860</v>
          </cell>
        </row>
        <row r="231">
          <cell r="A231" t="str">
            <v>有価証券純購入</v>
          </cell>
          <cell r="B231">
            <v>3239</v>
          </cell>
          <cell r="C231">
            <v>2585</v>
          </cell>
          <cell r="D231">
            <v>1448</v>
          </cell>
        </row>
        <row r="232">
          <cell r="A232" t="str">
            <v>土地家屋借金純減</v>
          </cell>
          <cell r="B232">
            <v>38700</v>
          </cell>
          <cell r="C232">
            <v>38514</v>
          </cell>
          <cell r="D232">
            <v>14365</v>
          </cell>
        </row>
        <row r="233">
          <cell r="A233" t="str">
            <v>他の借金純減</v>
          </cell>
          <cell r="B233">
            <v>3983</v>
          </cell>
          <cell r="C233">
            <v>3220</v>
          </cell>
          <cell r="D233">
            <v>1713</v>
          </cell>
        </row>
        <row r="234">
          <cell r="A234" t="str">
            <v>分割払購入借入金純減</v>
          </cell>
          <cell r="B234">
            <v>4312</v>
          </cell>
          <cell r="C234">
            <v>9591</v>
          </cell>
          <cell r="D234">
            <v>10418</v>
          </cell>
        </row>
        <row r="235">
          <cell r="A235" t="str">
            <v>一括払購入借入金純減</v>
          </cell>
          <cell r="B235">
            <v>-30195</v>
          </cell>
          <cell r="C235">
            <v>-1514</v>
          </cell>
          <cell r="D235">
            <v>-43407</v>
          </cell>
        </row>
        <row r="236">
          <cell r="A236" t="str">
            <v>財産純増</v>
          </cell>
          <cell r="B236">
            <v>10361</v>
          </cell>
          <cell r="C236">
            <v>0</v>
          </cell>
          <cell r="D236">
            <v>0</v>
          </cell>
        </row>
        <row r="237">
          <cell r="A237" t="str">
            <v>その他の純増</v>
          </cell>
          <cell r="B237">
            <v>-34</v>
          </cell>
          <cell r="C237">
            <v>-1009</v>
          </cell>
          <cell r="D237">
            <v>197</v>
          </cell>
        </row>
        <row r="238">
          <cell r="A238" t="str">
            <v>繰越純増</v>
          </cell>
          <cell r="B238">
            <v>6998</v>
          </cell>
          <cell r="C238">
            <v>-14365</v>
          </cell>
          <cell r="D238">
            <v>2967</v>
          </cell>
        </row>
        <row r="239">
          <cell r="A239" t="str">
            <v>(再掲) 可処分所得に対する割合　　　          平均消費性向(％)</v>
          </cell>
          <cell r="B239">
            <v>41.3</v>
          </cell>
          <cell r="C239">
            <v>49.6</v>
          </cell>
          <cell r="D239">
            <v>38.700000000000003</v>
          </cell>
        </row>
        <row r="240">
          <cell r="A240" t="str">
            <v>黒字率(％)</v>
          </cell>
          <cell r="B240">
            <v>58.7</v>
          </cell>
          <cell r="C240">
            <v>50.4</v>
          </cell>
          <cell r="D240">
            <v>61.3</v>
          </cell>
        </row>
        <row r="241">
          <cell r="A241" t="str">
            <v>金融資産純増率(％)</v>
          </cell>
          <cell r="B241">
            <v>54.7</v>
          </cell>
          <cell r="C241">
            <v>46</v>
          </cell>
          <cell r="D241">
            <v>63</v>
          </cell>
        </row>
        <row r="242">
          <cell r="A242" t="str">
            <v>貯蓄純増(平均貯蓄率)(％)</v>
          </cell>
          <cell r="B242">
            <v>54.3</v>
          </cell>
          <cell r="C242">
            <v>45.7</v>
          </cell>
          <cell r="D242">
            <v>62.8</v>
          </cell>
        </row>
        <row r="243">
          <cell r="A243" t="str">
            <v>預貯金純増(％)</v>
          </cell>
          <cell r="B243">
            <v>51.5</v>
          </cell>
          <cell r="C243">
            <v>45</v>
          </cell>
          <cell r="D243">
            <v>59.2</v>
          </cell>
        </row>
        <row r="244">
          <cell r="A244" t="str">
            <v>保険純増(％)</v>
          </cell>
          <cell r="B244">
            <v>2.8</v>
          </cell>
          <cell r="C244">
            <v>0.7</v>
          </cell>
          <cell r="D244">
            <v>3.5</v>
          </cell>
        </row>
        <row r="245">
          <cell r="A245" t="str">
            <v>個人・企業年金保険純増(％)</v>
          </cell>
          <cell r="B245">
            <v>0.1</v>
          </cell>
          <cell r="C245">
            <v>0.2</v>
          </cell>
          <cell r="D245">
            <v>1.1000000000000001</v>
          </cell>
        </row>
        <row r="246">
          <cell r="A246" t="str">
            <v>他の保険純増(％)</v>
          </cell>
          <cell r="B246">
            <v>2.7</v>
          </cell>
          <cell r="C246">
            <v>0.5</v>
          </cell>
          <cell r="D246">
            <v>2.5</v>
          </cell>
        </row>
        <row r="247">
          <cell r="A247" t="str">
            <v>有価証券純購入(％)</v>
          </cell>
          <cell r="B247">
            <v>0.4</v>
          </cell>
          <cell r="C247">
            <v>0.3</v>
          </cell>
          <cell r="D247">
            <v>0.2</v>
          </cell>
        </row>
        <row r="248">
          <cell r="A248" t="str">
            <v>土地家屋借金純減(％)</v>
          </cell>
          <cell r="B248">
            <v>4.5999999999999996</v>
          </cell>
          <cell r="C248">
            <v>4.9000000000000004</v>
          </cell>
          <cell r="D248">
            <v>1.8</v>
          </cell>
        </row>
        <row r="249">
          <cell r="A249" t="str">
            <v>他の借金純減(％)</v>
          </cell>
          <cell r="B249">
            <v>0.5</v>
          </cell>
          <cell r="C249">
            <v>0.4</v>
          </cell>
          <cell r="D249">
            <v>0.2</v>
          </cell>
        </row>
        <row r="250">
          <cell r="A250" t="str">
            <v>分割払購入借入金純減(％)</v>
          </cell>
          <cell r="B250">
            <v>0.5</v>
          </cell>
          <cell r="C250">
            <v>1.2</v>
          </cell>
          <cell r="D250">
            <v>1.3</v>
          </cell>
        </row>
        <row r="251">
          <cell r="A251" t="str">
            <v>一括払購入借入金純減(％)</v>
          </cell>
          <cell r="B251">
            <v>-3.6</v>
          </cell>
          <cell r="C251">
            <v>-0.2</v>
          </cell>
          <cell r="D251">
            <v>-5.4</v>
          </cell>
        </row>
        <row r="252">
          <cell r="A252" t="str">
            <v>財産純増(％)</v>
          </cell>
          <cell r="B252">
            <v>1.2</v>
          </cell>
          <cell r="C252">
            <v>0</v>
          </cell>
          <cell r="D252">
            <v>0</v>
          </cell>
        </row>
        <row r="253">
          <cell r="A253" t="str">
            <v>エンゲル係数(％)</v>
          </cell>
          <cell r="B253">
            <v>25.3</v>
          </cell>
          <cell r="C253">
            <v>22.3</v>
          </cell>
          <cell r="D253">
            <v>29.7</v>
          </cell>
        </row>
        <row r="254">
          <cell r="A254" t="str">
            <v>年間収入(万円)</v>
          </cell>
          <cell r="B254" t="str">
            <v>...</v>
          </cell>
          <cell r="C254" t="str">
            <v>...</v>
          </cell>
          <cell r="D254" t="str">
            <v>...</v>
          </cell>
        </row>
        <row r="255">
          <cell r="A255" t="str">
            <v>調整集計世帯数</v>
          </cell>
          <cell r="B255">
            <v>365081</v>
          </cell>
          <cell r="C255">
            <v>3836</v>
          </cell>
          <cell r="D255">
            <v>1796</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 val="第４部第２表"/>
      <sheetName val="第４部第１表"/>
      <sheetName val="第４部第４表"/>
      <sheetName val="第３部第４表(2)"/>
      <sheetName val="年計"/>
      <sheetName val="Sheet2"/>
    </sheetNames>
    <sheetDataSet>
      <sheetData sheetId="0" refreshError="1"/>
      <sheetData sheetId="1">
        <row r="39">
          <cell r="AC39">
            <v>105285</v>
          </cell>
          <cell r="AD39">
            <v>6156</v>
          </cell>
        </row>
        <row r="67">
          <cell r="AC67">
            <v>2.2000000000000002</v>
          </cell>
        </row>
      </sheetData>
      <sheetData sheetId="2">
        <row r="40">
          <cell r="H40">
            <v>971589</v>
          </cell>
          <cell r="N40">
            <v>56535</v>
          </cell>
        </row>
        <row r="68">
          <cell r="H68">
            <v>2</v>
          </cell>
        </row>
      </sheetData>
      <sheetData sheetId="3">
        <row r="39">
          <cell r="DO39">
            <v>40975</v>
          </cell>
          <cell r="DP39">
            <v>2321</v>
          </cell>
        </row>
        <row r="67">
          <cell r="DO67">
            <v>2.2000000000000002</v>
          </cell>
        </row>
      </sheetData>
      <sheetData sheetId="4">
        <row r="128">
          <cell r="F128">
            <v>28461</v>
          </cell>
          <cell r="G128">
            <v>13014</v>
          </cell>
          <cell r="H128">
            <v>1956</v>
          </cell>
          <cell r="I128">
            <v>6090</v>
          </cell>
          <cell r="J128">
            <v>479</v>
          </cell>
          <cell r="K128">
            <v>4488</v>
          </cell>
          <cell r="L128">
            <v>7382</v>
          </cell>
          <cell r="M128">
            <v>8065</v>
          </cell>
          <cell r="N128">
            <v>249</v>
          </cell>
          <cell r="O128">
            <v>13</v>
          </cell>
          <cell r="P128">
            <v>745</v>
          </cell>
          <cell r="Q128">
            <v>6635</v>
          </cell>
          <cell r="R128">
            <v>423</v>
          </cell>
        </row>
        <row r="195">
          <cell r="F195">
            <v>29431</v>
          </cell>
          <cell r="G195">
            <v>4264</v>
          </cell>
          <cell r="H195">
            <v>1152</v>
          </cell>
          <cell r="I195">
            <v>2053</v>
          </cell>
          <cell r="J195">
            <v>417</v>
          </cell>
          <cell r="K195">
            <v>642</v>
          </cell>
          <cell r="L195">
            <v>18786</v>
          </cell>
          <cell r="M195">
            <v>6380</v>
          </cell>
          <cell r="N195">
            <v>130</v>
          </cell>
          <cell r="O195">
            <v>540</v>
          </cell>
          <cell r="P195">
            <v>667</v>
          </cell>
          <cell r="Q195">
            <v>5043</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007"/>
      <sheetName val="元データ印刷用"/>
    </sheetNames>
    <sheetDataSet>
      <sheetData sheetId="0" refreshError="1"/>
      <sheetData sheetId="1">
        <row r="9">
          <cell r="D9">
            <v>2067</v>
          </cell>
          <cell r="E9">
            <v>557033</v>
          </cell>
          <cell r="F9">
            <v>10789562</v>
          </cell>
          <cell r="G9">
            <v>1638</v>
          </cell>
          <cell r="H9">
            <v>318203</v>
          </cell>
          <cell r="I9">
            <v>5827228</v>
          </cell>
          <cell r="J9">
            <v>2</v>
          </cell>
          <cell r="K9">
            <v>5036</v>
          </cell>
          <cell r="L9">
            <v>70300</v>
          </cell>
          <cell r="M9">
            <v>27</v>
          </cell>
          <cell r="N9">
            <v>6692</v>
          </cell>
          <cell r="O9">
            <v>126254</v>
          </cell>
          <cell r="P9">
            <v>14</v>
          </cell>
          <cell r="Q9">
            <v>1144</v>
          </cell>
          <cell r="R9">
            <v>14215</v>
          </cell>
          <cell r="S9">
            <v>15</v>
          </cell>
          <cell r="T9">
            <v>13953</v>
          </cell>
          <cell r="U9">
            <v>114800</v>
          </cell>
          <cell r="V9">
            <v>41</v>
          </cell>
          <cell r="W9">
            <v>16938</v>
          </cell>
          <cell r="X9">
            <v>216740</v>
          </cell>
          <cell r="Y9">
            <v>3</v>
          </cell>
          <cell r="Z9">
            <v>237</v>
          </cell>
          <cell r="AA9">
            <v>12875</v>
          </cell>
          <cell r="AB9">
            <v>2</v>
          </cell>
          <cell r="AC9">
            <v>411</v>
          </cell>
          <cell r="AD9">
            <v>6967</v>
          </cell>
          <cell r="AE9">
            <v>22</v>
          </cell>
          <cell r="AF9">
            <v>19743</v>
          </cell>
          <cell r="AG9">
            <v>235607</v>
          </cell>
          <cell r="AH9">
            <v>46</v>
          </cell>
          <cell r="AI9">
            <v>22787</v>
          </cell>
          <cell r="AJ9">
            <v>280046</v>
          </cell>
          <cell r="AK9">
            <v>3</v>
          </cell>
          <cell r="AL9">
            <v>9183</v>
          </cell>
          <cell r="AM9">
            <v>257400</v>
          </cell>
          <cell r="AN9">
            <v>46</v>
          </cell>
          <cell r="AO9">
            <v>3715</v>
          </cell>
          <cell r="AP9">
            <v>35360</v>
          </cell>
          <cell r="AQ9">
            <v>40</v>
          </cell>
          <cell r="AR9">
            <v>74341</v>
          </cell>
          <cell r="AS9">
            <v>2318691</v>
          </cell>
          <cell r="AT9">
            <v>21</v>
          </cell>
          <cell r="AU9">
            <v>7087</v>
          </cell>
          <cell r="AV9">
            <v>167380</v>
          </cell>
          <cell r="AW9">
            <v>49</v>
          </cell>
          <cell r="AX9">
            <v>27510</v>
          </cell>
          <cell r="AY9">
            <v>683257</v>
          </cell>
          <cell r="AZ9">
            <v>53</v>
          </cell>
          <cell r="BA9">
            <v>18990</v>
          </cell>
          <cell r="BB9">
            <v>247940</v>
          </cell>
          <cell r="BC9">
            <v>14</v>
          </cell>
          <cell r="BD9">
            <v>1504</v>
          </cell>
          <cell r="BE9">
            <v>34590</v>
          </cell>
          <cell r="BF9">
            <v>31</v>
          </cell>
          <cell r="BG9">
            <v>9559</v>
          </cell>
          <cell r="BH9">
            <v>139912</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
      <sheetName val="H27年度計"/>
    </sheetNames>
    <definedNames>
      <definedName name="公共工事"/>
      <definedName name="電気1"/>
      <definedName name="電気2"/>
    </defined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
      <sheetName val="産業別1人平均月間給与額"/>
      <sheetName val="産業別1人平均実労働時間"/>
      <sheetName val="産業別男女別"/>
      <sheetName val="産業別月末推計人数"/>
    </sheetNames>
    <sheetDataSet>
      <sheetData sheetId="0" refreshError="1"/>
      <sheetData sheetId="1">
        <row r="6">
          <cell r="F6">
            <v>261944</v>
          </cell>
        </row>
        <row r="8">
          <cell r="F8">
            <v>398518</v>
          </cell>
        </row>
        <row r="9">
          <cell r="F9">
            <v>314079</v>
          </cell>
        </row>
        <row r="10">
          <cell r="F10">
            <v>417970</v>
          </cell>
        </row>
        <row r="11">
          <cell r="F11">
            <v>396444</v>
          </cell>
        </row>
        <row r="12">
          <cell r="F12">
            <v>303759</v>
          </cell>
        </row>
        <row r="13">
          <cell r="F13">
            <v>232435</v>
          </cell>
        </row>
        <row r="14">
          <cell r="F14">
            <v>324648</v>
          </cell>
        </row>
        <row r="15">
          <cell r="F15">
            <v>262386</v>
          </cell>
        </row>
        <row r="16">
          <cell r="F16">
            <v>339129</v>
          </cell>
        </row>
        <row r="17">
          <cell r="F17">
            <v>112618</v>
          </cell>
        </row>
        <row r="18">
          <cell r="F18">
            <v>161212</v>
          </cell>
        </row>
        <row r="19">
          <cell r="F19">
            <v>294459</v>
          </cell>
        </row>
        <row r="20">
          <cell r="F20">
            <v>258741</v>
          </cell>
        </row>
        <row r="21">
          <cell r="F21">
            <v>313161</v>
          </cell>
        </row>
        <row r="22">
          <cell r="F22">
            <v>229227</v>
          </cell>
        </row>
      </sheetData>
      <sheetData sheetId="2">
        <row r="5">
          <cell r="F5">
            <v>144.80000000000001</v>
          </cell>
          <cell r="AM5">
            <v>134.19999999999999</v>
          </cell>
          <cell r="BT5">
            <v>10.6</v>
          </cell>
        </row>
        <row r="7">
          <cell r="F7">
            <v>179.3</v>
          </cell>
          <cell r="AM7">
            <v>161.1</v>
          </cell>
          <cell r="BT7">
            <v>18.2</v>
          </cell>
        </row>
        <row r="8">
          <cell r="F8">
            <v>172.4</v>
          </cell>
          <cell r="AM8">
            <v>154.9</v>
          </cell>
          <cell r="BT8">
            <v>17.5</v>
          </cell>
        </row>
        <row r="9">
          <cell r="F9">
            <v>153.1</v>
          </cell>
          <cell r="AM9">
            <v>142.19999999999999</v>
          </cell>
          <cell r="BT9">
            <v>10.9</v>
          </cell>
        </row>
        <row r="10">
          <cell r="F10">
            <v>152.19999999999999</v>
          </cell>
          <cell r="AM10">
            <v>140</v>
          </cell>
          <cell r="BT10">
            <v>12.2</v>
          </cell>
        </row>
        <row r="11">
          <cell r="F11">
            <v>181.8</v>
          </cell>
          <cell r="AM11">
            <v>152.69999999999999</v>
          </cell>
          <cell r="BT11">
            <v>29.1</v>
          </cell>
        </row>
        <row r="12">
          <cell r="F12">
            <v>139.5</v>
          </cell>
          <cell r="AM12">
            <v>131.6</v>
          </cell>
          <cell r="BT12">
            <v>7.9</v>
          </cell>
        </row>
        <row r="13">
          <cell r="F13">
            <v>153.5</v>
          </cell>
          <cell r="AM13">
            <v>142.30000000000001</v>
          </cell>
          <cell r="BT13">
            <v>11.2</v>
          </cell>
        </row>
        <row r="14">
          <cell r="F14">
            <v>146.6</v>
          </cell>
          <cell r="AM14">
            <v>136.80000000000001</v>
          </cell>
          <cell r="BT14">
            <v>9.8000000000000007</v>
          </cell>
        </row>
        <row r="15">
          <cell r="F15">
            <v>161.1</v>
          </cell>
          <cell r="AM15">
            <v>150.9</v>
          </cell>
          <cell r="BT15">
            <v>10.199999999999999</v>
          </cell>
        </row>
        <row r="16">
          <cell r="F16">
            <v>92</v>
          </cell>
          <cell r="AM16">
            <v>87.7</v>
          </cell>
          <cell r="BT16">
            <v>4.3</v>
          </cell>
        </row>
        <row r="17">
          <cell r="F17">
            <v>122.6</v>
          </cell>
          <cell r="AM17">
            <v>114.7</v>
          </cell>
          <cell r="BT17">
            <v>7.9</v>
          </cell>
        </row>
        <row r="18">
          <cell r="F18">
            <v>129.69999999999999</v>
          </cell>
          <cell r="AM18">
            <v>126.6</v>
          </cell>
          <cell r="BT18">
            <v>3.1</v>
          </cell>
        </row>
        <row r="19">
          <cell r="F19">
            <v>138.4</v>
          </cell>
          <cell r="AM19">
            <v>133.19999999999999</v>
          </cell>
          <cell r="BT19">
            <v>5.2</v>
          </cell>
        </row>
        <row r="20">
          <cell r="F20">
            <v>156.80000000000001</v>
          </cell>
          <cell r="AM20">
            <v>149.9</v>
          </cell>
          <cell r="BT20">
            <v>6.9</v>
          </cell>
        </row>
        <row r="21">
          <cell r="F21">
            <v>147</v>
          </cell>
          <cell r="AM21">
            <v>135</v>
          </cell>
          <cell r="BT21">
            <v>12</v>
          </cell>
        </row>
      </sheetData>
      <sheetData sheetId="3">
        <row r="5">
          <cell r="D5">
            <v>334138</v>
          </cell>
          <cell r="P5">
            <v>930993</v>
          </cell>
        </row>
        <row r="7">
          <cell r="D7">
            <v>446103</v>
          </cell>
          <cell r="P7">
            <v>77553</v>
          </cell>
        </row>
        <row r="8">
          <cell r="D8">
            <v>361436</v>
          </cell>
          <cell r="P8">
            <v>154922</v>
          </cell>
        </row>
        <row r="9">
          <cell r="D9">
            <v>445657</v>
          </cell>
          <cell r="P9">
            <v>7998</v>
          </cell>
        </row>
        <row r="10">
          <cell r="D10">
            <v>455132</v>
          </cell>
          <cell r="P10">
            <v>33043</v>
          </cell>
        </row>
        <row r="11">
          <cell r="D11">
            <v>329479</v>
          </cell>
          <cell r="P11">
            <v>97478</v>
          </cell>
        </row>
        <row r="12">
          <cell r="D12">
            <v>314076</v>
          </cell>
          <cell r="P12">
            <v>186666</v>
          </cell>
        </row>
        <row r="13">
          <cell r="D13">
            <v>444860</v>
          </cell>
          <cell r="P13">
            <v>22115</v>
          </cell>
        </row>
        <row r="14">
          <cell r="D14">
            <v>312888</v>
          </cell>
          <cell r="P14">
            <v>19853</v>
          </cell>
        </row>
        <row r="15">
          <cell r="D15">
            <v>421216</v>
          </cell>
          <cell r="P15">
            <v>26208</v>
          </cell>
        </row>
        <row r="16">
          <cell r="D16">
            <v>123478</v>
          </cell>
          <cell r="P16">
            <v>66081</v>
          </cell>
        </row>
        <row r="17">
          <cell r="D17">
            <v>205167</v>
          </cell>
          <cell r="P17">
            <v>24601</v>
          </cell>
        </row>
        <row r="18">
          <cell r="D18">
            <v>336000</v>
          </cell>
          <cell r="P18">
            <v>53012</v>
          </cell>
        </row>
        <row r="19">
          <cell r="D19">
            <v>352213</v>
          </cell>
          <cell r="P19">
            <v>81211</v>
          </cell>
        </row>
        <row r="20">
          <cell r="D20">
            <v>392931</v>
          </cell>
          <cell r="P20">
            <v>6207</v>
          </cell>
        </row>
        <row r="21">
          <cell r="D21">
            <v>297050</v>
          </cell>
          <cell r="P21">
            <v>73864</v>
          </cell>
        </row>
        <row r="22">
          <cell r="D22">
            <v>185318</v>
          </cell>
          <cell r="P22">
            <v>875601</v>
          </cell>
        </row>
        <row r="24">
          <cell r="D24">
            <v>228903</v>
          </cell>
          <cell r="P24">
            <v>21605</v>
          </cell>
        </row>
        <row r="25">
          <cell r="D25">
            <v>190648</v>
          </cell>
          <cell r="P25">
            <v>59138</v>
          </cell>
        </row>
        <row r="26">
          <cell r="D26">
            <v>291272</v>
          </cell>
          <cell r="P26">
            <v>1751</v>
          </cell>
        </row>
        <row r="27">
          <cell r="D27">
            <v>262997</v>
          </cell>
          <cell r="P27">
            <v>14613</v>
          </cell>
        </row>
        <row r="28">
          <cell r="D28">
            <v>192550</v>
          </cell>
          <cell r="P28">
            <v>22691</v>
          </cell>
        </row>
        <row r="29">
          <cell r="D29">
            <v>146351</v>
          </cell>
          <cell r="P29">
            <v>176186</v>
          </cell>
        </row>
        <row r="30">
          <cell r="D30">
            <v>230974</v>
          </cell>
          <cell r="P30">
            <v>28446</v>
          </cell>
        </row>
        <row r="31">
          <cell r="D31">
            <v>180390</v>
          </cell>
          <cell r="P31">
            <v>12162</v>
          </cell>
        </row>
        <row r="32">
          <cell r="D32">
            <v>210078</v>
          </cell>
          <cell r="P32">
            <v>16706</v>
          </cell>
        </row>
        <row r="33">
          <cell r="D33">
            <v>105386</v>
          </cell>
          <cell r="P33">
            <v>99385</v>
          </cell>
        </row>
        <row r="34">
          <cell r="D34">
            <v>137000</v>
          </cell>
          <cell r="P34">
            <v>44406</v>
          </cell>
        </row>
        <row r="35">
          <cell r="D35">
            <v>256277</v>
          </cell>
          <cell r="P35">
            <v>57256</v>
          </cell>
        </row>
        <row r="36">
          <cell r="D36">
            <v>226600</v>
          </cell>
          <cell r="P36">
            <v>236481</v>
          </cell>
        </row>
        <row r="37">
          <cell r="D37">
            <v>233938</v>
          </cell>
          <cell r="P37">
            <v>6270</v>
          </cell>
        </row>
        <row r="38">
          <cell r="D38">
            <v>165129</v>
          </cell>
          <cell r="P38">
            <v>78491</v>
          </cell>
        </row>
      </sheetData>
      <sheetData sheetId="4">
        <row r="5">
          <cell r="F5">
            <v>1806594</v>
          </cell>
        </row>
        <row r="7">
          <cell r="F7">
            <v>99158</v>
          </cell>
        </row>
        <row r="8">
          <cell r="F8">
            <v>214060</v>
          </cell>
        </row>
        <row r="9">
          <cell r="F9">
            <v>9749</v>
          </cell>
        </row>
        <row r="10">
          <cell r="F10">
            <v>47656</v>
          </cell>
        </row>
        <row r="11">
          <cell r="F11">
            <v>120169</v>
          </cell>
        </row>
        <row r="12">
          <cell r="F12">
            <v>362852</v>
          </cell>
        </row>
        <row r="13">
          <cell r="F13">
            <v>50561</v>
          </cell>
        </row>
        <row r="14">
          <cell r="F14">
            <v>32015</v>
          </cell>
        </row>
        <row r="15">
          <cell r="F15">
            <v>42914</v>
          </cell>
        </row>
        <row r="16">
          <cell r="F16">
            <v>165466</v>
          </cell>
        </row>
        <row r="17">
          <cell r="F17">
            <v>69007</v>
          </cell>
        </row>
        <row r="18">
          <cell r="F18">
            <v>110268</v>
          </cell>
        </row>
        <row r="19">
          <cell r="F19">
            <v>317692</v>
          </cell>
        </row>
        <row r="20">
          <cell r="F20">
            <v>12477</v>
          </cell>
        </row>
        <row r="21">
          <cell r="F21">
            <v>152355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人員推移"/>
      <sheetName val="生保年度計"/>
      <sheetName val="一般職業紹介状況 年度計"/>
    </sheetNames>
    <definedNames>
      <definedName name="生活保護"/>
    </defined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
      <sheetName val="事故"/>
      <sheetName val="事故（年計用）"/>
      <sheetName val="火災（年計用）"/>
    </sheetNames>
    <definedNames>
      <definedName name="飲酒運転"/>
      <definedName name="火災"/>
      <definedName name="交通事故"/>
      <definedName name="犯罪"/>
    </defined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tabSelected="1" zoomScaleNormal="100" zoomScaleSheetLayoutView="100" workbookViewId="0">
      <selection activeCell="J7" sqref="J7"/>
    </sheetView>
  </sheetViews>
  <sheetFormatPr defaultRowHeight="13.5" x14ac:dyDescent="0.4"/>
  <cols>
    <col min="1" max="8" width="11" style="30" customWidth="1"/>
    <col min="9" max="16384" width="9" style="30"/>
  </cols>
  <sheetData>
    <row r="1" spans="1:8" x14ac:dyDescent="0.4">
      <c r="G1" s="34"/>
      <c r="H1" s="30" t="s">
        <v>128</v>
      </c>
    </row>
    <row r="2" spans="1:8" x14ac:dyDescent="0.4">
      <c r="A2" s="33"/>
    </row>
    <row r="3" spans="1:8" x14ac:dyDescent="0.4">
      <c r="H3" s="32" t="s">
        <v>127</v>
      </c>
    </row>
    <row r="6" spans="1:8" x14ac:dyDescent="0.4">
      <c r="H6" s="35">
        <v>2019</v>
      </c>
    </row>
    <row r="7" spans="1:8" x14ac:dyDescent="0.4">
      <c r="H7" s="35" t="s">
        <v>465</v>
      </c>
    </row>
    <row r="8" spans="1:8" ht="13.5" customHeight="1" x14ac:dyDescent="0.4">
      <c r="A8" s="698" t="s">
        <v>131</v>
      </c>
      <c r="B8" s="698"/>
      <c r="C8" s="698"/>
      <c r="D8" s="698"/>
      <c r="E8" s="698"/>
      <c r="F8" s="698"/>
      <c r="G8" s="698"/>
      <c r="H8" s="698"/>
    </row>
    <row r="9" spans="1:8" ht="13.5" customHeight="1" x14ac:dyDescent="0.4">
      <c r="A9" s="698"/>
      <c r="B9" s="698"/>
      <c r="C9" s="698"/>
      <c r="D9" s="698"/>
      <c r="E9" s="698"/>
      <c r="F9" s="698"/>
      <c r="G9" s="698"/>
      <c r="H9" s="698"/>
    </row>
    <row r="10" spans="1:8" ht="13.5" customHeight="1" x14ac:dyDescent="0.4">
      <c r="A10" s="698"/>
      <c r="B10" s="698"/>
      <c r="C10" s="698"/>
      <c r="D10" s="698"/>
      <c r="E10" s="698"/>
      <c r="F10" s="698"/>
      <c r="G10" s="698"/>
      <c r="H10" s="698"/>
    </row>
    <row r="11" spans="1:8" ht="13.5" customHeight="1" x14ac:dyDescent="0.4">
      <c r="A11" s="698"/>
      <c r="B11" s="698"/>
      <c r="C11" s="698"/>
      <c r="D11" s="698"/>
      <c r="E11" s="698"/>
      <c r="F11" s="698"/>
      <c r="G11" s="698"/>
      <c r="H11" s="698"/>
    </row>
    <row r="12" spans="1:8" ht="13.5" customHeight="1" x14ac:dyDescent="0.4">
      <c r="A12" s="698"/>
      <c r="B12" s="698"/>
      <c r="C12" s="698"/>
      <c r="D12" s="698"/>
      <c r="E12" s="698"/>
      <c r="F12" s="698"/>
      <c r="G12" s="698"/>
      <c r="H12" s="698"/>
    </row>
    <row r="13" spans="1:8" ht="13.5" customHeight="1" x14ac:dyDescent="0.4">
      <c r="A13" s="698"/>
      <c r="B13" s="698"/>
      <c r="C13" s="698"/>
      <c r="D13" s="698"/>
      <c r="E13" s="698"/>
      <c r="F13" s="698"/>
      <c r="G13" s="698"/>
      <c r="H13" s="698"/>
    </row>
    <row r="14" spans="1:8" x14ac:dyDescent="0.4">
      <c r="A14" s="698"/>
      <c r="B14" s="698"/>
      <c r="C14" s="698"/>
      <c r="D14" s="698"/>
      <c r="E14" s="698"/>
      <c r="F14" s="698"/>
      <c r="G14" s="698"/>
      <c r="H14" s="698"/>
    </row>
    <row r="16" spans="1:8" ht="13.5" customHeight="1" x14ac:dyDescent="0.4">
      <c r="A16" s="699" t="s">
        <v>151</v>
      </c>
      <c r="B16" s="699"/>
      <c r="C16" s="699"/>
      <c r="D16" s="699"/>
      <c r="E16" s="699"/>
      <c r="F16" s="699"/>
      <c r="G16" s="699"/>
      <c r="H16" s="699"/>
    </row>
    <row r="17" spans="1:8" ht="13.5" customHeight="1" x14ac:dyDescent="0.4">
      <c r="A17" s="699"/>
      <c r="B17" s="699"/>
      <c r="C17" s="699"/>
      <c r="D17" s="699"/>
      <c r="E17" s="699"/>
      <c r="F17" s="699"/>
      <c r="G17" s="699"/>
      <c r="H17" s="699"/>
    </row>
    <row r="18" spans="1:8" ht="13.5" customHeight="1" x14ac:dyDescent="0.4">
      <c r="A18" s="699"/>
      <c r="B18" s="699"/>
      <c r="C18" s="699"/>
      <c r="D18" s="699"/>
      <c r="E18" s="699"/>
      <c r="F18" s="699"/>
      <c r="G18" s="699"/>
      <c r="H18" s="699"/>
    </row>
    <row r="19" spans="1:8" ht="15" customHeight="1" x14ac:dyDescent="0.4"/>
    <row r="20" spans="1:8" ht="15" customHeight="1" x14ac:dyDescent="0.4"/>
    <row r="21" spans="1:8" ht="15" customHeight="1" x14ac:dyDescent="0.4">
      <c r="A21" s="30" t="s">
        <v>148</v>
      </c>
    </row>
    <row r="22" spans="1:8" ht="15" customHeight="1" x14ac:dyDescent="0.4"/>
    <row r="23" spans="1:8" ht="15" customHeight="1" x14ac:dyDescent="0.4">
      <c r="A23" s="700" t="s">
        <v>152</v>
      </c>
      <c r="B23" s="700"/>
      <c r="C23" s="700"/>
      <c r="D23" s="700"/>
      <c r="E23" s="700"/>
      <c r="F23" s="700"/>
      <c r="G23" s="700"/>
      <c r="H23" s="36" t="s">
        <v>146</v>
      </c>
    </row>
    <row r="24" spans="1:8" ht="15" customHeight="1" x14ac:dyDescent="0.4">
      <c r="A24" s="693" t="s">
        <v>132</v>
      </c>
      <c r="B24" s="693"/>
      <c r="C24" s="693"/>
      <c r="D24" s="693"/>
      <c r="E24" s="693"/>
      <c r="F24" s="693"/>
      <c r="G24" s="693"/>
      <c r="H24" s="37" t="s">
        <v>147</v>
      </c>
    </row>
    <row r="25" spans="1:8" ht="15" customHeight="1" x14ac:dyDescent="0.4">
      <c r="A25" s="693" t="s">
        <v>133</v>
      </c>
      <c r="B25" s="693"/>
      <c r="C25" s="693"/>
      <c r="D25" s="693"/>
      <c r="E25" s="693"/>
      <c r="F25" s="693"/>
      <c r="G25" s="693"/>
      <c r="H25" s="37" t="s">
        <v>147</v>
      </c>
    </row>
    <row r="26" spans="1:8" ht="15" customHeight="1" x14ac:dyDescent="0.4">
      <c r="A26" s="693" t="s">
        <v>134</v>
      </c>
      <c r="B26" s="693"/>
      <c r="C26" s="693"/>
      <c r="D26" s="693"/>
      <c r="E26" s="693"/>
      <c r="F26" s="693"/>
      <c r="G26" s="693"/>
      <c r="H26" s="37" t="s">
        <v>147</v>
      </c>
    </row>
    <row r="27" spans="1:8" ht="15" customHeight="1" x14ac:dyDescent="0.4">
      <c r="A27" s="693" t="s">
        <v>135</v>
      </c>
      <c r="B27" s="693"/>
      <c r="C27" s="693"/>
      <c r="D27" s="693"/>
      <c r="E27" s="693"/>
      <c r="F27" s="693"/>
      <c r="G27" s="693"/>
      <c r="H27" s="38" t="s">
        <v>147</v>
      </c>
    </row>
    <row r="28" spans="1:8" ht="15" customHeight="1" x14ac:dyDescent="0.4">
      <c r="A28" s="693" t="s">
        <v>136</v>
      </c>
      <c r="B28" s="693"/>
      <c r="C28" s="693"/>
      <c r="D28" s="693"/>
      <c r="E28" s="693"/>
      <c r="F28" s="693"/>
      <c r="G28" s="693"/>
      <c r="H28" s="38" t="s">
        <v>147</v>
      </c>
    </row>
    <row r="29" spans="1:8" ht="18" customHeight="1" x14ac:dyDescent="0.4">
      <c r="A29" s="693" t="s">
        <v>138</v>
      </c>
      <c r="B29" s="693"/>
      <c r="C29" s="693"/>
      <c r="D29" s="693"/>
      <c r="E29" s="693"/>
      <c r="F29" s="693"/>
      <c r="G29" s="693"/>
      <c r="H29" s="37" t="s">
        <v>147</v>
      </c>
    </row>
    <row r="30" spans="1:8" ht="15" customHeight="1" x14ac:dyDescent="0.4">
      <c r="A30" s="693" t="s">
        <v>137</v>
      </c>
      <c r="B30" s="693"/>
      <c r="C30" s="693"/>
      <c r="D30" s="693"/>
      <c r="E30" s="693"/>
      <c r="F30" s="693"/>
      <c r="G30" s="693"/>
      <c r="H30" s="38" t="s">
        <v>147</v>
      </c>
    </row>
    <row r="31" spans="1:8" ht="15" customHeight="1" x14ac:dyDescent="0.4">
      <c r="A31" s="693" t="s">
        <v>139</v>
      </c>
      <c r="B31" s="693"/>
      <c r="C31" s="693"/>
      <c r="D31" s="693"/>
      <c r="E31" s="693"/>
      <c r="F31" s="693"/>
      <c r="G31" s="693"/>
      <c r="H31" s="38" t="s">
        <v>147</v>
      </c>
    </row>
    <row r="32" spans="1:8" ht="15" customHeight="1" x14ac:dyDescent="0.4">
      <c r="A32" s="693" t="s">
        <v>140</v>
      </c>
      <c r="B32" s="693"/>
      <c r="C32" s="693"/>
      <c r="D32" s="693"/>
      <c r="E32" s="693"/>
      <c r="F32" s="693"/>
      <c r="G32" s="693"/>
      <c r="H32" s="38" t="s">
        <v>147</v>
      </c>
    </row>
    <row r="33" spans="1:8" ht="15" customHeight="1" x14ac:dyDescent="0.4">
      <c r="A33" s="693" t="s">
        <v>141</v>
      </c>
      <c r="B33" s="693"/>
      <c r="C33" s="693"/>
      <c r="D33" s="693"/>
      <c r="E33" s="693"/>
      <c r="F33" s="693"/>
      <c r="G33" s="693"/>
      <c r="H33" s="38" t="s">
        <v>147</v>
      </c>
    </row>
    <row r="34" spans="1:8" ht="15" customHeight="1" x14ac:dyDescent="0.4">
      <c r="A34" s="702" t="s">
        <v>142</v>
      </c>
      <c r="B34" s="702"/>
      <c r="C34" s="702"/>
      <c r="D34" s="702"/>
      <c r="E34" s="702"/>
      <c r="F34" s="702"/>
      <c r="G34" s="702"/>
      <c r="H34" s="701" t="s">
        <v>147</v>
      </c>
    </row>
    <row r="35" spans="1:8" ht="15" customHeight="1" x14ac:dyDescent="0.4">
      <c r="A35" s="703" t="s">
        <v>149</v>
      </c>
      <c r="B35" s="703"/>
      <c r="C35" s="703"/>
      <c r="D35" s="703"/>
      <c r="E35" s="703"/>
      <c r="F35" s="703"/>
      <c r="G35" s="703"/>
      <c r="H35" s="701"/>
    </row>
    <row r="36" spans="1:8" ht="15" customHeight="1" x14ac:dyDescent="0.4">
      <c r="A36" s="693" t="s">
        <v>143</v>
      </c>
      <c r="B36" s="693"/>
      <c r="C36" s="693"/>
      <c r="D36" s="693"/>
      <c r="E36" s="693"/>
      <c r="F36" s="693"/>
      <c r="G36" s="693"/>
      <c r="H36" s="38" t="s">
        <v>147</v>
      </c>
    </row>
    <row r="37" spans="1:8" ht="15" customHeight="1" x14ac:dyDescent="0.4">
      <c r="A37" s="693" t="s">
        <v>144</v>
      </c>
      <c r="B37" s="693"/>
      <c r="C37" s="693"/>
      <c r="D37" s="693"/>
      <c r="E37" s="693"/>
      <c r="F37" s="693"/>
      <c r="G37" s="693"/>
      <c r="H37" s="38" t="s">
        <v>147</v>
      </c>
    </row>
    <row r="38" spans="1:8" ht="15" customHeight="1" x14ac:dyDescent="0.4">
      <c r="A38" s="693" t="s">
        <v>145</v>
      </c>
      <c r="B38" s="693"/>
      <c r="C38" s="693"/>
      <c r="D38" s="693"/>
      <c r="E38" s="693"/>
      <c r="F38" s="693"/>
      <c r="G38" s="693"/>
      <c r="H38" s="38" t="s">
        <v>147</v>
      </c>
    </row>
    <row r="39" spans="1:8" ht="15" customHeight="1" x14ac:dyDescent="0.4"/>
    <row r="40" spans="1:8" ht="15" customHeight="1" x14ac:dyDescent="0.4"/>
    <row r="41" spans="1:8" ht="15" customHeight="1" x14ac:dyDescent="0.4">
      <c r="A41" s="31"/>
      <c r="B41" s="31"/>
      <c r="C41" s="31"/>
      <c r="D41" s="31"/>
      <c r="E41" s="31"/>
      <c r="F41" s="31"/>
      <c r="G41" s="31"/>
      <c r="H41" s="31"/>
    </row>
    <row r="42" spans="1:8" ht="13.5" customHeight="1" x14ac:dyDescent="0.4">
      <c r="A42" s="694" t="s">
        <v>150</v>
      </c>
      <c r="B42" s="694"/>
      <c r="C42" s="694"/>
      <c r="D42" s="694"/>
      <c r="E42" s="694"/>
      <c r="F42" s="694"/>
      <c r="G42" s="694"/>
      <c r="H42" s="694"/>
    </row>
    <row r="43" spans="1:8" x14ac:dyDescent="0.4">
      <c r="A43" s="694"/>
      <c r="B43" s="694"/>
      <c r="C43" s="694"/>
      <c r="D43" s="694"/>
      <c r="E43" s="694"/>
      <c r="F43" s="694"/>
      <c r="G43" s="694"/>
      <c r="H43" s="694"/>
    </row>
    <row r="44" spans="1:8" x14ac:dyDescent="0.4">
      <c r="A44" s="694"/>
      <c r="B44" s="694"/>
      <c r="C44" s="694"/>
      <c r="D44" s="694"/>
      <c r="E44" s="694"/>
      <c r="F44" s="694"/>
      <c r="G44" s="694"/>
      <c r="H44" s="694"/>
    </row>
    <row r="45" spans="1:8" x14ac:dyDescent="0.4">
      <c r="A45" s="694"/>
      <c r="B45" s="694"/>
      <c r="C45" s="694"/>
      <c r="D45" s="694"/>
      <c r="E45" s="694"/>
      <c r="F45" s="694"/>
      <c r="G45" s="694"/>
      <c r="H45" s="694"/>
    </row>
    <row r="46" spans="1:8" ht="13.5" customHeight="1" x14ac:dyDescent="0.4">
      <c r="A46" s="694"/>
      <c r="B46" s="694"/>
      <c r="C46" s="694"/>
      <c r="D46" s="694"/>
      <c r="E46" s="694"/>
      <c r="F46" s="694"/>
      <c r="G46" s="694"/>
      <c r="H46" s="694"/>
    </row>
    <row r="47" spans="1:8" x14ac:dyDescent="0.4">
      <c r="A47" s="694"/>
      <c r="B47" s="694"/>
      <c r="C47" s="694"/>
      <c r="D47" s="694"/>
      <c r="E47" s="694"/>
      <c r="F47" s="694"/>
      <c r="G47" s="694"/>
      <c r="H47" s="694"/>
    </row>
    <row r="50" spans="1:9" x14ac:dyDescent="0.4">
      <c r="A50" s="696" t="s">
        <v>129</v>
      </c>
      <c r="B50" s="696"/>
      <c r="C50" s="696"/>
      <c r="D50" s="696"/>
      <c r="E50" s="696"/>
      <c r="F50" s="696"/>
      <c r="G50" s="696"/>
      <c r="H50" s="696"/>
    </row>
    <row r="51" spans="1:9" x14ac:dyDescent="0.4">
      <c r="A51" s="695" t="s">
        <v>130</v>
      </c>
      <c r="B51" s="695"/>
      <c r="C51" s="695"/>
      <c r="D51" s="695"/>
      <c r="E51" s="695"/>
      <c r="F51" s="695"/>
      <c r="G51" s="695"/>
      <c r="H51" s="695"/>
      <c r="I51" s="39"/>
    </row>
    <row r="53" spans="1:9" ht="18.75" x14ac:dyDescent="0.4">
      <c r="A53" s="697" t="s">
        <v>126</v>
      </c>
      <c r="B53" s="697"/>
      <c r="C53" s="697"/>
      <c r="D53" s="697"/>
      <c r="E53" s="697"/>
      <c r="F53" s="697"/>
      <c r="G53" s="697"/>
      <c r="H53" s="697"/>
      <c r="I53" s="40"/>
    </row>
  </sheetData>
  <mergeCells count="23">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 ref="A29:G29"/>
    <mergeCell ref="A30:G30"/>
    <mergeCell ref="A24:G24"/>
    <mergeCell ref="A25:G25"/>
    <mergeCell ref="A26:G26"/>
    <mergeCell ref="A27:G27"/>
    <mergeCell ref="A28:G28"/>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5" right="0.78700000000000003" top="0.98399999999999999" bottom="0.98399999999999999" header="0.51200000000000001" footer="0.51200000000000001"/>
  <pageSetup paperSize="9" scale="87"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75" zoomScaleNormal="99" zoomScaleSheetLayoutView="75" workbookViewId="0">
      <selection sqref="A1:L2"/>
    </sheetView>
  </sheetViews>
  <sheetFormatPr defaultRowHeight="13.5" x14ac:dyDescent="0.4"/>
  <cols>
    <col min="1" max="1" width="3.125" style="41" customWidth="1"/>
    <col min="2" max="2" width="8.625" style="41" customWidth="1"/>
    <col min="3" max="5" width="12.125" style="41" customWidth="1"/>
    <col min="6" max="7" width="11.875" style="41" customWidth="1"/>
    <col min="8" max="9" width="11.125" style="41" customWidth="1"/>
    <col min="10" max="12" width="10.625" style="41" customWidth="1"/>
    <col min="13" max="13" width="12.375" style="41" customWidth="1"/>
    <col min="14" max="14" width="9.625" style="41" customWidth="1"/>
    <col min="15" max="15" width="12.625" style="41" customWidth="1"/>
    <col min="16" max="16" width="11" style="41" customWidth="1"/>
    <col min="17" max="17" width="10.375" style="41" customWidth="1"/>
    <col min="18" max="18" width="8.875" style="41" customWidth="1"/>
    <col min="19" max="19" width="11.625" style="41" customWidth="1"/>
    <col min="20" max="20" width="9.625" style="41" customWidth="1"/>
    <col min="21" max="21" width="12.375" style="41" customWidth="1"/>
    <col min="22" max="22" width="10.625" style="41" customWidth="1"/>
    <col min="23" max="23" width="6.625" style="41" customWidth="1"/>
    <col min="24" max="24" width="5.125" style="41" customWidth="1"/>
    <col min="25" max="256" width="9" style="41"/>
    <col min="257" max="257" width="3.125" style="41" customWidth="1"/>
    <col min="258" max="258" width="8.625" style="41" customWidth="1"/>
    <col min="259" max="261" width="12.125" style="41" customWidth="1"/>
    <col min="262" max="263" width="11.875" style="41" customWidth="1"/>
    <col min="264" max="265" width="11.125" style="41" customWidth="1"/>
    <col min="266" max="268" width="10.625" style="41" customWidth="1"/>
    <col min="269" max="269" width="12.375" style="41" customWidth="1"/>
    <col min="270" max="270" width="9.625" style="41" customWidth="1"/>
    <col min="271" max="271" width="12.625" style="41" customWidth="1"/>
    <col min="272" max="272" width="11" style="41" customWidth="1"/>
    <col min="273" max="273" width="10.375" style="41" customWidth="1"/>
    <col min="274" max="274" width="8.875" style="41" customWidth="1"/>
    <col min="275" max="275" width="11.625" style="41" customWidth="1"/>
    <col min="276" max="276" width="9.625" style="41" customWidth="1"/>
    <col min="277" max="277" width="12.375" style="41" customWidth="1"/>
    <col min="278" max="278" width="10.625" style="41" customWidth="1"/>
    <col min="279" max="279" width="6.625" style="41" customWidth="1"/>
    <col min="280" max="280" width="5.125" style="41" customWidth="1"/>
    <col min="281" max="512" width="9" style="41"/>
    <col min="513" max="513" width="3.125" style="41" customWidth="1"/>
    <col min="514" max="514" width="8.625" style="41" customWidth="1"/>
    <col min="515" max="517" width="12.125" style="41" customWidth="1"/>
    <col min="518" max="519" width="11.875" style="41" customWidth="1"/>
    <col min="520" max="521" width="11.125" style="41" customWidth="1"/>
    <col min="522" max="524" width="10.625" style="41" customWidth="1"/>
    <col min="525" max="525" width="12.375" style="41" customWidth="1"/>
    <col min="526" max="526" width="9.625" style="41" customWidth="1"/>
    <col min="527" max="527" width="12.625" style="41" customWidth="1"/>
    <col min="528" max="528" width="11" style="41" customWidth="1"/>
    <col min="529" max="529" width="10.375" style="41" customWidth="1"/>
    <col min="530" max="530" width="8.875" style="41" customWidth="1"/>
    <col min="531" max="531" width="11.625" style="41" customWidth="1"/>
    <col min="532" max="532" width="9.625" style="41" customWidth="1"/>
    <col min="533" max="533" width="12.375" style="41" customWidth="1"/>
    <col min="534" max="534" width="10.625" style="41" customWidth="1"/>
    <col min="535" max="535" width="6.625" style="41" customWidth="1"/>
    <col min="536" max="536" width="5.125" style="41" customWidth="1"/>
    <col min="537" max="768" width="9" style="41"/>
    <col min="769" max="769" width="3.125" style="41" customWidth="1"/>
    <col min="770" max="770" width="8.625" style="41" customWidth="1"/>
    <col min="771" max="773" width="12.125" style="41" customWidth="1"/>
    <col min="774" max="775" width="11.875" style="41" customWidth="1"/>
    <col min="776" max="777" width="11.125" style="41" customWidth="1"/>
    <col min="778" max="780" width="10.625" style="41" customWidth="1"/>
    <col min="781" max="781" width="12.375" style="41" customWidth="1"/>
    <col min="782" max="782" width="9.625" style="41" customWidth="1"/>
    <col min="783" max="783" width="12.625" style="41" customWidth="1"/>
    <col min="784" max="784" width="11" style="41" customWidth="1"/>
    <col min="785" max="785" width="10.375" style="41" customWidth="1"/>
    <col min="786" max="786" width="8.875" style="41" customWidth="1"/>
    <col min="787" max="787" width="11.625" style="41" customWidth="1"/>
    <col min="788" max="788" width="9.625" style="41" customWidth="1"/>
    <col min="789" max="789" width="12.375" style="41" customWidth="1"/>
    <col min="790" max="790" width="10.625" style="41" customWidth="1"/>
    <col min="791" max="791" width="6.625" style="41" customWidth="1"/>
    <col min="792" max="792" width="5.125" style="41" customWidth="1"/>
    <col min="793" max="1024" width="9" style="41"/>
    <col min="1025" max="1025" width="3.125" style="41" customWidth="1"/>
    <col min="1026" max="1026" width="8.625" style="41" customWidth="1"/>
    <col min="1027" max="1029" width="12.125" style="41" customWidth="1"/>
    <col min="1030" max="1031" width="11.875" style="41" customWidth="1"/>
    <col min="1032" max="1033" width="11.125" style="41" customWidth="1"/>
    <col min="1034" max="1036" width="10.625" style="41" customWidth="1"/>
    <col min="1037" max="1037" width="12.375" style="41" customWidth="1"/>
    <col min="1038" max="1038" width="9.625" style="41" customWidth="1"/>
    <col min="1039" max="1039" width="12.625" style="41" customWidth="1"/>
    <col min="1040" max="1040" width="11" style="41" customWidth="1"/>
    <col min="1041" max="1041" width="10.375" style="41" customWidth="1"/>
    <col min="1042" max="1042" width="8.875" style="41" customWidth="1"/>
    <col min="1043" max="1043" width="11.625" style="41" customWidth="1"/>
    <col min="1044" max="1044" width="9.625" style="41" customWidth="1"/>
    <col min="1045" max="1045" width="12.375" style="41" customWidth="1"/>
    <col min="1046" max="1046" width="10.625" style="41" customWidth="1"/>
    <col min="1047" max="1047" width="6.625" style="41" customWidth="1"/>
    <col min="1048" max="1048" width="5.125" style="41" customWidth="1"/>
    <col min="1049" max="1280" width="9" style="41"/>
    <col min="1281" max="1281" width="3.125" style="41" customWidth="1"/>
    <col min="1282" max="1282" width="8.625" style="41" customWidth="1"/>
    <col min="1283" max="1285" width="12.125" style="41" customWidth="1"/>
    <col min="1286" max="1287" width="11.875" style="41" customWidth="1"/>
    <col min="1288" max="1289" width="11.125" style="41" customWidth="1"/>
    <col min="1290" max="1292" width="10.625" style="41" customWidth="1"/>
    <col min="1293" max="1293" width="12.375" style="41" customWidth="1"/>
    <col min="1294" max="1294" width="9.625" style="41" customWidth="1"/>
    <col min="1295" max="1295" width="12.625" style="41" customWidth="1"/>
    <col min="1296" max="1296" width="11" style="41" customWidth="1"/>
    <col min="1297" max="1297" width="10.375" style="41" customWidth="1"/>
    <col min="1298" max="1298" width="8.875" style="41" customWidth="1"/>
    <col min="1299" max="1299" width="11.625" style="41" customWidth="1"/>
    <col min="1300" max="1300" width="9.625" style="41" customWidth="1"/>
    <col min="1301" max="1301" width="12.375" style="41" customWidth="1"/>
    <col min="1302" max="1302" width="10.625" style="41" customWidth="1"/>
    <col min="1303" max="1303" width="6.625" style="41" customWidth="1"/>
    <col min="1304" max="1304" width="5.125" style="41" customWidth="1"/>
    <col min="1305" max="1536" width="9" style="41"/>
    <col min="1537" max="1537" width="3.125" style="41" customWidth="1"/>
    <col min="1538" max="1538" width="8.625" style="41" customWidth="1"/>
    <col min="1539" max="1541" width="12.125" style="41" customWidth="1"/>
    <col min="1542" max="1543" width="11.875" style="41" customWidth="1"/>
    <col min="1544" max="1545" width="11.125" style="41" customWidth="1"/>
    <col min="1546" max="1548" width="10.625" style="41" customWidth="1"/>
    <col min="1549" max="1549" width="12.375" style="41" customWidth="1"/>
    <col min="1550" max="1550" width="9.625" style="41" customWidth="1"/>
    <col min="1551" max="1551" width="12.625" style="41" customWidth="1"/>
    <col min="1552" max="1552" width="11" style="41" customWidth="1"/>
    <col min="1553" max="1553" width="10.375" style="41" customWidth="1"/>
    <col min="1554" max="1554" width="8.875" style="41" customWidth="1"/>
    <col min="1555" max="1555" width="11.625" style="41" customWidth="1"/>
    <col min="1556" max="1556" width="9.625" style="41" customWidth="1"/>
    <col min="1557" max="1557" width="12.375" style="41" customWidth="1"/>
    <col min="1558" max="1558" width="10.625" style="41" customWidth="1"/>
    <col min="1559" max="1559" width="6.625" style="41" customWidth="1"/>
    <col min="1560" max="1560" width="5.125" style="41" customWidth="1"/>
    <col min="1561" max="1792" width="9" style="41"/>
    <col min="1793" max="1793" width="3.125" style="41" customWidth="1"/>
    <col min="1794" max="1794" width="8.625" style="41" customWidth="1"/>
    <col min="1795" max="1797" width="12.125" style="41" customWidth="1"/>
    <col min="1798" max="1799" width="11.875" style="41" customWidth="1"/>
    <col min="1800" max="1801" width="11.125" style="41" customWidth="1"/>
    <col min="1802" max="1804" width="10.625" style="41" customWidth="1"/>
    <col min="1805" max="1805" width="12.375" style="41" customWidth="1"/>
    <col min="1806" max="1806" width="9.625" style="41" customWidth="1"/>
    <col min="1807" max="1807" width="12.625" style="41" customWidth="1"/>
    <col min="1808" max="1808" width="11" style="41" customWidth="1"/>
    <col min="1809" max="1809" width="10.375" style="41" customWidth="1"/>
    <col min="1810" max="1810" width="8.875" style="41" customWidth="1"/>
    <col min="1811" max="1811" width="11.625" style="41" customWidth="1"/>
    <col min="1812" max="1812" width="9.625" style="41" customWidth="1"/>
    <col min="1813" max="1813" width="12.375" style="41" customWidth="1"/>
    <col min="1814" max="1814" width="10.625" style="41" customWidth="1"/>
    <col min="1815" max="1815" width="6.625" style="41" customWidth="1"/>
    <col min="1816" max="1816" width="5.125" style="41" customWidth="1"/>
    <col min="1817" max="2048" width="9" style="41"/>
    <col min="2049" max="2049" width="3.125" style="41" customWidth="1"/>
    <col min="2050" max="2050" width="8.625" style="41" customWidth="1"/>
    <col min="2051" max="2053" width="12.125" style="41" customWidth="1"/>
    <col min="2054" max="2055" width="11.875" style="41" customWidth="1"/>
    <col min="2056" max="2057" width="11.125" style="41" customWidth="1"/>
    <col min="2058" max="2060" width="10.625" style="41" customWidth="1"/>
    <col min="2061" max="2061" width="12.375" style="41" customWidth="1"/>
    <col min="2062" max="2062" width="9.625" style="41" customWidth="1"/>
    <col min="2063" max="2063" width="12.625" style="41" customWidth="1"/>
    <col min="2064" max="2064" width="11" style="41" customWidth="1"/>
    <col min="2065" max="2065" width="10.375" style="41" customWidth="1"/>
    <col min="2066" max="2066" width="8.875" style="41" customWidth="1"/>
    <col min="2067" max="2067" width="11.625" style="41" customWidth="1"/>
    <col min="2068" max="2068" width="9.625" style="41" customWidth="1"/>
    <col min="2069" max="2069" width="12.375" style="41" customWidth="1"/>
    <col min="2070" max="2070" width="10.625" style="41" customWidth="1"/>
    <col min="2071" max="2071" width="6.625" style="41" customWidth="1"/>
    <col min="2072" max="2072" width="5.125" style="41" customWidth="1"/>
    <col min="2073" max="2304" width="9" style="41"/>
    <col min="2305" max="2305" width="3.125" style="41" customWidth="1"/>
    <col min="2306" max="2306" width="8.625" style="41" customWidth="1"/>
    <col min="2307" max="2309" width="12.125" style="41" customWidth="1"/>
    <col min="2310" max="2311" width="11.875" style="41" customWidth="1"/>
    <col min="2312" max="2313" width="11.125" style="41" customWidth="1"/>
    <col min="2314" max="2316" width="10.625" style="41" customWidth="1"/>
    <col min="2317" max="2317" width="12.375" style="41" customWidth="1"/>
    <col min="2318" max="2318" width="9.625" style="41" customWidth="1"/>
    <col min="2319" max="2319" width="12.625" style="41" customWidth="1"/>
    <col min="2320" max="2320" width="11" style="41" customWidth="1"/>
    <col min="2321" max="2321" width="10.375" style="41" customWidth="1"/>
    <col min="2322" max="2322" width="8.875" style="41" customWidth="1"/>
    <col min="2323" max="2323" width="11.625" style="41" customWidth="1"/>
    <col min="2324" max="2324" width="9.625" style="41" customWidth="1"/>
    <col min="2325" max="2325" width="12.375" style="41" customWidth="1"/>
    <col min="2326" max="2326" width="10.625" style="41" customWidth="1"/>
    <col min="2327" max="2327" width="6.625" style="41" customWidth="1"/>
    <col min="2328" max="2328" width="5.125" style="41" customWidth="1"/>
    <col min="2329" max="2560" width="9" style="41"/>
    <col min="2561" max="2561" width="3.125" style="41" customWidth="1"/>
    <col min="2562" max="2562" width="8.625" style="41" customWidth="1"/>
    <col min="2563" max="2565" width="12.125" style="41" customWidth="1"/>
    <col min="2566" max="2567" width="11.875" style="41" customWidth="1"/>
    <col min="2568" max="2569" width="11.125" style="41" customWidth="1"/>
    <col min="2570" max="2572" width="10.625" style="41" customWidth="1"/>
    <col min="2573" max="2573" width="12.375" style="41" customWidth="1"/>
    <col min="2574" max="2574" width="9.625" style="41" customWidth="1"/>
    <col min="2575" max="2575" width="12.625" style="41" customWidth="1"/>
    <col min="2576" max="2576" width="11" style="41" customWidth="1"/>
    <col min="2577" max="2577" width="10.375" style="41" customWidth="1"/>
    <col min="2578" max="2578" width="8.875" style="41" customWidth="1"/>
    <col min="2579" max="2579" width="11.625" style="41" customWidth="1"/>
    <col min="2580" max="2580" width="9.625" style="41" customWidth="1"/>
    <col min="2581" max="2581" width="12.375" style="41" customWidth="1"/>
    <col min="2582" max="2582" width="10.625" style="41" customWidth="1"/>
    <col min="2583" max="2583" width="6.625" style="41" customWidth="1"/>
    <col min="2584" max="2584" width="5.125" style="41" customWidth="1"/>
    <col min="2585" max="2816" width="9" style="41"/>
    <col min="2817" max="2817" width="3.125" style="41" customWidth="1"/>
    <col min="2818" max="2818" width="8.625" style="41" customWidth="1"/>
    <col min="2819" max="2821" width="12.125" style="41" customWidth="1"/>
    <col min="2822" max="2823" width="11.875" style="41" customWidth="1"/>
    <col min="2824" max="2825" width="11.125" style="41" customWidth="1"/>
    <col min="2826" max="2828" width="10.625" style="41" customWidth="1"/>
    <col min="2829" max="2829" width="12.375" style="41" customWidth="1"/>
    <col min="2830" max="2830" width="9.625" style="41" customWidth="1"/>
    <col min="2831" max="2831" width="12.625" style="41" customWidth="1"/>
    <col min="2832" max="2832" width="11" style="41" customWidth="1"/>
    <col min="2833" max="2833" width="10.375" style="41" customWidth="1"/>
    <col min="2834" max="2834" width="8.875" style="41" customWidth="1"/>
    <col min="2835" max="2835" width="11.625" style="41" customWidth="1"/>
    <col min="2836" max="2836" width="9.625" style="41" customWidth="1"/>
    <col min="2837" max="2837" width="12.375" style="41" customWidth="1"/>
    <col min="2838" max="2838" width="10.625" style="41" customWidth="1"/>
    <col min="2839" max="2839" width="6.625" style="41" customWidth="1"/>
    <col min="2840" max="2840" width="5.125" style="41" customWidth="1"/>
    <col min="2841" max="3072" width="9" style="41"/>
    <col min="3073" max="3073" width="3.125" style="41" customWidth="1"/>
    <col min="3074" max="3074" width="8.625" style="41" customWidth="1"/>
    <col min="3075" max="3077" width="12.125" style="41" customWidth="1"/>
    <col min="3078" max="3079" width="11.875" style="41" customWidth="1"/>
    <col min="3080" max="3081" width="11.125" style="41" customWidth="1"/>
    <col min="3082" max="3084" width="10.625" style="41" customWidth="1"/>
    <col min="3085" max="3085" width="12.375" style="41" customWidth="1"/>
    <col min="3086" max="3086" width="9.625" style="41" customWidth="1"/>
    <col min="3087" max="3087" width="12.625" style="41" customWidth="1"/>
    <col min="3088" max="3088" width="11" style="41" customWidth="1"/>
    <col min="3089" max="3089" width="10.375" style="41" customWidth="1"/>
    <col min="3090" max="3090" width="8.875" style="41" customWidth="1"/>
    <col min="3091" max="3091" width="11.625" style="41" customWidth="1"/>
    <col min="3092" max="3092" width="9.625" style="41" customWidth="1"/>
    <col min="3093" max="3093" width="12.375" style="41" customWidth="1"/>
    <col min="3094" max="3094" width="10.625" style="41" customWidth="1"/>
    <col min="3095" max="3095" width="6.625" style="41" customWidth="1"/>
    <col min="3096" max="3096" width="5.125" style="41" customWidth="1"/>
    <col min="3097" max="3328" width="9" style="41"/>
    <col min="3329" max="3329" width="3.125" style="41" customWidth="1"/>
    <col min="3330" max="3330" width="8.625" style="41" customWidth="1"/>
    <col min="3331" max="3333" width="12.125" style="41" customWidth="1"/>
    <col min="3334" max="3335" width="11.875" style="41" customWidth="1"/>
    <col min="3336" max="3337" width="11.125" style="41" customWidth="1"/>
    <col min="3338" max="3340" width="10.625" style="41" customWidth="1"/>
    <col min="3341" max="3341" width="12.375" style="41" customWidth="1"/>
    <col min="3342" max="3342" width="9.625" style="41" customWidth="1"/>
    <col min="3343" max="3343" width="12.625" style="41" customWidth="1"/>
    <col min="3344" max="3344" width="11" style="41" customWidth="1"/>
    <col min="3345" max="3345" width="10.375" style="41" customWidth="1"/>
    <col min="3346" max="3346" width="8.875" style="41" customWidth="1"/>
    <col min="3347" max="3347" width="11.625" style="41" customWidth="1"/>
    <col min="3348" max="3348" width="9.625" style="41" customWidth="1"/>
    <col min="3349" max="3349" width="12.375" style="41" customWidth="1"/>
    <col min="3350" max="3350" width="10.625" style="41" customWidth="1"/>
    <col min="3351" max="3351" width="6.625" style="41" customWidth="1"/>
    <col min="3352" max="3352" width="5.125" style="41" customWidth="1"/>
    <col min="3353" max="3584" width="9" style="41"/>
    <col min="3585" max="3585" width="3.125" style="41" customWidth="1"/>
    <col min="3586" max="3586" width="8.625" style="41" customWidth="1"/>
    <col min="3587" max="3589" width="12.125" style="41" customWidth="1"/>
    <col min="3590" max="3591" width="11.875" style="41" customWidth="1"/>
    <col min="3592" max="3593" width="11.125" style="41" customWidth="1"/>
    <col min="3594" max="3596" width="10.625" style="41" customWidth="1"/>
    <col min="3597" max="3597" width="12.375" style="41" customWidth="1"/>
    <col min="3598" max="3598" width="9.625" style="41" customWidth="1"/>
    <col min="3599" max="3599" width="12.625" style="41" customWidth="1"/>
    <col min="3600" max="3600" width="11" style="41" customWidth="1"/>
    <col min="3601" max="3601" width="10.375" style="41" customWidth="1"/>
    <col min="3602" max="3602" width="8.875" style="41" customWidth="1"/>
    <col min="3603" max="3603" width="11.625" style="41" customWidth="1"/>
    <col min="3604" max="3604" width="9.625" style="41" customWidth="1"/>
    <col min="3605" max="3605" width="12.375" style="41" customWidth="1"/>
    <col min="3606" max="3606" width="10.625" style="41" customWidth="1"/>
    <col min="3607" max="3607" width="6.625" style="41" customWidth="1"/>
    <col min="3608" max="3608" width="5.125" style="41" customWidth="1"/>
    <col min="3609" max="3840" width="9" style="41"/>
    <col min="3841" max="3841" width="3.125" style="41" customWidth="1"/>
    <col min="3842" max="3842" width="8.625" style="41" customWidth="1"/>
    <col min="3843" max="3845" width="12.125" style="41" customWidth="1"/>
    <col min="3846" max="3847" width="11.875" style="41" customWidth="1"/>
    <col min="3848" max="3849" width="11.125" style="41" customWidth="1"/>
    <col min="3850" max="3852" width="10.625" style="41" customWidth="1"/>
    <col min="3853" max="3853" width="12.375" style="41" customWidth="1"/>
    <col min="3854" max="3854" width="9.625" style="41" customWidth="1"/>
    <col min="3855" max="3855" width="12.625" style="41" customWidth="1"/>
    <col min="3856" max="3856" width="11" style="41" customWidth="1"/>
    <col min="3857" max="3857" width="10.375" style="41" customWidth="1"/>
    <col min="3858" max="3858" width="8.875" style="41" customWidth="1"/>
    <col min="3859" max="3859" width="11.625" style="41" customWidth="1"/>
    <col min="3860" max="3860" width="9.625" style="41" customWidth="1"/>
    <col min="3861" max="3861" width="12.375" style="41" customWidth="1"/>
    <col min="3862" max="3862" width="10.625" style="41" customWidth="1"/>
    <col min="3863" max="3863" width="6.625" style="41" customWidth="1"/>
    <col min="3864" max="3864" width="5.125" style="41" customWidth="1"/>
    <col min="3865" max="4096" width="9" style="41"/>
    <col min="4097" max="4097" width="3.125" style="41" customWidth="1"/>
    <col min="4098" max="4098" width="8.625" style="41" customWidth="1"/>
    <col min="4099" max="4101" width="12.125" style="41" customWidth="1"/>
    <col min="4102" max="4103" width="11.875" style="41" customWidth="1"/>
    <col min="4104" max="4105" width="11.125" style="41" customWidth="1"/>
    <col min="4106" max="4108" width="10.625" style="41" customWidth="1"/>
    <col min="4109" max="4109" width="12.375" style="41" customWidth="1"/>
    <col min="4110" max="4110" width="9.625" style="41" customWidth="1"/>
    <col min="4111" max="4111" width="12.625" style="41" customWidth="1"/>
    <col min="4112" max="4112" width="11" style="41" customWidth="1"/>
    <col min="4113" max="4113" width="10.375" style="41" customWidth="1"/>
    <col min="4114" max="4114" width="8.875" style="41" customWidth="1"/>
    <col min="4115" max="4115" width="11.625" style="41" customWidth="1"/>
    <col min="4116" max="4116" width="9.625" style="41" customWidth="1"/>
    <col min="4117" max="4117" width="12.375" style="41" customWidth="1"/>
    <col min="4118" max="4118" width="10.625" style="41" customWidth="1"/>
    <col min="4119" max="4119" width="6.625" style="41" customWidth="1"/>
    <col min="4120" max="4120" width="5.125" style="41" customWidth="1"/>
    <col min="4121" max="4352" width="9" style="41"/>
    <col min="4353" max="4353" width="3.125" style="41" customWidth="1"/>
    <col min="4354" max="4354" width="8.625" style="41" customWidth="1"/>
    <col min="4355" max="4357" width="12.125" style="41" customWidth="1"/>
    <col min="4358" max="4359" width="11.875" style="41" customWidth="1"/>
    <col min="4360" max="4361" width="11.125" style="41" customWidth="1"/>
    <col min="4362" max="4364" width="10.625" style="41" customWidth="1"/>
    <col min="4365" max="4365" width="12.375" style="41" customWidth="1"/>
    <col min="4366" max="4366" width="9.625" style="41" customWidth="1"/>
    <col min="4367" max="4367" width="12.625" style="41" customWidth="1"/>
    <col min="4368" max="4368" width="11" style="41" customWidth="1"/>
    <col min="4369" max="4369" width="10.375" style="41" customWidth="1"/>
    <col min="4370" max="4370" width="8.875" style="41" customWidth="1"/>
    <col min="4371" max="4371" width="11.625" style="41" customWidth="1"/>
    <col min="4372" max="4372" width="9.625" style="41" customWidth="1"/>
    <col min="4373" max="4373" width="12.375" style="41" customWidth="1"/>
    <col min="4374" max="4374" width="10.625" style="41" customWidth="1"/>
    <col min="4375" max="4375" width="6.625" style="41" customWidth="1"/>
    <col min="4376" max="4376" width="5.125" style="41" customWidth="1"/>
    <col min="4377" max="4608" width="9" style="41"/>
    <col min="4609" max="4609" width="3.125" style="41" customWidth="1"/>
    <col min="4610" max="4610" width="8.625" style="41" customWidth="1"/>
    <col min="4611" max="4613" width="12.125" style="41" customWidth="1"/>
    <col min="4614" max="4615" width="11.875" style="41" customWidth="1"/>
    <col min="4616" max="4617" width="11.125" style="41" customWidth="1"/>
    <col min="4618" max="4620" width="10.625" style="41" customWidth="1"/>
    <col min="4621" max="4621" width="12.375" style="41" customWidth="1"/>
    <col min="4622" max="4622" width="9.625" style="41" customWidth="1"/>
    <col min="4623" max="4623" width="12.625" style="41" customWidth="1"/>
    <col min="4624" max="4624" width="11" style="41" customWidth="1"/>
    <col min="4625" max="4625" width="10.375" style="41" customWidth="1"/>
    <col min="4626" max="4626" width="8.875" style="41" customWidth="1"/>
    <col min="4627" max="4627" width="11.625" style="41" customWidth="1"/>
    <col min="4628" max="4628" width="9.625" style="41" customWidth="1"/>
    <col min="4629" max="4629" width="12.375" style="41" customWidth="1"/>
    <col min="4630" max="4630" width="10.625" style="41" customWidth="1"/>
    <col min="4631" max="4631" width="6.625" style="41" customWidth="1"/>
    <col min="4632" max="4632" width="5.125" style="41" customWidth="1"/>
    <col min="4633" max="4864" width="9" style="41"/>
    <col min="4865" max="4865" width="3.125" style="41" customWidth="1"/>
    <col min="4866" max="4866" width="8.625" style="41" customWidth="1"/>
    <col min="4867" max="4869" width="12.125" style="41" customWidth="1"/>
    <col min="4870" max="4871" width="11.875" style="41" customWidth="1"/>
    <col min="4872" max="4873" width="11.125" style="41" customWidth="1"/>
    <col min="4874" max="4876" width="10.625" style="41" customWidth="1"/>
    <col min="4877" max="4877" width="12.375" style="41" customWidth="1"/>
    <col min="4878" max="4878" width="9.625" style="41" customWidth="1"/>
    <col min="4879" max="4879" width="12.625" style="41" customWidth="1"/>
    <col min="4880" max="4880" width="11" style="41" customWidth="1"/>
    <col min="4881" max="4881" width="10.375" style="41" customWidth="1"/>
    <col min="4882" max="4882" width="8.875" style="41" customWidth="1"/>
    <col min="4883" max="4883" width="11.625" style="41" customWidth="1"/>
    <col min="4884" max="4884" width="9.625" style="41" customWidth="1"/>
    <col min="4885" max="4885" width="12.375" style="41" customWidth="1"/>
    <col min="4886" max="4886" width="10.625" style="41" customWidth="1"/>
    <col min="4887" max="4887" width="6.625" style="41" customWidth="1"/>
    <col min="4888" max="4888" width="5.125" style="41" customWidth="1"/>
    <col min="4889" max="5120" width="9" style="41"/>
    <col min="5121" max="5121" width="3.125" style="41" customWidth="1"/>
    <col min="5122" max="5122" width="8.625" style="41" customWidth="1"/>
    <col min="5123" max="5125" width="12.125" style="41" customWidth="1"/>
    <col min="5126" max="5127" width="11.875" style="41" customWidth="1"/>
    <col min="5128" max="5129" width="11.125" style="41" customWidth="1"/>
    <col min="5130" max="5132" width="10.625" style="41" customWidth="1"/>
    <col min="5133" max="5133" width="12.375" style="41" customWidth="1"/>
    <col min="5134" max="5134" width="9.625" style="41" customWidth="1"/>
    <col min="5135" max="5135" width="12.625" style="41" customWidth="1"/>
    <col min="5136" max="5136" width="11" style="41" customWidth="1"/>
    <col min="5137" max="5137" width="10.375" style="41" customWidth="1"/>
    <col min="5138" max="5138" width="8.875" style="41" customWidth="1"/>
    <col min="5139" max="5139" width="11.625" style="41" customWidth="1"/>
    <col min="5140" max="5140" width="9.625" style="41" customWidth="1"/>
    <col min="5141" max="5141" width="12.375" style="41" customWidth="1"/>
    <col min="5142" max="5142" width="10.625" style="41" customWidth="1"/>
    <col min="5143" max="5143" width="6.625" style="41" customWidth="1"/>
    <col min="5144" max="5144" width="5.125" style="41" customWidth="1"/>
    <col min="5145" max="5376" width="9" style="41"/>
    <col min="5377" max="5377" width="3.125" style="41" customWidth="1"/>
    <col min="5378" max="5378" width="8.625" style="41" customWidth="1"/>
    <col min="5379" max="5381" width="12.125" style="41" customWidth="1"/>
    <col min="5382" max="5383" width="11.875" style="41" customWidth="1"/>
    <col min="5384" max="5385" width="11.125" style="41" customWidth="1"/>
    <col min="5386" max="5388" width="10.625" style="41" customWidth="1"/>
    <col min="5389" max="5389" width="12.375" style="41" customWidth="1"/>
    <col min="5390" max="5390" width="9.625" style="41" customWidth="1"/>
    <col min="5391" max="5391" width="12.625" style="41" customWidth="1"/>
    <col min="5392" max="5392" width="11" style="41" customWidth="1"/>
    <col min="5393" max="5393" width="10.375" style="41" customWidth="1"/>
    <col min="5394" max="5394" width="8.875" style="41" customWidth="1"/>
    <col min="5395" max="5395" width="11.625" style="41" customWidth="1"/>
    <col min="5396" max="5396" width="9.625" style="41" customWidth="1"/>
    <col min="5397" max="5397" width="12.375" style="41" customWidth="1"/>
    <col min="5398" max="5398" width="10.625" style="41" customWidth="1"/>
    <col min="5399" max="5399" width="6.625" style="41" customWidth="1"/>
    <col min="5400" max="5400" width="5.125" style="41" customWidth="1"/>
    <col min="5401" max="5632" width="9" style="41"/>
    <col min="5633" max="5633" width="3.125" style="41" customWidth="1"/>
    <col min="5634" max="5634" width="8.625" style="41" customWidth="1"/>
    <col min="5635" max="5637" width="12.125" style="41" customWidth="1"/>
    <col min="5638" max="5639" width="11.875" style="41" customWidth="1"/>
    <col min="5640" max="5641" width="11.125" style="41" customWidth="1"/>
    <col min="5642" max="5644" width="10.625" style="41" customWidth="1"/>
    <col min="5645" max="5645" width="12.375" style="41" customWidth="1"/>
    <col min="5646" max="5646" width="9.625" style="41" customWidth="1"/>
    <col min="5647" max="5647" width="12.625" style="41" customWidth="1"/>
    <col min="5648" max="5648" width="11" style="41" customWidth="1"/>
    <col min="5649" max="5649" width="10.375" style="41" customWidth="1"/>
    <col min="5650" max="5650" width="8.875" style="41" customWidth="1"/>
    <col min="5651" max="5651" width="11.625" style="41" customWidth="1"/>
    <col min="5652" max="5652" width="9.625" style="41" customWidth="1"/>
    <col min="5653" max="5653" width="12.375" style="41" customWidth="1"/>
    <col min="5654" max="5654" width="10.625" style="41" customWidth="1"/>
    <col min="5655" max="5655" width="6.625" style="41" customWidth="1"/>
    <col min="5656" max="5656" width="5.125" style="41" customWidth="1"/>
    <col min="5657" max="5888" width="9" style="41"/>
    <col min="5889" max="5889" width="3.125" style="41" customWidth="1"/>
    <col min="5890" max="5890" width="8.625" style="41" customWidth="1"/>
    <col min="5891" max="5893" width="12.125" style="41" customWidth="1"/>
    <col min="5894" max="5895" width="11.875" style="41" customWidth="1"/>
    <col min="5896" max="5897" width="11.125" style="41" customWidth="1"/>
    <col min="5898" max="5900" width="10.625" style="41" customWidth="1"/>
    <col min="5901" max="5901" width="12.375" style="41" customWidth="1"/>
    <col min="5902" max="5902" width="9.625" style="41" customWidth="1"/>
    <col min="5903" max="5903" width="12.625" style="41" customWidth="1"/>
    <col min="5904" max="5904" width="11" style="41" customWidth="1"/>
    <col min="5905" max="5905" width="10.375" style="41" customWidth="1"/>
    <col min="5906" max="5906" width="8.875" style="41" customWidth="1"/>
    <col min="5907" max="5907" width="11.625" style="41" customWidth="1"/>
    <col min="5908" max="5908" width="9.625" style="41" customWidth="1"/>
    <col min="5909" max="5909" width="12.375" style="41" customWidth="1"/>
    <col min="5910" max="5910" width="10.625" style="41" customWidth="1"/>
    <col min="5911" max="5911" width="6.625" style="41" customWidth="1"/>
    <col min="5912" max="5912" width="5.125" style="41" customWidth="1"/>
    <col min="5913" max="6144" width="9" style="41"/>
    <col min="6145" max="6145" width="3.125" style="41" customWidth="1"/>
    <col min="6146" max="6146" width="8.625" style="41" customWidth="1"/>
    <col min="6147" max="6149" width="12.125" style="41" customWidth="1"/>
    <col min="6150" max="6151" width="11.875" style="41" customWidth="1"/>
    <col min="6152" max="6153" width="11.125" style="41" customWidth="1"/>
    <col min="6154" max="6156" width="10.625" style="41" customWidth="1"/>
    <col min="6157" max="6157" width="12.375" style="41" customWidth="1"/>
    <col min="6158" max="6158" width="9.625" style="41" customWidth="1"/>
    <col min="6159" max="6159" width="12.625" style="41" customWidth="1"/>
    <col min="6160" max="6160" width="11" style="41" customWidth="1"/>
    <col min="6161" max="6161" width="10.375" style="41" customWidth="1"/>
    <col min="6162" max="6162" width="8.875" style="41" customWidth="1"/>
    <col min="6163" max="6163" width="11.625" style="41" customWidth="1"/>
    <col min="6164" max="6164" width="9.625" style="41" customWidth="1"/>
    <col min="6165" max="6165" width="12.375" style="41" customWidth="1"/>
    <col min="6166" max="6166" width="10.625" style="41" customWidth="1"/>
    <col min="6167" max="6167" width="6.625" style="41" customWidth="1"/>
    <col min="6168" max="6168" width="5.125" style="41" customWidth="1"/>
    <col min="6169" max="6400" width="9" style="41"/>
    <col min="6401" max="6401" width="3.125" style="41" customWidth="1"/>
    <col min="6402" max="6402" width="8.625" style="41" customWidth="1"/>
    <col min="6403" max="6405" width="12.125" style="41" customWidth="1"/>
    <col min="6406" max="6407" width="11.875" style="41" customWidth="1"/>
    <col min="6408" max="6409" width="11.125" style="41" customWidth="1"/>
    <col min="6410" max="6412" width="10.625" style="41" customWidth="1"/>
    <col min="6413" max="6413" width="12.375" style="41" customWidth="1"/>
    <col min="6414" max="6414" width="9.625" style="41" customWidth="1"/>
    <col min="6415" max="6415" width="12.625" style="41" customWidth="1"/>
    <col min="6416" max="6416" width="11" style="41" customWidth="1"/>
    <col min="6417" max="6417" width="10.375" style="41" customWidth="1"/>
    <col min="6418" max="6418" width="8.875" style="41" customWidth="1"/>
    <col min="6419" max="6419" width="11.625" style="41" customWidth="1"/>
    <col min="6420" max="6420" width="9.625" style="41" customWidth="1"/>
    <col min="6421" max="6421" width="12.375" style="41" customWidth="1"/>
    <col min="6422" max="6422" width="10.625" style="41" customWidth="1"/>
    <col min="6423" max="6423" width="6.625" style="41" customWidth="1"/>
    <col min="6424" max="6424" width="5.125" style="41" customWidth="1"/>
    <col min="6425" max="6656" width="9" style="41"/>
    <col min="6657" max="6657" width="3.125" style="41" customWidth="1"/>
    <col min="6658" max="6658" width="8.625" style="41" customWidth="1"/>
    <col min="6659" max="6661" width="12.125" style="41" customWidth="1"/>
    <col min="6662" max="6663" width="11.875" style="41" customWidth="1"/>
    <col min="6664" max="6665" width="11.125" style="41" customWidth="1"/>
    <col min="6666" max="6668" width="10.625" style="41" customWidth="1"/>
    <col min="6669" max="6669" width="12.375" style="41" customWidth="1"/>
    <col min="6670" max="6670" width="9.625" style="41" customWidth="1"/>
    <col min="6671" max="6671" width="12.625" style="41" customWidth="1"/>
    <col min="6672" max="6672" width="11" style="41" customWidth="1"/>
    <col min="6673" max="6673" width="10.375" style="41" customWidth="1"/>
    <col min="6674" max="6674" width="8.875" style="41" customWidth="1"/>
    <col min="6675" max="6675" width="11.625" style="41" customWidth="1"/>
    <col min="6676" max="6676" width="9.625" style="41" customWidth="1"/>
    <col min="6677" max="6677" width="12.375" style="41" customWidth="1"/>
    <col min="6678" max="6678" width="10.625" style="41" customWidth="1"/>
    <col min="6679" max="6679" width="6.625" style="41" customWidth="1"/>
    <col min="6680" max="6680" width="5.125" style="41" customWidth="1"/>
    <col min="6681" max="6912" width="9" style="41"/>
    <col min="6913" max="6913" width="3.125" style="41" customWidth="1"/>
    <col min="6914" max="6914" width="8.625" style="41" customWidth="1"/>
    <col min="6915" max="6917" width="12.125" style="41" customWidth="1"/>
    <col min="6918" max="6919" width="11.875" style="41" customWidth="1"/>
    <col min="6920" max="6921" width="11.125" style="41" customWidth="1"/>
    <col min="6922" max="6924" width="10.625" style="41" customWidth="1"/>
    <col min="6925" max="6925" width="12.375" style="41" customWidth="1"/>
    <col min="6926" max="6926" width="9.625" style="41" customWidth="1"/>
    <col min="6927" max="6927" width="12.625" style="41" customWidth="1"/>
    <col min="6928" max="6928" width="11" style="41" customWidth="1"/>
    <col min="6929" max="6929" width="10.375" style="41" customWidth="1"/>
    <col min="6930" max="6930" width="8.875" style="41" customWidth="1"/>
    <col min="6931" max="6931" width="11.625" style="41" customWidth="1"/>
    <col min="6932" max="6932" width="9.625" style="41" customWidth="1"/>
    <col min="6933" max="6933" width="12.375" style="41" customWidth="1"/>
    <col min="6934" max="6934" width="10.625" style="41" customWidth="1"/>
    <col min="6935" max="6935" width="6.625" style="41" customWidth="1"/>
    <col min="6936" max="6936" width="5.125" style="41" customWidth="1"/>
    <col min="6937" max="7168" width="9" style="41"/>
    <col min="7169" max="7169" width="3.125" style="41" customWidth="1"/>
    <col min="7170" max="7170" width="8.625" style="41" customWidth="1"/>
    <col min="7171" max="7173" width="12.125" style="41" customWidth="1"/>
    <col min="7174" max="7175" width="11.875" style="41" customWidth="1"/>
    <col min="7176" max="7177" width="11.125" style="41" customWidth="1"/>
    <col min="7178" max="7180" width="10.625" style="41" customWidth="1"/>
    <col min="7181" max="7181" width="12.375" style="41" customWidth="1"/>
    <col min="7182" max="7182" width="9.625" style="41" customWidth="1"/>
    <col min="7183" max="7183" width="12.625" style="41" customWidth="1"/>
    <col min="7184" max="7184" width="11" style="41" customWidth="1"/>
    <col min="7185" max="7185" width="10.375" style="41" customWidth="1"/>
    <col min="7186" max="7186" width="8.875" style="41" customWidth="1"/>
    <col min="7187" max="7187" width="11.625" style="41" customWidth="1"/>
    <col min="7188" max="7188" width="9.625" style="41" customWidth="1"/>
    <col min="7189" max="7189" width="12.375" style="41" customWidth="1"/>
    <col min="7190" max="7190" width="10.625" style="41" customWidth="1"/>
    <col min="7191" max="7191" width="6.625" style="41" customWidth="1"/>
    <col min="7192" max="7192" width="5.125" style="41" customWidth="1"/>
    <col min="7193" max="7424" width="9" style="41"/>
    <col min="7425" max="7425" width="3.125" style="41" customWidth="1"/>
    <col min="7426" max="7426" width="8.625" style="41" customWidth="1"/>
    <col min="7427" max="7429" width="12.125" style="41" customWidth="1"/>
    <col min="7430" max="7431" width="11.875" style="41" customWidth="1"/>
    <col min="7432" max="7433" width="11.125" style="41" customWidth="1"/>
    <col min="7434" max="7436" width="10.625" style="41" customWidth="1"/>
    <col min="7437" max="7437" width="12.375" style="41" customWidth="1"/>
    <col min="7438" max="7438" width="9.625" style="41" customWidth="1"/>
    <col min="7439" max="7439" width="12.625" style="41" customWidth="1"/>
    <col min="7440" max="7440" width="11" style="41" customWidth="1"/>
    <col min="7441" max="7441" width="10.375" style="41" customWidth="1"/>
    <col min="7442" max="7442" width="8.875" style="41" customWidth="1"/>
    <col min="7443" max="7443" width="11.625" style="41" customWidth="1"/>
    <col min="7444" max="7444" width="9.625" style="41" customWidth="1"/>
    <col min="7445" max="7445" width="12.375" style="41" customWidth="1"/>
    <col min="7446" max="7446" width="10.625" style="41" customWidth="1"/>
    <col min="7447" max="7447" width="6.625" style="41" customWidth="1"/>
    <col min="7448" max="7448" width="5.125" style="41" customWidth="1"/>
    <col min="7449" max="7680" width="9" style="41"/>
    <col min="7681" max="7681" width="3.125" style="41" customWidth="1"/>
    <col min="7682" max="7682" width="8.625" style="41" customWidth="1"/>
    <col min="7683" max="7685" width="12.125" style="41" customWidth="1"/>
    <col min="7686" max="7687" width="11.875" style="41" customWidth="1"/>
    <col min="7688" max="7689" width="11.125" style="41" customWidth="1"/>
    <col min="7690" max="7692" width="10.625" style="41" customWidth="1"/>
    <col min="7693" max="7693" width="12.375" style="41" customWidth="1"/>
    <col min="7694" max="7694" width="9.625" style="41" customWidth="1"/>
    <col min="7695" max="7695" width="12.625" style="41" customWidth="1"/>
    <col min="7696" max="7696" width="11" style="41" customWidth="1"/>
    <col min="7697" max="7697" width="10.375" style="41" customWidth="1"/>
    <col min="7698" max="7698" width="8.875" style="41" customWidth="1"/>
    <col min="7699" max="7699" width="11.625" style="41" customWidth="1"/>
    <col min="7700" max="7700" width="9.625" style="41" customWidth="1"/>
    <col min="7701" max="7701" width="12.375" style="41" customWidth="1"/>
    <col min="7702" max="7702" width="10.625" style="41" customWidth="1"/>
    <col min="7703" max="7703" width="6.625" style="41" customWidth="1"/>
    <col min="7704" max="7704" width="5.125" style="41" customWidth="1"/>
    <col min="7705" max="7936" width="9" style="41"/>
    <col min="7937" max="7937" width="3.125" style="41" customWidth="1"/>
    <col min="7938" max="7938" width="8.625" style="41" customWidth="1"/>
    <col min="7939" max="7941" width="12.125" style="41" customWidth="1"/>
    <col min="7942" max="7943" width="11.875" style="41" customWidth="1"/>
    <col min="7944" max="7945" width="11.125" style="41" customWidth="1"/>
    <col min="7946" max="7948" width="10.625" style="41" customWidth="1"/>
    <col min="7949" max="7949" width="12.375" style="41" customWidth="1"/>
    <col min="7950" max="7950" width="9.625" style="41" customWidth="1"/>
    <col min="7951" max="7951" width="12.625" style="41" customWidth="1"/>
    <col min="7952" max="7952" width="11" style="41" customWidth="1"/>
    <col min="7953" max="7953" width="10.375" style="41" customWidth="1"/>
    <col min="7954" max="7954" width="8.875" style="41" customWidth="1"/>
    <col min="7955" max="7955" width="11.625" style="41" customWidth="1"/>
    <col min="7956" max="7956" width="9.625" style="41" customWidth="1"/>
    <col min="7957" max="7957" width="12.375" style="41" customWidth="1"/>
    <col min="7958" max="7958" width="10.625" style="41" customWidth="1"/>
    <col min="7959" max="7959" width="6.625" style="41" customWidth="1"/>
    <col min="7960" max="7960" width="5.125" style="41" customWidth="1"/>
    <col min="7961" max="8192" width="9" style="41"/>
    <col min="8193" max="8193" width="3.125" style="41" customWidth="1"/>
    <col min="8194" max="8194" width="8.625" style="41" customWidth="1"/>
    <col min="8195" max="8197" width="12.125" style="41" customWidth="1"/>
    <col min="8198" max="8199" width="11.875" style="41" customWidth="1"/>
    <col min="8200" max="8201" width="11.125" style="41" customWidth="1"/>
    <col min="8202" max="8204" width="10.625" style="41" customWidth="1"/>
    <col min="8205" max="8205" width="12.375" style="41" customWidth="1"/>
    <col min="8206" max="8206" width="9.625" style="41" customWidth="1"/>
    <col min="8207" max="8207" width="12.625" style="41" customWidth="1"/>
    <col min="8208" max="8208" width="11" style="41" customWidth="1"/>
    <col min="8209" max="8209" width="10.375" style="41" customWidth="1"/>
    <col min="8210" max="8210" width="8.875" style="41" customWidth="1"/>
    <col min="8211" max="8211" width="11.625" style="41" customWidth="1"/>
    <col min="8212" max="8212" width="9.625" style="41" customWidth="1"/>
    <col min="8213" max="8213" width="12.375" style="41" customWidth="1"/>
    <col min="8214" max="8214" width="10.625" style="41" customWidth="1"/>
    <col min="8215" max="8215" width="6.625" style="41" customWidth="1"/>
    <col min="8216" max="8216" width="5.125" style="41" customWidth="1"/>
    <col min="8217" max="8448" width="9" style="41"/>
    <col min="8449" max="8449" width="3.125" style="41" customWidth="1"/>
    <col min="8450" max="8450" width="8.625" style="41" customWidth="1"/>
    <col min="8451" max="8453" width="12.125" style="41" customWidth="1"/>
    <col min="8454" max="8455" width="11.875" style="41" customWidth="1"/>
    <col min="8456" max="8457" width="11.125" style="41" customWidth="1"/>
    <col min="8458" max="8460" width="10.625" style="41" customWidth="1"/>
    <col min="8461" max="8461" width="12.375" style="41" customWidth="1"/>
    <col min="8462" max="8462" width="9.625" style="41" customWidth="1"/>
    <col min="8463" max="8463" width="12.625" style="41" customWidth="1"/>
    <col min="8464" max="8464" width="11" style="41" customWidth="1"/>
    <col min="8465" max="8465" width="10.375" style="41" customWidth="1"/>
    <col min="8466" max="8466" width="8.875" style="41" customWidth="1"/>
    <col min="8467" max="8467" width="11.625" style="41" customWidth="1"/>
    <col min="8468" max="8468" width="9.625" style="41" customWidth="1"/>
    <col min="8469" max="8469" width="12.375" style="41" customWidth="1"/>
    <col min="8470" max="8470" width="10.625" style="41" customWidth="1"/>
    <col min="8471" max="8471" width="6.625" style="41" customWidth="1"/>
    <col min="8472" max="8472" width="5.125" style="41" customWidth="1"/>
    <col min="8473" max="8704" width="9" style="41"/>
    <col min="8705" max="8705" width="3.125" style="41" customWidth="1"/>
    <col min="8706" max="8706" width="8.625" style="41" customWidth="1"/>
    <col min="8707" max="8709" width="12.125" style="41" customWidth="1"/>
    <col min="8710" max="8711" width="11.875" style="41" customWidth="1"/>
    <col min="8712" max="8713" width="11.125" style="41" customWidth="1"/>
    <col min="8714" max="8716" width="10.625" style="41" customWidth="1"/>
    <col min="8717" max="8717" width="12.375" style="41" customWidth="1"/>
    <col min="8718" max="8718" width="9.625" style="41" customWidth="1"/>
    <col min="8719" max="8719" width="12.625" style="41" customWidth="1"/>
    <col min="8720" max="8720" width="11" style="41" customWidth="1"/>
    <col min="8721" max="8721" width="10.375" style="41" customWidth="1"/>
    <col min="8722" max="8722" width="8.875" style="41" customWidth="1"/>
    <col min="8723" max="8723" width="11.625" style="41" customWidth="1"/>
    <col min="8724" max="8724" width="9.625" style="41" customWidth="1"/>
    <col min="8725" max="8725" width="12.375" style="41" customWidth="1"/>
    <col min="8726" max="8726" width="10.625" style="41" customWidth="1"/>
    <col min="8727" max="8727" width="6.625" style="41" customWidth="1"/>
    <col min="8728" max="8728" width="5.125" style="41" customWidth="1"/>
    <col min="8729" max="8960" width="9" style="41"/>
    <col min="8961" max="8961" width="3.125" style="41" customWidth="1"/>
    <col min="8962" max="8962" width="8.625" style="41" customWidth="1"/>
    <col min="8963" max="8965" width="12.125" style="41" customWidth="1"/>
    <col min="8966" max="8967" width="11.875" style="41" customWidth="1"/>
    <col min="8968" max="8969" width="11.125" style="41" customWidth="1"/>
    <col min="8970" max="8972" width="10.625" style="41" customWidth="1"/>
    <col min="8973" max="8973" width="12.375" style="41" customWidth="1"/>
    <col min="8974" max="8974" width="9.625" style="41" customWidth="1"/>
    <col min="8975" max="8975" width="12.625" style="41" customWidth="1"/>
    <col min="8976" max="8976" width="11" style="41" customWidth="1"/>
    <col min="8977" max="8977" width="10.375" style="41" customWidth="1"/>
    <col min="8978" max="8978" width="8.875" style="41" customWidth="1"/>
    <col min="8979" max="8979" width="11.625" style="41" customWidth="1"/>
    <col min="8980" max="8980" width="9.625" style="41" customWidth="1"/>
    <col min="8981" max="8981" width="12.375" style="41" customWidth="1"/>
    <col min="8982" max="8982" width="10.625" style="41" customWidth="1"/>
    <col min="8983" max="8983" width="6.625" style="41" customWidth="1"/>
    <col min="8984" max="8984" width="5.125" style="41" customWidth="1"/>
    <col min="8985" max="9216" width="9" style="41"/>
    <col min="9217" max="9217" width="3.125" style="41" customWidth="1"/>
    <col min="9218" max="9218" width="8.625" style="41" customWidth="1"/>
    <col min="9219" max="9221" width="12.125" style="41" customWidth="1"/>
    <col min="9222" max="9223" width="11.875" style="41" customWidth="1"/>
    <col min="9224" max="9225" width="11.125" style="41" customWidth="1"/>
    <col min="9226" max="9228" width="10.625" style="41" customWidth="1"/>
    <col min="9229" max="9229" width="12.375" style="41" customWidth="1"/>
    <col min="9230" max="9230" width="9.625" style="41" customWidth="1"/>
    <col min="9231" max="9231" width="12.625" style="41" customWidth="1"/>
    <col min="9232" max="9232" width="11" style="41" customWidth="1"/>
    <col min="9233" max="9233" width="10.375" style="41" customWidth="1"/>
    <col min="9234" max="9234" width="8.875" style="41" customWidth="1"/>
    <col min="9235" max="9235" width="11.625" style="41" customWidth="1"/>
    <col min="9236" max="9236" width="9.625" style="41" customWidth="1"/>
    <col min="9237" max="9237" width="12.375" style="41" customWidth="1"/>
    <col min="9238" max="9238" width="10.625" style="41" customWidth="1"/>
    <col min="9239" max="9239" width="6.625" style="41" customWidth="1"/>
    <col min="9240" max="9240" width="5.125" style="41" customWidth="1"/>
    <col min="9241" max="9472" width="9" style="41"/>
    <col min="9473" max="9473" width="3.125" style="41" customWidth="1"/>
    <col min="9474" max="9474" width="8.625" style="41" customWidth="1"/>
    <col min="9475" max="9477" width="12.125" style="41" customWidth="1"/>
    <col min="9478" max="9479" width="11.875" style="41" customWidth="1"/>
    <col min="9480" max="9481" width="11.125" style="41" customWidth="1"/>
    <col min="9482" max="9484" width="10.625" style="41" customWidth="1"/>
    <col min="9485" max="9485" width="12.375" style="41" customWidth="1"/>
    <col min="9486" max="9486" width="9.625" style="41" customWidth="1"/>
    <col min="9487" max="9487" width="12.625" style="41" customWidth="1"/>
    <col min="9488" max="9488" width="11" style="41" customWidth="1"/>
    <col min="9489" max="9489" width="10.375" style="41" customWidth="1"/>
    <col min="9490" max="9490" width="8.875" style="41" customWidth="1"/>
    <col min="9491" max="9491" width="11.625" style="41" customWidth="1"/>
    <col min="9492" max="9492" width="9.625" style="41" customWidth="1"/>
    <col min="9493" max="9493" width="12.375" style="41" customWidth="1"/>
    <col min="9494" max="9494" width="10.625" style="41" customWidth="1"/>
    <col min="9495" max="9495" width="6.625" style="41" customWidth="1"/>
    <col min="9496" max="9496" width="5.125" style="41" customWidth="1"/>
    <col min="9497" max="9728" width="9" style="41"/>
    <col min="9729" max="9729" width="3.125" style="41" customWidth="1"/>
    <col min="9730" max="9730" width="8.625" style="41" customWidth="1"/>
    <col min="9731" max="9733" width="12.125" style="41" customWidth="1"/>
    <col min="9734" max="9735" width="11.875" style="41" customWidth="1"/>
    <col min="9736" max="9737" width="11.125" style="41" customWidth="1"/>
    <col min="9738" max="9740" width="10.625" style="41" customWidth="1"/>
    <col min="9741" max="9741" width="12.375" style="41" customWidth="1"/>
    <col min="9742" max="9742" width="9.625" style="41" customWidth="1"/>
    <col min="9743" max="9743" width="12.625" style="41" customWidth="1"/>
    <col min="9744" max="9744" width="11" style="41" customWidth="1"/>
    <col min="9745" max="9745" width="10.375" style="41" customWidth="1"/>
    <col min="9746" max="9746" width="8.875" style="41" customWidth="1"/>
    <col min="9747" max="9747" width="11.625" style="41" customWidth="1"/>
    <col min="9748" max="9748" width="9.625" style="41" customWidth="1"/>
    <col min="9749" max="9749" width="12.375" style="41" customWidth="1"/>
    <col min="9750" max="9750" width="10.625" style="41" customWidth="1"/>
    <col min="9751" max="9751" width="6.625" style="41" customWidth="1"/>
    <col min="9752" max="9752" width="5.125" style="41" customWidth="1"/>
    <col min="9753" max="9984" width="9" style="41"/>
    <col min="9985" max="9985" width="3.125" style="41" customWidth="1"/>
    <col min="9986" max="9986" width="8.625" style="41" customWidth="1"/>
    <col min="9987" max="9989" width="12.125" style="41" customWidth="1"/>
    <col min="9990" max="9991" width="11.875" style="41" customWidth="1"/>
    <col min="9992" max="9993" width="11.125" style="41" customWidth="1"/>
    <col min="9994" max="9996" width="10.625" style="41" customWidth="1"/>
    <col min="9997" max="9997" width="12.375" style="41" customWidth="1"/>
    <col min="9998" max="9998" width="9.625" style="41" customWidth="1"/>
    <col min="9999" max="9999" width="12.625" style="41" customWidth="1"/>
    <col min="10000" max="10000" width="11" style="41" customWidth="1"/>
    <col min="10001" max="10001" width="10.375" style="41" customWidth="1"/>
    <col min="10002" max="10002" width="8.875" style="41" customWidth="1"/>
    <col min="10003" max="10003" width="11.625" style="41" customWidth="1"/>
    <col min="10004" max="10004" width="9.625" style="41" customWidth="1"/>
    <col min="10005" max="10005" width="12.375" style="41" customWidth="1"/>
    <col min="10006" max="10006" width="10.625" style="41" customWidth="1"/>
    <col min="10007" max="10007" width="6.625" style="41" customWidth="1"/>
    <col min="10008" max="10008" width="5.125" style="41" customWidth="1"/>
    <col min="10009" max="10240" width="9" style="41"/>
    <col min="10241" max="10241" width="3.125" style="41" customWidth="1"/>
    <col min="10242" max="10242" width="8.625" style="41" customWidth="1"/>
    <col min="10243" max="10245" width="12.125" style="41" customWidth="1"/>
    <col min="10246" max="10247" width="11.875" style="41" customWidth="1"/>
    <col min="10248" max="10249" width="11.125" style="41" customWidth="1"/>
    <col min="10250" max="10252" width="10.625" style="41" customWidth="1"/>
    <col min="10253" max="10253" width="12.375" style="41" customWidth="1"/>
    <col min="10254" max="10254" width="9.625" style="41" customWidth="1"/>
    <col min="10255" max="10255" width="12.625" style="41" customWidth="1"/>
    <col min="10256" max="10256" width="11" style="41" customWidth="1"/>
    <col min="10257" max="10257" width="10.375" style="41" customWidth="1"/>
    <col min="10258" max="10258" width="8.875" style="41" customWidth="1"/>
    <col min="10259" max="10259" width="11.625" style="41" customWidth="1"/>
    <col min="10260" max="10260" width="9.625" style="41" customWidth="1"/>
    <col min="10261" max="10261" width="12.375" style="41" customWidth="1"/>
    <col min="10262" max="10262" width="10.625" style="41" customWidth="1"/>
    <col min="10263" max="10263" width="6.625" style="41" customWidth="1"/>
    <col min="10264" max="10264" width="5.125" style="41" customWidth="1"/>
    <col min="10265" max="10496" width="9" style="41"/>
    <col min="10497" max="10497" width="3.125" style="41" customWidth="1"/>
    <col min="10498" max="10498" width="8.625" style="41" customWidth="1"/>
    <col min="10499" max="10501" width="12.125" style="41" customWidth="1"/>
    <col min="10502" max="10503" width="11.875" style="41" customWidth="1"/>
    <col min="10504" max="10505" width="11.125" style="41" customWidth="1"/>
    <col min="10506" max="10508" width="10.625" style="41" customWidth="1"/>
    <col min="10509" max="10509" width="12.375" style="41" customWidth="1"/>
    <col min="10510" max="10510" width="9.625" style="41" customWidth="1"/>
    <col min="10511" max="10511" width="12.625" style="41" customWidth="1"/>
    <col min="10512" max="10512" width="11" style="41" customWidth="1"/>
    <col min="10513" max="10513" width="10.375" style="41" customWidth="1"/>
    <col min="10514" max="10514" width="8.875" style="41" customWidth="1"/>
    <col min="10515" max="10515" width="11.625" style="41" customWidth="1"/>
    <col min="10516" max="10516" width="9.625" style="41" customWidth="1"/>
    <col min="10517" max="10517" width="12.375" style="41" customWidth="1"/>
    <col min="10518" max="10518" width="10.625" style="41" customWidth="1"/>
    <col min="10519" max="10519" width="6.625" style="41" customWidth="1"/>
    <col min="10520" max="10520" width="5.125" style="41" customWidth="1"/>
    <col min="10521" max="10752" width="9" style="41"/>
    <col min="10753" max="10753" width="3.125" style="41" customWidth="1"/>
    <col min="10754" max="10754" width="8.625" style="41" customWidth="1"/>
    <col min="10755" max="10757" width="12.125" style="41" customWidth="1"/>
    <col min="10758" max="10759" width="11.875" style="41" customWidth="1"/>
    <col min="10760" max="10761" width="11.125" style="41" customWidth="1"/>
    <col min="10762" max="10764" width="10.625" style="41" customWidth="1"/>
    <col min="10765" max="10765" width="12.375" style="41" customWidth="1"/>
    <col min="10766" max="10766" width="9.625" style="41" customWidth="1"/>
    <col min="10767" max="10767" width="12.625" style="41" customWidth="1"/>
    <col min="10768" max="10768" width="11" style="41" customWidth="1"/>
    <col min="10769" max="10769" width="10.375" style="41" customWidth="1"/>
    <col min="10770" max="10770" width="8.875" style="41" customWidth="1"/>
    <col min="10771" max="10771" width="11.625" style="41" customWidth="1"/>
    <col min="10772" max="10772" width="9.625" style="41" customWidth="1"/>
    <col min="10773" max="10773" width="12.375" style="41" customWidth="1"/>
    <col min="10774" max="10774" width="10.625" style="41" customWidth="1"/>
    <col min="10775" max="10775" width="6.625" style="41" customWidth="1"/>
    <col min="10776" max="10776" width="5.125" style="41" customWidth="1"/>
    <col min="10777" max="11008" width="9" style="41"/>
    <col min="11009" max="11009" width="3.125" style="41" customWidth="1"/>
    <col min="11010" max="11010" width="8.625" style="41" customWidth="1"/>
    <col min="11011" max="11013" width="12.125" style="41" customWidth="1"/>
    <col min="11014" max="11015" width="11.875" style="41" customWidth="1"/>
    <col min="11016" max="11017" width="11.125" style="41" customWidth="1"/>
    <col min="11018" max="11020" width="10.625" style="41" customWidth="1"/>
    <col min="11021" max="11021" width="12.375" style="41" customWidth="1"/>
    <col min="11022" max="11022" width="9.625" style="41" customWidth="1"/>
    <col min="11023" max="11023" width="12.625" style="41" customWidth="1"/>
    <col min="11024" max="11024" width="11" style="41" customWidth="1"/>
    <col min="11025" max="11025" width="10.375" style="41" customWidth="1"/>
    <col min="11026" max="11026" width="8.875" style="41" customWidth="1"/>
    <col min="11027" max="11027" width="11.625" style="41" customWidth="1"/>
    <col min="11028" max="11028" width="9.625" style="41" customWidth="1"/>
    <col min="11029" max="11029" width="12.375" style="41" customWidth="1"/>
    <col min="11030" max="11030" width="10.625" style="41" customWidth="1"/>
    <col min="11031" max="11031" width="6.625" style="41" customWidth="1"/>
    <col min="11032" max="11032" width="5.125" style="41" customWidth="1"/>
    <col min="11033" max="11264" width="9" style="41"/>
    <col min="11265" max="11265" width="3.125" style="41" customWidth="1"/>
    <col min="11266" max="11266" width="8.625" style="41" customWidth="1"/>
    <col min="11267" max="11269" width="12.125" style="41" customWidth="1"/>
    <col min="11270" max="11271" width="11.875" style="41" customWidth="1"/>
    <col min="11272" max="11273" width="11.125" style="41" customWidth="1"/>
    <col min="11274" max="11276" width="10.625" style="41" customWidth="1"/>
    <col min="11277" max="11277" width="12.375" style="41" customWidth="1"/>
    <col min="11278" max="11278" width="9.625" style="41" customWidth="1"/>
    <col min="11279" max="11279" width="12.625" style="41" customWidth="1"/>
    <col min="11280" max="11280" width="11" style="41" customWidth="1"/>
    <col min="11281" max="11281" width="10.375" style="41" customWidth="1"/>
    <col min="11282" max="11282" width="8.875" style="41" customWidth="1"/>
    <col min="11283" max="11283" width="11.625" style="41" customWidth="1"/>
    <col min="11284" max="11284" width="9.625" style="41" customWidth="1"/>
    <col min="11285" max="11285" width="12.375" style="41" customWidth="1"/>
    <col min="11286" max="11286" width="10.625" style="41" customWidth="1"/>
    <col min="11287" max="11287" width="6.625" style="41" customWidth="1"/>
    <col min="11288" max="11288" width="5.125" style="41" customWidth="1"/>
    <col min="11289" max="11520" width="9" style="41"/>
    <col min="11521" max="11521" width="3.125" style="41" customWidth="1"/>
    <col min="11522" max="11522" width="8.625" style="41" customWidth="1"/>
    <col min="11523" max="11525" width="12.125" style="41" customWidth="1"/>
    <col min="11526" max="11527" width="11.875" style="41" customWidth="1"/>
    <col min="11528" max="11529" width="11.125" style="41" customWidth="1"/>
    <col min="11530" max="11532" width="10.625" style="41" customWidth="1"/>
    <col min="11533" max="11533" width="12.375" style="41" customWidth="1"/>
    <col min="11534" max="11534" width="9.625" style="41" customWidth="1"/>
    <col min="11535" max="11535" width="12.625" style="41" customWidth="1"/>
    <col min="11536" max="11536" width="11" style="41" customWidth="1"/>
    <col min="11537" max="11537" width="10.375" style="41" customWidth="1"/>
    <col min="11538" max="11538" width="8.875" style="41" customWidth="1"/>
    <col min="11539" max="11539" width="11.625" style="41" customWidth="1"/>
    <col min="11540" max="11540" width="9.625" style="41" customWidth="1"/>
    <col min="11541" max="11541" width="12.375" style="41" customWidth="1"/>
    <col min="11542" max="11542" width="10.625" style="41" customWidth="1"/>
    <col min="11543" max="11543" width="6.625" style="41" customWidth="1"/>
    <col min="11544" max="11544" width="5.125" style="41" customWidth="1"/>
    <col min="11545" max="11776" width="9" style="41"/>
    <col min="11777" max="11777" width="3.125" style="41" customWidth="1"/>
    <col min="11778" max="11778" width="8.625" style="41" customWidth="1"/>
    <col min="11779" max="11781" width="12.125" style="41" customWidth="1"/>
    <col min="11782" max="11783" width="11.875" style="41" customWidth="1"/>
    <col min="11784" max="11785" width="11.125" style="41" customWidth="1"/>
    <col min="11786" max="11788" width="10.625" style="41" customWidth="1"/>
    <col min="11789" max="11789" width="12.375" style="41" customWidth="1"/>
    <col min="11790" max="11790" width="9.625" style="41" customWidth="1"/>
    <col min="11791" max="11791" width="12.625" style="41" customWidth="1"/>
    <col min="11792" max="11792" width="11" style="41" customWidth="1"/>
    <col min="11793" max="11793" width="10.375" style="41" customWidth="1"/>
    <col min="11794" max="11794" width="8.875" style="41" customWidth="1"/>
    <col min="11795" max="11795" width="11.625" style="41" customWidth="1"/>
    <col min="11796" max="11796" width="9.625" style="41" customWidth="1"/>
    <col min="11797" max="11797" width="12.375" style="41" customWidth="1"/>
    <col min="11798" max="11798" width="10.625" style="41" customWidth="1"/>
    <col min="11799" max="11799" width="6.625" style="41" customWidth="1"/>
    <col min="11800" max="11800" width="5.125" style="41" customWidth="1"/>
    <col min="11801" max="12032" width="9" style="41"/>
    <col min="12033" max="12033" width="3.125" style="41" customWidth="1"/>
    <col min="12034" max="12034" width="8.625" style="41" customWidth="1"/>
    <col min="12035" max="12037" width="12.125" style="41" customWidth="1"/>
    <col min="12038" max="12039" width="11.875" style="41" customWidth="1"/>
    <col min="12040" max="12041" width="11.125" style="41" customWidth="1"/>
    <col min="12042" max="12044" width="10.625" style="41" customWidth="1"/>
    <col min="12045" max="12045" width="12.375" style="41" customWidth="1"/>
    <col min="12046" max="12046" width="9.625" style="41" customWidth="1"/>
    <col min="12047" max="12047" width="12.625" style="41" customWidth="1"/>
    <col min="12048" max="12048" width="11" style="41" customWidth="1"/>
    <col min="12049" max="12049" width="10.375" style="41" customWidth="1"/>
    <col min="12050" max="12050" width="8.875" style="41" customWidth="1"/>
    <col min="12051" max="12051" width="11.625" style="41" customWidth="1"/>
    <col min="12052" max="12052" width="9.625" style="41" customWidth="1"/>
    <col min="12053" max="12053" width="12.375" style="41" customWidth="1"/>
    <col min="12054" max="12054" width="10.625" style="41" customWidth="1"/>
    <col min="12055" max="12055" width="6.625" style="41" customWidth="1"/>
    <col min="12056" max="12056" width="5.125" style="41" customWidth="1"/>
    <col min="12057" max="12288" width="9" style="41"/>
    <col min="12289" max="12289" width="3.125" style="41" customWidth="1"/>
    <col min="12290" max="12290" width="8.625" style="41" customWidth="1"/>
    <col min="12291" max="12293" width="12.125" style="41" customWidth="1"/>
    <col min="12294" max="12295" width="11.875" style="41" customWidth="1"/>
    <col min="12296" max="12297" width="11.125" style="41" customWidth="1"/>
    <col min="12298" max="12300" width="10.625" style="41" customWidth="1"/>
    <col min="12301" max="12301" width="12.375" style="41" customWidth="1"/>
    <col min="12302" max="12302" width="9.625" style="41" customWidth="1"/>
    <col min="12303" max="12303" width="12.625" style="41" customWidth="1"/>
    <col min="12304" max="12304" width="11" style="41" customWidth="1"/>
    <col min="12305" max="12305" width="10.375" style="41" customWidth="1"/>
    <col min="12306" max="12306" width="8.875" style="41" customWidth="1"/>
    <col min="12307" max="12307" width="11.625" style="41" customWidth="1"/>
    <col min="12308" max="12308" width="9.625" style="41" customWidth="1"/>
    <col min="12309" max="12309" width="12.375" style="41" customWidth="1"/>
    <col min="12310" max="12310" width="10.625" style="41" customWidth="1"/>
    <col min="12311" max="12311" width="6.625" style="41" customWidth="1"/>
    <col min="12312" max="12312" width="5.125" style="41" customWidth="1"/>
    <col min="12313" max="12544" width="9" style="41"/>
    <col min="12545" max="12545" width="3.125" style="41" customWidth="1"/>
    <col min="12546" max="12546" width="8.625" style="41" customWidth="1"/>
    <col min="12547" max="12549" width="12.125" style="41" customWidth="1"/>
    <col min="12550" max="12551" width="11.875" style="41" customWidth="1"/>
    <col min="12552" max="12553" width="11.125" style="41" customWidth="1"/>
    <col min="12554" max="12556" width="10.625" style="41" customWidth="1"/>
    <col min="12557" max="12557" width="12.375" style="41" customWidth="1"/>
    <col min="12558" max="12558" width="9.625" style="41" customWidth="1"/>
    <col min="12559" max="12559" width="12.625" style="41" customWidth="1"/>
    <col min="12560" max="12560" width="11" style="41" customWidth="1"/>
    <col min="12561" max="12561" width="10.375" style="41" customWidth="1"/>
    <col min="12562" max="12562" width="8.875" style="41" customWidth="1"/>
    <col min="12563" max="12563" width="11.625" style="41" customWidth="1"/>
    <col min="12564" max="12564" width="9.625" style="41" customWidth="1"/>
    <col min="12565" max="12565" width="12.375" style="41" customWidth="1"/>
    <col min="12566" max="12566" width="10.625" style="41" customWidth="1"/>
    <col min="12567" max="12567" width="6.625" style="41" customWidth="1"/>
    <col min="12568" max="12568" width="5.125" style="41" customWidth="1"/>
    <col min="12569" max="12800" width="9" style="41"/>
    <col min="12801" max="12801" width="3.125" style="41" customWidth="1"/>
    <col min="12802" max="12802" width="8.625" style="41" customWidth="1"/>
    <col min="12803" max="12805" width="12.125" style="41" customWidth="1"/>
    <col min="12806" max="12807" width="11.875" style="41" customWidth="1"/>
    <col min="12808" max="12809" width="11.125" style="41" customWidth="1"/>
    <col min="12810" max="12812" width="10.625" style="41" customWidth="1"/>
    <col min="12813" max="12813" width="12.375" style="41" customWidth="1"/>
    <col min="12814" max="12814" width="9.625" style="41" customWidth="1"/>
    <col min="12815" max="12815" width="12.625" style="41" customWidth="1"/>
    <col min="12816" max="12816" width="11" style="41" customWidth="1"/>
    <col min="12817" max="12817" width="10.375" style="41" customWidth="1"/>
    <col min="12818" max="12818" width="8.875" style="41" customWidth="1"/>
    <col min="12819" max="12819" width="11.625" style="41" customWidth="1"/>
    <col min="12820" max="12820" width="9.625" style="41" customWidth="1"/>
    <col min="12821" max="12821" width="12.375" style="41" customWidth="1"/>
    <col min="12822" max="12822" width="10.625" style="41" customWidth="1"/>
    <col min="12823" max="12823" width="6.625" style="41" customWidth="1"/>
    <col min="12824" max="12824" width="5.125" style="41" customWidth="1"/>
    <col min="12825" max="13056" width="9" style="41"/>
    <col min="13057" max="13057" width="3.125" style="41" customWidth="1"/>
    <col min="13058" max="13058" width="8.625" style="41" customWidth="1"/>
    <col min="13059" max="13061" width="12.125" style="41" customWidth="1"/>
    <col min="13062" max="13063" width="11.875" style="41" customWidth="1"/>
    <col min="13064" max="13065" width="11.125" style="41" customWidth="1"/>
    <col min="13066" max="13068" width="10.625" style="41" customWidth="1"/>
    <col min="13069" max="13069" width="12.375" style="41" customWidth="1"/>
    <col min="13070" max="13070" width="9.625" style="41" customWidth="1"/>
    <col min="13071" max="13071" width="12.625" style="41" customWidth="1"/>
    <col min="13072" max="13072" width="11" style="41" customWidth="1"/>
    <col min="13073" max="13073" width="10.375" style="41" customWidth="1"/>
    <col min="13074" max="13074" width="8.875" style="41" customWidth="1"/>
    <col min="13075" max="13075" width="11.625" style="41" customWidth="1"/>
    <col min="13076" max="13076" width="9.625" style="41" customWidth="1"/>
    <col min="13077" max="13077" width="12.375" style="41" customWidth="1"/>
    <col min="13078" max="13078" width="10.625" style="41" customWidth="1"/>
    <col min="13079" max="13079" width="6.625" style="41" customWidth="1"/>
    <col min="13080" max="13080" width="5.125" style="41" customWidth="1"/>
    <col min="13081" max="13312" width="9" style="41"/>
    <col min="13313" max="13313" width="3.125" style="41" customWidth="1"/>
    <col min="13314" max="13314" width="8.625" style="41" customWidth="1"/>
    <col min="13315" max="13317" width="12.125" style="41" customWidth="1"/>
    <col min="13318" max="13319" width="11.875" style="41" customWidth="1"/>
    <col min="13320" max="13321" width="11.125" style="41" customWidth="1"/>
    <col min="13322" max="13324" width="10.625" style="41" customWidth="1"/>
    <col min="13325" max="13325" width="12.375" style="41" customWidth="1"/>
    <col min="13326" max="13326" width="9.625" style="41" customWidth="1"/>
    <col min="13327" max="13327" width="12.625" style="41" customWidth="1"/>
    <col min="13328" max="13328" width="11" style="41" customWidth="1"/>
    <col min="13329" max="13329" width="10.375" style="41" customWidth="1"/>
    <col min="13330" max="13330" width="8.875" style="41" customWidth="1"/>
    <col min="13331" max="13331" width="11.625" style="41" customWidth="1"/>
    <col min="13332" max="13332" width="9.625" style="41" customWidth="1"/>
    <col min="13333" max="13333" width="12.375" style="41" customWidth="1"/>
    <col min="13334" max="13334" width="10.625" style="41" customWidth="1"/>
    <col min="13335" max="13335" width="6.625" style="41" customWidth="1"/>
    <col min="13336" max="13336" width="5.125" style="41" customWidth="1"/>
    <col min="13337" max="13568" width="9" style="41"/>
    <col min="13569" max="13569" width="3.125" style="41" customWidth="1"/>
    <col min="13570" max="13570" width="8.625" style="41" customWidth="1"/>
    <col min="13571" max="13573" width="12.125" style="41" customWidth="1"/>
    <col min="13574" max="13575" width="11.875" style="41" customWidth="1"/>
    <col min="13576" max="13577" width="11.125" style="41" customWidth="1"/>
    <col min="13578" max="13580" width="10.625" style="41" customWidth="1"/>
    <col min="13581" max="13581" width="12.375" style="41" customWidth="1"/>
    <col min="13582" max="13582" width="9.625" style="41" customWidth="1"/>
    <col min="13583" max="13583" width="12.625" style="41" customWidth="1"/>
    <col min="13584" max="13584" width="11" style="41" customWidth="1"/>
    <col min="13585" max="13585" width="10.375" style="41" customWidth="1"/>
    <col min="13586" max="13586" width="8.875" style="41" customWidth="1"/>
    <col min="13587" max="13587" width="11.625" style="41" customWidth="1"/>
    <col min="13588" max="13588" width="9.625" style="41" customWidth="1"/>
    <col min="13589" max="13589" width="12.375" style="41" customWidth="1"/>
    <col min="13590" max="13590" width="10.625" style="41" customWidth="1"/>
    <col min="13591" max="13591" width="6.625" style="41" customWidth="1"/>
    <col min="13592" max="13592" width="5.125" style="41" customWidth="1"/>
    <col min="13593" max="13824" width="9" style="41"/>
    <col min="13825" max="13825" width="3.125" style="41" customWidth="1"/>
    <col min="13826" max="13826" width="8.625" style="41" customWidth="1"/>
    <col min="13827" max="13829" width="12.125" style="41" customWidth="1"/>
    <col min="13830" max="13831" width="11.875" style="41" customWidth="1"/>
    <col min="13832" max="13833" width="11.125" style="41" customWidth="1"/>
    <col min="13834" max="13836" width="10.625" style="41" customWidth="1"/>
    <col min="13837" max="13837" width="12.375" style="41" customWidth="1"/>
    <col min="13838" max="13838" width="9.625" style="41" customWidth="1"/>
    <col min="13839" max="13839" width="12.625" style="41" customWidth="1"/>
    <col min="13840" max="13840" width="11" style="41" customWidth="1"/>
    <col min="13841" max="13841" width="10.375" style="41" customWidth="1"/>
    <col min="13842" max="13842" width="8.875" style="41" customWidth="1"/>
    <col min="13843" max="13843" width="11.625" style="41" customWidth="1"/>
    <col min="13844" max="13844" width="9.625" style="41" customWidth="1"/>
    <col min="13845" max="13845" width="12.375" style="41" customWidth="1"/>
    <col min="13846" max="13846" width="10.625" style="41" customWidth="1"/>
    <col min="13847" max="13847" width="6.625" style="41" customWidth="1"/>
    <col min="13848" max="13848" width="5.125" style="41" customWidth="1"/>
    <col min="13849" max="14080" width="9" style="41"/>
    <col min="14081" max="14081" width="3.125" style="41" customWidth="1"/>
    <col min="14082" max="14082" width="8.625" style="41" customWidth="1"/>
    <col min="14083" max="14085" width="12.125" style="41" customWidth="1"/>
    <col min="14086" max="14087" width="11.875" style="41" customWidth="1"/>
    <col min="14088" max="14089" width="11.125" style="41" customWidth="1"/>
    <col min="14090" max="14092" width="10.625" style="41" customWidth="1"/>
    <col min="14093" max="14093" width="12.375" style="41" customWidth="1"/>
    <col min="14094" max="14094" width="9.625" style="41" customWidth="1"/>
    <col min="14095" max="14095" width="12.625" style="41" customWidth="1"/>
    <col min="14096" max="14096" width="11" style="41" customWidth="1"/>
    <col min="14097" max="14097" width="10.375" style="41" customWidth="1"/>
    <col min="14098" max="14098" width="8.875" style="41" customWidth="1"/>
    <col min="14099" max="14099" width="11.625" style="41" customWidth="1"/>
    <col min="14100" max="14100" width="9.625" style="41" customWidth="1"/>
    <col min="14101" max="14101" width="12.375" style="41" customWidth="1"/>
    <col min="14102" max="14102" width="10.625" style="41" customWidth="1"/>
    <col min="14103" max="14103" width="6.625" style="41" customWidth="1"/>
    <col min="14104" max="14104" width="5.125" style="41" customWidth="1"/>
    <col min="14105" max="14336" width="9" style="41"/>
    <col min="14337" max="14337" width="3.125" style="41" customWidth="1"/>
    <col min="14338" max="14338" width="8.625" style="41" customWidth="1"/>
    <col min="14339" max="14341" width="12.125" style="41" customWidth="1"/>
    <col min="14342" max="14343" width="11.875" style="41" customWidth="1"/>
    <col min="14344" max="14345" width="11.125" style="41" customWidth="1"/>
    <col min="14346" max="14348" width="10.625" style="41" customWidth="1"/>
    <col min="14349" max="14349" width="12.375" style="41" customWidth="1"/>
    <col min="14350" max="14350" width="9.625" style="41" customWidth="1"/>
    <col min="14351" max="14351" width="12.625" style="41" customWidth="1"/>
    <col min="14352" max="14352" width="11" style="41" customWidth="1"/>
    <col min="14353" max="14353" width="10.375" style="41" customWidth="1"/>
    <col min="14354" max="14354" width="8.875" style="41" customWidth="1"/>
    <col min="14355" max="14355" width="11.625" style="41" customWidth="1"/>
    <col min="14356" max="14356" width="9.625" style="41" customWidth="1"/>
    <col min="14357" max="14357" width="12.375" style="41" customWidth="1"/>
    <col min="14358" max="14358" width="10.625" style="41" customWidth="1"/>
    <col min="14359" max="14359" width="6.625" style="41" customWidth="1"/>
    <col min="14360" max="14360" width="5.125" style="41" customWidth="1"/>
    <col min="14361" max="14592" width="9" style="41"/>
    <col min="14593" max="14593" width="3.125" style="41" customWidth="1"/>
    <col min="14594" max="14594" width="8.625" style="41" customWidth="1"/>
    <col min="14595" max="14597" width="12.125" style="41" customWidth="1"/>
    <col min="14598" max="14599" width="11.875" style="41" customWidth="1"/>
    <col min="14600" max="14601" width="11.125" style="41" customWidth="1"/>
    <col min="14602" max="14604" width="10.625" style="41" customWidth="1"/>
    <col min="14605" max="14605" width="12.375" style="41" customWidth="1"/>
    <col min="14606" max="14606" width="9.625" style="41" customWidth="1"/>
    <col min="14607" max="14607" width="12.625" style="41" customWidth="1"/>
    <col min="14608" max="14608" width="11" style="41" customWidth="1"/>
    <col min="14609" max="14609" width="10.375" style="41" customWidth="1"/>
    <col min="14610" max="14610" width="8.875" style="41" customWidth="1"/>
    <col min="14611" max="14611" width="11.625" style="41" customWidth="1"/>
    <col min="14612" max="14612" width="9.625" style="41" customWidth="1"/>
    <col min="14613" max="14613" width="12.375" style="41" customWidth="1"/>
    <col min="14614" max="14614" width="10.625" style="41" customWidth="1"/>
    <col min="14615" max="14615" width="6.625" style="41" customWidth="1"/>
    <col min="14616" max="14616" width="5.125" style="41" customWidth="1"/>
    <col min="14617" max="14848" width="9" style="41"/>
    <col min="14849" max="14849" width="3.125" style="41" customWidth="1"/>
    <col min="14850" max="14850" width="8.625" style="41" customWidth="1"/>
    <col min="14851" max="14853" width="12.125" style="41" customWidth="1"/>
    <col min="14854" max="14855" width="11.875" style="41" customWidth="1"/>
    <col min="14856" max="14857" width="11.125" style="41" customWidth="1"/>
    <col min="14858" max="14860" width="10.625" style="41" customWidth="1"/>
    <col min="14861" max="14861" width="12.375" style="41" customWidth="1"/>
    <col min="14862" max="14862" width="9.625" style="41" customWidth="1"/>
    <col min="14863" max="14863" width="12.625" style="41" customWidth="1"/>
    <col min="14864" max="14864" width="11" style="41" customWidth="1"/>
    <col min="14865" max="14865" width="10.375" style="41" customWidth="1"/>
    <col min="14866" max="14866" width="8.875" style="41" customWidth="1"/>
    <col min="14867" max="14867" width="11.625" style="41" customWidth="1"/>
    <col min="14868" max="14868" width="9.625" style="41" customWidth="1"/>
    <col min="14869" max="14869" width="12.375" style="41" customWidth="1"/>
    <col min="14870" max="14870" width="10.625" style="41" customWidth="1"/>
    <col min="14871" max="14871" width="6.625" style="41" customWidth="1"/>
    <col min="14872" max="14872" width="5.125" style="41" customWidth="1"/>
    <col min="14873" max="15104" width="9" style="41"/>
    <col min="15105" max="15105" width="3.125" style="41" customWidth="1"/>
    <col min="15106" max="15106" width="8.625" style="41" customWidth="1"/>
    <col min="15107" max="15109" width="12.125" style="41" customWidth="1"/>
    <col min="15110" max="15111" width="11.875" style="41" customWidth="1"/>
    <col min="15112" max="15113" width="11.125" style="41" customWidth="1"/>
    <col min="15114" max="15116" width="10.625" style="41" customWidth="1"/>
    <col min="15117" max="15117" width="12.375" style="41" customWidth="1"/>
    <col min="15118" max="15118" width="9.625" style="41" customWidth="1"/>
    <col min="15119" max="15119" width="12.625" style="41" customWidth="1"/>
    <col min="15120" max="15120" width="11" style="41" customWidth="1"/>
    <col min="15121" max="15121" width="10.375" style="41" customWidth="1"/>
    <col min="15122" max="15122" width="8.875" style="41" customWidth="1"/>
    <col min="15123" max="15123" width="11.625" style="41" customWidth="1"/>
    <col min="15124" max="15124" width="9.625" style="41" customWidth="1"/>
    <col min="15125" max="15125" width="12.375" style="41" customWidth="1"/>
    <col min="15126" max="15126" width="10.625" style="41" customWidth="1"/>
    <col min="15127" max="15127" width="6.625" style="41" customWidth="1"/>
    <col min="15128" max="15128" width="5.125" style="41" customWidth="1"/>
    <col min="15129" max="15360" width="9" style="41"/>
    <col min="15361" max="15361" width="3.125" style="41" customWidth="1"/>
    <col min="15362" max="15362" width="8.625" style="41" customWidth="1"/>
    <col min="15363" max="15365" width="12.125" style="41" customWidth="1"/>
    <col min="15366" max="15367" width="11.875" style="41" customWidth="1"/>
    <col min="15368" max="15369" width="11.125" style="41" customWidth="1"/>
    <col min="15370" max="15372" width="10.625" style="41" customWidth="1"/>
    <col min="15373" max="15373" width="12.375" style="41" customWidth="1"/>
    <col min="15374" max="15374" width="9.625" style="41" customWidth="1"/>
    <col min="15375" max="15375" width="12.625" style="41" customWidth="1"/>
    <col min="15376" max="15376" width="11" style="41" customWidth="1"/>
    <col min="15377" max="15377" width="10.375" style="41" customWidth="1"/>
    <col min="15378" max="15378" width="8.875" style="41" customWidth="1"/>
    <col min="15379" max="15379" width="11.625" style="41" customWidth="1"/>
    <col min="15380" max="15380" width="9.625" style="41" customWidth="1"/>
    <col min="15381" max="15381" width="12.375" style="41" customWidth="1"/>
    <col min="15382" max="15382" width="10.625" style="41" customWidth="1"/>
    <col min="15383" max="15383" width="6.625" style="41" customWidth="1"/>
    <col min="15384" max="15384" width="5.125" style="41" customWidth="1"/>
    <col min="15385" max="15616" width="9" style="41"/>
    <col min="15617" max="15617" width="3.125" style="41" customWidth="1"/>
    <col min="15618" max="15618" width="8.625" style="41" customWidth="1"/>
    <col min="15619" max="15621" width="12.125" style="41" customWidth="1"/>
    <col min="15622" max="15623" width="11.875" style="41" customWidth="1"/>
    <col min="15624" max="15625" width="11.125" style="41" customWidth="1"/>
    <col min="15626" max="15628" width="10.625" style="41" customWidth="1"/>
    <col min="15629" max="15629" width="12.375" style="41" customWidth="1"/>
    <col min="15630" max="15630" width="9.625" style="41" customWidth="1"/>
    <col min="15631" max="15631" width="12.625" style="41" customWidth="1"/>
    <col min="15632" max="15632" width="11" style="41" customWidth="1"/>
    <col min="15633" max="15633" width="10.375" style="41" customWidth="1"/>
    <col min="15634" max="15634" width="8.875" style="41" customWidth="1"/>
    <col min="15635" max="15635" width="11.625" style="41" customWidth="1"/>
    <col min="15636" max="15636" width="9.625" style="41" customWidth="1"/>
    <col min="15637" max="15637" width="12.375" style="41" customWidth="1"/>
    <col min="15638" max="15638" width="10.625" style="41" customWidth="1"/>
    <col min="15639" max="15639" width="6.625" style="41" customWidth="1"/>
    <col min="15640" max="15640" width="5.125" style="41" customWidth="1"/>
    <col min="15641" max="15872" width="9" style="41"/>
    <col min="15873" max="15873" width="3.125" style="41" customWidth="1"/>
    <col min="15874" max="15874" width="8.625" style="41" customWidth="1"/>
    <col min="15875" max="15877" width="12.125" style="41" customWidth="1"/>
    <col min="15878" max="15879" width="11.875" style="41" customWidth="1"/>
    <col min="15880" max="15881" width="11.125" style="41" customWidth="1"/>
    <col min="15882" max="15884" width="10.625" style="41" customWidth="1"/>
    <col min="15885" max="15885" width="12.375" style="41" customWidth="1"/>
    <col min="15886" max="15886" width="9.625" style="41" customWidth="1"/>
    <col min="15887" max="15887" width="12.625" style="41" customWidth="1"/>
    <col min="15888" max="15888" width="11" style="41" customWidth="1"/>
    <col min="15889" max="15889" width="10.375" style="41" customWidth="1"/>
    <col min="15890" max="15890" width="8.875" style="41" customWidth="1"/>
    <col min="15891" max="15891" width="11.625" style="41" customWidth="1"/>
    <col min="15892" max="15892" width="9.625" style="41" customWidth="1"/>
    <col min="15893" max="15893" width="12.375" style="41" customWidth="1"/>
    <col min="15894" max="15894" width="10.625" style="41" customWidth="1"/>
    <col min="15895" max="15895" width="6.625" style="41" customWidth="1"/>
    <col min="15896" max="15896" width="5.125" style="41" customWidth="1"/>
    <col min="15897" max="16128" width="9" style="41"/>
    <col min="16129" max="16129" width="3.125" style="41" customWidth="1"/>
    <col min="16130" max="16130" width="8.625" style="41" customWidth="1"/>
    <col min="16131" max="16133" width="12.125" style="41" customWidth="1"/>
    <col min="16134" max="16135" width="11.875" style="41" customWidth="1"/>
    <col min="16136" max="16137" width="11.125" style="41" customWidth="1"/>
    <col min="16138" max="16140" width="10.625" style="41" customWidth="1"/>
    <col min="16141" max="16141" width="12.375" style="41" customWidth="1"/>
    <col min="16142" max="16142" width="9.625" style="41" customWidth="1"/>
    <col min="16143" max="16143" width="12.625" style="41" customWidth="1"/>
    <col min="16144" max="16144" width="11" style="41" customWidth="1"/>
    <col min="16145" max="16145" width="10.375" style="41" customWidth="1"/>
    <col min="16146" max="16146" width="8.875" style="41" customWidth="1"/>
    <col min="16147" max="16147" width="11.625" style="41" customWidth="1"/>
    <col min="16148" max="16148" width="9.625" style="41" customWidth="1"/>
    <col min="16149" max="16149" width="12.375" style="41" customWidth="1"/>
    <col min="16150" max="16150" width="10.625" style="41" customWidth="1"/>
    <col min="16151" max="16151" width="6.625" style="41" customWidth="1"/>
    <col min="16152" max="16152" width="5.125" style="41" customWidth="1"/>
    <col min="16153" max="16384" width="9" style="41"/>
  </cols>
  <sheetData>
    <row r="1" spans="1:24" ht="13.5" customHeight="1" x14ac:dyDescent="0.4">
      <c r="A1" s="730" t="s">
        <v>162</v>
      </c>
      <c r="B1" s="730"/>
      <c r="C1" s="730"/>
      <c r="D1" s="730"/>
      <c r="E1" s="730"/>
      <c r="F1" s="730"/>
      <c r="G1" s="730"/>
      <c r="H1" s="730"/>
      <c r="I1" s="730"/>
      <c r="J1" s="730"/>
      <c r="K1" s="730"/>
      <c r="L1" s="730"/>
    </row>
    <row r="2" spans="1:24" ht="13.5" customHeight="1" x14ac:dyDescent="0.4">
      <c r="A2" s="730"/>
      <c r="B2" s="730"/>
      <c r="C2" s="730"/>
      <c r="D2" s="730"/>
      <c r="E2" s="730"/>
      <c r="F2" s="730"/>
      <c r="G2" s="730"/>
      <c r="H2" s="730"/>
      <c r="I2" s="730"/>
      <c r="J2" s="730"/>
      <c r="K2" s="730"/>
      <c r="L2" s="730"/>
    </row>
    <row r="3" spans="1:24" ht="13.5" customHeight="1" x14ac:dyDescent="0.4">
      <c r="A3" s="42"/>
      <c r="B3" s="42"/>
      <c r="C3" s="42"/>
      <c r="D3" s="42"/>
    </row>
    <row r="4" spans="1:24" ht="15" x14ac:dyDescent="0.4">
      <c r="A4" s="43" t="s">
        <v>163</v>
      </c>
      <c r="W4" s="731" t="s">
        <v>163</v>
      </c>
      <c r="X4" s="731"/>
    </row>
    <row r="5" spans="1:24" ht="10.5" customHeight="1" x14ac:dyDescent="0.4">
      <c r="C5" s="44"/>
    </row>
    <row r="6" spans="1:24" ht="24" x14ac:dyDescent="0.2">
      <c r="A6" s="45" t="s">
        <v>164</v>
      </c>
      <c r="B6" s="46"/>
      <c r="C6" s="46"/>
      <c r="D6" s="46"/>
      <c r="E6" s="46"/>
      <c r="F6" s="46"/>
      <c r="G6" s="46"/>
      <c r="H6" s="47"/>
      <c r="I6" s="48"/>
      <c r="J6" s="46"/>
      <c r="K6" s="46"/>
      <c r="L6" s="46"/>
      <c r="M6" s="46"/>
      <c r="N6" s="47"/>
      <c r="O6" s="49"/>
      <c r="P6" s="46"/>
      <c r="Q6" s="46"/>
      <c r="R6" s="46"/>
      <c r="S6" s="46"/>
      <c r="T6" s="46"/>
      <c r="U6" s="46"/>
      <c r="V6" s="46"/>
      <c r="W6" s="46"/>
      <c r="X6" s="46"/>
    </row>
    <row r="7" spans="1:24" ht="9" hidden="1" customHeight="1" x14ac:dyDescent="0.4"/>
    <row r="8" spans="1:24" ht="14.25" thickBot="1" x14ac:dyDescent="0.45">
      <c r="A8" s="50"/>
      <c r="B8" s="50"/>
      <c r="C8" s="51"/>
      <c r="D8" s="50"/>
      <c r="E8" s="50"/>
      <c r="F8" s="50"/>
      <c r="G8" s="50"/>
      <c r="H8" s="50"/>
      <c r="I8" s="50"/>
      <c r="J8" s="50"/>
      <c r="K8" s="50"/>
      <c r="L8" s="51"/>
      <c r="M8" s="50"/>
      <c r="N8" s="50"/>
      <c r="O8" s="50"/>
      <c r="P8" s="50"/>
      <c r="Q8" s="50"/>
      <c r="R8" s="50"/>
      <c r="S8" s="50"/>
      <c r="T8" s="50"/>
      <c r="U8" s="50"/>
      <c r="V8" s="50"/>
      <c r="W8" s="50"/>
      <c r="X8" s="50"/>
    </row>
    <row r="9" spans="1:24" ht="24" customHeight="1" x14ac:dyDescent="0.4">
      <c r="A9" s="52"/>
      <c r="B9" s="52"/>
      <c r="C9" s="53"/>
      <c r="D9" s="54" t="s">
        <v>165</v>
      </c>
      <c r="E9" s="55"/>
      <c r="F9" s="54" t="s">
        <v>166</v>
      </c>
      <c r="G9" s="55"/>
      <c r="H9" s="714" t="s">
        <v>167</v>
      </c>
      <c r="I9" s="715"/>
      <c r="J9" s="714" t="s">
        <v>168</v>
      </c>
      <c r="K9" s="724"/>
      <c r="L9" s="724"/>
      <c r="M9" s="56" t="s">
        <v>169</v>
      </c>
      <c r="N9" s="57" t="s">
        <v>170</v>
      </c>
      <c r="O9" s="55"/>
      <c r="P9" s="714" t="s">
        <v>171</v>
      </c>
      <c r="Q9" s="715"/>
      <c r="R9" s="714" t="s">
        <v>172</v>
      </c>
      <c r="S9" s="715"/>
      <c r="T9" s="711" t="s">
        <v>173</v>
      </c>
      <c r="U9" s="711" t="s">
        <v>174</v>
      </c>
      <c r="V9" s="734" t="s">
        <v>175</v>
      </c>
      <c r="W9" s="617"/>
      <c r="X9" s="58"/>
    </row>
    <row r="10" spans="1:24" ht="24" customHeight="1" x14ac:dyDescent="0.4">
      <c r="A10" s="59" t="s">
        <v>488</v>
      </c>
      <c r="B10" s="52"/>
      <c r="C10" s="627" t="s">
        <v>176</v>
      </c>
      <c r="D10" s="619" t="s">
        <v>177</v>
      </c>
      <c r="E10" s="705" t="s">
        <v>178</v>
      </c>
      <c r="F10" s="705" t="s">
        <v>179</v>
      </c>
      <c r="G10" s="705" t="s">
        <v>178</v>
      </c>
      <c r="H10" s="705" t="s">
        <v>180</v>
      </c>
      <c r="I10" s="705" t="s">
        <v>181</v>
      </c>
      <c r="J10" s="725" t="s">
        <v>182</v>
      </c>
      <c r="K10" s="726"/>
      <c r="L10" s="726"/>
      <c r="M10" s="722" t="s">
        <v>183</v>
      </c>
      <c r="N10" s="738" t="s">
        <v>184</v>
      </c>
      <c r="O10" s="737" t="s">
        <v>185</v>
      </c>
      <c r="P10" s="728" t="s">
        <v>186</v>
      </c>
      <c r="Q10" s="60" t="s">
        <v>187</v>
      </c>
      <c r="R10" s="705" t="s">
        <v>188</v>
      </c>
      <c r="S10" s="705" t="s">
        <v>189</v>
      </c>
      <c r="T10" s="732"/>
      <c r="U10" s="719"/>
      <c r="V10" s="735"/>
      <c r="W10" s="61" t="s">
        <v>489</v>
      </c>
      <c r="X10" s="62"/>
    </row>
    <row r="11" spans="1:24" ht="24" customHeight="1" x14ac:dyDescent="0.4">
      <c r="A11" s="626"/>
      <c r="B11" s="624"/>
      <c r="C11" s="63"/>
      <c r="D11" s="620" t="s">
        <v>190</v>
      </c>
      <c r="E11" s="706"/>
      <c r="F11" s="706"/>
      <c r="G11" s="706"/>
      <c r="H11" s="706"/>
      <c r="I11" s="706"/>
      <c r="J11" s="672" t="s">
        <v>191</v>
      </c>
      <c r="K11" s="671" t="s">
        <v>192</v>
      </c>
      <c r="L11" s="64" t="s">
        <v>193</v>
      </c>
      <c r="M11" s="723"/>
      <c r="N11" s="733"/>
      <c r="O11" s="720"/>
      <c r="P11" s="729"/>
      <c r="Q11" s="65" t="s">
        <v>194</v>
      </c>
      <c r="R11" s="706"/>
      <c r="S11" s="706"/>
      <c r="T11" s="733"/>
      <c r="U11" s="720"/>
      <c r="V11" s="736"/>
      <c r="W11" s="618"/>
      <c r="X11" s="626"/>
    </row>
    <row r="12" spans="1:24" ht="15" customHeight="1" x14ac:dyDescent="0.4">
      <c r="A12" s="707" t="s">
        <v>195</v>
      </c>
      <c r="B12" s="708"/>
      <c r="C12" s="60" t="s">
        <v>196</v>
      </c>
      <c r="D12" s="619" t="s">
        <v>197</v>
      </c>
      <c r="E12" s="619" t="s">
        <v>197</v>
      </c>
      <c r="F12" s="619" t="s">
        <v>197</v>
      </c>
      <c r="G12" s="619" t="s">
        <v>197</v>
      </c>
      <c r="H12" s="705" t="s">
        <v>198</v>
      </c>
      <c r="I12" s="705" t="s">
        <v>198</v>
      </c>
      <c r="J12" s="619" t="s">
        <v>200</v>
      </c>
      <c r="K12" s="623" t="s">
        <v>200</v>
      </c>
      <c r="L12" s="625" t="s">
        <v>200</v>
      </c>
      <c r="M12" s="708" t="s">
        <v>466</v>
      </c>
      <c r="N12" s="619" t="s">
        <v>200</v>
      </c>
      <c r="O12" s="619" t="s">
        <v>200</v>
      </c>
      <c r="P12" s="66" t="s">
        <v>200</v>
      </c>
      <c r="Q12" s="66" t="s">
        <v>200</v>
      </c>
      <c r="R12" s="705" t="s">
        <v>201</v>
      </c>
      <c r="S12" s="705" t="s">
        <v>202</v>
      </c>
      <c r="T12" s="619" t="s">
        <v>203</v>
      </c>
      <c r="U12" s="619" t="s">
        <v>203</v>
      </c>
      <c r="V12" s="716" t="s">
        <v>198</v>
      </c>
      <c r="W12" s="716" t="s">
        <v>195</v>
      </c>
      <c r="X12" s="707"/>
    </row>
    <row r="13" spans="1:24" ht="15" customHeight="1" x14ac:dyDescent="0.4">
      <c r="A13" s="709"/>
      <c r="B13" s="710"/>
      <c r="C13" s="65" t="s">
        <v>204</v>
      </c>
      <c r="D13" s="620" t="s">
        <v>198</v>
      </c>
      <c r="E13" s="620" t="s">
        <v>198</v>
      </c>
      <c r="F13" s="620" t="s">
        <v>198</v>
      </c>
      <c r="G13" s="620" t="s">
        <v>198</v>
      </c>
      <c r="H13" s="706"/>
      <c r="I13" s="706"/>
      <c r="J13" s="622" t="s">
        <v>490</v>
      </c>
      <c r="K13" s="67" t="s">
        <v>490</v>
      </c>
      <c r="L13" s="68" t="s">
        <v>406</v>
      </c>
      <c r="M13" s="710"/>
      <c r="N13" s="622" t="s">
        <v>491</v>
      </c>
      <c r="O13" s="622" t="s">
        <v>490</v>
      </c>
      <c r="P13" s="622" t="s">
        <v>490</v>
      </c>
      <c r="Q13" s="622" t="s">
        <v>490</v>
      </c>
      <c r="R13" s="727"/>
      <c r="S13" s="727"/>
      <c r="T13" s="620" t="s">
        <v>205</v>
      </c>
      <c r="U13" s="620" t="s">
        <v>206</v>
      </c>
      <c r="V13" s="717"/>
      <c r="W13" s="717"/>
      <c r="X13" s="709"/>
    </row>
    <row r="14" spans="1:24" ht="15" customHeight="1" x14ac:dyDescent="0.4">
      <c r="A14" s="59"/>
      <c r="B14" s="69"/>
      <c r="C14" s="70"/>
      <c r="D14" s="70"/>
      <c r="E14" s="70"/>
      <c r="F14" s="70"/>
      <c r="G14" s="70"/>
      <c r="H14" s="70"/>
      <c r="I14" s="70"/>
      <c r="J14" s="71"/>
      <c r="K14" s="72"/>
      <c r="L14" s="71"/>
      <c r="M14" s="70"/>
      <c r="N14" s="71"/>
      <c r="O14" s="71"/>
      <c r="P14" s="71"/>
      <c r="Q14" s="71"/>
      <c r="R14" s="71"/>
      <c r="S14" s="71"/>
      <c r="T14" s="70"/>
      <c r="U14" s="73"/>
      <c r="V14" s="74"/>
      <c r="W14" s="75"/>
      <c r="X14" s="673"/>
    </row>
    <row r="15" spans="1:24" ht="15" customHeight="1" x14ac:dyDescent="0.4">
      <c r="A15" s="59">
        <v>26</v>
      </c>
      <c r="B15" s="69" t="s">
        <v>1</v>
      </c>
      <c r="C15" s="76">
        <v>12708</v>
      </c>
      <c r="D15" s="70">
        <v>930817</v>
      </c>
      <c r="E15" s="70">
        <v>317083</v>
      </c>
      <c r="F15" s="70">
        <v>6583264</v>
      </c>
      <c r="G15" s="70">
        <v>4470409</v>
      </c>
      <c r="H15" s="654">
        <v>730930.28310999996</v>
      </c>
      <c r="I15" s="654">
        <v>859091.12733000005</v>
      </c>
      <c r="J15" s="1290">
        <v>101.2</v>
      </c>
      <c r="K15" s="1290">
        <v>101.4</v>
      </c>
      <c r="L15" s="1290">
        <v>100.3</v>
      </c>
      <c r="M15" s="654">
        <v>134021</v>
      </c>
      <c r="N15" s="77">
        <v>102.35</v>
      </c>
      <c r="O15" s="78">
        <v>99.2</v>
      </c>
      <c r="P15" s="1291">
        <v>100.9</v>
      </c>
      <c r="Q15" s="78">
        <v>98</v>
      </c>
      <c r="R15" s="70">
        <v>9731</v>
      </c>
      <c r="S15" s="70">
        <v>1874065</v>
      </c>
      <c r="T15" s="80">
        <v>236</v>
      </c>
      <c r="U15" s="73">
        <v>1.0900000000000001</v>
      </c>
      <c r="V15" s="654">
        <v>68251</v>
      </c>
      <c r="W15" s="75">
        <v>26</v>
      </c>
      <c r="X15" s="81"/>
    </row>
    <row r="16" spans="1:24" ht="15" customHeight="1" x14ac:dyDescent="0.4">
      <c r="A16" s="59">
        <v>27</v>
      </c>
      <c r="B16" s="69" t="s">
        <v>492</v>
      </c>
      <c r="C16" s="76">
        <v>12709</v>
      </c>
      <c r="D16" s="70">
        <v>984299</v>
      </c>
      <c r="E16" s="70">
        <v>364638</v>
      </c>
      <c r="F16" s="70">
        <v>6757741</v>
      </c>
      <c r="G16" s="70">
        <v>4612982</v>
      </c>
      <c r="H16" s="654">
        <v>756139.28862000001</v>
      </c>
      <c r="I16" s="654">
        <v>784055.35793000006</v>
      </c>
      <c r="J16" s="1290">
        <v>100</v>
      </c>
      <c r="K16" s="1290">
        <v>100</v>
      </c>
      <c r="L16" s="1290">
        <v>98</v>
      </c>
      <c r="M16" s="654">
        <v>129625</v>
      </c>
      <c r="N16" s="77">
        <v>100.008333333333</v>
      </c>
      <c r="O16" s="78">
        <v>100</v>
      </c>
      <c r="P16" s="72">
        <v>100</v>
      </c>
      <c r="Q16" s="78">
        <v>100</v>
      </c>
      <c r="R16" s="70">
        <v>8812</v>
      </c>
      <c r="S16" s="70">
        <v>2112562</v>
      </c>
      <c r="T16" s="80">
        <v>222</v>
      </c>
      <c r="U16" s="73">
        <v>1.2</v>
      </c>
      <c r="V16" s="654">
        <v>68257</v>
      </c>
      <c r="W16" s="75">
        <v>27</v>
      </c>
      <c r="X16" s="81"/>
    </row>
    <row r="17" spans="1:24" ht="15" customHeight="1" x14ac:dyDescent="0.4">
      <c r="A17" s="59">
        <v>28</v>
      </c>
      <c r="B17" s="69" t="s">
        <v>492</v>
      </c>
      <c r="C17" s="76">
        <v>12693</v>
      </c>
      <c r="D17" s="70">
        <v>1024612</v>
      </c>
      <c r="E17" s="70">
        <v>397687</v>
      </c>
      <c r="F17" s="70">
        <v>7302368</v>
      </c>
      <c r="G17" s="70">
        <v>4739573</v>
      </c>
      <c r="H17" s="654">
        <v>700357.70383000001</v>
      </c>
      <c r="I17" s="654">
        <v>660419.73884999997</v>
      </c>
      <c r="J17" s="1290">
        <v>100</v>
      </c>
      <c r="K17" s="1290">
        <v>99.7</v>
      </c>
      <c r="L17" s="1290">
        <v>94.9</v>
      </c>
      <c r="M17" s="654">
        <v>132962</v>
      </c>
      <c r="N17" s="77">
        <v>96.5</v>
      </c>
      <c r="O17" s="78">
        <v>99.9</v>
      </c>
      <c r="P17" s="1292">
        <v>100.8</v>
      </c>
      <c r="Q17" s="1292">
        <v>102.1</v>
      </c>
      <c r="R17" s="70" t="s">
        <v>153</v>
      </c>
      <c r="S17" s="70" t="s">
        <v>154</v>
      </c>
      <c r="T17" s="80">
        <v>208</v>
      </c>
      <c r="U17" s="73">
        <v>1.36</v>
      </c>
      <c r="V17" s="654">
        <v>65976</v>
      </c>
      <c r="W17" s="75">
        <v>28</v>
      </c>
      <c r="X17" s="81"/>
    </row>
    <row r="18" spans="1:24" ht="15" customHeight="1" x14ac:dyDescent="0.4">
      <c r="A18" s="59">
        <v>29</v>
      </c>
      <c r="B18" s="69" t="s">
        <v>467</v>
      </c>
      <c r="C18" s="82" t="s">
        <v>0</v>
      </c>
      <c r="D18" s="83">
        <v>1067165</v>
      </c>
      <c r="E18" s="83">
        <v>485314</v>
      </c>
      <c r="F18" s="83">
        <v>7600488</v>
      </c>
      <c r="G18" s="83">
        <v>4861112</v>
      </c>
      <c r="H18" s="654">
        <v>782864.57047999999</v>
      </c>
      <c r="I18" s="654">
        <v>753792.31107000005</v>
      </c>
      <c r="J18" s="1290">
        <v>103.1</v>
      </c>
      <c r="K18" s="1290">
        <v>102.2</v>
      </c>
      <c r="L18" s="1290">
        <v>98.8</v>
      </c>
      <c r="M18" s="654">
        <v>134678.95300000001</v>
      </c>
      <c r="N18" s="77">
        <v>98.733333333333306</v>
      </c>
      <c r="O18" s="78">
        <v>100.4</v>
      </c>
      <c r="P18" s="1292">
        <v>100.6</v>
      </c>
      <c r="Q18" s="78">
        <v>104.7</v>
      </c>
      <c r="R18" s="70">
        <v>8405</v>
      </c>
      <c r="S18" s="70">
        <v>3167637</v>
      </c>
      <c r="T18" s="70">
        <v>190</v>
      </c>
      <c r="U18" s="73">
        <v>1.5</v>
      </c>
      <c r="V18" s="654">
        <v>65531</v>
      </c>
      <c r="W18" s="75">
        <v>29</v>
      </c>
      <c r="X18" s="81"/>
    </row>
    <row r="19" spans="1:24" ht="15" customHeight="1" x14ac:dyDescent="0.4">
      <c r="A19" s="59"/>
      <c r="B19" s="69"/>
      <c r="C19" s="70"/>
      <c r="D19" s="70"/>
      <c r="E19" s="70"/>
      <c r="F19" s="70"/>
      <c r="G19" s="70"/>
      <c r="H19" s="654"/>
      <c r="I19" s="654"/>
      <c r="J19" s="1290"/>
      <c r="K19" s="1290"/>
      <c r="L19" s="1290"/>
      <c r="M19" s="70"/>
      <c r="N19" s="71"/>
      <c r="O19" s="78"/>
      <c r="P19" s="1293"/>
      <c r="Q19" s="1293"/>
      <c r="R19" s="71"/>
      <c r="S19" s="71"/>
      <c r="T19" s="70"/>
      <c r="U19" s="73"/>
      <c r="V19" s="83"/>
      <c r="W19" s="75"/>
      <c r="X19" s="673"/>
    </row>
    <row r="20" spans="1:24" ht="15" customHeight="1" x14ac:dyDescent="0.4">
      <c r="A20" s="84">
        <v>29</v>
      </c>
      <c r="B20" s="85">
        <v>11</v>
      </c>
      <c r="C20" s="82">
        <v>12671.4</v>
      </c>
      <c r="D20" s="83">
        <v>1019734</v>
      </c>
      <c r="E20" s="83">
        <v>466508</v>
      </c>
      <c r="F20" s="83">
        <v>7635623</v>
      </c>
      <c r="G20" s="83">
        <v>4811095</v>
      </c>
      <c r="H20" s="83">
        <v>69200.117960000003</v>
      </c>
      <c r="I20" s="83">
        <v>68148.192800000004</v>
      </c>
      <c r="J20" s="691">
        <v>104.2</v>
      </c>
      <c r="K20" s="691">
        <v>103.5</v>
      </c>
      <c r="L20" s="691">
        <v>100.8</v>
      </c>
      <c r="M20" s="83">
        <v>11590.587</v>
      </c>
      <c r="N20" s="72">
        <v>99.8</v>
      </c>
      <c r="O20" s="72">
        <v>100.9</v>
      </c>
      <c r="P20" s="1294">
        <v>87.8</v>
      </c>
      <c r="Q20" s="1294">
        <v>105.9</v>
      </c>
      <c r="R20" s="70">
        <v>677</v>
      </c>
      <c r="S20" s="70">
        <v>145663</v>
      </c>
      <c r="T20" s="83">
        <v>178</v>
      </c>
      <c r="U20" s="86">
        <v>1.56</v>
      </c>
      <c r="V20" s="83">
        <v>5923.8</v>
      </c>
      <c r="W20" s="75">
        <v>29</v>
      </c>
      <c r="X20" s="87">
        <v>11</v>
      </c>
    </row>
    <row r="21" spans="1:24" ht="15" customHeight="1" x14ac:dyDescent="0.4">
      <c r="A21" s="84">
        <v>29</v>
      </c>
      <c r="B21" s="85">
        <v>12</v>
      </c>
      <c r="C21" s="82">
        <v>12670</v>
      </c>
      <c r="D21" s="83">
        <v>1067165</v>
      </c>
      <c r="E21" s="83">
        <v>485314</v>
      </c>
      <c r="F21" s="83">
        <v>7600488</v>
      </c>
      <c r="G21" s="83">
        <v>4861112</v>
      </c>
      <c r="H21" s="83">
        <v>73038.773809999999</v>
      </c>
      <c r="I21" s="83">
        <v>69476.976869999999</v>
      </c>
      <c r="J21" s="691">
        <v>105.8</v>
      </c>
      <c r="K21" s="691">
        <v>105.4</v>
      </c>
      <c r="L21" s="691">
        <v>101.1</v>
      </c>
      <c r="M21" s="83">
        <v>10151.142</v>
      </c>
      <c r="N21" s="72">
        <v>100</v>
      </c>
      <c r="O21" s="72">
        <v>101.2</v>
      </c>
      <c r="P21" s="1294">
        <v>174</v>
      </c>
      <c r="Q21" s="78">
        <v>106.1</v>
      </c>
      <c r="R21" s="70">
        <v>696</v>
      </c>
      <c r="S21" s="70">
        <v>397595</v>
      </c>
      <c r="T21" s="83">
        <v>174</v>
      </c>
      <c r="U21" s="86">
        <v>1.59</v>
      </c>
      <c r="V21" s="83">
        <v>7593.58</v>
      </c>
      <c r="W21" s="75">
        <v>29</v>
      </c>
      <c r="X21" s="87">
        <v>12</v>
      </c>
    </row>
    <row r="22" spans="1:24" ht="15" customHeight="1" x14ac:dyDescent="0.4">
      <c r="A22" s="84">
        <v>30</v>
      </c>
      <c r="B22" s="85">
        <v>1</v>
      </c>
      <c r="C22" s="82">
        <v>12659</v>
      </c>
      <c r="D22" s="83">
        <v>1033885</v>
      </c>
      <c r="E22" s="83">
        <v>478553</v>
      </c>
      <c r="F22" s="83">
        <v>7620357</v>
      </c>
      <c r="G22" s="83">
        <v>4847955</v>
      </c>
      <c r="H22" s="83">
        <v>60863</v>
      </c>
      <c r="I22" s="83">
        <v>70345</v>
      </c>
      <c r="J22" s="691">
        <v>100.8</v>
      </c>
      <c r="K22" s="691">
        <v>100.2</v>
      </c>
      <c r="L22" s="691">
        <v>100.5</v>
      </c>
      <c r="M22" s="83">
        <v>9468.4240000000009</v>
      </c>
      <c r="N22" s="72">
        <v>100.3</v>
      </c>
      <c r="O22" s="72">
        <v>101.3</v>
      </c>
      <c r="P22" s="1294">
        <v>85.3</v>
      </c>
      <c r="Q22" s="1294">
        <v>104.8</v>
      </c>
      <c r="R22" s="70">
        <v>635</v>
      </c>
      <c r="S22" s="70">
        <v>104559</v>
      </c>
      <c r="T22" s="83">
        <v>159</v>
      </c>
      <c r="U22" s="86">
        <v>1.59</v>
      </c>
      <c r="V22" s="83">
        <v>5659</v>
      </c>
      <c r="W22" s="75">
        <v>30</v>
      </c>
      <c r="X22" s="87">
        <v>1</v>
      </c>
    </row>
    <row r="23" spans="1:24" ht="15" customHeight="1" x14ac:dyDescent="0.4">
      <c r="A23" s="84">
        <v>30</v>
      </c>
      <c r="B23" s="85">
        <v>2</v>
      </c>
      <c r="C23" s="82">
        <v>12661</v>
      </c>
      <c r="D23" s="83">
        <v>1037065</v>
      </c>
      <c r="E23" s="83">
        <v>479314</v>
      </c>
      <c r="F23" s="83">
        <v>7634418</v>
      </c>
      <c r="G23" s="83">
        <v>4843292</v>
      </c>
      <c r="H23" s="83">
        <v>64633</v>
      </c>
      <c r="I23" s="83">
        <v>64634</v>
      </c>
      <c r="J23" s="691">
        <v>103.5</v>
      </c>
      <c r="K23" s="691">
        <v>101.9</v>
      </c>
      <c r="L23" s="691">
        <v>100.8</v>
      </c>
      <c r="M23" s="83">
        <v>10083</v>
      </c>
      <c r="N23" s="72" t="s">
        <v>493</v>
      </c>
      <c r="O23" s="72">
        <v>101.3</v>
      </c>
      <c r="P23" s="1294">
        <v>83.1</v>
      </c>
      <c r="Q23" s="1294">
        <v>104.7</v>
      </c>
      <c r="R23" s="70">
        <v>617</v>
      </c>
      <c r="S23" s="70">
        <v>89979</v>
      </c>
      <c r="T23" s="83">
        <v>166</v>
      </c>
      <c r="U23" s="86">
        <v>1.58</v>
      </c>
      <c r="V23" s="83">
        <v>4071</v>
      </c>
      <c r="W23" s="75">
        <v>30</v>
      </c>
      <c r="X23" s="87">
        <v>2</v>
      </c>
    </row>
    <row r="24" spans="1:24" ht="15" customHeight="1" x14ac:dyDescent="0.4">
      <c r="A24" s="84">
        <v>30</v>
      </c>
      <c r="B24" s="85">
        <v>3</v>
      </c>
      <c r="C24" s="82">
        <v>12649</v>
      </c>
      <c r="D24" s="83">
        <v>1040004</v>
      </c>
      <c r="E24" s="83">
        <v>464119</v>
      </c>
      <c r="F24" s="689">
        <v>7751586</v>
      </c>
      <c r="G24" s="83">
        <v>4897467</v>
      </c>
      <c r="H24" s="690">
        <v>73827</v>
      </c>
      <c r="I24" s="83">
        <v>65893</v>
      </c>
      <c r="J24" s="691">
        <v>105.7</v>
      </c>
      <c r="K24" s="691">
        <v>103.4</v>
      </c>
      <c r="L24" s="691">
        <v>104.1</v>
      </c>
      <c r="M24" s="83">
        <v>9990</v>
      </c>
      <c r="N24" s="72" t="s">
        <v>494</v>
      </c>
      <c r="O24" s="72">
        <v>101</v>
      </c>
      <c r="P24" s="1294">
        <v>89.2</v>
      </c>
      <c r="Q24" s="1294">
        <v>104.1</v>
      </c>
      <c r="R24" s="70">
        <v>789</v>
      </c>
      <c r="S24" s="70">
        <v>132672</v>
      </c>
      <c r="T24" s="83">
        <v>173</v>
      </c>
      <c r="U24" s="86">
        <v>1.59</v>
      </c>
      <c r="V24" s="83">
        <v>5708</v>
      </c>
      <c r="W24" s="75">
        <v>30</v>
      </c>
      <c r="X24" s="87">
        <v>3</v>
      </c>
    </row>
    <row r="25" spans="1:24" ht="15" customHeight="1" x14ac:dyDescent="0.4">
      <c r="A25" s="84">
        <v>30</v>
      </c>
      <c r="B25" s="85">
        <v>4</v>
      </c>
      <c r="C25" s="82">
        <v>12650</v>
      </c>
      <c r="D25" s="83">
        <v>1050244</v>
      </c>
      <c r="E25" s="83">
        <v>464271</v>
      </c>
      <c r="F25" s="83">
        <v>7833233</v>
      </c>
      <c r="G25" s="83">
        <v>4887960</v>
      </c>
      <c r="H25" s="83">
        <v>68223</v>
      </c>
      <c r="I25" s="83">
        <v>62016</v>
      </c>
      <c r="J25" s="691">
        <v>105.4</v>
      </c>
      <c r="K25" s="691">
        <v>105.2</v>
      </c>
      <c r="L25" s="691">
        <v>103.2</v>
      </c>
      <c r="M25" s="83">
        <v>11733</v>
      </c>
      <c r="N25" s="72">
        <v>100.5</v>
      </c>
      <c r="O25" s="72">
        <v>100.9</v>
      </c>
      <c r="P25" s="1294">
        <v>87</v>
      </c>
      <c r="Q25" s="1294">
        <v>105.5</v>
      </c>
      <c r="R25" s="70">
        <v>650</v>
      </c>
      <c r="S25" s="70">
        <v>95467</v>
      </c>
      <c r="T25" s="83">
        <v>180</v>
      </c>
      <c r="U25" s="86">
        <v>1.59</v>
      </c>
      <c r="V25" s="83">
        <v>5005</v>
      </c>
      <c r="W25" s="75">
        <v>30</v>
      </c>
      <c r="X25" s="87">
        <v>4</v>
      </c>
    </row>
    <row r="26" spans="1:24" ht="15" customHeight="1" x14ac:dyDescent="0.4">
      <c r="A26" s="84">
        <v>30</v>
      </c>
      <c r="B26" s="85">
        <v>5</v>
      </c>
      <c r="C26" s="82">
        <v>12647</v>
      </c>
      <c r="D26" s="83">
        <v>1036575</v>
      </c>
      <c r="E26" s="83">
        <v>464633</v>
      </c>
      <c r="F26" s="83">
        <v>7841027</v>
      </c>
      <c r="G26" s="83">
        <v>4875696</v>
      </c>
      <c r="H26" s="83">
        <v>63236</v>
      </c>
      <c r="I26" s="83">
        <v>69069</v>
      </c>
      <c r="J26" s="691">
        <v>104.8</v>
      </c>
      <c r="K26" s="691">
        <v>103</v>
      </c>
      <c r="L26" s="691">
        <v>103.2</v>
      </c>
      <c r="M26" s="83">
        <v>10912</v>
      </c>
      <c r="N26" s="72" t="s">
        <v>468</v>
      </c>
      <c r="O26" s="72">
        <v>101</v>
      </c>
      <c r="P26" s="1294">
        <v>86.4</v>
      </c>
      <c r="Q26" s="1294">
        <v>106</v>
      </c>
      <c r="R26" s="70">
        <v>767</v>
      </c>
      <c r="S26" s="70">
        <v>104399</v>
      </c>
      <c r="T26" s="83">
        <v>158</v>
      </c>
      <c r="U26" s="86">
        <v>1.6</v>
      </c>
      <c r="V26" s="83">
        <v>4944</v>
      </c>
      <c r="W26" s="75">
        <v>30</v>
      </c>
      <c r="X26" s="87">
        <v>5</v>
      </c>
    </row>
    <row r="27" spans="1:24" ht="15" customHeight="1" x14ac:dyDescent="0.4">
      <c r="A27" s="84">
        <v>30</v>
      </c>
      <c r="B27" s="85">
        <v>6</v>
      </c>
      <c r="C27" s="82">
        <v>12651</v>
      </c>
      <c r="D27" s="83">
        <v>1045270</v>
      </c>
      <c r="E27" s="83">
        <v>465495</v>
      </c>
      <c r="F27" s="83">
        <v>7794759</v>
      </c>
      <c r="G27" s="689">
        <v>4912224</v>
      </c>
      <c r="H27" s="83">
        <v>70532</v>
      </c>
      <c r="I27" s="83">
        <v>63348</v>
      </c>
      <c r="J27" s="691">
        <v>103.4</v>
      </c>
      <c r="K27" s="691">
        <v>103.6</v>
      </c>
      <c r="L27" s="691">
        <v>101.4</v>
      </c>
      <c r="M27" s="83">
        <v>11350</v>
      </c>
      <c r="N27" s="72">
        <v>101.3</v>
      </c>
      <c r="O27" s="72">
        <v>100.9</v>
      </c>
      <c r="P27" s="72">
        <v>141</v>
      </c>
      <c r="Q27" s="1294">
        <v>106.2</v>
      </c>
      <c r="R27" s="70">
        <v>690</v>
      </c>
      <c r="S27" s="70">
        <v>219527</v>
      </c>
      <c r="T27" s="83">
        <v>168</v>
      </c>
      <c r="U27" s="86">
        <v>1.62</v>
      </c>
      <c r="V27" s="83">
        <v>5331</v>
      </c>
      <c r="W27" s="75">
        <v>30</v>
      </c>
      <c r="X27" s="87">
        <v>6</v>
      </c>
    </row>
    <row r="28" spans="1:24" ht="15" customHeight="1" x14ac:dyDescent="0.4">
      <c r="A28" s="84">
        <v>30</v>
      </c>
      <c r="B28" s="85">
        <v>7</v>
      </c>
      <c r="C28" s="82">
        <v>12653</v>
      </c>
      <c r="D28" s="83">
        <v>1046012</v>
      </c>
      <c r="E28" s="83">
        <v>465520</v>
      </c>
      <c r="F28" s="83">
        <v>7728602</v>
      </c>
      <c r="G28" s="83">
        <v>4909727</v>
      </c>
      <c r="H28" s="83">
        <v>67479</v>
      </c>
      <c r="I28" s="83">
        <v>69829</v>
      </c>
      <c r="J28" s="691">
        <v>103</v>
      </c>
      <c r="K28" s="691">
        <v>101.4</v>
      </c>
      <c r="L28" s="691">
        <v>101.6</v>
      </c>
      <c r="M28" s="83">
        <v>11869</v>
      </c>
      <c r="N28" s="72">
        <v>101.7</v>
      </c>
      <c r="O28" s="72">
        <v>101</v>
      </c>
      <c r="P28" s="1294">
        <v>118.4</v>
      </c>
      <c r="Q28" s="1294">
        <v>106.2</v>
      </c>
      <c r="R28" s="70">
        <v>702</v>
      </c>
      <c r="S28" s="70">
        <v>112711</v>
      </c>
      <c r="T28" s="83">
        <v>172</v>
      </c>
      <c r="U28" s="86">
        <v>1.63</v>
      </c>
      <c r="V28" s="83">
        <v>5617</v>
      </c>
      <c r="W28" s="75">
        <v>30</v>
      </c>
      <c r="X28" s="87">
        <v>7</v>
      </c>
    </row>
    <row r="29" spans="1:24" ht="15" customHeight="1" x14ac:dyDescent="0.4">
      <c r="A29" s="84">
        <v>30</v>
      </c>
      <c r="B29" s="85">
        <v>8</v>
      </c>
      <c r="C29" s="82">
        <v>12650</v>
      </c>
      <c r="D29" s="83">
        <v>1047501</v>
      </c>
      <c r="E29" s="83">
        <v>465009</v>
      </c>
      <c r="F29" s="83">
        <v>7713151</v>
      </c>
      <c r="G29" s="83">
        <v>4910133</v>
      </c>
      <c r="H29" s="83">
        <v>66920</v>
      </c>
      <c r="I29" s="83">
        <v>71408</v>
      </c>
      <c r="J29" s="691">
        <v>103.3</v>
      </c>
      <c r="K29" s="691">
        <v>103.2</v>
      </c>
      <c r="L29" s="691">
        <v>101.4</v>
      </c>
      <c r="M29" s="83">
        <v>10906</v>
      </c>
      <c r="N29" s="72">
        <v>101.7</v>
      </c>
      <c r="O29" s="72">
        <v>101.6</v>
      </c>
      <c r="P29" s="1294">
        <v>86.1</v>
      </c>
      <c r="Q29" s="1294">
        <v>106.3</v>
      </c>
      <c r="R29" s="70">
        <v>694</v>
      </c>
      <c r="S29" s="70">
        <v>121268</v>
      </c>
      <c r="T29" s="83">
        <v>170</v>
      </c>
      <c r="U29" s="86">
        <v>1.63</v>
      </c>
      <c r="V29" s="83">
        <v>4515</v>
      </c>
      <c r="W29" s="75">
        <v>30</v>
      </c>
      <c r="X29" s="87">
        <v>8</v>
      </c>
    </row>
    <row r="30" spans="1:24" ht="15" customHeight="1" x14ac:dyDescent="0.4">
      <c r="A30" s="84">
        <v>30</v>
      </c>
      <c r="B30" s="85">
        <v>9</v>
      </c>
      <c r="C30" s="82">
        <v>12642</v>
      </c>
      <c r="D30" s="83">
        <v>1047161</v>
      </c>
      <c r="E30" s="83">
        <v>467625</v>
      </c>
      <c r="F30" s="689">
        <v>7737200</v>
      </c>
      <c r="G30" s="83">
        <v>4955308</v>
      </c>
      <c r="H30" s="83">
        <v>67194</v>
      </c>
      <c r="I30" s="83">
        <v>65929</v>
      </c>
      <c r="J30" s="691">
        <v>102.9</v>
      </c>
      <c r="K30" s="691">
        <v>101.1</v>
      </c>
      <c r="L30" s="691">
        <v>102.6</v>
      </c>
      <c r="M30" s="83">
        <v>11160</v>
      </c>
      <c r="N30" s="72">
        <v>102</v>
      </c>
      <c r="O30" s="72">
        <v>101.7</v>
      </c>
      <c r="P30" s="1294">
        <v>84</v>
      </c>
      <c r="Q30" s="1294">
        <v>106.2</v>
      </c>
      <c r="R30" s="70">
        <v>621</v>
      </c>
      <c r="S30" s="70">
        <v>184197</v>
      </c>
      <c r="T30" s="83">
        <v>162</v>
      </c>
      <c r="U30" s="86">
        <v>1.64</v>
      </c>
      <c r="V30" s="83">
        <v>4600</v>
      </c>
      <c r="W30" s="75">
        <v>30</v>
      </c>
      <c r="X30" s="87">
        <v>9</v>
      </c>
    </row>
    <row r="31" spans="1:24" ht="15" customHeight="1" x14ac:dyDescent="0.4">
      <c r="A31" s="84">
        <v>30</v>
      </c>
      <c r="B31" s="85">
        <v>10</v>
      </c>
      <c r="C31" s="82" t="s">
        <v>0</v>
      </c>
      <c r="D31" s="83">
        <v>1050559</v>
      </c>
      <c r="E31" s="83">
        <v>467262</v>
      </c>
      <c r="F31" s="83">
        <v>7727915</v>
      </c>
      <c r="G31" s="83">
        <v>4932542</v>
      </c>
      <c r="H31" s="83">
        <v>72439</v>
      </c>
      <c r="I31" s="83">
        <v>76978</v>
      </c>
      <c r="J31" s="691">
        <v>105.9</v>
      </c>
      <c r="K31" s="691">
        <v>104.6</v>
      </c>
      <c r="L31" s="691">
        <v>101.3</v>
      </c>
      <c r="M31" s="83">
        <v>11604</v>
      </c>
      <c r="N31" s="72">
        <v>102.4</v>
      </c>
      <c r="O31" s="72">
        <v>102</v>
      </c>
      <c r="P31" s="1294">
        <v>84.2</v>
      </c>
      <c r="Q31" s="1294">
        <v>106.4</v>
      </c>
      <c r="R31" s="70">
        <v>730</v>
      </c>
      <c r="S31" s="70">
        <v>117619</v>
      </c>
      <c r="T31" s="83">
        <v>163</v>
      </c>
      <c r="U31" s="86">
        <v>1.62</v>
      </c>
      <c r="V31" s="83">
        <v>5159</v>
      </c>
      <c r="W31" s="75">
        <v>30</v>
      </c>
      <c r="X31" s="87">
        <v>10</v>
      </c>
    </row>
    <row r="32" spans="1:24" ht="15" customHeight="1" x14ac:dyDescent="0.4">
      <c r="A32" s="84">
        <v>30</v>
      </c>
      <c r="B32" s="85">
        <v>11</v>
      </c>
      <c r="C32" s="82" t="s">
        <v>0</v>
      </c>
      <c r="D32" s="83">
        <v>1055635</v>
      </c>
      <c r="E32" s="83">
        <v>467721</v>
      </c>
      <c r="F32" s="83">
        <v>7767885</v>
      </c>
      <c r="G32" s="83">
        <v>4960591</v>
      </c>
      <c r="H32" s="83">
        <v>69280</v>
      </c>
      <c r="I32" s="83">
        <v>76673</v>
      </c>
      <c r="J32" s="1295">
        <v>104.8</v>
      </c>
      <c r="K32" s="1295">
        <v>103.3</v>
      </c>
      <c r="L32" s="1295">
        <v>101.4</v>
      </c>
      <c r="M32" s="83">
        <v>11194</v>
      </c>
      <c r="N32" s="72">
        <v>102.1</v>
      </c>
      <c r="O32" s="72">
        <v>101.8</v>
      </c>
      <c r="P32" s="72">
        <v>88.5</v>
      </c>
      <c r="Q32" s="72">
        <v>106.6</v>
      </c>
      <c r="R32" s="70">
        <v>718</v>
      </c>
      <c r="S32" s="70">
        <v>121279</v>
      </c>
      <c r="T32" s="83">
        <v>168</v>
      </c>
      <c r="U32" s="86">
        <v>1.63</v>
      </c>
      <c r="V32" s="83">
        <v>5786</v>
      </c>
      <c r="W32" s="75">
        <v>30</v>
      </c>
      <c r="X32" s="87">
        <v>11</v>
      </c>
    </row>
    <row r="33" spans="1:24" ht="15" customHeight="1" thickBot="1" x14ac:dyDescent="0.45">
      <c r="A33" s="88"/>
      <c r="B33" s="85"/>
      <c r="C33" s="82"/>
      <c r="D33" s="89"/>
      <c r="E33" s="89"/>
      <c r="F33" s="89"/>
      <c r="G33" s="89"/>
      <c r="H33" s="89"/>
      <c r="I33" s="89"/>
      <c r="J33" s="90"/>
      <c r="K33" s="90"/>
      <c r="L33" s="90"/>
      <c r="M33" s="89"/>
      <c r="N33" s="90"/>
      <c r="O33" s="90"/>
      <c r="P33" s="90"/>
      <c r="Q33" s="90"/>
      <c r="R33" s="70"/>
      <c r="S33" s="70"/>
      <c r="T33" s="89"/>
      <c r="U33" s="91"/>
      <c r="V33" s="89"/>
      <c r="W33" s="92"/>
      <c r="X33" s="88"/>
    </row>
    <row r="34" spans="1:24" ht="110.25" customHeight="1" x14ac:dyDescent="0.4">
      <c r="A34" s="704" t="s">
        <v>207</v>
      </c>
      <c r="B34" s="704"/>
      <c r="C34" s="704"/>
      <c r="D34" s="704"/>
      <c r="E34" s="704"/>
      <c r="F34" s="704"/>
      <c r="G34" s="704"/>
      <c r="H34" s="704"/>
      <c r="I34" s="704"/>
      <c r="J34" s="704"/>
      <c r="K34" s="704"/>
      <c r="L34" s="704"/>
      <c r="M34" s="704" t="s">
        <v>208</v>
      </c>
      <c r="N34" s="704"/>
      <c r="O34" s="704"/>
      <c r="P34" s="704"/>
      <c r="Q34" s="704"/>
      <c r="R34" s="704"/>
      <c r="S34" s="704"/>
      <c r="T34" s="704"/>
      <c r="U34" s="704"/>
      <c r="V34" s="704"/>
      <c r="W34" s="704"/>
      <c r="X34" s="704"/>
    </row>
    <row r="35" spans="1:24" ht="14.45" hidden="1" customHeight="1" x14ac:dyDescent="0.4">
      <c r="A35" s="93"/>
      <c r="B35" s="93"/>
      <c r="C35" s="93"/>
      <c r="D35" s="93"/>
      <c r="E35" s="93"/>
      <c r="F35" s="93"/>
      <c r="G35" s="93"/>
      <c r="H35" s="93"/>
      <c r="I35" s="93"/>
      <c r="J35" s="93"/>
      <c r="K35" s="93"/>
      <c r="L35" s="93"/>
      <c r="M35" s="93"/>
      <c r="N35" s="93"/>
      <c r="O35" s="93"/>
      <c r="P35" s="93"/>
      <c r="Q35" s="93"/>
      <c r="R35" s="93"/>
      <c r="S35" s="93"/>
      <c r="T35" s="93"/>
      <c r="U35" s="93"/>
      <c r="V35" s="93"/>
      <c r="W35" s="93"/>
      <c r="X35" s="93"/>
    </row>
    <row r="36" spans="1:24" ht="14.45" hidden="1" customHeight="1" x14ac:dyDescent="0.4"/>
    <row r="37" spans="1:24" ht="14.45" hidden="1" customHeight="1" x14ac:dyDescent="0.4"/>
    <row r="38" spans="1:24" ht="39.75" customHeight="1" x14ac:dyDescent="0.2">
      <c r="A38" s="45" t="s">
        <v>209</v>
      </c>
      <c r="B38" s="48"/>
      <c r="C38" s="48"/>
      <c r="D38" s="48"/>
      <c r="E38" s="48"/>
      <c r="F38" s="48"/>
      <c r="G38" s="48"/>
      <c r="H38" s="47"/>
      <c r="I38" s="48"/>
      <c r="K38" s="48"/>
      <c r="L38" s="48"/>
      <c r="M38" s="48"/>
      <c r="N38" s="47"/>
      <c r="O38" s="49"/>
      <c r="P38" s="48"/>
      <c r="Q38" s="48"/>
      <c r="R38" s="48"/>
      <c r="S38" s="48"/>
      <c r="T38" s="48"/>
      <c r="U38" s="48"/>
      <c r="V38" s="48"/>
      <c r="W38" s="48"/>
      <c r="X38" s="48"/>
    </row>
    <row r="39" spans="1:24" ht="9.75" hidden="1" customHeight="1" x14ac:dyDescent="0.4">
      <c r="M39" s="94"/>
    </row>
    <row r="40" spans="1:24" ht="14.25" thickBot="1" x14ac:dyDescent="0.45">
      <c r="A40" s="94"/>
      <c r="C40" s="51"/>
      <c r="D40" s="50"/>
      <c r="E40" s="50"/>
      <c r="F40" s="50"/>
      <c r="G40" s="50"/>
      <c r="H40" s="51"/>
      <c r="I40" s="50"/>
      <c r="J40" s="50"/>
      <c r="K40" s="50"/>
      <c r="L40" s="51"/>
      <c r="M40" s="50"/>
      <c r="N40" s="50"/>
      <c r="O40" s="50"/>
      <c r="P40" s="50"/>
      <c r="Q40" s="50"/>
      <c r="R40" s="50"/>
      <c r="S40" s="50"/>
      <c r="T40" s="50"/>
      <c r="U40" s="50"/>
      <c r="V40" s="50"/>
      <c r="W40" s="50"/>
      <c r="X40" s="50"/>
    </row>
    <row r="41" spans="1:24" ht="24" customHeight="1" x14ac:dyDescent="0.4">
      <c r="A41" s="58"/>
      <c r="B41" s="95"/>
      <c r="C41" s="53"/>
      <c r="D41" s="53"/>
      <c r="E41" s="711" t="s">
        <v>210</v>
      </c>
      <c r="F41" s="54" t="s">
        <v>166</v>
      </c>
      <c r="G41" s="55"/>
      <c r="H41" s="714" t="s">
        <v>211</v>
      </c>
      <c r="I41" s="715"/>
      <c r="J41" s="714" t="s">
        <v>212</v>
      </c>
      <c r="K41" s="724"/>
      <c r="L41" s="724"/>
      <c r="M41" s="56" t="s">
        <v>169</v>
      </c>
      <c r="N41" s="54" t="s">
        <v>213</v>
      </c>
      <c r="O41" s="55"/>
      <c r="P41" s="714" t="s">
        <v>171</v>
      </c>
      <c r="Q41" s="715"/>
      <c r="R41" s="714" t="s">
        <v>172</v>
      </c>
      <c r="S41" s="715"/>
      <c r="T41" s="711" t="s">
        <v>214</v>
      </c>
      <c r="U41" s="711" t="s">
        <v>215</v>
      </c>
      <c r="V41" s="711" t="s">
        <v>175</v>
      </c>
      <c r="W41" s="673"/>
      <c r="X41" s="52"/>
    </row>
    <row r="42" spans="1:24" ht="24" customHeight="1" x14ac:dyDescent="0.4">
      <c r="A42" s="59" t="s">
        <v>405</v>
      </c>
      <c r="B42" s="52"/>
      <c r="C42" s="627" t="s">
        <v>176</v>
      </c>
      <c r="D42" s="627" t="s">
        <v>495</v>
      </c>
      <c r="E42" s="712"/>
      <c r="F42" s="705" t="s">
        <v>179</v>
      </c>
      <c r="G42" s="705" t="s">
        <v>178</v>
      </c>
      <c r="H42" s="705" t="s">
        <v>180</v>
      </c>
      <c r="I42" s="705" t="s">
        <v>181</v>
      </c>
      <c r="J42" s="725" t="s">
        <v>182</v>
      </c>
      <c r="K42" s="726"/>
      <c r="L42" s="726"/>
      <c r="M42" s="722" t="s">
        <v>183</v>
      </c>
      <c r="N42" s="621" t="s">
        <v>216</v>
      </c>
      <c r="O42" s="621" t="s">
        <v>217</v>
      </c>
      <c r="P42" s="728" t="s">
        <v>496</v>
      </c>
      <c r="Q42" s="60" t="s">
        <v>187</v>
      </c>
      <c r="R42" s="705" t="s">
        <v>188</v>
      </c>
      <c r="S42" s="705" t="s">
        <v>189</v>
      </c>
      <c r="T42" s="718"/>
      <c r="U42" s="719"/>
      <c r="V42" s="721"/>
      <c r="W42" s="62" t="s">
        <v>489</v>
      </c>
      <c r="X42" s="96"/>
    </row>
    <row r="43" spans="1:24" ht="24" customHeight="1" x14ac:dyDescent="0.4">
      <c r="A43" s="626"/>
      <c r="B43" s="624"/>
      <c r="C43" s="63"/>
      <c r="D43" s="63"/>
      <c r="E43" s="713"/>
      <c r="F43" s="706"/>
      <c r="G43" s="706"/>
      <c r="H43" s="706"/>
      <c r="I43" s="706"/>
      <c r="J43" s="672" t="s">
        <v>191</v>
      </c>
      <c r="K43" s="671" t="s">
        <v>192</v>
      </c>
      <c r="L43" s="64" t="s">
        <v>218</v>
      </c>
      <c r="M43" s="723"/>
      <c r="N43" s="616" t="s">
        <v>497</v>
      </c>
      <c r="O43" s="616" t="s">
        <v>498</v>
      </c>
      <c r="P43" s="729"/>
      <c r="Q43" s="65" t="s">
        <v>194</v>
      </c>
      <c r="R43" s="706"/>
      <c r="S43" s="706"/>
      <c r="T43" s="616" t="s">
        <v>499</v>
      </c>
      <c r="U43" s="720"/>
      <c r="V43" s="706"/>
      <c r="W43" s="97"/>
      <c r="X43" s="626"/>
    </row>
    <row r="44" spans="1:24" ht="15" customHeight="1" x14ac:dyDescent="0.4">
      <c r="A44" s="707" t="s">
        <v>195</v>
      </c>
      <c r="B44" s="708"/>
      <c r="C44" s="60" t="s">
        <v>196</v>
      </c>
      <c r="D44" s="60" t="s">
        <v>196</v>
      </c>
      <c r="E44" s="60" t="s">
        <v>219</v>
      </c>
      <c r="F44" s="619" t="s">
        <v>197</v>
      </c>
      <c r="G44" s="619" t="s">
        <v>197</v>
      </c>
      <c r="H44" s="705" t="s">
        <v>220</v>
      </c>
      <c r="I44" s="705" t="s">
        <v>220</v>
      </c>
      <c r="J44" s="619" t="s">
        <v>199</v>
      </c>
      <c r="K44" s="619" t="s">
        <v>199</v>
      </c>
      <c r="L44" s="625" t="s">
        <v>199</v>
      </c>
      <c r="M44" s="708" t="s">
        <v>500</v>
      </c>
      <c r="N44" s="619" t="s">
        <v>200</v>
      </c>
      <c r="O44" s="619" t="s">
        <v>200</v>
      </c>
      <c r="P44" s="619" t="s">
        <v>200</v>
      </c>
      <c r="Q44" s="619" t="s">
        <v>200</v>
      </c>
      <c r="R44" s="705" t="s">
        <v>201</v>
      </c>
      <c r="S44" s="705" t="s">
        <v>202</v>
      </c>
      <c r="T44" s="619" t="s">
        <v>221</v>
      </c>
      <c r="U44" s="619" t="s">
        <v>222</v>
      </c>
      <c r="V44" s="705" t="s">
        <v>220</v>
      </c>
      <c r="W44" s="716" t="s">
        <v>195</v>
      </c>
      <c r="X44" s="707"/>
    </row>
    <row r="45" spans="1:24" ht="15" customHeight="1" x14ac:dyDescent="0.4">
      <c r="A45" s="709"/>
      <c r="B45" s="710"/>
      <c r="C45" s="65" t="s">
        <v>223</v>
      </c>
      <c r="D45" s="65" t="s">
        <v>224</v>
      </c>
      <c r="E45" s="65" t="s">
        <v>225</v>
      </c>
      <c r="F45" s="620" t="s">
        <v>198</v>
      </c>
      <c r="G45" s="620" t="s">
        <v>198</v>
      </c>
      <c r="H45" s="706"/>
      <c r="I45" s="706"/>
      <c r="J45" s="622" t="s">
        <v>490</v>
      </c>
      <c r="K45" s="67" t="s">
        <v>501</v>
      </c>
      <c r="L45" s="68" t="s">
        <v>406</v>
      </c>
      <c r="M45" s="710"/>
      <c r="N45" s="622" t="s">
        <v>406</v>
      </c>
      <c r="O45" s="622" t="s">
        <v>491</v>
      </c>
      <c r="P45" s="622" t="s">
        <v>490</v>
      </c>
      <c r="Q45" s="622" t="s">
        <v>490</v>
      </c>
      <c r="R45" s="727"/>
      <c r="S45" s="727"/>
      <c r="T45" s="620" t="s">
        <v>226</v>
      </c>
      <c r="U45" s="620" t="s">
        <v>206</v>
      </c>
      <c r="V45" s="706"/>
      <c r="W45" s="717"/>
      <c r="X45" s="709"/>
    </row>
    <row r="46" spans="1:24" ht="15" customHeight="1" x14ac:dyDescent="0.4">
      <c r="A46" s="59"/>
      <c r="B46" s="69"/>
      <c r="C46" s="70"/>
      <c r="D46" s="70"/>
      <c r="E46" s="70"/>
      <c r="F46" s="70"/>
      <c r="G46" s="70"/>
      <c r="H46" s="70"/>
      <c r="I46" s="70"/>
      <c r="J46" s="71"/>
      <c r="K46" s="72"/>
      <c r="L46" s="71"/>
      <c r="M46" s="70"/>
      <c r="N46" s="71"/>
      <c r="O46" s="71"/>
      <c r="P46" s="71"/>
      <c r="Q46" s="71"/>
      <c r="R46" s="71"/>
      <c r="S46" s="71"/>
      <c r="T46" s="70"/>
      <c r="U46" s="73"/>
      <c r="V46" s="98"/>
      <c r="W46" s="59"/>
      <c r="X46" s="59"/>
    </row>
    <row r="47" spans="1:24" ht="15" customHeight="1" x14ac:dyDescent="0.4">
      <c r="A47" s="59">
        <v>26</v>
      </c>
      <c r="B47" s="69" t="s">
        <v>467</v>
      </c>
      <c r="C47" s="70">
        <v>5092513</v>
      </c>
      <c r="D47" s="70">
        <v>2203110</v>
      </c>
      <c r="E47" s="70">
        <v>5118501</v>
      </c>
      <c r="F47" s="70">
        <v>206173</v>
      </c>
      <c r="G47" s="70">
        <v>164399</v>
      </c>
      <c r="H47" s="99">
        <v>4471182</v>
      </c>
      <c r="I47" s="99">
        <v>2831600</v>
      </c>
      <c r="J47" s="79">
        <v>104.6</v>
      </c>
      <c r="K47" s="79">
        <v>105.9</v>
      </c>
      <c r="L47" s="79">
        <v>134.4</v>
      </c>
      <c r="M47" s="100">
        <v>5053911</v>
      </c>
      <c r="N47" s="71">
        <v>98.1</v>
      </c>
      <c r="O47" s="71">
        <v>98.7</v>
      </c>
      <c r="P47" s="579">
        <v>101.6</v>
      </c>
      <c r="Q47" s="71">
        <v>100</v>
      </c>
      <c r="R47" s="70">
        <v>329</v>
      </c>
      <c r="S47" s="70">
        <v>48968</v>
      </c>
      <c r="T47" s="101">
        <v>117</v>
      </c>
      <c r="U47" s="73">
        <v>0.96</v>
      </c>
      <c r="V47" s="99">
        <v>311392</v>
      </c>
      <c r="W47" s="75">
        <v>26</v>
      </c>
      <c r="X47" s="81"/>
    </row>
    <row r="48" spans="1:24" ht="15" customHeight="1" x14ac:dyDescent="0.4">
      <c r="A48" s="59">
        <v>27</v>
      </c>
      <c r="B48" s="69" t="s">
        <v>502</v>
      </c>
      <c r="C48" s="70">
        <v>5101556</v>
      </c>
      <c r="D48" s="70">
        <v>2201037</v>
      </c>
      <c r="E48" s="70">
        <v>5119067</v>
      </c>
      <c r="F48" s="70">
        <v>211519</v>
      </c>
      <c r="G48" s="70">
        <v>171225</v>
      </c>
      <c r="H48" s="99">
        <v>4736669</v>
      </c>
      <c r="I48" s="99">
        <v>2807817</v>
      </c>
      <c r="J48" s="79">
        <v>109.2</v>
      </c>
      <c r="K48" s="71">
        <v>110.1</v>
      </c>
      <c r="L48" s="71">
        <v>138.9</v>
      </c>
      <c r="M48" s="100">
        <v>5331157</v>
      </c>
      <c r="N48" s="71">
        <v>100</v>
      </c>
      <c r="O48" s="71">
        <v>100</v>
      </c>
      <c r="P48" s="71">
        <v>100</v>
      </c>
      <c r="Q48" s="71">
        <v>100</v>
      </c>
      <c r="R48" s="70">
        <v>354</v>
      </c>
      <c r="S48" s="70">
        <v>38105</v>
      </c>
      <c r="T48" s="101">
        <v>106</v>
      </c>
      <c r="U48" s="73">
        <v>1.1100000000000001</v>
      </c>
      <c r="V48" s="99">
        <v>313867</v>
      </c>
      <c r="W48" s="75">
        <v>27</v>
      </c>
      <c r="X48" s="81"/>
    </row>
    <row r="49" spans="1:24" ht="15" customHeight="1" x14ac:dyDescent="0.4">
      <c r="A49" s="59">
        <v>28</v>
      </c>
      <c r="B49" s="69" t="s">
        <v>502</v>
      </c>
      <c r="C49" s="70">
        <v>5106707</v>
      </c>
      <c r="D49" s="70">
        <v>2226981</v>
      </c>
      <c r="E49" s="76">
        <v>5124218</v>
      </c>
      <c r="F49" s="70" t="s">
        <v>155</v>
      </c>
      <c r="G49" s="70" t="s">
        <v>156</v>
      </c>
      <c r="H49" s="99">
        <v>4509339</v>
      </c>
      <c r="I49" s="99">
        <v>2390861</v>
      </c>
      <c r="J49" s="79">
        <v>109.8</v>
      </c>
      <c r="K49" s="71">
        <v>111.7</v>
      </c>
      <c r="L49" s="71">
        <v>134.19999999999999</v>
      </c>
      <c r="M49" s="100">
        <v>5556118</v>
      </c>
      <c r="N49" s="71">
        <v>100.5</v>
      </c>
      <c r="O49" s="71">
        <v>100.5</v>
      </c>
      <c r="P49" s="71">
        <v>103</v>
      </c>
      <c r="Q49" s="71">
        <v>98.9</v>
      </c>
      <c r="R49" s="70" t="s">
        <v>157</v>
      </c>
      <c r="S49" s="70" t="s">
        <v>158</v>
      </c>
      <c r="T49" s="101">
        <v>90</v>
      </c>
      <c r="U49" s="73">
        <v>1.32</v>
      </c>
      <c r="V49" s="99">
        <v>306301</v>
      </c>
      <c r="W49" s="75">
        <v>28</v>
      </c>
      <c r="X49" s="81"/>
    </row>
    <row r="50" spans="1:24" ht="15" customHeight="1" x14ac:dyDescent="0.4">
      <c r="A50" s="59">
        <v>29</v>
      </c>
      <c r="B50" s="69" t="s">
        <v>467</v>
      </c>
      <c r="C50" s="102">
        <v>5110338</v>
      </c>
      <c r="D50" s="103">
        <v>2253916</v>
      </c>
      <c r="E50" s="83">
        <v>5127849</v>
      </c>
      <c r="F50" s="83">
        <v>227121</v>
      </c>
      <c r="G50" s="83">
        <v>184507</v>
      </c>
      <c r="H50" s="99">
        <v>5556056</v>
      </c>
      <c r="I50" s="99">
        <v>2712866</v>
      </c>
      <c r="J50" s="79">
        <v>115</v>
      </c>
      <c r="K50" s="71">
        <v>116.8</v>
      </c>
      <c r="L50" s="71">
        <v>133.19999999999999</v>
      </c>
      <c r="M50" s="100">
        <v>5571966</v>
      </c>
      <c r="N50" s="71">
        <v>100.8</v>
      </c>
      <c r="O50" s="71">
        <v>101.2</v>
      </c>
      <c r="P50" s="71">
        <v>103</v>
      </c>
      <c r="Q50" s="71">
        <v>99.2</v>
      </c>
      <c r="R50" s="70">
        <v>288</v>
      </c>
      <c r="S50" s="70">
        <v>39773</v>
      </c>
      <c r="T50" s="101">
        <v>88</v>
      </c>
      <c r="U50" s="73">
        <v>1.5</v>
      </c>
      <c r="V50" s="99">
        <v>310602</v>
      </c>
      <c r="W50" s="75">
        <v>29</v>
      </c>
      <c r="X50" s="81"/>
    </row>
    <row r="51" spans="1:24" ht="15" customHeight="1" x14ac:dyDescent="0.4">
      <c r="A51" s="59"/>
      <c r="B51" s="69"/>
      <c r="C51" s="70"/>
      <c r="D51" s="70"/>
      <c r="E51" s="70"/>
      <c r="F51" s="70"/>
      <c r="G51" s="70"/>
      <c r="H51" s="70"/>
      <c r="I51" s="70"/>
      <c r="J51" s="71"/>
      <c r="K51" s="71"/>
      <c r="L51" s="71"/>
      <c r="M51" s="70"/>
      <c r="N51" s="71"/>
      <c r="O51" s="71"/>
      <c r="P51" s="580"/>
      <c r="Q51" s="71"/>
      <c r="R51" s="71"/>
      <c r="S51" s="71"/>
      <c r="T51" s="70"/>
      <c r="U51" s="73"/>
      <c r="V51" s="104"/>
      <c r="W51" s="84"/>
      <c r="X51" s="59"/>
    </row>
    <row r="52" spans="1:24" ht="15" customHeight="1" x14ac:dyDescent="0.4">
      <c r="A52" s="84">
        <v>29</v>
      </c>
      <c r="B52" s="85">
        <v>11</v>
      </c>
      <c r="C52" s="102">
        <v>5112406</v>
      </c>
      <c r="D52" s="103">
        <v>2256367</v>
      </c>
      <c r="E52" s="83">
        <v>5130317</v>
      </c>
      <c r="F52" s="83">
        <v>224861</v>
      </c>
      <c r="G52" s="83">
        <v>183682</v>
      </c>
      <c r="H52" s="83">
        <v>514716.72899999999</v>
      </c>
      <c r="I52" s="83">
        <v>246923.27299999999</v>
      </c>
      <c r="J52" s="72">
        <v>113.5</v>
      </c>
      <c r="K52" s="71">
        <v>115.8</v>
      </c>
      <c r="L52" s="72">
        <v>136</v>
      </c>
      <c r="M52" s="83">
        <v>452095</v>
      </c>
      <c r="N52" s="72">
        <v>101.4</v>
      </c>
      <c r="O52" s="72">
        <v>102.1</v>
      </c>
      <c r="P52" s="72">
        <v>88.4</v>
      </c>
      <c r="Q52" s="72">
        <v>99.8</v>
      </c>
      <c r="R52" s="83">
        <v>20</v>
      </c>
      <c r="S52" s="83">
        <v>2961</v>
      </c>
      <c r="T52" s="105" t="s">
        <v>0</v>
      </c>
      <c r="U52" s="86">
        <v>1.59</v>
      </c>
      <c r="V52" s="104">
        <v>28014</v>
      </c>
      <c r="W52" s="75">
        <v>29</v>
      </c>
      <c r="X52" s="87">
        <v>11</v>
      </c>
    </row>
    <row r="53" spans="1:24" ht="15" customHeight="1" x14ac:dyDescent="0.4">
      <c r="A53" s="84">
        <v>29</v>
      </c>
      <c r="B53" s="85">
        <v>12</v>
      </c>
      <c r="C53" s="102">
        <v>5112806</v>
      </c>
      <c r="D53" s="103">
        <v>2257290</v>
      </c>
      <c r="E53" s="83">
        <v>5130773</v>
      </c>
      <c r="F53" s="83">
        <v>227121</v>
      </c>
      <c r="G53" s="83">
        <v>184507</v>
      </c>
      <c r="H53" s="83">
        <v>496331.92</v>
      </c>
      <c r="I53" s="83">
        <v>231141.12299999999</v>
      </c>
      <c r="J53" s="71">
        <v>118</v>
      </c>
      <c r="K53" s="71">
        <v>121.8</v>
      </c>
      <c r="L53" s="72">
        <v>136.5</v>
      </c>
      <c r="M53" s="83">
        <v>512297</v>
      </c>
      <c r="N53" s="72">
        <v>101.5</v>
      </c>
      <c r="O53" s="72">
        <v>102.1</v>
      </c>
      <c r="P53" s="72">
        <v>182.4</v>
      </c>
      <c r="Q53" s="72">
        <v>100.1</v>
      </c>
      <c r="R53" s="83">
        <v>32</v>
      </c>
      <c r="S53" s="83">
        <v>9604</v>
      </c>
      <c r="T53" s="105">
        <v>83</v>
      </c>
      <c r="U53" s="86">
        <v>1.61</v>
      </c>
      <c r="V53" s="104">
        <v>37180</v>
      </c>
      <c r="W53" s="75">
        <v>29</v>
      </c>
      <c r="X53" s="87">
        <v>12</v>
      </c>
    </row>
    <row r="54" spans="1:24" ht="15" customHeight="1" x14ac:dyDescent="0.4">
      <c r="A54" s="84">
        <v>30</v>
      </c>
      <c r="B54" s="85">
        <v>1</v>
      </c>
      <c r="C54" s="102">
        <v>5112740</v>
      </c>
      <c r="D54" s="103">
        <v>2257530</v>
      </c>
      <c r="E54" s="83">
        <v>5128705</v>
      </c>
      <c r="F54" s="83">
        <v>226819</v>
      </c>
      <c r="G54" s="83">
        <v>184595</v>
      </c>
      <c r="H54" s="83">
        <v>392849</v>
      </c>
      <c r="I54" s="83">
        <v>236603</v>
      </c>
      <c r="J54" s="71">
        <v>109.3</v>
      </c>
      <c r="K54" s="71">
        <v>110.6</v>
      </c>
      <c r="L54" s="72">
        <v>137.1</v>
      </c>
      <c r="M54" s="83">
        <v>347771</v>
      </c>
      <c r="N54" s="72">
        <v>101.8</v>
      </c>
      <c r="O54" s="72">
        <v>102.6</v>
      </c>
      <c r="P54" s="72">
        <v>85.7</v>
      </c>
      <c r="Q54" s="72">
        <v>100.8</v>
      </c>
      <c r="R54" s="83">
        <v>20</v>
      </c>
      <c r="S54" s="83">
        <v>1940</v>
      </c>
      <c r="T54" s="105" t="s">
        <v>0</v>
      </c>
      <c r="U54" s="86">
        <v>1.6</v>
      </c>
      <c r="V54" s="104">
        <v>27776</v>
      </c>
      <c r="W54" s="75">
        <v>30</v>
      </c>
      <c r="X54" s="87">
        <v>1</v>
      </c>
    </row>
    <row r="55" spans="1:24" ht="15" customHeight="1" x14ac:dyDescent="0.4">
      <c r="A55" s="84">
        <v>30</v>
      </c>
      <c r="B55" s="85">
        <v>2</v>
      </c>
      <c r="C55" s="102">
        <v>5111194</v>
      </c>
      <c r="D55" s="103">
        <v>2257176</v>
      </c>
      <c r="E55" s="83">
        <v>5126563</v>
      </c>
      <c r="F55" s="83">
        <v>227912</v>
      </c>
      <c r="G55" s="83">
        <v>184903</v>
      </c>
      <c r="H55" s="83">
        <v>420955</v>
      </c>
      <c r="I55" s="83">
        <v>230365</v>
      </c>
      <c r="J55" s="71">
        <v>117.5</v>
      </c>
      <c r="K55" s="71">
        <v>120.4</v>
      </c>
      <c r="L55" s="72">
        <v>139.6</v>
      </c>
      <c r="M55" s="83">
        <v>373982</v>
      </c>
      <c r="N55" s="72">
        <v>101.9</v>
      </c>
      <c r="O55" s="72">
        <v>102.4</v>
      </c>
      <c r="P55" s="72">
        <v>81.3</v>
      </c>
      <c r="Q55" s="72">
        <v>100.8</v>
      </c>
      <c r="R55" s="83">
        <v>17</v>
      </c>
      <c r="S55" s="83">
        <v>1057</v>
      </c>
      <c r="T55" s="105" t="s">
        <v>0</v>
      </c>
      <c r="U55" s="86">
        <v>1.58</v>
      </c>
      <c r="V55" s="104">
        <v>22437</v>
      </c>
      <c r="W55" s="75">
        <v>30</v>
      </c>
      <c r="X55" s="87">
        <v>2</v>
      </c>
    </row>
    <row r="56" spans="1:24" ht="15" customHeight="1" x14ac:dyDescent="0.4">
      <c r="A56" s="84">
        <v>30</v>
      </c>
      <c r="B56" s="85">
        <v>3</v>
      </c>
      <c r="C56" s="102">
        <v>5109052</v>
      </c>
      <c r="D56" s="103">
        <v>2256648</v>
      </c>
      <c r="E56" s="83">
        <v>5117115</v>
      </c>
      <c r="F56" s="83">
        <v>230424</v>
      </c>
      <c r="G56" s="83">
        <v>185880</v>
      </c>
      <c r="H56" s="83">
        <v>481401</v>
      </c>
      <c r="I56" s="83">
        <v>230600</v>
      </c>
      <c r="J56" s="71">
        <v>120.2</v>
      </c>
      <c r="K56" s="71">
        <v>121</v>
      </c>
      <c r="L56" s="72">
        <v>144.1</v>
      </c>
      <c r="M56" s="83">
        <v>366107</v>
      </c>
      <c r="N56" s="72">
        <v>101.4</v>
      </c>
      <c r="O56" s="72">
        <v>102</v>
      </c>
      <c r="P56" s="72">
        <v>88.7</v>
      </c>
      <c r="Q56" s="72">
        <v>100</v>
      </c>
      <c r="R56" s="83">
        <v>37</v>
      </c>
      <c r="S56" s="83">
        <v>2450</v>
      </c>
      <c r="T56" s="105">
        <v>83</v>
      </c>
      <c r="U56" s="86">
        <v>1.58</v>
      </c>
      <c r="V56" s="104">
        <v>27286</v>
      </c>
      <c r="W56" s="75">
        <v>30</v>
      </c>
      <c r="X56" s="87">
        <v>3</v>
      </c>
    </row>
    <row r="57" spans="1:24" ht="15" customHeight="1" x14ac:dyDescent="0.4">
      <c r="A57" s="84"/>
      <c r="B57" s="85">
        <v>4</v>
      </c>
      <c r="C57" s="102">
        <v>5099604</v>
      </c>
      <c r="D57" s="103">
        <v>2260340</v>
      </c>
      <c r="E57" s="83">
        <v>5127409</v>
      </c>
      <c r="F57" s="83">
        <v>230375</v>
      </c>
      <c r="G57" s="83">
        <v>185674</v>
      </c>
      <c r="H57" s="83">
        <v>456648</v>
      </c>
      <c r="I57" s="83">
        <v>222613</v>
      </c>
      <c r="J57" s="71">
        <v>120</v>
      </c>
      <c r="K57" s="71">
        <v>124.4</v>
      </c>
      <c r="L57" s="72">
        <v>139.69999999999999</v>
      </c>
      <c r="M57" s="83">
        <v>542377</v>
      </c>
      <c r="N57" s="72">
        <v>101.2</v>
      </c>
      <c r="O57" s="72">
        <v>101.6</v>
      </c>
      <c r="P57" s="72">
        <v>85.8</v>
      </c>
      <c r="Q57" s="72">
        <v>101.7</v>
      </c>
      <c r="R57" s="83">
        <v>26</v>
      </c>
      <c r="S57" s="83">
        <v>941</v>
      </c>
      <c r="T57" s="105" t="s">
        <v>0</v>
      </c>
      <c r="U57" s="86">
        <v>1.59</v>
      </c>
      <c r="V57" s="104">
        <v>23739</v>
      </c>
      <c r="W57" s="75">
        <v>30</v>
      </c>
      <c r="X57" s="87">
        <v>4</v>
      </c>
    </row>
    <row r="58" spans="1:24" ht="15" customHeight="1" x14ac:dyDescent="0.4">
      <c r="A58" s="84"/>
      <c r="B58" s="85">
        <v>5</v>
      </c>
      <c r="C58" s="102">
        <v>5109898</v>
      </c>
      <c r="D58" s="103">
        <v>2271928</v>
      </c>
      <c r="E58" s="83">
        <v>5127982</v>
      </c>
      <c r="F58" s="83">
        <v>229778</v>
      </c>
      <c r="G58" s="83">
        <v>185477</v>
      </c>
      <c r="H58" s="83">
        <v>433060</v>
      </c>
      <c r="I58" s="83">
        <v>246313</v>
      </c>
      <c r="J58" s="71">
        <v>120</v>
      </c>
      <c r="K58" s="71">
        <v>122</v>
      </c>
      <c r="L58" s="72">
        <v>140.80000000000001</v>
      </c>
      <c r="M58" s="83">
        <v>409097</v>
      </c>
      <c r="N58" s="72">
        <v>101.4</v>
      </c>
      <c r="O58" s="72">
        <v>101.9</v>
      </c>
      <c r="P58" s="72">
        <v>85.1</v>
      </c>
      <c r="Q58" s="72">
        <v>101.3</v>
      </c>
      <c r="R58" s="83">
        <v>33</v>
      </c>
      <c r="S58" s="83">
        <v>2322</v>
      </c>
      <c r="T58" s="105" t="s">
        <v>0</v>
      </c>
      <c r="U58" s="86">
        <v>1.6</v>
      </c>
      <c r="V58" s="104">
        <v>23941</v>
      </c>
      <c r="W58" s="75">
        <v>30</v>
      </c>
      <c r="X58" s="87">
        <v>5</v>
      </c>
    </row>
    <row r="59" spans="1:24" ht="15" customHeight="1" x14ac:dyDescent="0.4">
      <c r="A59" s="84"/>
      <c r="B59" s="85">
        <v>6</v>
      </c>
      <c r="C59" s="102">
        <v>5110471</v>
      </c>
      <c r="D59" s="103">
        <v>2273900</v>
      </c>
      <c r="E59" s="83">
        <v>5127697</v>
      </c>
      <c r="F59" s="83">
        <v>230966</v>
      </c>
      <c r="G59" s="83">
        <v>185965</v>
      </c>
      <c r="H59" s="83">
        <v>474634</v>
      </c>
      <c r="I59" s="83">
        <v>240051</v>
      </c>
      <c r="J59" s="71">
        <v>110.2</v>
      </c>
      <c r="K59" s="71">
        <v>112.7</v>
      </c>
      <c r="L59" s="72">
        <v>140.69999999999999</v>
      </c>
      <c r="M59" s="83">
        <v>427706</v>
      </c>
      <c r="N59" s="72">
        <v>101.2</v>
      </c>
      <c r="O59" s="72">
        <v>101.7</v>
      </c>
      <c r="P59" s="72">
        <v>139.5</v>
      </c>
      <c r="Q59" s="72">
        <v>101.9</v>
      </c>
      <c r="R59" s="83">
        <v>24</v>
      </c>
      <c r="S59" s="83">
        <v>3530</v>
      </c>
      <c r="T59" s="105">
        <v>76</v>
      </c>
      <c r="U59" s="86">
        <v>1.65</v>
      </c>
      <c r="V59" s="104">
        <v>24877</v>
      </c>
      <c r="W59" s="75">
        <v>30</v>
      </c>
      <c r="X59" s="87">
        <v>6</v>
      </c>
    </row>
    <row r="60" spans="1:24" ht="15" customHeight="1" x14ac:dyDescent="0.4">
      <c r="A60" s="84"/>
      <c r="B60" s="85">
        <v>7</v>
      </c>
      <c r="C60" s="102">
        <v>5110186</v>
      </c>
      <c r="D60" s="103">
        <v>2274880</v>
      </c>
      <c r="E60" s="83">
        <v>5128350</v>
      </c>
      <c r="F60" s="83">
        <v>229202</v>
      </c>
      <c r="G60" s="83">
        <v>186270</v>
      </c>
      <c r="H60" s="83">
        <v>471839</v>
      </c>
      <c r="I60" s="83">
        <v>239854</v>
      </c>
      <c r="J60" s="71">
        <v>110.5</v>
      </c>
      <c r="K60" s="71">
        <v>114.1</v>
      </c>
      <c r="L60" s="72">
        <v>130.6</v>
      </c>
      <c r="M60" s="83">
        <v>437411</v>
      </c>
      <c r="N60" s="72">
        <v>101.3</v>
      </c>
      <c r="O60" s="72">
        <v>101.9</v>
      </c>
      <c r="P60" s="72">
        <v>117.6</v>
      </c>
      <c r="Q60" s="72">
        <v>101.9</v>
      </c>
      <c r="R60" s="83">
        <v>29</v>
      </c>
      <c r="S60" s="83">
        <v>1307</v>
      </c>
      <c r="T60" s="105" t="s">
        <v>0</v>
      </c>
      <c r="U60" s="86">
        <v>1.64</v>
      </c>
      <c r="V60" s="104">
        <v>28108</v>
      </c>
      <c r="W60" s="75">
        <v>30</v>
      </c>
      <c r="X60" s="87">
        <v>7</v>
      </c>
    </row>
    <row r="61" spans="1:24" ht="15" customHeight="1" x14ac:dyDescent="0.4">
      <c r="A61" s="84"/>
      <c r="B61" s="85">
        <v>8</v>
      </c>
      <c r="C61" s="102">
        <v>5110839</v>
      </c>
      <c r="D61" s="103">
        <v>2276279</v>
      </c>
      <c r="E61" s="83">
        <v>5129284</v>
      </c>
      <c r="F61" s="83">
        <v>230456</v>
      </c>
      <c r="G61" s="83">
        <v>187126</v>
      </c>
      <c r="H61" s="83">
        <v>476405</v>
      </c>
      <c r="I61" s="83">
        <v>232570</v>
      </c>
      <c r="J61" s="71">
        <v>115.7</v>
      </c>
      <c r="K61" s="71">
        <v>116.2</v>
      </c>
      <c r="L61" s="72">
        <v>139</v>
      </c>
      <c r="M61" s="83">
        <v>355290</v>
      </c>
      <c r="N61" s="72">
        <v>101.7</v>
      </c>
      <c r="O61" s="72">
        <v>102.6</v>
      </c>
      <c r="P61" s="72">
        <v>87.2</v>
      </c>
      <c r="Q61" s="72">
        <v>101.5</v>
      </c>
      <c r="R61" s="83">
        <v>26</v>
      </c>
      <c r="S61" s="83">
        <v>2610</v>
      </c>
      <c r="T61" s="105" t="s">
        <v>0</v>
      </c>
      <c r="U61" s="86">
        <v>1.61</v>
      </c>
      <c r="V61" s="104">
        <v>23135</v>
      </c>
      <c r="W61" s="75">
        <v>30</v>
      </c>
      <c r="X61" s="87">
        <v>8</v>
      </c>
    </row>
    <row r="62" spans="1:24" ht="15" customHeight="1" x14ac:dyDescent="0.4">
      <c r="A62" s="84"/>
      <c r="B62" s="85">
        <v>9</v>
      </c>
      <c r="C62" s="102">
        <v>5111773</v>
      </c>
      <c r="D62" s="103">
        <v>2278080</v>
      </c>
      <c r="E62" s="83">
        <v>5129005</v>
      </c>
      <c r="F62" s="83">
        <v>229807</v>
      </c>
      <c r="G62" s="83">
        <v>187953</v>
      </c>
      <c r="H62" s="692">
        <v>507881</v>
      </c>
      <c r="I62" s="692">
        <v>239986</v>
      </c>
      <c r="J62" s="71">
        <v>110.5</v>
      </c>
      <c r="K62" s="71">
        <v>113.5</v>
      </c>
      <c r="L62" s="72">
        <v>133.4</v>
      </c>
      <c r="M62" s="83">
        <v>476708</v>
      </c>
      <c r="N62" s="72">
        <v>101.7</v>
      </c>
      <c r="O62" s="72">
        <v>102.6</v>
      </c>
      <c r="P62" s="72">
        <v>82.3</v>
      </c>
      <c r="Q62" s="72">
        <v>101.4</v>
      </c>
      <c r="R62" s="83">
        <v>24</v>
      </c>
      <c r="S62" s="83">
        <v>2273</v>
      </c>
      <c r="T62" s="105">
        <v>76</v>
      </c>
      <c r="U62" s="86">
        <v>1.6</v>
      </c>
      <c r="V62" s="104">
        <v>23162</v>
      </c>
      <c r="W62" s="75">
        <v>30</v>
      </c>
      <c r="X62" s="87">
        <v>9</v>
      </c>
    </row>
    <row r="63" spans="1:24" ht="15" customHeight="1" x14ac:dyDescent="0.4">
      <c r="A63" s="84"/>
      <c r="B63" s="85">
        <v>10</v>
      </c>
      <c r="C63" s="102">
        <v>5111494</v>
      </c>
      <c r="D63" s="103">
        <v>2279079</v>
      </c>
      <c r="E63" s="83">
        <v>5131190</v>
      </c>
      <c r="F63" s="83">
        <v>229325</v>
      </c>
      <c r="G63" s="83">
        <v>188107</v>
      </c>
      <c r="H63" s="83">
        <v>528984</v>
      </c>
      <c r="I63" s="83">
        <v>267731</v>
      </c>
      <c r="J63" s="71">
        <v>115</v>
      </c>
      <c r="K63" s="71">
        <v>117</v>
      </c>
      <c r="L63" s="72">
        <v>132</v>
      </c>
      <c r="M63" s="83">
        <v>395794</v>
      </c>
      <c r="N63" s="72">
        <v>102.2</v>
      </c>
      <c r="O63" s="72">
        <v>102.9</v>
      </c>
      <c r="P63" s="72">
        <v>81.599999999999994</v>
      </c>
      <c r="Q63" s="72">
        <v>101.5</v>
      </c>
      <c r="R63" s="83">
        <v>41</v>
      </c>
      <c r="S63" s="83">
        <v>3619</v>
      </c>
      <c r="T63" s="105" t="s">
        <v>0</v>
      </c>
      <c r="U63" s="86">
        <v>1.58</v>
      </c>
      <c r="V63" s="104">
        <v>25725</v>
      </c>
      <c r="W63" s="75">
        <v>30</v>
      </c>
      <c r="X63" s="87">
        <v>10</v>
      </c>
    </row>
    <row r="64" spans="1:24" ht="15" customHeight="1" x14ac:dyDescent="0.4">
      <c r="A64" s="84"/>
      <c r="B64" s="85">
        <v>11</v>
      </c>
      <c r="C64" s="102">
        <v>5113679</v>
      </c>
      <c r="D64" s="103">
        <v>2282297</v>
      </c>
      <c r="E64" s="83">
        <v>5130976</v>
      </c>
      <c r="F64" s="83">
        <v>229172</v>
      </c>
      <c r="G64" s="83">
        <v>189238</v>
      </c>
      <c r="H64" s="83">
        <v>482970</v>
      </c>
      <c r="I64" s="83">
        <v>258077</v>
      </c>
      <c r="J64" s="71">
        <v>118.5</v>
      </c>
      <c r="K64" s="71">
        <v>122</v>
      </c>
      <c r="L64" s="72">
        <v>135.80000000000001</v>
      </c>
      <c r="M64" s="83">
        <v>557033</v>
      </c>
      <c r="N64" s="72">
        <v>102.1</v>
      </c>
      <c r="O64" s="72">
        <v>102.4</v>
      </c>
      <c r="P64" s="72">
        <v>85.9</v>
      </c>
      <c r="Q64" s="72">
        <v>101.5</v>
      </c>
      <c r="R64" s="83">
        <v>24</v>
      </c>
      <c r="S64" s="83">
        <v>1396</v>
      </c>
      <c r="T64" s="105" t="s">
        <v>0</v>
      </c>
      <c r="U64" s="86">
        <v>1.56</v>
      </c>
      <c r="V64" s="104">
        <v>28461</v>
      </c>
      <c r="W64" s="75">
        <v>30</v>
      </c>
      <c r="X64" s="87">
        <v>11</v>
      </c>
    </row>
    <row r="65" spans="1:24" ht="15" customHeight="1" thickBot="1" x14ac:dyDescent="0.45">
      <c r="A65" s="107"/>
      <c r="B65" s="85"/>
      <c r="C65" s="82"/>
      <c r="D65" s="89"/>
      <c r="E65" s="89"/>
      <c r="F65" s="89"/>
      <c r="G65" s="89"/>
      <c r="H65" s="89"/>
      <c r="I65" s="89"/>
      <c r="J65" s="72"/>
      <c r="K65" s="106"/>
      <c r="L65" s="106"/>
      <c r="M65" s="89"/>
      <c r="N65" s="90"/>
      <c r="O65" s="90"/>
      <c r="P65" s="90"/>
      <c r="Q65" s="90"/>
      <c r="R65" s="70"/>
      <c r="S65" s="70"/>
      <c r="T65" s="105"/>
      <c r="U65" s="73"/>
      <c r="V65" s="108"/>
      <c r="W65" s="88"/>
      <c r="X65" s="88"/>
    </row>
    <row r="66" spans="1:24" ht="90" customHeight="1" x14ac:dyDescent="0.4">
      <c r="A66" s="704" t="s">
        <v>227</v>
      </c>
      <c r="B66" s="704"/>
      <c r="C66" s="704"/>
      <c r="D66" s="704"/>
      <c r="E66" s="704"/>
      <c r="F66" s="704"/>
      <c r="G66" s="704"/>
      <c r="H66" s="704"/>
      <c r="I66" s="704"/>
      <c r="J66" s="704"/>
      <c r="K66" s="704"/>
      <c r="L66" s="704"/>
      <c r="M66" s="704" t="s">
        <v>228</v>
      </c>
      <c r="N66" s="704"/>
      <c r="O66" s="704"/>
      <c r="P66" s="704"/>
      <c r="Q66" s="704"/>
      <c r="R66" s="704"/>
      <c r="S66" s="704"/>
      <c r="T66" s="704"/>
      <c r="U66" s="704"/>
      <c r="V66" s="704"/>
      <c r="W66" s="704"/>
      <c r="X66" s="704"/>
    </row>
  </sheetData>
  <mergeCells count="58">
    <mergeCell ref="A1:L2"/>
    <mergeCell ref="W4:X4"/>
    <mergeCell ref="H9:I9"/>
    <mergeCell ref="T9:T11"/>
    <mergeCell ref="U9:U11"/>
    <mergeCell ref="V9:V11"/>
    <mergeCell ref="E10:E11"/>
    <mergeCell ref="O10:O11"/>
    <mergeCell ref="P9:Q9"/>
    <mergeCell ref="R9:S9"/>
    <mergeCell ref="J9:L9"/>
    <mergeCell ref="J10:L10"/>
    <mergeCell ref="M10:M11"/>
    <mergeCell ref="P10:P11"/>
    <mergeCell ref="N10:N11"/>
    <mergeCell ref="R42:R43"/>
    <mergeCell ref="S42:S43"/>
    <mergeCell ref="R44:R45"/>
    <mergeCell ref="S44:S45"/>
    <mergeCell ref="P42:P43"/>
    <mergeCell ref="M12:M13"/>
    <mergeCell ref="P41:Q41"/>
    <mergeCell ref="R10:R11"/>
    <mergeCell ref="S10:S11"/>
    <mergeCell ref="R12:R13"/>
    <mergeCell ref="S12:S1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s>
  <phoneticPr fontId="3"/>
  <conditionalFormatting sqref="W21:W32 A21:A32 W53:W64 A53:A64">
    <cfRule type="expression" dxfId="388" priority="1" stopIfTrue="1">
      <formula>A21=A20</formula>
    </cfRule>
  </conditionalFormatting>
  <conditionalFormatting sqref="W20 A20 W52 A52">
    <cfRule type="expression" dxfId="387" priority="2" stopIfTrue="1">
      <formula>A20=#REF!</formula>
    </cfRule>
  </conditionalFormatting>
  <printOptions horizontalCentered="1"/>
  <pageMargins left="0.59055118110236227" right="0.59055118110236227" top="0.39370078740157483" bottom="0" header="0" footer="7.874015748031496E-2"/>
  <pageSetup paperSize="9" scale="66" firstPageNumber="5" fitToWidth="2" orientation="portrait" useFirstPageNumber="1" r:id="rId1"/>
  <headerFooter alignWithMargins="0">
    <oddFooter>&amp;C&amp;"ＭＳ 明朝,標準"&amp;15&amp;P</oddFooter>
  </headerFooter>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4"/>
  <sheetViews>
    <sheetView zoomScale="60" zoomScaleNormal="60" workbookViewId="0">
      <selection activeCell="N5" sqref="N5"/>
    </sheetView>
  </sheetViews>
  <sheetFormatPr defaultRowHeight="18.75" x14ac:dyDescent="0.4"/>
  <cols>
    <col min="1" max="1" width="4.625" style="607" customWidth="1"/>
    <col min="2" max="3" width="3.625" style="607" customWidth="1"/>
    <col min="4" max="4" width="15.25" style="607" customWidth="1"/>
    <col min="5" max="5" width="0.875" style="607" customWidth="1"/>
    <col min="6" max="7" width="23.625" style="607" customWidth="1"/>
    <col min="8" max="8" width="22.625" style="607" customWidth="1"/>
    <col min="9" max="9" width="22.75" style="607" customWidth="1"/>
    <col min="10" max="11" width="20.625" style="607" customWidth="1"/>
    <col min="12" max="14" width="15.25" style="607" customWidth="1"/>
    <col min="15" max="17" width="16.125" style="607" customWidth="1"/>
    <col min="18" max="18" width="0.875" style="607" customWidth="1"/>
    <col min="19" max="21" width="20.625" style="607" customWidth="1"/>
    <col min="22" max="23" width="3.625" style="607" customWidth="1"/>
    <col min="24" max="24" width="12.875" style="607" customWidth="1"/>
    <col min="25" max="25" width="0.875" style="607" customWidth="1"/>
    <col min="26" max="26" width="4.625" style="604" customWidth="1"/>
    <col min="27" max="27" width="4.125" style="607" customWidth="1"/>
    <col min="28" max="28" width="3.375" style="607" customWidth="1"/>
    <col min="29" max="256" width="9" style="607"/>
    <col min="257" max="257" width="4.625" style="607" customWidth="1"/>
    <col min="258" max="259" width="3.625" style="607" customWidth="1"/>
    <col min="260" max="260" width="15.25" style="607" customWidth="1"/>
    <col min="261" max="261" width="0.875" style="607" customWidth="1"/>
    <col min="262" max="263" width="23.625" style="607" customWidth="1"/>
    <col min="264" max="264" width="22.625" style="607" customWidth="1"/>
    <col min="265" max="265" width="22.75" style="607" customWidth="1"/>
    <col min="266" max="267" width="20.625" style="607" customWidth="1"/>
    <col min="268" max="270" width="15.25" style="607" customWidth="1"/>
    <col min="271" max="273" width="16.125" style="607" customWidth="1"/>
    <col min="274" max="274" width="0.875" style="607" customWidth="1"/>
    <col min="275" max="277" width="20.625" style="607" customWidth="1"/>
    <col min="278" max="279" width="3.625" style="607" customWidth="1"/>
    <col min="280" max="280" width="12.875" style="607" customWidth="1"/>
    <col min="281" max="281" width="0.875" style="607" customWidth="1"/>
    <col min="282" max="282" width="4.625" style="607" customWidth="1"/>
    <col min="283" max="283" width="4.125" style="607" customWidth="1"/>
    <col min="284" max="284" width="3.375" style="607" customWidth="1"/>
    <col min="285" max="512" width="9" style="607"/>
    <col min="513" max="513" width="4.625" style="607" customWidth="1"/>
    <col min="514" max="515" width="3.625" style="607" customWidth="1"/>
    <col min="516" max="516" width="15.25" style="607" customWidth="1"/>
    <col min="517" max="517" width="0.875" style="607" customWidth="1"/>
    <col min="518" max="519" width="23.625" style="607" customWidth="1"/>
    <col min="520" max="520" width="22.625" style="607" customWidth="1"/>
    <col min="521" max="521" width="22.75" style="607" customWidth="1"/>
    <col min="522" max="523" width="20.625" style="607" customWidth="1"/>
    <col min="524" max="526" width="15.25" style="607" customWidth="1"/>
    <col min="527" max="529" width="16.125" style="607" customWidth="1"/>
    <col min="530" max="530" width="0.875" style="607" customWidth="1"/>
    <col min="531" max="533" width="20.625" style="607" customWidth="1"/>
    <col min="534" max="535" width="3.625" style="607" customWidth="1"/>
    <col min="536" max="536" width="12.875" style="607" customWidth="1"/>
    <col min="537" max="537" width="0.875" style="607" customWidth="1"/>
    <col min="538" max="538" width="4.625" style="607" customWidth="1"/>
    <col min="539" max="539" width="4.125" style="607" customWidth="1"/>
    <col min="540" max="540" width="3.375" style="607" customWidth="1"/>
    <col min="541" max="768" width="9" style="607"/>
    <col min="769" max="769" width="4.625" style="607" customWidth="1"/>
    <col min="770" max="771" width="3.625" style="607" customWidth="1"/>
    <col min="772" max="772" width="15.25" style="607" customWidth="1"/>
    <col min="773" max="773" width="0.875" style="607" customWidth="1"/>
    <col min="774" max="775" width="23.625" style="607" customWidth="1"/>
    <col min="776" max="776" width="22.625" style="607" customWidth="1"/>
    <col min="777" max="777" width="22.75" style="607" customWidth="1"/>
    <col min="778" max="779" width="20.625" style="607" customWidth="1"/>
    <col min="780" max="782" width="15.25" style="607" customWidth="1"/>
    <col min="783" max="785" width="16.125" style="607" customWidth="1"/>
    <col min="786" max="786" width="0.875" style="607" customWidth="1"/>
    <col min="787" max="789" width="20.625" style="607" customWidth="1"/>
    <col min="790" max="791" width="3.625" style="607" customWidth="1"/>
    <col min="792" max="792" width="12.875" style="607" customWidth="1"/>
    <col min="793" max="793" width="0.875" style="607" customWidth="1"/>
    <col min="794" max="794" width="4.625" style="607" customWidth="1"/>
    <col min="795" max="795" width="4.125" style="607" customWidth="1"/>
    <col min="796" max="796" width="3.375" style="607" customWidth="1"/>
    <col min="797" max="1024" width="9" style="607"/>
    <col min="1025" max="1025" width="4.625" style="607" customWidth="1"/>
    <col min="1026" max="1027" width="3.625" style="607" customWidth="1"/>
    <col min="1028" max="1028" width="15.25" style="607" customWidth="1"/>
    <col min="1029" max="1029" width="0.875" style="607" customWidth="1"/>
    <col min="1030" max="1031" width="23.625" style="607" customWidth="1"/>
    <col min="1032" max="1032" width="22.625" style="607" customWidth="1"/>
    <col min="1033" max="1033" width="22.75" style="607" customWidth="1"/>
    <col min="1034" max="1035" width="20.625" style="607" customWidth="1"/>
    <col min="1036" max="1038" width="15.25" style="607" customWidth="1"/>
    <col min="1039" max="1041" width="16.125" style="607" customWidth="1"/>
    <col min="1042" max="1042" width="0.875" style="607" customWidth="1"/>
    <col min="1043" max="1045" width="20.625" style="607" customWidth="1"/>
    <col min="1046" max="1047" width="3.625" style="607" customWidth="1"/>
    <col min="1048" max="1048" width="12.875" style="607" customWidth="1"/>
    <col min="1049" max="1049" width="0.875" style="607" customWidth="1"/>
    <col min="1050" max="1050" width="4.625" style="607" customWidth="1"/>
    <col min="1051" max="1051" width="4.125" style="607" customWidth="1"/>
    <col min="1052" max="1052" width="3.375" style="607" customWidth="1"/>
    <col min="1053" max="1280" width="9" style="607"/>
    <col min="1281" max="1281" width="4.625" style="607" customWidth="1"/>
    <col min="1282" max="1283" width="3.625" style="607" customWidth="1"/>
    <col min="1284" max="1284" width="15.25" style="607" customWidth="1"/>
    <col min="1285" max="1285" width="0.875" style="607" customWidth="1"/>
    <col min="1286" max="1287" width="23.625" style="607" customWidth="1"/>
    <col min="1288" max="1288" width="22.625" style="607" customWidth="1"/>
    <col min="1289" max="1289" width="22.75" style="607" customWidth="1"/>
    <col min="1290" max="1291" width="20.625" style="607" customWidth="1"/>
    <col min="1292" max="1294" width="15.25" style="607" customWidth="1"/>
    <col min="1295" max="1297" width="16.125" style="607" customWidth="1"/>
    <col min="1298" max="1298" width="0.875" style="607" customWidth="1"/>
    <col min="1299" max="1301" width="20.625" style="607" customWidth="1"/>
    <col min="1302" max="1303" width="3.625" style="607" customWidth="1"/>
    <col min="1304" max="1304" width="12.875" style="607" customWidth="1"/>
    <col min="1305" max="1305" width="0.875" style="607" customWidth="1"/>
    <col min="1306" max="1306" width="4.625" style="607" customWidth="1"/>
    <col min="1307" max="1307" width="4.125" style="607" customWidth="1"/>
    <col min="1308" max="1308" width="3.375" style="607" customWidth="1"/>
    <col min="1309" max="1536" width="9" style="607"/>
    <col min="1537" max="1537" width="4.625" style="607" customWidth="1"/>
    <col min="1538" max="1539" width="3.625" style="607" customWidth="1"/>
    <col min="1540" max="1540" width="15.25" style="607" customWidth="1"/>
    <col min="1541" max="1541" width="0.875" style="607" customWidth="1"/>
    <col min="1542" max="1543" width="23.625" style="607" customWidth="1"/>
    <col min="1544" max="1544" width="22.625" style="607" customWidth="1"/>
    <col min="1545" max="1545" width="22.75" style="607" customWidth="1"/>
    <col min="1546" max="1547" width="20.625" style="607" customWidth="1"/>
    <col min="1548" max="1550" width="15.25" style="607" customWidth="1"/>
    <col min="1551" max="1553" width="16.125" style="607" customWidth="1"/>
    <col min="1554" max="1554" width="0.875" style="607" customWidth="1"/>
    <col min="1555" max="1557" width="20.625" style="607" customWidth="1"/>
    <col min="1558" max="1559" width="3.625" style="607" customWidth="1"/>
    <col min="1560" max="1560" width="12.875" style="607" customWidth="1"/>
    <col min="1561" max="1561" width="0.875" style="607" customWidth="1"/>
    <col min="1562" max="1562" width="4.625" style="607" customWidth="1"/>
    <col min="1563" max="1563" width="4.125" style="607" customWidth="1"/>
    <col min="1564" max="1564" width="3.375" style="607" customWidth="1"/>
    <col min="1565" max="1792" width="9" style="607"/>
    <col min="1793" max="1793" width="4.625" style="607" customWidth="1"/>
    <col min="1794" max="1795" width="3.625" style="607" customWidth="1"/>
    <col min="1796" max="1796" width="15.25" style="607" customWidth="1"/>
    <col min="1797" max="1797" width="0.875" style="607" customWidth="1"/>
    <col min="1798" max="1799" width="23.625" style="607" customWidth="1"/>
    <col min="1800" max="1800" width="22.625" style="607" customWidth="1"/>
    <col min="1801" max="1801" width="22.75" style="607" customWidth="1"/>
    <col min="1802" max="1803" width="20.625" style="607" customWidth="1"/>
    <col min="1804" max="1806" width="15.25" style="607" customWidth="1"/>
    <col min="1807" max="1809" width="16.125" style="607" customWidth="1"/>
    <col min="1810" max="1810" width="0.875" style="607" customWidth="1"/>
    <col min="1811" max="1813" width="20.625" style="607" customWidth="1"/>
    <col min="1814" max="1815" width="3.625" style="607" customWidth="1"/>
    <col min="1816" max="1816" width="12.875" style="607" customWidth="1"/>
    <col min="1817" max="1817" width="0.875" style="607" customWidth="1"/>
    <col min="1818" max="1818" width="4.625" style="607" customWidth="1"/>
    <col min="1819" max="1819" width="4.125" style="607" customWidth="1"/>
    <col min="1820" max="1820" width="3.375" style="607" customWidth="1"/>
    <col min="1821" max="2048" width="9" style="607"/>
    <col min="2049" max="2049" width="4.625" style="607" customWidth="1"/>
    <col min="2050" max="2051" width="3.625" style="607" customWidth="1"/>
    <col min="2052" max="2052" width="15.25" style="607" customWidth="1"/>
    <col min="2053" max="2053" width="0.875" style="607" customWidth="1"/>
    <col min="2054" max="2055" width="23.625" style="607" customWidth="1"/>
    <col min="2056" max="2056" width="22.625" style="607" customWidth="1"/>
    <col min="2057" max="2057" width="22.75" style="607" customWidth="1"/>
    <col min="2058" max="2059" width="20.625" style="607" customWidth="1"/>
    <col min="2060" max="2062" width="15.25" style="607" customWidth="1"/>
    <col min="2063" max="2065" width="16.125" style="607" customWidth="1"/>
    <col min="2066" max="2066" width="0.875" style="607" customWidth="1"/>
    <col min="2067" max="2069" width="20.625" style="607" customWidth="1"/>
    <col min="2070" max="2071" width="3.625" style="607" customWidth="1"/>
    <col min="2072" max="2072" width="12.875" style="607" customWidth="1"/>
    <col min="2073" max="2073" width="0.875" style="607" customWidth="1"/>
    <col min="2074" max="2074" width="4.625" style="607" customWidth="1"/>
    <col min="2075" max="2075" width="4.125" style="607" customWidth="1"/>
    <col min="2076" max="2076" width="3.375" style="607" customWidth="1"/>
    <col min="2077" max="2304" width="9" style="607"/>
    <col min="2305" max="2305" width="4.625" style="607" customWidth="1"/>
    <col min="2306" max="2307" width="3.625" style="607" customWidth="1"/>
    <col min="2308" max="2308" width="15.25" style="607" customWidth="1"/>
    <col min="2309" max="2309" width="0.875" style="607" customWidth="1"/>
    <col min="2310" max="2311" width="23.625" style="607" customWidth="1"/>
    <col min="2312" max="2312" width="22.625" style="607" customWidth="1"/>
    <col min="2313" max="2313" width="22.75" style="607" customWidth="1"/>
    <col min="2314" max="2315" width="20.625" style="607" customWidth="1"/>
    <col min="2316" max="2318" width="15.25" style="607" customWidth="1"/>
    <col min="2319" max="2321" width="16.125" style="607" customWidth="1"/>
    <col min="2322" max="2322" width="0.875" style="607" customWidth="1"/>
    <col min="2323" max="2325" width="20.625" style="607" customWidth="1"/>
    <col min="2326" max="2327" width="3.625" style="607" customWidth="1"/>
    <col min="2328" max="2328" width="12.875" style="607" customWidth="1"/>
    <col min="2329" max="2329" width="0.875" style="607" customWidth="1"/>
    <col min="2330" max="2330" width="4.625" style="607" customWidth="1"/>
    <col min="2331" max="2331" width="4.125" style="607" customWidth="1"/>
    <col min="2332" max="2332" width="3.375" style="607" customWidth="1"/>
    <col min="2333" max="2560" width="9" style="607"/>
    <col min="2561" max="2561" width="4.625" style="607" customWidth="1"/>
    <col min="2562" max="2563" width="3.625" style="607" customWidth="1"/>
    <col min="2564" max="2564" width="15.25" style="607" customWidth="1"/>
    <col min="2565" max="2565" width="0.875" style="607" customWidth="1"/>
    <col min="2566" max="2567" width="23.625" style="607" customWidth="1"/>
    <col min="2568" max="2568" width="22.625" style="607" customWidth="1"/>
    <col min="2569" max="2569" width="22.75" style="607" customWidth="1"/>
    <col min="2570" max="2571" width="20.625" style="607" customWidth="1"/>
    <col min="2572" max="2574" width="15.25" style="607" customWidth="1"/>
    <col min="2575" max="2577" width="16.125" style="607" customWidth="1"/>
    <col min="2578" max="2578" width="0.875" style="607" customWidth="1"/>
    <col min="2579" max="2581" width="20.625" style="607" customWidth="1"/>
    <col min="2582" max="2583" width="3.625" style="607" customWidth="1"/>
    <col min="2584" max="2584" width="12.875" style="607" customWidth="1"/>
    <col min="2585" max="2585" width="0.875" style="607" customWidth="1"/>
    <col min="2586" max="2586" width="4.625" style="607" customWidth="1"/>
    <col min="2587" max="2587" width="4.125" style="607" customWidth="1"/>
    <col min="2588" max="2588" width="3.375" style="607" customWidth="1"/>
    <col min="2589" max="2816" width="9" style="607"/>
    <col min="2817" max="2817" width="4.625" style="607" customWidth="1"/>
    <col min="2818" max="2819" width="3.625" style="607" customWidth="1"/>
    <col min="2820" max="2820" width="15.25" style="607" customWidth="1"/>
    <col min="2821" max="2821" width="0.875" style="607" customWidth="1"/>
    <col min="2822" max="2823" width="23.625" style="607" customWidth="1"/>
    <col min="2824" max="2824" width="22.625" style="607" customWidth="1"/>
    <col min="2825" max="2825" width="22.75" style="607" customWidth="1"/>
    <col min="2826" max="2827" width="20.625" style="607" customWidth="1"/>
    <col min="2828" max="2830" width="15.25" style="607" customWidth="1"/>
    <col min="2831" max="2833" width="16.125" style="607" customWidth="1"/>
    <col min="2834" max="2834" width="0.875" style="607" customWidth="1"/>
    <col min="2835" max="2837" width="20.625" style="607" customWidth="1"/>
    <col min="2838" max="2839" width="3.625" style="607" customWidth="1"/>
    <col min="2840" max="2840" width="12.875" style="607" customWidth="1"/>
    <col min="2841" max="2841" width="0.875" style="607" customWidth="1"/>
    <col min="2842" max="2842" width="4.625" style="607" customWidth="1"/>
    <col min="2843" max="2843" width="4.125" style="607" customWidth="1"/>
    <col min="2844" max="2844" width="3.375" style="607" customWidth="1"/>
    <col min="2845" max="3072" width="9" style="607"/>
    <col min="3073" max="3073" width="4.625" style="607" customWidth="1"/>
    <col min="3074" max="3075" width="3.625" style="607" customWidth="1"/>
    <col min="3076" max="3076" width="15.25" style="607" customWidth="1"/>
    <col min="3077" max="3077" width="0.875" style="607" customWidth="1"/>
    <col min="3078" max="3079" width="23.625" style="607" customWidth="1"/>
    <col min="3080" max="3080" width="22.625" style="607" customWidth="1"/>
    <col min="3081" max="3081" width="22.75" style="607" customWidth="1"/>
    <col min="3082" max="3083" width="20.625" style="607" customWidth="1"/>
    <col min="3084" max="3086" width="15.25" style="607" customWidth="1"/>
    <col min="3087" max="3089" width="16.125" style="607" customWidth="1"/>
    <col min="3090" max="3090" width="0.875" style="607" customWidth="1"/>
    <col min="3091" max="3093" width="20.625" style="607" customWidth="1"/>
    <col min="3094" max="3095" width="3.625" style="607" customWidth="1"/>
    <col min="3096" max="3096" width="12.875" style="607" customWidth="1"/>
    <col min="3097" max="3097" width="0.875" style="607" customWidth="1"/>
    <col min="3098" max="3098" width="4.625" style="607" customWidth="1"/>
    <col min="3099" max="3099" width="4.125" style="607" customWidth="1"/>
    <col min="3100" max="3100" width="3.375" style="607" customWidth="1"/>
    <col min="3101" max="3328" width="9" style="607"/>
    <col min="3329" max="3329" width="4.625" style="607" customWidth="1"/>
    <col min="3330" max="3331" width="3.625" style="607" customWidth="1"/>
    <col min="3332" max="3332" width="15.25" style="607" customWidth="1"/>
    <col min="3333" max="3333" width="0.875" style="607" customWidth="1"/>
    <col min="3334" max="3335" width="23.625" style="607" customWidth="1"/>
    <col min="3336" max="3336" width="22.625" style="607" customWidth="1"/>
    <col min="3337" max="3337" width="22.75" style="607" customWidth="1"/>
    <col min="3338" max="3339" width="20.625" style="607" customWidth="1"/>
    <col min="3340" max="3342" width="15.25" style="607" customWidth="1"/>
    <col min="3343" max="3345" width="16.125" style="607" customWidth="1"/>
    <col min="3346" max="3346" width="0.875" style="607" customWidth="1"/>
    <col min="3347" max="3349" width="20.625" style="607" customWidth="1"/>
    <col min="3350" max="3351" width="3.625" style="607" customWidth="1"/>
    <col min="3352" max="3352" width="12.875" style="607" customWidth="1"/>
    <col min="3353" max="3353" width="0.875" style="607" customWidth="1"/>
    <col min="3354" max="3354" width="4.625" style="607" customWidth="1"/>
    <col min="3355" max="3355" width="4.125" style="607" customWidth="1"/>
    <col min="3356" max="3356" width="3.375" style="607" customWidth="1"/>
    <col min="3357" max="3584" width="9" style="607"/>
    <col min="3585" max="3585" width="4.625" style="607" customWidth="1"/>
    <col min="3586" max="3587" width="3.625" style="607" customWidth="1"/>
    <col min="3588" max="3588" width="15.25" style="607" customWidth="1"/>
    <col min="3589" max="3589" width="0.875" style="607" customWidth="1"/>
    <col min="3590" max="3591" width="23.625" style="607" customWidth="1"/>
    <col min="3592" max="3592" width="22.625" style="607" customWidth="1"/>
    <col min="3593" max="3593" width="22.75" style="607" customWidth="1"/>
    <col min="3594" max="3595" width="20.625" style="607" customWidth="1"/>
    <col min="3596" max="3598" width="15.25" style="607" customWidth="1"/>
    <col min="3599" max="3601" width="16.125" style="607" customWidth="1"/>
    <col min="3602" max="3602" width="0.875" style="607" customWidth="1"/>
    <col min="3603" max="3605" width="20.625" style="607" customWidth="1"/>
    <col min="3606" max="3607" width="3.625" style="607" customWidth="1"/>
    <col min="3608" max="3608" width="12.875" style="607" customWidth="1"/>
    <col min="3609" max="3609" width="0.875" style="607" customWidth="1"/>
    <col min="3610" max="3610" width="4.625" style="607" customWidth="1"/>
    <col min="3611" max="3611" width="4.125" style="607" customWidth="1"/>
    <col min="3612" max="3612" width="3.375" style="607" customWidth="1"/>
    <col min="3613" max="3840" width="9" style="607"/>
    <col min="3841" max="3841" width="4.625" style="607" customWidth="1"/>
    <col min="3842" max="3843" width="3.625" style="607" customWidth="1"/>
    <col min="3844" max="3844" width="15.25" style="607" customWidth="1"/>
    <col min="3845" max="3845" width="0.875" style="607" customWidth="1"/>
    <col min="3846" max="3847" width="23.625" style="607" customWidth="1"/>
    <col min="3848" max="3848" width="22.625" style="607" customWidth="1"/>
    <col min="3849" max="3849" width="22.75" style="607" customWidth="1"/>
    <col min="3850" max="3851" width="20.625" style="607" customWidth="1"/>
    <col min="3852" max="3854" width="15.25" style="607" customWidth="1"/>
    <col min="3855" max="3857" width="16.125" style="607" customWidth="1"/>
    <col min="3858" max="3858" width="0.875" style="607" customWidth="1"/>
    <col min="3859" max="3861" width="20.625" style="607" customWidth="1"/>
    <col min="3862" max="3863" width="3.625" style="607" customWidth="1"/>
    <col min="3864" max="3864" width="12.875" style="607" customWidth="1"/>
    <col min="3865" max="3865" width="0.875" style="607" customWidth="1"/>
    <col min="3866" max="3866" width="4.625" style="607" customWidth="1"/>
    <col min="3867" max="3867" width="4.125" style="607" customWidth="1"/>
    <col min="3868" max="3868" width="3.375" style="607" customWidth="1"/>
    <col min="3869" max="4096" width="9" style="607"/>
    <col min="4097" max="4097" width="4.625" style="607" customWidth="1"/>
    <col min="4098" max="4099" width="3.625" style="607" customWidth="1"/>
    <col min="4100" max="4100" width="15.25" style="607" customWidth="1"/>
    <col min="4101" max="4101" width="0.875" style="607" customWidth="1"/>
    <col min="4102" max="4103" width="23.625" style="607" customWidth="1"/>
    <col min="4104" max="4104" width="22.625" style="607" customWidth="1"/>
    <col min="4105" max="4105" width="22.75" style="607" customWidth="1"/>
    <col min="4106" max="4107" width="20.625" style="607" customWidth="1"/>
    <col min="4108" max="4110" width="15.25" style="607" customWidth="1"/>
    <col min="4111" max="4113" width="16.125" style="607" customWidth="1"/>
    <col min="4114" max="4114" width="0.875" style="607" customWidth="1"/>
    <col min="4115" max="4117" width="20.625" style="607" customWidth="1"/>
    <col min="4118" max="4119" width="3.625" style="607" customWidth="1"/>
    <col min="4120" max="4120" width="12.875" style="607" customWidth="1"/>
    <col min="4121" max="4121" width="0.875" style="607" customWidth="1"/>
    <col min="4122" max="4122" width="4.625" style="607" customWidth="1"/>
    <col min="4123" max="4123" width="4.125" style="607" customWidth="1"/>
    <col min="4124" max="4124" width="3.375" style="607" customWidth="1"/>
    <col min="4125" max="4352" width="9" style="607"/>
    <col min="4353" max="4353" width="4.625" style="607" customWidth="1"/>
    <col min="4354" max="4355" width="3.625" style="607" customWidth="1"/>
    <col min="4356" max="4356" width="15.25" style="607" customWidth="1"/>
    <col min="4357" max="4357" width="0.875" style="607" customWidth="1"/>
    <col min="4358" max="4359" width="23.625" style="607" customWidth="1"/>
    <col min="4360" max="4360" width="22.625" style="607" customWidth="1"/>
    <col min="4361" max="4361" width="22.75" style="607" customWidth="1"/>
    <col min="4362" max="4363" width="20.625" style="607" customWidth="1"/>
    <col min="4364" max="4366" width="15.25" style="607" customWidth="1"/>
    <col min="4367" max="4369" width="16.125" style="607" customWidth="1"/>
    <col min="4370" max="4370" width="0.875" style="607" customWidth="1"/>
    <col min="4371" max="4373" width="20.625" style="607" customWidth="1"/>
    <col min="4374" max="4375" width="3.625" style="607" customWidth="1"/>
    <col min="4376" max="4376" width="12.875" style="607" customWidth="1"/>
    <col min="4377" max="4377" width="0.875" style="607" customWidth="1"/>
    <col min="4378" max="4378" width="4.625" style="607" customWidth="1"/>
    <col min="4379" max="4379" width="4.125" style="607" customWidth="1"/>
    <col min="4380" max="4380" width="3.375" style="607" customWidth="1"/>
    <col min="4381" max="4608" width="9" style="607"/>
    <col min="4609" max="4609" width="4.625" style="607" customWidth="1"/>
    <col min="4610" max="4611" width="3.625" style="607" customWidth="1"/>
    <col min="4612" max="4612" width="15.25" style="607" customWidth="1"/>
    <col min="4613" max="4613" width="0.875" style="607" customWidth="1"/>
    <col min="4614" max="4615" width="23.625" style="607" customWidth="1"/>
    <col min="4616" max="4616" width="22.625" style="607" customWidth="1"/>
    <col min="4617" max="4617" width="22.75" style="607" customWidth="1"/>
    <col min="4618" max="4619" width="20.625" style="607" customWidth="1"/>
    <col min="4620" max="4622" width="15.25" style="607" customWidth="1"/>
    <col min="4623" max="4625" width="16.125" style="607" customWidth="1"/>
    <col min="4626" max="4626" width="0.875" style="607" customWidth="1"/>
    <col min="4627" max="4629" width="20.625" style="607" customWidth="1"/>
    <col min="4630" max="4631" width="3.625" style="607" customWidth="1"/>
    <col min="4632" max="4632" width="12.875" style="607" customWidth="1"/>
    <col min="4633" max="4633" width="0.875" style="607" customWidth="1"/>
    <col min="4634" max="4634" width="4.625" style="607" customWidth="1"/>
    <col min="4635" max="4635" width="4.125" style="607" customWidth="1"/>
    <col min="4636" max="4636" width="3.375" style="607" customWidth="1"/>
    <col min="4637" max="4864" width="9" style="607"/>
    <col min="4865" max="4865" width="4.625" style="607" customWidth="1"/>
    <col min="4866" max="4867" width="3.625" style="607" customWidth="1"/>
    <col min="4868" max="4868" width="15.25" style="607" customWidth="1"/>
    <col min="4869" max="4869" width="0.875" style="607" customWidth="1"/>
    <col min="4870" max="4871" width="23.625" style="607" customWidth="1"/>
    <col min="4872" max="4872" width="22.625" style="607" customWidth="1"/>
    <col min="4873" max="4873" width="22.75" style="607" customWidth="1"/>
    <col min="4874" max="4875" width="20.625" style="607" customWidth="1"/>
    <col min="4876" max="4878" width="15.25" style="607" customWidth="1"/>
    <col min="4879" max="4881" width="16.125" style="607" customWidth="1"/>
    <col min="4882" max="4882" width="0.875" style="607" customWidth="1"/>
    <col min="4883" max="4885" width="20.625" style="607" customWidth="1"/>
    <col min="4886" max="4887" width="3.625" style="607" customWidth="1"/>
    <col min="4888" max="4888" width="12.875" style="607" customWidth="1"/>
    <col min="4889" max="4889" width="0.875" style="607" customWidth="1"/>
    <col min="4890" max="4890" width="4.625" style="607" customWidth="1"/>
    <col min="4891" max="4891" width="4.125" style="607" customWidth="1"/>
    <col min="4892" max="4892" width="3.375" style="607" customWidth="1"/>
    <col min="4893" max="5120" width="9" style="607"/>
    <col min="5121" max="5121" width="4.625" style="607" customWidth="1"/>
    <col min="5122" max="5123" width="3.625" style="607" customWidth="1"/>
    <col min="5124" max="5124" width="15.25" style="607" customWidth="1"/>
    <col min="5125" max="5125" width="0.875" style="607" customWidth="1"/>
    <col min="5126" max="5127" width="23.625" style="607" customWidth="1"/>
    <col min="5128" max="5128" width="22.625" style="607" customWidth="1"/>
    <col min="5129" max="5129" width="22.75" style="607" customWidth="1"/>
    <col min="5130" max="5131" width="20.625" style="607" customWidth="1"/>
    <col min="5132" max="5134" width="15.25" style="607" customWidth="1"/>
    <col min="5135" max="5137" width="16.125" style="607" customWidth="1"/>
    <col min="5138" max="5138" width="0.875" style="607" customWidth="1"/>
    <col min="5139" max="5141" width="20.625" style="607" customWidth="1"/>
    <col min="5142" max="5143" width="3.625" style="607" customWidth="1"/>
    <col min="5144" max="5144" width="12.875" style="607" customWidth="1"/>
    <col min="5145" max="5145" width="0.875" style="607" customWidth="1"/>
    <col min="5146" max="5146" width="4.625" style="607" customWidth="1"/>
    <col min="5147" max="5147" width="4.125" style="607" customWidth="1"/>
    <col min="5148" max="5148" width="3.375" style="607" customWidth="1"/>
    <col min="5149" max="5376" width="9" style="607"/>
    <col min="5377" max="5377" width="4.625" style="607" customWidth="1"/>
    <col min="5378" max="5379" width="3.625" style="607" customWidth="1"/>
    <col min="5380" max="5380" width="15.25" style="607" customWidth="1"/>
    <col min="5381" max="5381" width="0.875" style="607" customWidth="1"/>
    <col min="5382" max="5383" width="23.625" style="607" customWidth="1"/>
    <col min="5384" max="5384" width="22.625" style="607" customWidth="1"/>
    <col min="5385" max="5385" width="22.75" style="607" customWidth="1"/>
    <col min="5386" max="5387" width="20.625" style="607" customWidth="1"/>
    <col min="5388" max="5390" width="15.25" style="607" customWidth="1"/>
    <col min="5391" max="5393" width="16.125" style="607" customWidth="1"/>
    <col min="5394" max="5394" width="0.875" style="607" customWidth="1"/>
    <col min="5395" max="5397" width="20.625" style="607" customWidth="1"/>
    <col min="5398" max="5399" width="3.625" style="607" customWidth="1"/>
    <col min="5400" max="5400" width="12.875" style="607" customWidth="1"/>
    <col min="5401" max="5401" width="0.875" style="607" customWidth="1"/>
    <col min="5402" max="5402" width="4.625" style="607" customWidth="1"/>
    <col min="5403" max="5403" width="4.125" style="607" customWidth="1"/>
    <col min="5404" max="5404" width="3.375" style="607" customWidth="1"/>
    <col min="5405" max="5632" width="9" style="607"/>
    <col min="5633" max="5633" width="4.625" style="607" customWidth="1"/>
    <col min="5634" max="5635" width="3.625" style="607" customWidth="1"/>
    <col min="5636" max="5636" width="15.25" style="607" customWidth="1"/>
    <col min="5637" max="5637" width="0.875" style="607" customWidth="1"/>
    <col min="5638" max="5639" width="23.625" style="607" customWidth="1"/>
    <col min="5640" max="5640" width="22.625" style="607" customWidth="1"/>
    <col min="5641" max="5641" width="22.75" style="607" customWidth="1"/>
    <col min="5642" max="5643" width="20.625" style="607" customWidth="1"/>
    <col min="5644" max="5646" width="15.25" style="607" customWidth="1"/>
    <col min="5647" max="5649" width="16.125" style="607" customWidth="1"/>
    <col min="5650" max="5650" width="0.875" style="607" customWidth="1"/>
    <col min="5651" max="5653" width="20.625" style="607" customWidth="1"/>
    <col min="5654" max="5655" width="3.625" style="607" customWidth="1"/>
    <col min="5656" max="5656" width="12.875" style="607" customWidth="1"/>
    <col min="5657" max="5657" width="0.875" style="607" customWidth="1"/>
    <col min="5658" max="5658" width="4.625" style="607" customWidth="1"/>
    <col min="5659" max="5659" width="4.125" style="607" customWidth="1"/>
    <col min="5660" max="5660" width="3.375" style="607" customWidth="1"/>
    <col min="5661" max="5888" width="9" style="607"/>
    <col min="5889" max="5889" width="4.625" style="607" customWidth="1"/>
    <col min="5890" max="5891" width="3.625" style="607" customWidth="1"/>
    <col min="5892" max="5892" width="15.25" style="607" customWidth="1"/>
    <col min="5893" max="5893" width="0.875" style="607" customWidth="1"/>
    <col min="5894" max="5895" width="23.625" style="607" customWidth="1"/>
    <col min="5896" max="5896" width="22.625" style="607" customWidth="1"/>
    <col min="5897" max="5897" width="22.75" style="607" customWidth="1"/>
    <col min="5898" max="5899" width="20.625" style="607" customWidth="1"/>
    <col min="5900" max="5902" width="15.25" style="607" customWidth="1"/>
    <col min="5903" max="5905" width="16.125" style="607" customWidth="1"/>
    <col min="5906" max="5906" width="0.875" style="607" customWidth="1"/>
    <col min="5907" max="5909" width="20.625" style="607" customWidth="1"/>
    <col min="5910" max="5911" width="3.625" style="607" customWidth="1"/>
    <col min="5912" max="5912" width="12.875" style="607" customWidth="1"/>
    <col min="5913" max="5913" width="0.875" style="607" customWidth="1"/>
    <col min="5914" max="5914" width="4.625" style="607" customWidth="1"/>
    <col min="5915" max="5915" width="4.125" style="607" customWidth="1"/>
    <col min="5916" max="5916" width="3.375" style="607" customWidth="1"/>
    <col min="5917" max="6144" width="9" style="607"/>
    <col min="6145" max="6145" width="4.625" style="607" customWidth="1"/>
    <col min="6146" max="6147" width="3.625" style="607" customWidth="1"/>
    <col min="6148" max="6148" width="15.25" style="607" customWidth="1"/>
    <col min="6149" max="6149" width="0.875" style="607" customWidth="1"/>
    <col min="6150" max="6151" width="23.625" style="607" customWidth="1"/>
    <col min="6152" max="6152" width="22.625" style="607" customWidth="1"/>
    <col min="6153" max="6153" width="22.75" style="607" customWidth="1"/>
    <col min="6154" max="6155" width="20.625" style="607" customWidth="1"/>
    <col min="6156" max="6158" width="15.25" style="607" customWidth="1"/>
    <col min="6159" max="6161" width="16.125" style="607" customWidth="1"/>
    <col min="6162" max="6162" width="0.875" style="607" customWidth="1"/>
    <col min="6163" max="6165" width="20.625" style="607" customWidth="1"/>
    <col min="6166" max="6167" width="3.625" style="607" customWidth="1"/>
    <col min="6168" max="6168" width="12.875" style="607" customWidth="1"/>
    <col min="6169" max="6169" width="0.875" style="607" customWidth="1"/>
    <col min="6170" max="6170" width="4.625" style="607" customWidth="1"/>
    <col min="6171" max="6171" width="4.125" style="607" customWidth="1"/>
    <col min="6172" max="6172" width="3.375" style="607" customWidth="1"/>
    <col min="6173" max="6400" width="9" style="607"/>
    <col min="6401" max="6401" width="4.625" style="607" customWidth="1"/>
    <col min="6402" max="6403" width="3.625" style="607" customWidth="1"/>
    <col min="6404" max="6404" width="15.25" style="607" customWidth="1"/>
    <col min="6405" max="6405" width="0.875" style="607" customWidth="1"/>
    <col min="6406" max="6407" width="23.625" style="607" customWidth="1"/>
    <col min="6408" max="6408" width="22.625" style="607" customWidth="1"/>
    <col min="6409" max="6409" width="22.75" style="607" customWidth="1"/>
    <col min="6410" max="6411" width="20.625" style="607" customWidth="1"/>
    <col min="6412" max="6414" width="15.25" style="607" customWidth="1"/>
    <col min="6415" max="6417" width="16.125" style="607" customWidth="1"/>
    <col min="6418" max="6418" width="0.875" style="607" customWidth="1"/>
    <col min="6419" max="6421" width="20.625" style="607" customWidth="1"/>
    <col min="6422" max="6423" width="3.625" style="607" customWidth="1"/>
    <col min="6424" max="6424" width="12.875" style="607" customWidth="1"/>
    <col min="6425" max="6425" width="0.875" style="607" customWidth="1"/>
    <col min="6426" max="6426" width="4.625" style="607" customWidth="1"/>
    <col min="6427" max="6427" width="4.125" style="607" customWidth="1"/>
    <col min="6428" max="6428" width="3.375" style="607" customWidth="1"/>
    <col min="6429" max="6656" width="9" style="607"/>
    <col min="6657" max="6657" width="4.625" style="607" customWidth="1"/>
    <col min="6658" max="6659" width="3.625" style="607" customWidth="1"/>
    <col min="6660" max="6660" width="15.25" style="607" customWidth="1"/>
    <col min="6661" max="6661" width="0.875" style="607" customWidth="1"/>
    <col min="6662" max="6663" width="23.625" style="607" customWidth="1"/>
    <col min="6664" max="6664" width="22.625" style="607" customWidth="1"/>
    <col min="6665" max="6665" width="22.75" style="607" customWidth="1"/>
    <col min="6666" max="6667" width="20.625" style="607" customWidth="1"/>
    <col min="6668" max="6670" width="15.25" style="607" customWidth="1"/>
    <col min="6671" max="6673" width="16.125" style="607" customWidth="1"/>
    <col min="6674" max="6674" width="0.875" style="607" customWidth="1"/>
    <col min="6675" max="6677" width="20.625" style="607" customWidth="1"/>
    <col min="6678" max="6679" width="3.625" style="607" customWidth="1"/>
    <col min="6680" max="6680" width="12.875" style="607" customWidth="1"/>
    <col min="6681" max="6681" width="0.875" style="607" customWidth="1"/>
    <col min="6682" max="6682" width="4.625" style="607" customWidth="1"/>
    <col min="6683" max="6683" width="4.125" style="607" customWidth="1"/>
    <col min="6684" max="6684" width="3.375" style="607" customWidth="1"/>
    <col min="6685" max="6912" width="9" style="607"/>
    <col min="6913" max="6913" width="4.625" style="607" customWidth="1"/>
    <col min="6914" max="6915" width="3.625" style="607" customWidth="1"/>
    <col min="6916" max="6916" width="15.25" style="607" customWidth="1"/>
    <col min="6917" max="6917" width="0.875" style="607" customWidth="1"/>
    <col min="6918" max="6919" width="23.625" style="607" customWidth="1"/>
    <col min="6920" max="6920" width="22.625" style="607" customWidth="1"/>
    <col min="6921" max="6921" width="22.75" style="607" customWidth="1"/>
    <col min="6922" max="6923" width="20.625" style="607" customWidth="1"/>
    <col min="6924" max="6926" width="15.25" style="607" customWidth="1"/>
    <col min="6927" max="6929" width="16.125" style="607" customWidth="1"/>
    <col min="6930" max="6930" width="0.875" style="607" customWidth="1"/>
    <col min="6931" max="6933" width="20.625" style="607" customWidth="1"/>
    <col min="6934" max="6935" width="3.625" style="607" customWidth="1"/>
    <col min="6936" max="6936" width="12.875" style="607" customWidth="1"/>
    <col min="6937" max="6937" width="0.875" style="607" customWidth="1"/>
    <col min="6938" max="6938" width="4.625" style="607" customWidth="1"/>
    <col min="6939" max="6939" width="4.125" style="607" customWidth="1"/>
    <col min="6940" max="6940" width="3.375" style="607" customWidth="1"/>
    <col min="6941" max="7168" width="9" style="607"/>
    <col min="7169" max="7169" width="4.625" style="607" customWidth="1"/>
    <col min="7170" max="7171" width="3.625" style="607" customWidth="1"/>
    <col min="7172" max="7172" width="15.25" style="607" customWidth="1"/>
    <col min="7173" max="7173" width="0.875" style="607" customWidth="1"/>
    <col min="7174" max="7175" width="23.625" style="607" customWidth="1"/>
    <col min="7176" max="7176" width="22.625" style="607" customWidth="1"/>
    <col min="7177" max="7177" width="22.75" style="607" customWidth="1"/>
    <col min="7178" max="7179" width="20.625" style="607" customWidth="1"/>
    <col min="7180" max="7182" width="15.25" style="607" customWidth="1"/>
    <col min="7183" max="7185" width="16.125" style="607" customWidth="1"/>
    <col min="7186" max="7186" width="0.875" style="607" customWidth="1"/>
    <col min="7187" max="7189" width="20.625" style="607" customWidth="1"/>
    <col min="7190" max="7191" width="3.625" style="607" customWidth="1"/>
    <col min="7192" max="7192" width="12.875" style="607" customWidth="1"/>
    <col min="7193" max="7193" width="0.875" style="607" customWidth="1"/>
    <col min="7194" max="7194" width="4.625" style="607" customWidth="1"/>
    <col min="7195" max="7195" width="4.125" style="607" customWidth="1"/>
    <col min="7196" max="7196" width="3.375" style="607" customWidth="1"/>
    <col min="7197" max="7424" width="9" style="607"/>
    <col min="7425" max="7425" width="4.625" style="607" customWidth="1"/>
    <col min="7426" max="7427" width="3.625" style="607" customWidth="1"/>
    <col min="7428" max="7428" width="15.25" style="607" customWidth="1"/>
    <col min="7429" max="7429" width="0.875" style="607" customWidth="1"/>
    <col min="7430" max="7431" width="23.625" style="607" customWidth="1"/>
    <col min="7432" max="7432" width="22.625" style="607" customWidth="1"/>
    <col min="7433" max="7433" width="22.75" style="607" customWidth="1"/>
    <col min="7434" max="7435" width="20.625" style="607" customWidth="1"/>
    <col min="7436" max="7438" width="15.25" style="607" customWidth="1"/>
    <col min="7439" max="7441" width="16.125" style="607" customWidth="1"/>
    <col min="7442" max="7442" width="0.875" style="607" customWidth="1"/>
    <col min="7443" max="7445" width="20.625" style="607" customWidth="1"/>
    <col min="7446" max="7447" width="3.625" style="607" customWidth="1"/>
    <col min="7448" max="7448" width="12.875" style="607" customWidth="1"/>
    <col min="7449" max="7449" width="0.875" style="607" customWidth="1"/>
    <col min="7450" max="7450" width="4.625" style="607" customWidth="1"/>
    <col min="7451" max="7451" width="4.125" style="607" customWidth="1"/>
    <col min="7452" max="7452" width="3.375" style="607" customWidth="1"/>
    <col min="7453" max="7680" width="9" style="607"/>
    <col min="7681" max="7681" width="4.625" style="607" customWidth="1"/>
    <col min="7682" max="7683" width="3.625" style="607" customWidth="1"/>
    <col min="7684" max="7684" width="15.25" style="607" customWidth="1"/>
    <col min="7685" max="7685" width="0.875" style="607" customWidth="1"/>
    <col min="7686" max="7687" width="23.625" style="607" customWidth="1"/>
    <col min="7688" max="7688" width="22.625" style="607" customWidth="1"/>
    <col min="7689" max="7689" width="22.75" style="607" customWidth="1"/>
    <col min="7690" max="7691" width="20.625" style="607" customWidth="1"/>
    <col min="7692" max="7694" width="15.25" style="607" customWidth="1"/>
    <col min="7695" max="7697" width="16.125" style="607" customWidth="1"/>
    <col min="7698" max="7698" width="0.875" style="607" customWidth="1"/>
    <col min="7699" max="7701" width="20.625" style="607" customWidth="1"/>
    <col min="7702" max="7703" width="3.625" style="607" customWidth="1"/>
    <col min="7704" max="7704" width="12.875" style="607" customWidth="1"/>
    <col min="7705" max="7705" width="0.875" style="607" customWidth="1"/>
    <col min="7706" max="7706" width="4.625" style="607" customWidth="1"/>
    <col min="7707" max="7707" width="4.125" style="607" customWidth="1"/>
    <col min="7708" max="7708" width="3.375" style="607" customWidth="1"/>
    <col min="7709" max="7936" width="9" style="607"/>
    <col min="7937" max="7937" width="4.625" style="607" customWidth="1"/>
    <col min="7938" max="7939" width="3.625" style="607" customWidth="1"/>
    <col min="7940" max="7940" width="15.25" style="607" customWidth="1"/>
    <col min="7941" max="7941" width="0.875" style="607" customWidth="1"/>
    <col min="7942" max="7943" width="23.625" style="607" customWidth="1"/>
    <col min="7944" max="7944" width="22.625" style="607" customWidth="1"/>
    <col min="7945" max="7945" width="22.75" style="607" customWidth="1"/>
    <col min="7946" max="7947" width="20.625" style="607" customWidth="1"/>
    <col min="7948" max="7950" width="15.25" style="607" customWidth="1"/>
    <col min="7951" max="7953" width="16.125" style="607" customWidth="1"/>
    <col min="7954" max="7954" width="0.875" style="607" customWidth="1"/>
    <col min="7955" max="7957" width="20.625" style="607" customWidth="1"/>
    <col min="7958" max="7959" width="3.625" style="607" customWidth="1"/>
    <col min="7960" max="7960" width="12.875" style="607" customWidth="1"/>
    <col min="7961" max="7961" width="0.875" style="607" customWidth="1"/>
    <col min="7962" max="7962" width="4.625" style="607" customWidth="1"/>
    <col min="7963" max="7963" width="4.125" style="607" customWidth="1"/>
    <col min="7964" max="7964" width="3.375" style="607" customWidth="1"/>
    <col min="7965" max="8192" width="9" style="607"/>
    <col min="8193" max="8193" width="4.625" style="607" customWidth="1"/>
    <col min="8194" max="8195" width="3.625" style="607" customWidth="1"/>
    <col min="8196" max="8196" width="15.25" style="607" customWidth="1"/>
    <col min="8197" max="8197" width="0.875" style="607" customWidth="1"/>
    <col min="8198" max="8199" width="23.625" style="607" customWidth="1"/>
    <col min="8200" max="8200" width="22.625" style="607" customWidth="1"/>
    <col min="8201" max="8201" width="22.75" style="607" customWidth="1"/>
    <col min="8202" max="8203" width="20.625" style="607" customWidth="1"/>
    <col min="8204" max="8206" width="15.25" style="607" customWidth="1"/>
    <col min="8207" max="8209" width="16.125" style="607" customWidth="1"/>
    <col min="8210" max="8210" width="0.875" style="607" customWidth="1"/>
    <col min="8211" max="8213" width="20.625" style="607" customWidth="1"/>
    <col min="8214" max="8215" width="3.625" style="607" customWidth="1"/>
    <col min="8216" max="8216" width="12.875" style="607" customWidth="1"/>
    <col min="8217" max="8217" width="0.875" style="607" customWidth="1"/>
    <col min="8218" max="8218" width="4.625" style="607" customWidth="1"/>
    <col min="8219" max="8219" width="4.125" style="607" customWidth="1"/>
    <col min="8220" max="8220" width="3.375" style="607" customWidth="1"/>
    <col min="8221" max="8448" width="9" style="607"/>
    <col min="8449" max="8449" width="4.625" style="607" customWidth="1"/>
    <col min="8450" max="8451" width="3.625" style="607" customWidth="1"/>
    <col min="8452" max="8452" width="15.25" style="607" customWidth="1"/>
    <col min="8453" max="8453" width="0.875" style="607" customWidth="1"/>
    <col min="8454" max="8455" width="23.625" style="607" customWidth="1"/>
    <col min="8456" max="8456" width="22.625" style="607" customWidth="1"/>
    <col min="8457" max="8457" width="22.75" style="607" customWidth="1"/>
    <col min="8458" max="8459" width="20.625" style="607" customWidth="1"/>
    <col min="8460" max="8462" width="15.25" style="607" customWidth="1"/>
    <col min="8463" max="8465" width="16.125" style="607" customWidth="1"/>
    <col min="8466" max="8466" width="0.875" style="607" customWidth="1"/>
    <col min="8467" max="8469" width="20.625" style="607" customWidth="1"/>
    <col min="8470" max="8471" width="3.625" style="607" customWidth="1"/>
    <col min="8472" max="8472" width="12.875" style="607" customWidth="1"/>
    <col min="8473" max="8473" width="0.875" style="607" customWidth="1"/>
    <col min="8474" max="8474" width="4.625" style="607" customWidth="1"/>
    <col min="8475" max="8475" width="4.125" style="607" customWidth="1"/>
    <col min="8476" max="8476" width="3.375" style="607" customWidth="1"/>
    <col min="8477" max="8704" width="9" style="607"/>
    <col min="8705" max="8705" width="4.625" style="607" customWidth="1"/>
    <col min="8706" max="8707" width="3.625" style="607" customWidth="1"/>
    <col min="8708" max="8708" width="15.25" style="607" customWidth="1"/>
    <col min="8709" max="8709" width="0.875" style="607" customWidth="1"/>
    <col min="8710" max="8711" width="23.625" style="607" customWidth="1"/>
    <col min="8712" max="8712" width="22.625" style="607" customWidth="1"/>
    <col min="8713" max="8713" width="22.75" style="607" customWidth="1"/>
    <col min="8714" max="8715" width="20.625" style="607" customWidth="1"/>
    <col min="8716" max="8718" width="15.25" style="607" customWidth="1"/>
    <col min="8719" max="8721" width="16.125" style="607" customWidth="1"/>
    <col min="8722" max="8722" width="0.875" style="607" customWidth="1"/>
    <col min="8723" max="8725" width="20.625" style="607" customWidth="1"/>
    <col min="8726" max="8727" width="3.625" style="607" customWidth="1"/>
    <col min="8728" max="8728" width="12.875" style="607" customWidth="1"/>
    <col min="8729" max="8729" width="0.875" style="607" customWidth="1"/>
    <col min="8730" max="8730" width="4.625" style="607" customWidth="1"/>
    <col min="8731" max="8731" width="4.125" style="607" customWidth="1"/>
    <col min="8732" max="8732" width="3.375" style="607" customWidth="1"/>
    <col min="8733" max="8960" width="9" style="607"/>
    <col min="8961" max="8961" width="4.625" style="607" customWidth="1"/>
    <col min="8962" max="8963" width="3.625" style="607" customWidth="1"/>
    <col min="8964" max="8964" width="15.25" style="607" customWidth="1"/>
    <col min="8965" max="8965" width="0.875" style="607" customWidth="1"/>
    <col min="8966" max="8967" width="23.625" style="607" customWidth="1"/>
    <col min="8968" max="8968" width="22.625" style="607" customWidth="1"/>
    <col min="8969" max="8969" width="22.75" style="607" customWidth="1"/>
    <col min="8970" max="8971" width="20.625" style="607" customWidth="1"/>
    <col min="8972" max="8974" width="15.25" style="607" customWidth="1"/>
    <col min="8975" max="8977" width="16.125" style="607" customWidth="1"/>
    <col min="8978" max="8978" width="0.875" style="607" customWidth="1"/>
    <col min="8979" max="8981" width="20.625" style="607" customWidth="1"/>
    <col min="8982" max="8983" width="3.625" style="607" customWidth="1"/>
    <col min="8984" max="8984" width="12.875" style="607" customWidth="1"/>
    <col min="8985" max="8985" width="0.875" style="607" customWidth="1"/>
    <col min="8986" max="8986" width="4.625" style="607" customWidth="1"/>
    <col min="8987" max="8987" width="4.125" style="607" customWidth="1"/>
    <col min="8988" max="8988" width="3.375" style="607" customWidth="1"/>
    <col min="8989" max="9216" width="9" style="607"/>
    <col min="9217" max="9217" width="4.625" style="607" customWidth="1"/>
    <col min="9218" max="9219" width="3.625" style="607" customWidth="1"/>
    <col min="9220" max="9220" width="15.25" style="607" customWidth="1"/>
    <col min="9221" max="9221" width="0.875" style="607" customWidth="1"/>
    <col min="9222" max="9223" width="23.625" style="607" customWidth="1"/>
    <col min="9224" max="9224" width="22.625" style="607" customWidth="1"/>
    <col min="9225" max="9225" width="22.75" style="607" customWidth="1"/>
    <col min="9226" max="9227" width="20.625" style="607" customWidth="1"/>
    <col min="9228" max="9230" width="15.25" style="607" customWidth="1"/>
    <col min="9231" max="9233" width="16.125" style="607" customWidth="1"/>
    <col min="9234" max="9234" width="0.875" style="607" customWidth="1"/>
    <col min="9235" max="9237" width="20.625" style="607" customWidth="1"/>
    <col min="9238" max="9239" width="3.625" style="607" customWidth="1"/>
    <col min="9240" max="9240" width="12.875" style="607" customWidth="1"/>
    <col min="9241" max="9241" width="0.875" style="607" customWidth="1"/>
    <col min="9242" max="9242" width="4.625" style="607" customWidth="1"/>
    <col min="9243" max="9243" width="4.125" style="607" customWidth="1"/>
    <col min="9244" max="9244" width="3.375" style="607" customWidth="1"/>
    <col min="9245" max="9472" width="9" style="607"/>
    <col min="9473" max="9473" width="4.625" style="607" customWidth="1"/>
    <col min="9474" max="9475" width="3.625" style="607" customWidth="1"/>
    <col min="9476" max="9476" width="15.25" style="607" customWidth="1"/>
    <col min="9477" max="9477" width="0.875" style="607" customWidth="1"/>
    <col min="9478" max="9479" width="23.625" style="607" customWidth="1"/>
    <col min="9480" max="9480" width="22.625" style="607" customWidth="1"/>
    <col min="9481" max="9481" width="22.75" style="607" customWidth="1"/>
    <col min="9482" max="9483" width="20.625" style="607" customWidth="1"/>
    <col min="9484" max="9486" width="15.25" style="607" customWidth="1"/>
    <col min="9487" max="9489" width="16.125" style="607" customWidth="1"/>
    <col min="9490" max="9490" width="0.875" style="607" customWidth="1"/>
    <col min="9491" max="9493" width="20.625" style="607" customWidth="1"/>
    <col min="9494" max="9495" width="3.625" style="607" customWidth="1"/>
    <col min="9496" max="9496" width="12.875" style="607" customWidth="1"/>
    <col min="9497" max="9497" width="0.875" style="607" customWidth="1"/>
    <col min="9498" max="9498" width="4.625" style="607" customWidth="1"/>
    <col min="9499" max="9499" width="4.125" style="607" customWidth="1"/>
    <col min="9500" max="9500" width="3.375" style="607" customWidth="1"/>
    <col min="9501" max="9728" width="9" style="607"/>
    <col min="9729" max="9729" width="4.625" style="607" customWidth="1"/>
    <col min="9730" max="9731" width="3.625" style="607" customWidth="1"/>
    <col min="9732" max="9732" width="15.25" style="607" customWidth="1"/>
    <col min="9733" max="9733" width="0.875" style="607" customWidth="1"/>
    <col min="9734" max="9735" width="23.625" style="607" customWidth="1"/>
    <col min="9736" max="9736" width="22.625" style="607" customWidth="1"/>
    <col min="9737" max="9737" width="22.75" style="607" customWidth="1"/>
    <col min="9738" max="9739" width="20.625" style="607" customWidth="1"/>
    <col min="9740" max="9742" width="15.25" style="607" customWidth="1"/>
    <col min="9743" max="9745" width="16.125" style="607" customWidth="1"/>
    <col min="9746" max="9746" width="0.875" style="607" customWidth="1"/>
    <col min="9747" max="9749" width="20.625" style="607" customWidth="1"/>
    <col min="9750" max="9751" width="3.625" style="607" customWidth="1"/>
    <col min="9752" max="9752" width="12.875" style="607" customWidth="1"/>
    <col min="9753" max="9753" width="0.875" style="607" customWidth="1"/>
    <col min="9754" max="9754" width="4.625" style="607" customWidth="1"/>
    <col min="9755" max="9755" width="4.125" style="607" customWidth="1"/>
    <col min="9756" max="9756" width="3.375" style="607" customWidth="1"/>
    <col min="9757" max="9984" width="9" style="607"/>
    <col min="9985" max="9985" width="4.625" style="607" customWidth="1"/>
    <col min="9986" max="9987" width="3.625" style="607" customWidth="1"/>
    <col min="9988" max="9988" width="15.25" style="607" customWidth="1"/>
    <col min="9989" max="9989" width="0.875" style="607" customWidth="1"/>
    <col min="9990" max="9991" width="23.625" style="607" customWidth="1"/>
    <col min="9992" max="9992" width="22.625" style="607" customWidth="1"/>
    <col min="9993" max="9993" width="22.75" style="607" customWidth="1"/>
    <col min="9994" max="9995" width="20.625" style="607" customWidth="1"/>
    <col min="9996" max="9998" width="15.25" style="607" customWidth="1"/>
    <col min="9999" max="10001" width="16.125" style="607" customWidth="1"/>
    <col min="10002" max="10002" width="0.875" style="607" customWidth="1"/>
    <col min="10003" max="10005" width="20.625" style="607" customWidth="1"/>
    <col min="10006" max="10007" width="3.625" style="607" customWidth="1"/>
    <col min="10008" max="10008" width="12.875" style="607" customWidth="1"/>
    <col min="10009" max="10009" width="0.875" style="607" customWidth="1"/>
    <col min="10010" max="10010" width="4.625" style="607" customWidth="1"/>
    <col min="10011" max="10011" width="4.125" style="607" customWidth="1"/>
    <col min="10012" max="10012" width="3.375" style="607" customWidth="1"/>
    <col min="10013" max="10240" width="9" style="607"/>
    <col min="10241" max="10241" width="4.625" style="607" customWidth="1"/>
    <col min="10242" max="10243" width="3.625" style="607" customWidth="1"/>
    <col min="10244" max="10244" width="15.25" style="607" customWidth="1"/>
    <col min="10245" max="10245" width="0.875" style="607" customWidth="1"/>
    <col min="10246" max="10247" width="23.625" style="607" customWidth="1"/>
    <col min="10248" max="10248" width="22.625" style="607" customWidth="1"/>
    <col min="10249" max="10249" width="22.75" style="607" customWidth="1"/>
    <col min="10250" max="10251" width="20.625" style="607" customWidth="1"/>
    <col min="10252" max="10254" width="15.25" style="607" customWidth="1"/>
    <col min="10255" max="10257" width="16.125" style="607" customWidth="1"/>
    <col min="10258" max="10258" width="0.875" style="607" customWidth="1"/>
    <col min="10259" max="10261" width="20.625" style="607" customWidth="1"/>
    <col min="10262" max="10263" width="3.625" style="607" customWidth="1"/>
    <col min="10264" max="10264" width="12.875" style="607" customWidth="1"/>
    <col min="10265" max="10265" width="0.875" style="607" customWidth="1"/>
    <col min="10266" max="10266" width="4.625" style="607" customWidth="1"/>
    <col min="10267" max="10267" width="4.125" style="607" customWidth="1"/>
    <col min="10268" max="10268" width="3.375" style="607" customWidth="1"/>
    <col min="10269" max="10496" width="9" style="607"/>
    <col min="10497" max="10497" width="4.625" style="607" customWidth="1"/>
    <col min="10498" max="10499" width="3.625" style="607" customWidth="1"/>
    <col min="10500" max="10500" width="15.25" style="607" customWidth="1"/>
    <col min="10501" max="10501" width="0.875" style="607" customWidth="1"/>
    <col min="10502" max="10503" width="23.625" style="607" customWidth="1"/>
    <col min="10504" max="10504" width="22.625" style="607" customWidth="1"/>
    <col min="10505" max="10505" width="22.75" style="607" customWidth="1"/>
    <col min="10506" max="10507" width="20.625" style="607" customWidth="1"/>
    <col min="10508" max="10510" width="15.25" style="607" customWidth="1"/>
    <col min="10511" max="10513" width="16.125" style="607" customWidth="1"/>
    <col min="10514" max="10514" width="0.875" style="607" customWidth="1"/>
    <col min="10515" max="10517" width="20.625" style="607" customWidth="1"/>
    <col min="10518" max="10519" width="3.625" style="607" customWidth="1"/>
    <col min="10520" max="10520" width="12.875" style="607" customWidth="1"/>
    <col min="10521" max="10521" width="0.875" style="607" customWidth="1"/>
    <col min="10522" max="10522" width="4.625" style="607" customWidth="1"/>
    <col min="10523" max="10523" width="4.125" style="607" customWidth="1"/>
    <col min="10524" max="10524" width="3.375" style="607" customWidth="1"/>
    <col min="10525" max="10752" width="9" style="607"/>
    <col min="10753" max="10753" width="4.625" style="607" customWidth="1"/>
    <col min="10754" max="10755" width="3.625" style="607" customWidth="1"/>
    <col min="10756" max="10756" width="15.25" style="607" customWidth="1"/>
    <col min="10757" max="10757" width="0.875" style="607" customWidth="1"/>
    <col min="10758" max="10759" width="23.625" style="607" customWidth="1"/>
    <col min="10760" max="10760" width="22.625" style="607" customWidth="1"/>
    <col min="10761" max="10761" width="22.75" style="607" customWidth="1"/>
    <col min="10762" max="10763" width="20.625" style="607" customWidth="1"/>
    <col min="10764" max="10766" width="15.25" style="607" customWidth="1"/>
    <col min="10767" max="10769" width="16.125" style="607" customWidth="1"/>
    <col min="10770" max="10770" width="0.875" style="607" customWidth="1"/>
    <col min="10771" max="10773" width="20.625" style="607" customWidth="1"/>
    <col min="10774" max="10775" width="3.625" style="607" customWidth="1"/>
    <col min="10776" max="10776" width="12.875" style="607" customWidth="1"/>
    <col min="10777" max="10777" width="0.875" style="607" customWidth="1"/>
    <col min="10778" max="10778" width="4.625" style="607" customWidth="1"/>
    <col min="10779" max="10779" width="4.125" style="607" customWidth="1"/>
    <col min="10780" max="10780" width="3.375" style="607" customWidth="1"/>
    <col min="10781" max="11008" width="9" style="607"/>
    <col min="11009" max="11009" width="4.625" style="607" customWidth="1"/>
    <col min="11010" max="11011" width="3.625" style="607" customWidth="1"/>
    <col min="11012" max="11012" width="15.25" style="607" customWidth="1"/>
    <col min="11013" max="11013" width="0.875" style="607" customWidth="1"/>
    <col min="11014" max="11015" width="23.625" style="607" customWidth="1"/>
    <col min="11016" max="11016" width="22.625" style="607" customWidth="1"/>
    <col min="11017" max="11017" width="22.75" style="607" customWidth="1"/>
    <col min="11018" max="11019" width="20.625" style="607" customWidth="1"/>
    <col min="11020" max="11022" width="15.25" style="607" customWidth="1"/>
    <col min="11023" max="11025" width="16.125" style="607" customWidth="1"/>
    <col min="11026" max="11026" width="0.875" style="607" customWidth="1"/>
    <col min="11027" max="11029" width="20.625" style="607" customWidth="1"/>
    <col min="11030" max="11031" width="3.625" style="607" customWidth="1"/>
    <col min="11032" max="11032" width="12.875" style="607" customWidth="1"/>
    <col min="11033" max="11033" width="0.875" style="607" customWidth="1"/>
    <col min="11034" max="11034" width="4.625" style="607" customWidth="1"/>
    <col min="11035" max="11035" width="4.125" style="607" customWidth="1"/>
    <col min="11036" max="11036" width="3.375" style="607" customWidth="1"/>
    <col min="11037" max="11264" width="9" style="607"/>
    <col min="11265" max="11265" width="4.625" style="607" customWidth="1"/>
    <col min="11266" max="11267" width="3.625" style="607" customWidth="1"/>
    <col min="11268" max="11268" width="15.25" style="607" customWidth="1"/>
    <col min="11269" max="11269" width="0.875" style="607" customWidth="1"/>
    <col min="11270" max="11271" width="23.625" style="607" customWidth="1"/>
    <col min="11272" max="11272" width="22.625" style="607" customWidth="1"/>
    <col min="11273" max="11273" width="22.75" style="607" customWidth="1"/>
    <col min="11274" max="11275" width="20.625" style="607" customWidth="1"/>
    <col min="11276" max="11278" width="15.25" style="607" customWidth="1"/>
    <col min="11279" max="11281" width="16.125" style="607" customWidth="1"/>
    <col min="11282" max="11282" width="0.875" style="607" customWidth="1"/>
    <col min="11283" max="11285" width="20.625" style="607" customWidth="1"/>
    <col min="11286" max="11287" width="3.625" style="607" customWidth="1"/>
    <col min="11288" max="11288" width="12.875" style="607" customWidth="1"/>
    <col min="11289" max="11289" width="0.875" style="607" customWidth="1"/>
    <col min="11290" max="11290" width="4.625" style="607" customWidth="1"/>
    <col min="11291" max="11291" width="4.125" style="607" customWidth="1"/>
    <col min="11292" max="11292" width="3.375" style="607" customWidth="1"/>
    <col min="11293" max="11520" width="9" style="607"/>
    <col min="11521" max="11521" width="4.625" style="607" customWidth="1"/>
    <col min="11522" max="11523" width="3.625" style="607" customWidth="1"/>
    <col min="11524" max="11524" width="15.25" style="607" customWidth="1"/>
    <col min="11525" max="11525" width="0.875" style="607" customWidth="1"/>
    <col min="11526" max="11527" width="23.625" style="607" customWidth="1"/>
    <col min="11528" max="11528" width="22.625" style="607" customWidth="1"/>
    <col min="11529" max="11529" width="22.75" style="607" customWidth="1"/>
    <col min="11530" max="11531" width="20.625" style="607" customWidth="1"/>
    <col min="11532" max="11534" width="15.25" style="607" customWidth="1"/>
    <col min="11535" max="11537" width="16.125" style="607" customWidth="1"/>
    <col min="11538" max="11538" width="0.875" style="607" customWidth="1"/>
    <col min="11539" max="11541" width="20.625" style="607" customWidth="1"/>
    <col min="11542" max="11543" width="3.625" style="607" customWidth="1"/>
    <col min="11544" max="11544" width="12.875" style="607" customWidth="1"/>
    <col min="11545" max="11545" width="0.875" style="607" customWidth="1"/>
    <col min="11546" max="11546" width="4.625" style="607" customWidth="1"/>
    <col min="11547" max="11547" width="4.125" style="607" customWidth="1"/>
    <col min="11548" max="11548" width="3.375" style="607" customWidth="1"/>
    <col min="11549" max="11776" width="9" style="607"/>
    <col min="11777" max="11777" width="4.625" style="607" customWidth="1"/>
    <col min="11778" max="11779" width="3.625" style="607" customWidth="1"/>
    <col min="11780" max="11780" width="15.25" style="607" customWidth="1"/>
    <col min="11781" max="11781" width="0.875" style="607" customWidth="1"/>
    <col min="11782" max="11783" width="23.625" style="607" customWidth="1"/>
    <col min="11784" max="11784" width="22.625" style="607" customWidth="1"/>
    <col min="11785" max="11785" width="22.75" style="607" customWidth="1"/>
    <col min="11786" max="11787" width="20.625" style="607" customWidth="1"/>
    <col min="11788" max="11790" width="15.25" style="607" customWidth="1"/>
    <col min="11791" max="11793" width="16.125" style="607" customWidth="1"/>
    <col min="11794" max="11794" width="0.875" style="607" customWidth="1"/>
    <col min="11795" max="11797" width="20.625" style="607" customWidth="1"/>
    <col min="11798" max="11799" width="3.625" style="607" customWidth="1"/>
    <col min="11800" max="11800" width="12.875" style="607" customWidth="1"/>
    <col min="11801" max="11801" width="0.875" style="607" customWidth="1"/>
    <col min="11802" max="11802" width="4.625" style="607" customWidth="1"/>
    <col min="11803" max="11803" width="4.125" style="607" customWidth="1"/>
    <col min="11804" max="11804" width="3.375" style="607" customWidth="1"/>
    <col min="11805" max="12032" width="9" style="607"/>
    <col min="12033" max="12033" width="4.625" style="607" customWidth="1"/>
    <col min="12034" max="12035" width="3.625" style="607" customWidth="1"/>
    <col min="12036" max="12036" width="15.25" style="607" customWidth="1"/>
    <col min="12037" max="12037" width="0.875" style="607" customWidth="1"/>
    <col min="12038" max="12039" width="23.625" style="607" customWidth="1"/>
    <col min="12040" max="12040" width="22.625" style="607" customWidth="1"/>
    <col min="12041" max="12041" width="22.75" style="607" customWidth="1"/>
    <col min="12042" max="12043" width="20.625" style="607" customWidth="1"/>
    <col min="12044" max="12046" width="15.25" style="607" customWidth="1"/>
    <col min="12047" max="12049" width="16.125" style="607" customWidth="1"/>
    <col min="12050" max="12050" width="0.875" style="607" customWidth="1"/>
    <col min="12051" max="12053" width="20.625" style="607" customWidth="1"/>
    <col min="12054" max="12055" width="3.625" style="607" customWidth="1"/>
    <col min="12056" max="12056" width="12.875" style="607" customWidth="1"/>
    <col min="12057" max="12057" width="0.875" style="607" customWidth="1"/>
    <col min="12058" max="12058" width="4.625" style="607" customWidth="1"/>
    <col min="12059" max="12059" width="4.125" style="607" customWidth="1"/>
    <col min="12060" max="12060" width="3.375" style="607" customWidth="1"/>
    <col min="12061" max="12288" width="9" style="607"/>
    <col min="12289" max="12289" width="4.625" style="607" customWidth="1"/>
    <col min="12290" max="12291" width="3.625" style="607" customWidth="1"/>
    <col min="12292" max="12292" width="15.25" style="607" customWidth="1"/>
    <col min="12293" max="12293" width="0.875" style="607" customWidth="1"/>
    <col min="12294" max="12295" width="23.625" style="607" customWidth="1"/>
    <col min="12296" max="12296" width="22.625" style="607" customWidth="1"/>
    <col min="12297" max="12297" width="22.75" style="607" customWidth="1"/>
    <col min="12298" max="12299" width="20.625" style="607" customWidth="1"/>
    <col min="12300" max="12302" width="15.25" style="607" customWidth="1"/>
    <col min="12303" max="12305" width="16.125" style="607" customWidth="1"/>
    <col min="12306" max="12306" width="0.875" style="607" customWidth="1"/>
    <col min="12307" max="12309" width="20.625" style="607" customWidth="1"/>
    <col min="12310" max="12311" width="3.625" style="607" customWidth="1"/>
    <col min="12312" max="12312" width="12.875" style="607" customWidth="1"/>
    <col min="12313" max="12313" width="0.875" style="607" customWidth="1"/>
    <col min="12314" max="12314" width="4.625" style="607" customWidth="1"/>
    <col min="12315" max="12315" width="4.125" style="607" customWidth="1"/>
    <col min="12316" max="12316" width="3.375" style="607" customWidth="1"/>
    <col min="12317" max="12544" width="9" style="607"/>
    <col min="12545" max="12545" width="4.625" style="607" customWidth="1"/>
    <col min="12546" max="12547" width="3.625" style="607" customWidth="1"/>
    <col min="12548" max="12548" width="15.25" style="607" customWidth="1"/>
    <col min="12549" max="12549" width="0.875" style="607" customWidth="1"/>
    <col min="12550" max="12551" width="23.625" style="607" customWidth="1"/>
    <col min="12552" max="12552" width="22.625" style="607" customWidth="1"/>
    <col min="12553" max="12553" width="22.75" style="607" customWidth="1"/>
    <col min="12554" max="12555" width="20.625" style="607" customWidth="1"/>
    <col min="12556" max="12558" width="15.25" style="607" customWidth="1"/>
    <col min="12559" max="12561" width="16.125" style="607" customWidth="1"/>
    <col min="12562" max="12562" width="0.875" style="607" customWidth="1"/>
    <col min="12563" max="12565" width="20.625" style="607" customWidth="1"/>
    <col min="12566" max="12567" width="3.625" style="607" customWidth="1"/>
    <col min="12568" max="12568" width="12.875" style="607" customWidth="1"/>
    <col min="12569" max="12569" width="0.875" style="607" customWidth="1"/>
    <col min="12570" max="12570" width="4.625" style="607" customWidth="1"/>
    <col min="12571" max="12571" width="4.125" style="607" customWidth="1"/>
    <col min="12572" max="12572" width="3.375" style="607" customWidth="1"/>
    <col min="12573" max="12800" width="9" style="607"/>
    <col min="12801" max="12801" width="4.625" style="607" customWidth="1"/>
    <col min="12802" max="12803" width="3.625" style="607" customWidth="1"/>
    <col min="12804" max="12804" width="15.25" style="607" customWidth="1"/>
    <col min="12805" max="12805" width="0.875" style="607" customWidth="1"/>
    <col min="12806" max="12807" width="23.625" style="607" customWidth="1"/>
    <col min="12808" max="12808" width="22.625" style="607" customWidth="1"/>
    <col min="12809" max="12809" width="22.75" style="607" customWidth="1"/>
    <col min="12810" max="12811" width="20.625" style="607" customWidth="1"/>
    <col min="12812" max="12814" width="15.25" style="607" customWidth="1"/>
    <col min="12815" max="12817" width="16.125" style="607" customWidth="1"/>
    <col min="12818" max="12818" width="0.875" style="607" customWidth="1"/>
    <col min="12819" max="12821" width="20.625" style="607" customWidth="1"/>
    <col min="12822" max="12823" width="3.625" style="607" customWidth="1"/>
    <col min="12824" max="12824" width="12.875" style="607" customWidth="1"/>
    <col min="12825" max="12825" width="0.875" style="607" customWidth="1"/>
    <col min="12826" max="12826" width="4.625" style="607" customWidth="1"/>
    <col min="12827" max="12827" width="4.125" style="607" customWidth="1"/>
    <col min="12828" max="12828" width="3.375" style="607" customWidth="1"/>
    <col min="12829" max="13056" width="9" style="607"/>
    <col min="13057" max="13057" width="4.625" style="607" customWidth="1"/>
    <col min="13058" max="13059" width="3.625" style="607" customWidth="1"/>
    <col min="13060" max="13060" width="15.25" style="607" customWidth="1"/>
    <col min="13061" max="13061" width="0.875" style="607" customWidth="1"/>
    <col min="13062" max="13063" width="23.625" style="607" customWidth="1"/>
    <col min="13064" max="13064" width="22.625" style="607" customWidth="1"/>
    <col min="13065" max="13065" width="22.75" style="607" customWidth="1"/>
    <col min="13066" max="13067" width="20.625" style="607" customWidth="1"/>
    <col min="13068" max="13070" width="15.25" style="607" customWidth="1"/>
    <col min="13071" max="13073" width="16.125" style="607" customWidth="1"/>
    <col min="13074" max="13074" width="0.875" style="607" customWidth="1"/>
    <col min="13075" max="13077" width="20.625" style="607" customWidth="1"/>
    <col min="13078" max="13079" width="3.625" style="607" customWidth="1"/>
    <col min="13080" max="13080" width="12.875" style="607" customWidth="1"/>
    <col min="13081" max="13081" width="0.875" style="607" customWidth="1"/>
    <col min="13082" max="13082" width="4.625" style="607" customWidth="1"/>
    <col min="13083" max="13083" width="4.125" style="607" customWidth="1"/>
    <col min="13084" max="13084" width="3.375" style="607" customWidth="1"/>
    <col min="13085" max="13312" width="9" style="607"/>
    <col min="13313" max="13313" width="4.625" style="607" customWidth="1"/>
    <col min="13314" max="13315" width="3.625" style="607" customWidth="1"/>
    <col min="13316" max="13316" width="15.25" style="607" customWidth="1"/>
    <col min="13317" max="13317" width="0.875" style="607" customWidth="1"/>
    <col min="13318" max="13319" width="23.625" style="607" customWidth="1"/>
    <col min="13320" max="13320" width="22.625" style="607" customWidth="1"/>
    <col min="13321" max="13321" width="22.75" style="607" customWidth="1"/>
    <col min="13322" max="13323" width="20.625" style="607" customWidth="1"/>
    <col min="13324" max="13326" width="15.25" style="607" customWidth="1"/>
    <col min="13327" max="13329" width="16.125" style="607" customWidth="1"/>
    <col min="13330" max="13330" width="0.875" style="607" customWidth="1"/>
    <col min="13331" max="13333" width="20.625" style="607" customWidth="1"/>
    <col min="13334" max="13335" width="3.625" style="607" customWidth="1"/>
    <col min="13336" max="13336" width="12.875" style="607" customWidth="1"/>
    <col min="13337" max="13337" width="0.875" style="607" customWidth="1"/>
    <col min="13338" max="13338" width="4.625" style="607" customWidth="1"/>
    <col min="13339" max="13339" width="4.125" style="607" customWidth="1"/>
    <col min="13340" max="13340" width="3.375" style="607" customWidth="1"/>
    <col min="13341" max="13568" width="9" style="607"/>
    <col min="13569" max="13569" width="4.625" style="607" customWidth="1"/>
    <col min="13570" max="13571" width="3.625" style="607" customWidth="1"/>
    <col min="13572" max="13572" width="15.25" style="607" customWidth="1"/>
    <col min="13573" max="13573" width="0.875" style="607" customWidth="1"/>
    <col min="13574" max="13575" width="23.625" style="607" customWidth="1"/>
    <col min="13576" max="13576" width="22.625" style="607" customWidth="1"/>
    <col min="13577" max="13577" width="22.75" style="607" customWidth="1"/>
    <col min="13578" max="13579" width="20.625" style="607" customWidth="1"/>
    <col min="13580" max="13582" width="15.25" style="607" customWidth="1"/>
    <col min="13583" max="13585" width="16.125" style="607" customWidth="1"/>
    <col min="13586" max="13586" width="0.875" style="607" customWidth="1"/>
    <col min="13587" max="13589" width="20.625" style="607" customWidth="1"/>
    <col min="13590" max="13591" width="3.625" style="607" customWidth="1"/>
    <col min="13592" max="13592" width="12.875" style="607" customWidth="1"/>
    <col min="13593" max="13593" width="0.875" style="607" customWidth="1"/>
    <col min="13594" max="13594" width="4.625" style="607" customWidth="1"/>
    <col min="13595" max="13595" width="4.125" style="607" customWidth="1"/>
    <col min="13596" max="13596" width="3.375" style="607" customWidth="1"/>
    <col min="13597" max="13824" width="9" style="607"/>
    <col min="13825" max="13825" width="4.625" style="607" customWidth="1"/>
    <col min="13826" max="13827" width="3.625" style="607" customWidth="1"/>
    <col min="13828" max="13828" width="15.25" style="607" customWidth="1"/>
    <col min="13829" max="13829" width="0.875" style="607" customWidth="1"/>
    <col min="13830" max="13831" width="23.625" style="607" customWidth="1"/>
    <col min="13832" max="13832" width="22.625" style="607" customWidth="1"/>
    <col min="13833" max="13833" width="22.75" style="607" customWidth="1"/>
    <col min="13834" max="13835" width="20.625" style="607" customWidth="1"/>
    <col min="13836" max="13838" width="15.25" style="607" customWidth="1"/>
    <col min="13839" max="13841" width="16.125" style="607" customWidth="1"/>
    <col min="13842" max="13842" width="0.875" style="607" customWidth="1"/>
    <col min="13843" max="13845" width="20.625" style="607" customWidth="1"/>
    <col min="13846" max="13847" width="3.625" style="607" customWidth="1"/>
    <col min="13848" max="13848" width="12.875" style="607" customWidth="1"/>
    <col min="13849" max="13849" width="0.875" style="607" customWidth="1"/>
    <col min="13850" max="13850" width="4.625" style="607" customWidth="1"/>
    <col min="13851" max="13851" width="4.125" style="607" customWidth="1"/>
    <col min="13852" max="13852" width="3.375" style="607" customWidth="1"/>
    <col min="13853" max="14080" width="9" style="607"/>
    <col min="14081" max="14081" width="4.625" style="607" customWidth="1"/>
    <col min="14082" max="14083" width="3.625" style="607" customWidth="1"/>
    <col min="14084" max="14084" width="15.25" style="607" customWidth="1"/>
    <col min="14085" max="14085" width="0.875" style="607" customWidth="1"/>
    <col min="14086" max="14087" width="23.625" style="607" customWidth="1"/>
    <col min="14088" max="14088" width="22.625" style="607" customWidth="1"/>
    <col min="14089" max="14089" width="22.75" style="607" customWidth="1"/>
    <col min="14090" max="14091" width="20.625" style="607" customWidth="1"/>
    <col min="14092" max="14094" width="15.25" style="607" customWidth="1"/>
    <col min="14095" max="14097" width="16.125" style="607" customWidth="1"/>
    <col min="14098" max="14098" width="0.875" style="607" customWidth="1"/>
    <col min="14099" max="14101" width="20.625" style="607" customWidth="1"/>
    <col min="14102" max="14103" width="3.625" style="607" customWidth="1"/>
    <col min="14104" max="14104" width="12.875" style="607" customWidth="1"/>
    <col min="14105" max="14105" width="0.875" style="607" customWidth="1"/>
    <col min="14106" max="14106" width="4.625" style="607" customWidth="1"/>
    <col min="14107" max="14107" width="4.125" style="607" customWidth="1"/>
    <col min="14108" max="14108" width="3.375" style="607" customWidth="1"/>
    <col min="14109" max="14336" width="9" style="607"/>
    <col min="14337" max="14337" width="4.625" style="607" customWidth="1"/>
    <col min="14338" max="14339" width="3.625" style="607" customWidth="1"/>
    <col min="14340" max="14340" width="15.25" style="607" customWidth="1"/>
    <col min="14341" max="14341" width="0.875" style="607" customWidth="1"/>
    <col min="14342" max="14343" width="23.625" style="607" customWidth="1"/>
    <col min="14344" max="14344" width="22.625" style="607" customWidth="1"/>
    <col min="14345" max="14345" width="22.75" style="607" customWidth="1"/>
    <col min="14346" max="14347" width="20.625" style="607" customWidth="1"/>
    <col min="14348" max="14350" width="15.25" style="607" customWidth="1"/>
    <col min="14351" max="14353" width="16.125" style="607" customWidth="1"/>
    <col min="14354" max="14354" width="0.875" style="607" customWidth="1"/>
    <col min="14355" max="14357" width="20.625" style="607" customWidth="1"/>
    <col min="14358" max="14359" width="3.625" style="607" customWidth="1"/>
    <col min="14360" max="14360" width="12.875" style="607" customWidth="1"/>
    <col min="14361" max="14361" width="0.875" style="607" customWidth="1"/>
    <col min="14362" max="14362" width="4.625" style="607" customWidth="1"/>
    <col min="14363" max="14363" width="4.125" style="607" customWidth="1"/>
    <col min="14364" max="14364" width="3.375" style="607" customWidth="1"/>
    <col min="14365" max="14592" width="9" style="607"/>
    <col min="14593" max="14593" width="4.625" style="607" customWidth="1"/>
    <col min="14594" max="14595" width="3.625" style="607" customWidth="1"/>
    <col min="14596" max="14596" width="15.25" style="607" customWidth="1"/>
    <col min="14597" max="14597" width="0.875" style="607" customWidth="1"/>
    <col min="14598" max="14599" width="23.625" style="607" customWidth="1"/>
    <col min="14600" max="14600" width="22.625" style="607" customWidth="1"/>
    <col min="14601" max="14601" width="22.75" style="607" customWidth="1"/>
    <col min="14602" max="14603" width="20.625" style="607" customWidth="1"/>
    <col min="14604" max="14606" width="15.25" style="607" customWidth="1"/>
    <col min="14607" max="14609" width="16.125" style="607" customWidth="1"/>
    <col min="14610" max="14610" width="0.875" style="607" customWidth="1"/>
    <col min="14611" max="14613" width="20.625" style="607" customWidth="1"/>
    <col min="14614" max="14615" width="3.625" style="607" customWidth="1"/>
    <col min="14616" max="14616" width="12.875" style="607" customWidth="1"/>
    <col min="14617" max="14617" width="0.875" style="607" customWidth="1"/>
    <col min="14618" max="14618" width="4.625" style="607" customWidth="1"/>
    <col min="14619" max="14619" width="4.125" style="607" customWidth="1"/>
    <col min="14620" max="14620" width="3.375" style="607" customWidth="1"/>
    <col min="14621" max="14848" width="9" style="607"/>
    <col min="14849" max="14849" width="4.625" style="607" customWidth="1"/>
    <col min="14850" max="14851" width="3.625" style="607" customWidth="1"/>
    <col min="14852" max="14852" width="15.25" style="607" customWidth="1"/>
    <col min="14853" max="14853" width="0.875" style="607" customWidth="1"/>
    <col min="14854" max="14855" width="23.625" style="607" customWidth="1"/>
    <col min="14856" max="14856" width="22.625" style="607" customWidth="1"/>
    <col min="14857" max="14857" width="22.75" style="607" customWidth="1"/>
    <col min="14858" max="14859" width="20.625" style="607" customWidth="1"/>
    <col min="14860" max="14862" width="15.25" style="607" customWidth="1"/>
    <col min="14863" max="14865" width="16.125" style="607" customWidth="1"/>
    <col min="14866" max="14866" width="0.875" style="607" customWidth="1"/>
    <col min="14867" max="14869" width="20.625" style="607" customWidth="1"/>
    <col min="14870" max="14871" width="3.625" style="607" customWidth="1"/>
    <col min="14872" max="14872" width="12.875" style="607" customWidth="1"/>
    <col min="14873" max="14873" width="0.875" style="607" customWidth="1"/>
    <col min="14874" max="14874" width="4.625" style="607" customWidth="1"/>
    <col min="14875" max="14875" width="4.125" style="607" customWidth="1"/>
    <col min="14876" max="14876" width="3.375" style="607" customWidth="1"/>
    <col min="14877" max="15104" width="9" style="607"/>
    <col min="15105" max="15105" width="4.625" style="607" customWidth="1"/>
    <col min="15106" max="15107" width="3.625" style="607" customWidth="1"/>
    <col min="15108" max="15108" width="15.25" style="607" customWidth="1"/>
    <col min="15109" max="15109" width="0.875" style="607" customWidth="1"/>
    <col min="15110" max="15111" width="23.625" style="607" customWidth="1"/>
    <col min="15112" max="15112" width="22.625" style="607" customWidth="1"/>
    <col min="15113" max="15113" width="22.75" style="607" customWidth="1"/>
    <col min="15114" max="15115" width="20.625" style="607" customWidth="1"/>
    <col min="15116" max="15118" width="15.25" style="607" customWidth="1"/>
    <col min="15119" max="15121" width="16.125" style="607" customWidth="1"/>
    <col min="15122" max="15122" width="0.875" style="607" customWidth="1"/>
    <col min="15123" max="15125" width="20.625" style="607" customWidth="1"/>
    <col min="15126" max="15127" width="3.625" style="607" customWidth="1"/>
    <col min="15128" max="15128" width="12.875" style="607" customWidth="1"/>
    <col min="15129" max="15129" width="0.875" style="607" customWidth="1"/>
    <col min="15130" max="15130" width="4.625" style="607" customWidth="1"/>
    <col min="15131" max="15131" width="4.125" style="607" customWidth="1"/>
    <col min="15132" max="15132" width="3.375" style="607" customWidth="1"/>
    <col min="15133" max="15360" width="9" style="607"/>
    <col min="15361" max="15361" width="4.625" style="607" customWidth="1"/>
    <col min="15362" max="15363" width="3.625" style="607" customWidth="1"/>
    <col min="15364" max="15364" width="15.25" style="607" customWidth="1"/>
    <col min="15365" max="15365" width="0.875" style="607" customWidth="1"/>
    <col min="15366" max="15367" width="23.625" style="607" customWidth="1"/>
    <col min="15368" max="15368" width="22.625" style="607" customWidth="1"/>
    <col min="15369" max="15369" width="22.75" style="607" customWidth="1"/>
    <col min="15370" max="15371" width="20.625" style="607" customWidth="1"/>
    <col min="15372" max="15374" width="15.25" style="607" customWidth="1"/>
    <col min="15375" max="15377" width="16.125" style="607" customWidth="1"/>
    <col min="15378" max="15378" width="0.875" style="607" customWidth="1"/>
    <col min="15379" max="15381" width="20.625" style="607" customWidth="1"/>
    <col min="15382" max="15383" width="3.625" style="607" customWidth="1"/>
    <col min="15384" max="15384" width="12.875" style="607" customWidth="1"/>
    <col min="15385" max="15385" width="0.875" style="607" customWidth="1"/>
    <col min="15386" max="15386" width="4.625" style="607" customWidth="1"/>
    <col min="15387" max="15387" width="4.125" style="607" customWidth="1"/>
    <col min="15388" max="15388" width="3.375" style="607" customWidth="1"/>
    <col min="15389" max="15616" width="9" style="607"/>
    <col min="15617" max="15617" width="4.625" style="607" customWidth="1"/>
    <col min="15618" max="15619" width="3.625" style="607" customWidth="1"/>
    <col min="15620" max="15620" width="15.25" style="607" customWidth="1"/>
    <col min="15621" max="15621" width="0.875" style="607" customWidth="1"/>
    <col min="15622" max="15623" width="23.625" style="607" customWidth="1"/>
    <col min="15624" max="15624" width="22.625" style="607" customWidth="1"/>
    <col min="15625" max="15625" width="22.75" style="607" customWidth="1"/>
    <col min="15626" max="15627" width="20.625" style="607" customWidth="1"/>
    <col min="15628" max="15630" width="15.25" style="607" customWidth="1"/>
    <col min="15631" max="15633" width="16.125" style="607" customWidth="1"/>
    <col min="15634" max="15634" width="0.875" style="607" customWidth="1"/>
    <col min="15635" max="15637" width="20.625" style="607" customWidth="1"/>
    <col min="15638" max="15639" width="3.625" style="607" customWidth="1"/>
    <col min="15640" max="15640" width="12.875" style="607" customWidth="1"/>
    <col min="15641" max="15641" width="0.875" style="607" customWidth="1"/>
    <col min="15642" max="15642" width="4.625" style="607" customWidth="1"/>
    <col min="15643" max="15643" width="4.125" style="607" customWidth="1"/>
    <col min="15644" max="15644" width="3.375" style="607" customWidth="1"/>
    <col min="15645" max="15872" width="9" style="607"/>
    <col min="15873" max="15873" width="4.625" style="607" customWidth="1"/>
    <col min="15874" max="15875" width="3.625" style="607" customWidth="1"/>
    <col min="15876" max="15876" width="15.25" style="607" customWidth="1"/>
    <col min="15877" max="15877" width="0.875" style="607" customWidth="1"/>
    <col min="15878" max="15879" width="23.625" style="607" customWidth="1"/>
    <col min="15880" max="15880" width="22.625" style="607" customWidth="1"/>
    <col min="15881" max="15881" width="22.75" style="607" customWidth="1"/>
    <col min="15882" max="15883" width="20.625" style="607" customWidth="1"/>
    <col min="15884" max="15886" width="15.25" style="607" customWidth="1"/>
    <col min="15887" max="15889" width="16.125" style="607" customWidth="1"/>
    <col min="15890" max="15890" width="0.875" style="607" customWidth="1"/>
    <col min="15891" max="15893" width="20.625" style="607" customWidth="1"/>
    <col min="15894" max="15895" width="3.625" style="607" customWidth="1"/>
    <col min="15896" max="15896" width="12.875" style="607" customWidth="1"/>
    <col min="15897" max="15897" width="0.875" style="607" customWidth="1"/>
    <col min="15898" max="15898" width="4.625" style="607" customWidth="1"/>
    <col min="15899" max="15899" width="4.125" style="607" customWidth="1"/>
    <col min="15900" max="15900" width="3.375" style="607" customWidth="1"/>
    <col min="15901" max="16128" width="9" style="607"/>
    <col min="16129" max="16129" width="4.625" style="607" customWidth="1"/>
    <col min="16130" max="16131" width="3.625" style="607" customWidth="1"/>
    <col min="16132" max="16132" width="15.25" style="607" customWidth="1"/>
    <col min="16133" max="16133" width="0.875" style="607" customWidth="1"/>
    <col min="16134" max="16135" width="23.625" style="607" customWidth="1"/>
    <col min="16136" max="16136" width="22.625" style="607" customWidth="1"/>
    <col min="16137" max="16137" width="22.75" style="607" customWidth="1"/>
    <col min="16138" max="16139" width="20.625" style="607" customWidth="1"/>
    <col min="16140" max="16142" width="15.25" style="607" customWidth="1"/>
    <col min="16143" max="16145" width="16.125" style="607" customWidth="1"/>
    <col min="16146" max="16146" width="0.875" style="607" customWidth="1"/>
    <col min="16147" max="16149" width="20.625" style="607" customWidth="1"/>
    <col min="16150" max="16151" width="3.625" style="607" customWidth="1"/>
    <col min="16152" max="16152" width="12.875" style="607" customWidth="1"/>
    <col min="16153" max="16153" width="0.875" style="607" customWidth="1"/>
    <col min="16154" max="16154" width="4.625" style="607" customWidth="1"/>
    <col min="16155" max="16155" width="4.125" style="607" customWidth="1"/>
    <col min="16156" max="16156" width="3.375" style="607" customWidth="1"/>
    <col min="16157" max="16384" width="9" style="607"/>
  </cols>
  <sheetData>
    <row r="1" spans="1:27" ht="27" customHeight="1" x14ac:dyDescent="0.4">
      <c r="A1" s="109" t="s">
        <v>407</v>
      </c>
      <c r="C1" s="110"/>
      <c r="Y1" s="109" t="s">
        <v>407</v>
      </c>
      <c r="Z1" s="111"/>
    </row>
    <row r="2" spans="1:27" ht="13.5" customHeight="1" x14ac:dyDescent="0.4">
      <c r="AA2" s="111"/>
    </row>
    <row r="3" spans="1:27" s="114" customFormat="1" ht="35.25" customHeight="1" x14ac:dyDescent="0.4">
      <c r="A3" s="112"/>
      <c r="B3" s="113" t="s">
        <v>408</v>
      </c>
      <c r="C3" s="113"/>
      <c r="D3" s="113"/>
      <c r="E3" s="113"/>
      <c r="F3" s="113"/>
      <c r="G3" s="113"/>
      <c r="H3" s="113"/>
      <c r="I3" s="113"/>
      <c r="J3" s="113"/>
      <c r="K3" s="113"/>
      <c r="L3" s="113"/>
      <c r="M3" s="113"/>
      <c r="N3" s="113"/>
      <c r="O3" s="113"/>
      <c r="P3" s="113"/>
      <c r="Q3" s="113"/>
      <c r="S3" s="741"/>
      <c r="T3" s="742"/>
      <c r="U3" s="742"/>
      <c r="V3" s="742"/>
      <c r="W3" s="742"/>
      <c r="X3" s="742"/>
      <c r="Z3" s="115"/>
      <c r="AA3" s="111"/>
    </row>
    <row r="4" spans="1:27" s="110" customFormat="1" ht="14.25" customHeight="1" x14ac:dyDescent="0.4">
      <c r="A4" s="112"/>
      <c r="S4" s="116"/>
      <c r="AA4" s="111"/>
    </row>
    <row r="5" spans="1:27" s="110" customFormat="1" ht="39" customHeight="1" x14ac:dyDescent="0.4">
      <c r="A5" s="112"/>
      <c r="B5" s="743" t="s">
        <v>409</v>
      </c>
      <c r="C5" s="743"/>
      <c r="D5" s="743"/>
      <c r="E5" s="743"/>
      <c r="F5" s="743"/>
      <c r="G5" s="743"/>
      <c r="H5" s="743"/>
      <c r="I5" s="743"/>
      <c r="J5" s="743"/>
      <c r="K5" s="743"/>
      <c r="O5" s="117"/>
      <c r="AA5" s="111"/>
    </row>
    <row r="6" spans="1:27" s="110" customFormat="1" ht="17.25" hidden="1" customHeight="1" x14ac:dyDescent="0.4">
      <c r="A6" s="112"/>
      <c r="B6" s="110" t="s">
        <v>3</v>
      </c>
      <c r="C6" s="118"/>
      <c r="D6"/>
      <c r="E6"/>
      <c r="F6"/>
      <c r="H6" s="118"/>
      <c r="J6"/>
      <c r="K6"/>
    </row>
    <row r="7" spans="1:27" s="110" customFormat="1" ht="39" customHeight="1" thickBot="1" x14ac:dyDescent="0.45">
      <c r="A7" s="112"/>
      <c r="B7" s="751" t="s">
        <v>410</v>
      </c>
      <c r="C7" s="752"/>
      <c r="D7" s="752"/>
      <c r="E7" s="752"/>
      <c r="F7" s="752"/>
      <c r="G7" s="752"/>
      <c r="H7" s="752"/>
      <c r="I7" s="752"/>
      <c r="J7" s="752"/>
      <c r="K7" s="752"/>
      <c r="T7" s="119"/>
      <c r="U7" s="119"/>
      <c r="V7" s="119"/>
      <c r="X7" s="120" t="s">
        <v>411</v>
      </c>
    </row>
    <row r="8" spans="1:27" s="117" customFormat="1" ht="21" customHeight="1" x14ac:dyDescent="0.4">
      <c r="A8" s="121"/>
      <c r="B8" s="122"/>
      <c r="C8" s="122"/>
      <c r="D8" s="122"/>
      <c r="E8" s="123"/>
      <c r="F8" s="124" t="s">
        <v>412</v>
      </c>
      <c r="G8" s="125"/>
      <c r="H8" s="124" t="str">
        <f>[1]人口移動調査!B1</f>
        <v>平成 31 年 １ 月 1 日 現在</v>
      </c>
      <c r="I8" s="124"/>
      <c r="J8" s="124"/>
      <c r="K8" s="124"/>
      <c r="L8" s="124"/>
      <c r="M8" s="124"/>
      <c r="N8" s="124"/>
      <c r="O8" s="124"/>
      <c r="P8" s="124"/>
      <c r="Q8" s="124"/>
      <c r="R8" s="126"/>
      <c r="S8" s="127" t="s">
        <v>503</v>
      </c>
      <c r="T8" s="124"/>
      <c r="U8" s="128" t="str">
        <f>[1]住民基本台帳月報!D2</f>
        <v>平成30年11月末日現在</v>
      </c>
      <c r="V8" s="129"/>
      <c r="W8" s="122"/>
      <c r="X8" s="122"/>
      <c r="Y8" s="122"/>
    </row>
    <row r="9" spans="1:27" s="117" customFormat="1" ht="21" customHeight="1" x14ac:dyDescent="0.4">
      <c r="A9" s="121"/>
      <c r="B9" s="764" t="s">
        <v>413</v>
      </c>
      <c r="C9" s="764"/>
      <c r="D9" s="764"/>
      <c r="E9" s="765"/>
      <c r="F9" s="758" t="s">
        <v>414</v>
      </c>
      <c r="G9" s="760" t="s">
        <v>415</v>
      </c>
      <c r="H9" s="130"/>
      <c r="I9" s="131"/>
      <c r="J9" s="132" t="s">
        <v>469</v>
      </c>
      <c r="K9" s="632" t="s">
        <v>416</v>
      </c>
      <c r="L9" s="755" t="s">
        <v>417</v>
      </c>
      <c r="M9" s="755"/>
      <c r="N9" s="755"/>
      <c r="O9" s="756" t="s">
        <v>418</v>
      </c>
      <c r="P9" s="755"/>
      <c r="Q9" s="757"/>
      <c r="R9" s="133"/>
      <c r="S9" s="762" t="s">
        <v>419</v>
      </c>
      <c r="T9" s="760" t="s">
        <v>420</v>
      </c>
      <c r="U9" s="134" t="s">
        <v>469</v>
      </c>
      <c r="V9" s="766" t="s">
        <v>413</v>
      </c>
      <c r="W9" s="764"/>
      <c r="X9" s="764"/>
      <c r="Y9" s="764"/>
    </row>
    <row r="10" spans="1:27" s="117" customFormat="1" ht="21" customHeight="1" x14ac:dyDescent="0.4">
      <c r="A10" s="121"/>
      <c r="B10" s="135"/>
      <c r="C10" s="135"/>
      <c r="D10" s="135"/>
      <c r="E10" s="136"/>
      <c r="F10" s="759"/>
      <c r="G10" s="761"/>
      <c r="H10" s="137" t="s">
        <v>421</v>
      </c>
      <c r="I10" s="630" t="s">
        <v>422</v>
      </c>
      <c r="J10" s="138" t="s">
        <v>423</v>
      </c>
      <c r="K10" s="633" t="s">
        <v>424</v>
      </c>
      <c r="L10" s="631" t="s">
        <v>425</v>
      </c>
      <c r="M10" s="137" t="s">
        <v>426</v>
      </c>
      <c r="N10" s="630" t="s">
        <v>427</v>
      </c>
      <c r="O10" s="137" t="s">
        <v>425</v>
      </c>
      <c r="P10" s="137" t="s">
        <v>428</v>
      </c>
      <c r="Q10" s="137" t="s">
        <v>429</v>
      </c>
      <c r="R10" s="139"/>
      <c r="S10" s="763"/>
      <c r="T10" s="761"/>
      <c r="U10" s="140" t="s">
        <v>423</v>
      </c>
      <c r="V10" s="141"/>
      <c r="W10" s="135"/>
      <c r="X10" s="135"/>
      <c r="Y10" s="135"/>
    </row>
    <row r="11" spans="1:27" s="110" customFormat="1" ht="4.5" customHeight="1" x14ac:dyDescent="0.4">
      <c r="A11" s="112"/>
      <c r="B11" s="142"/>
      <c r="C11" s="142"/>
      <c r="D11" s="142"/>
      <c r="E11" s="143"/>
      <c r="F11" s="658"/>
      <c r="G11" s="658"/>
      <c r="H11" s="658"/>
      <c r="I11" s="658"/>
      <c r="J11" s="658"/>
      <c r="K11" s="658"/>
      <c r="L11" s="658"/>
      <c r="M11" s="658"/>
      <c r="N11" s="658"/>
      <c r="O11" s="658"/>
      <c r="P11" s="658"/>
      <c r="Q11" s="658"/>
      <c r="R11" s="28"/>
      <c r="S11" s="144"/>
      <c r="T11" s="144"/>
      <c r="U11" s="144"/>
      <c r="V11" s="145"/>
      <c r="W11" s="142"/>
      <c r="X11" s="142"/>
      <c r="Y11" s="142"/>
    </row>
    <row r="12" spans="1:27" s="149" customFormat="1" ht="16.7" customHeight="1" x14ac:dyDescent="0.4">
      <c r="A12" s="146"/>
      <c r="B12" s="754" t="s">
        <v>430</v>
      </c>
      <c r="C12" s="754"/>
      <c r="D12" s="754"/>
      <c r="E12" s="147"/>
      <c r="F12" s="27">
        <f>INDEX([1]人口移動調査!$B$6:$M$93,ROW(F12)-11,COLUMN(F12)-5)</f>
        <v>2282960</v>
      </c>
      <c r="G12" s="23">
        <f>INDEX([1]人口移動調査!$B$6:$M$93,ROW(G12)-11,COLUMN(G12)-5)</f>
        <v>5113173</v>
      </c>
      <c r="H12" s="23">
        <f>INDEX([1]人口移動調査!$B$6:$M$93,ROW(H12)-11,COLUMN(H12)-5)</f>
        <v>2419702</v>
      </c>
      <c r="I12" s="23">
        <f>INDEX([1]人口移動調査!$B$6:$M$93,ROW(I12)-11,COLUMN(I12)-5)</f>
        <v>2693471</v>
      </c>
      <c r="J12" s="23">
        <f>INDEX([1]人口移動調査!$B$6:$M$93,ROW(J12)-11,COLUMN(J12)-5)</f>
        <v>65337</v>
      </c>
      <c r="K12" s="25">
        <f>INDEX([1]人口移動調査!$B$6:$M$93,ROW(K12)-11,COLUMN(K12)-5)</f>
        <v>-292</v>
      </c>
      <c r="L12" s="26">
        <f>INDEX([1]人口移動調査!$B$6:$M$93,ROW(L12)-11,COLUMN(L12)-5)</f>
        <v>-1188</v>
      </c>
      <c r="M12" s="26">
        <f>INDEX([1]人口移動調査!$B$6:$M$93,ROW(M12)-11,COLUMN(M12)-5)</f>
        <v>3308</v>
      </c>
      <c r="N12" s="26">
        <f>INDEX([1]人口移動調査!$B$6:$M$93,ROW(N12)-11,COLUMN(N12)-5)</f>
        <v>4496</v>
      </c>
      <c r="O12" s="26">
        <f>INDEX([1]人口移動調査!$B$6:$M$93,ROW(O12)-11,COLUMN(O12)-5)</f>
        <v>896</v>
      </c>
      <c r="P12" s="25">
        <f>INDEX([1]人口移動調査!$B$6:$M$93,ROW(P12)-11,COLUMN(P12)-5)</f>
        <v>18131</v>
      </c>
      <c r="Q12" s="25">
        <f>INDEX([1]人口移動調査!$B$6:$M$93,ROW(Q12)-11,COLUMN(Q12)-5)</f>
        <v>17235</v>
      </c>
      <c r="R12" s="24"/>
      <c r="S12" s="23">
        <f>SUBTOTAL(9,S13:S100)</f>
        <v>2419634</v>
      </c>
      <c r="T12" s="23">
        <f>SUBTOTAL(9,T13:T100)</f>
        <v>5130976</v>
      </c>
      <c r="U12" s="23">
        <f>SUBTOTAL(9,U13:U100)</f>
        <v>75899</v>
      </c>
      <c r="V12" s="767" t="s">
        <v>430</v>
      </c>
      <c r="W12" s="768"/>
      <c r="X12" s="768"/>
      <c r="Y12" s="148"/>
    </row>
    <row r="13" spans="1:27" s="149" customFormat="1" ht="16.7" customHeight="1" x14ac:dyDescent="0.4">
      <c r="A13" s="146"/>
      <c r="B13" s="748" t="s">
        <v>504</v>
      </c>
      <c r="C13" s="748"/>
      <c r="D13" s="748"/>
      <c r="E13" s="147"/>
      <c r="F13" s="12">
        <f>INDEX([1]人口移動調査!$B$6:$M$93,ROW(F13)-11,COLUMN(F13)-5)</f>
        <v>2044641</v>
      </c>
      <c r="G13" s="12">
        <f>INDEX([1]人口移動調査!$B$6:$M$93,ROW(G13)-11,COLUMN(G13)-5)</f>
        <v>4512983</v>
      </c>
      <c r="H13" s="12">
        <f>INDEX([1]人口移動調査!$B$6:$M$93,ROW(H13)-11,COLUMN(H13)-5)</f>
        <v>2131496</v>
      </c>
      <c r="I13" s="12">
        <f>INDEX([1]人口移動調査!$B$6:$M$93,ROW(I13)-11,COLUMN(I13)-5)</f>
        <v>2381487</v>
      </c>
      <c r="J13" s="12">
        <f>INDEX([1]人口移動調査!$B$6:$M$93,ROW(J13)-11,COLUMN(J13)-5)</f>
        <v>59095</v>
      </c>
      <c r="K13" s="14">
        <f>INDEX([1]人口移動調査!$B$6:$M$93,ROW(K13)-11,COLUMN(K13)-5)</f>
        <v>-290</v>
      </c>
      <c r="L13" s="15">
        <f>INDEX([1]人口移動調査!$B$6:$M$93,ROW(L13)-11,COLUMN(L13)-5)</f>
        <v>-985</v>
      </c>
      <c r="M13" s="15">
        <f>INDEX([1]人口移動調査!$B$6:$M$93,ROW(M13)-11,COLUMN(M13)-5)</f>
        <v>2925</v>
      </c>
      <c r="N13" s="15">
        <f>INDEX([1]人口移動調査!$B$6:$M$93,ROW(N13)-11,COLUMN(N13)-5)</f>
        <v>3910</v>
      </c>
      <c r="O13" s="15">
        <f>INDEX([1]人口移動調査!$B$6:$M$93,ROW(O13)-11,COLUMN(O13)-5)</f>
        <v>695</v>
      </c>
      <c r="P13" s="14">
        <f>INDEX([1]人口移動調査!$B$6:$M$93,ROW(P13)-11,COLUMN(P13)-5)</f>
        <v>15854</v>
      </c>
      <c r="Q13" s="14">
        <f>INDEX([1]人口移動調査!$B$6:$M$93,ROW(Q13)-11,COLUMN(Q13)-5)</f>
        <v>15159</v>
      </c>
      <c r="R13" s="13"/>
      <c r="S13" s="12">
        <f>SUBTOTAL(9,S15:S57)</f>
        <v>2152885</v>
      </c>
      <c r="T13" s="12">
        <f>SUBTOTAL(9,T15:T57)</f>
        <v>4516939</v>
      </c>
      <c r="U13" s="12">
        <f>SUBTOTAL(9,U15:U57)</f>
        <v>68922</v>
      </c>
      <c r="V13" s="749" t="s">
        <v>505</v>
      </c>
      <c r="W13" s="750"/>
      <c r="X13" s="750"/>
      <c r="Y13" s="148"/>
    </row>
    <row r="14" spans="1:27" s="149" customFormat="1" ht="16.7" customHeight="1" x14ac:dyDescent="0.4">
      <c r="A14" s="146"/>
      <c r="B14" s="748" t="s">
        <v>506</v>
      </c>
      <c r="C14" s="748"/>
      <c r="D14" s="748"/>
      <c r="E14" s="147"/>
      <c r="F14" s="12">
        <f>INDEX([1]人口移動調査!$B$6:$M$93,ROW(F14)-11,COLUMN(F14)-5)</f>
        <v>238319</v>
      </c>
      <c r="G14" s="12">
        <f>INDEX([1]人口移動調査!$B$6:$M$93,ROW(G14)-11,COLUMN(G14)-5)</f>
        <v>600190</v>
      </c>
      <c r="H14" s="12">
        <f>INDEX([1]人口移動調査!$B$6:$M$93,ROW(H14)-11,COLUMN(H14)-5)</f>
        <v>288206</v>
      </c>
      <c r="I14" s="12">
        <f>INDEX([1]人口移動調査!$B$6:$M$93,ROW(I14)-11,COLUMN(I14)-5)</f>
        <v>311984</v>
      </c>
      <c r="J14" s="12">
        <f>INDEX([1]人口移動調査!$B$6:$M$93,ROW(J14)-11,COLUMN(J14)-5)</f>
        <v>6242</v>
      </c>
      <c r="K14" s="14">
        <f>INDEX([1]人口移動調査!$B$6:$M$93,ROW(K14)-11,COLUMN(K14)-5)</f>
        <v>-2</v>
      </c>
      <c r="L14" s="15">
        <f>INDEX([1]人口移動調査!$B$6:$M$93,ROW(L14)-11,COLUMN(L14)-5)</f>
        <v>-203</v>
      </c>
      <c r="M14" s="15">
        <f>INDEX([1]人口移動調査!$B$6:$M$93,ROW(M14)-11,COLUMN(M14)-5)</f>
        <v>383</v>
      </c>
      <c r="N14" s="15">
        <f>INDEX([1]人口移動調査!$B$6:$M$93,ROW(N14)-11,COLUMN(N14)-5)</f>
        <v>586</v>
      </c>
      <c r="O14" s="15">
        <f>INDEX([1]人口移動調査!$B$6:$M$93,ROW(O14)-11,COLUMN(O14)-5)</f>
        <v>201</v>
      </c>
      <c r="P14" s="14">
        <f>INDEX([1]人口移動調査!$B$6:$M$93,ROW(P14)-11,COLUMN(P14)-5)</f>
        <v>2277</v>
      </c>
      <c r="Q14" s="14">
        <f>INDEX([1]人口移動調査!$B$6:$M$93,ROW(Q14)-11,COLUMN(Q14)-5)</f>
        <v>2076</v>
      </c>
      <c r="R14" s="13"/>
      <c r="S14" s="22">
        <f>SUBTOTAL(9,S59:S100)</f>
        <v>266749</v>
      </c>
      <c r="T14" s="12">
        <f>SUBTOTAL(9,T59:T100)</f>
        <v>614037</v>
      </c>
      <c r="U14" s="12">
        <f>SUBTOTAL(9,U59:U100)</f>
        <v>6977</v>
      </c>
      <c r="V14" s="749" t="s">
        <v>507</v>
      </c>
      <c r="W14" s="750"/>
      <c r="X14" s="750"/>
      <c r="Y14" s="148"/>
    </row>
    <row r="15" spans="1:27" s="149" customFormat="1" ht="16.7" customHeight="1" x14ac:dyDescent="0.4">
      <c r="A15" s="146"/>
      <c r="B15" s="150"/>
      <c r="C15" s="748" t="s">
        <v>431</v>
      </c>
      <c r="D15" s="748"/>
      <c r="E15" s="147"/>
      <c r="F15" s="16">
        <f>INDEX([1]人口移動調査!$B$6:$M$93,ROW(F15)-11,COLUMN(F15)-5)</f>
        <v>430500</v>
      </c>
      <c r="G15" s="12">
        <f>INDEX([1]人口移動調査!$B$6:$M$93,ROW(G15)-11,COLUMN(G15)-5)</f>
        <v>944772</v>
      </c>
      <c r="H15" s="12">
        <f>INDEX([1]人口移動調査!$B$6:$M$93,ROW(H15)-11,COLUMN(H15)-5)</f>
        <v>445613</v>
      </c>
      <c r="I15" s="12">
        <f>INDEX([1]人口移動調査!$B$6:$M$93,ROW(I15)-11,COLUMN(I15)-5)</f>
        <v>499159</v>
      </c>
      <c r="J15" s="12">
        <f>INDEX([1]人口移動調査!$B$6:$M$93,ROW(J15)-11,COLUMN(J15)-5)</f>
        <v>11195</v>
      </c>
      <c r="K15" s="14">
        <f>INDEX([1]人口移動調査!$B$6:$M$93,ROW(K15)-11,COLUMN(K15)-5)</f>
        <v>-447</v>
      </c>
      <c r="L15" s="15">
        <f>INDEX([1]人口移動調査!$B$6:$M$93,ROW(L15)-11,COLUMN(L15)-5)</f>
        <v>-351</v>
      </c>
      <c r="M15" s="15">
        <f>INDEX([1]人口移動調査!$B$6:$M$93,ROW(M15)-11,COLUMN(M15)-5)</f>
        <v>586</v>
      </c>
      <c r="N15" s="15">
        <f>INDEX([1]人口移動調査!$B$6:$M$93,ROW(N15)-11,COLUMN(N15)-5)</f>
        <v>937</v>
      </c>
      <c r="O15" s="15">
        <f>INDEX([1]人口移動調査!$B$6:$M$93,ROW(O15)-11,COLUMN(O15)-5)</f>
        <v>-96</v>
      </c>
      <c r="P15" s="14">
        <f>INDEX([1]人口移動調査!$B$6:$M$93,ROW(P15)-11,COLUMN(P15)-5)</f>
        <v>2786</v>
      </c>
      <c r="Q15" s="14">
        <f>INDEX([1]人口移動調査!$B$6:$M$93,ROW(Q15)-11,COLUMN(Q15)-5)</f>
        <v>2882</v>
      </c>
      <c r="R15" s="13"/>
      <c r="S15" s="22">
        <f>SUBTOTAL(9,S16:S22)</f>
        <v>479811</v>
      </c>
      <c r="T15" s="12">
        <f>SUBTOTAL(9,T16:T22)</f>
        <v>956125</v>
      </c>
      <c r="U15" s="12">
        <f>SUBTOTAL(9,U16:U22)</f>
        <v>13275</v>
      </c>
      <c r="V15" s="151"/>
      <c r="W15" s="750" t="s">
        <v>508</v>
      </c>
      <c r="X15" s="750"/>
      <c r="Y15" s="148"/>
    </row>
    <row r="16" spans="1:27" s="110" customFormat="1" ht="16.7" customHeight="1" x14ac:dyDescent="0.4">
      <c r="A16" s="112"/>
      <c r="B16" s="676"/>
      <c r="C16" s="676"/>
      <c r="D16" s="628" t="s">
        <v>432</v>
      </c>
      <c r="E16" s="152"/>
      <c r="F16" s="11">
        <f>INDEX([1]人口移動調査!$B$6:$M$93,ROW(F16)-11,COLUMN(F16)-5)</f>
        <v>42402</v>
      </c>
      <c r="G16" s="7">
        <f>INDEX([1]人口移動調査!$B$6:$M$93,ROW(G16)-11,COLUMN(G16)-5)</f>
        <v>95935</v>
      </c>
      <c r="H16" s="7">
        <f>INDEX([1]人口移動調査!$B$6:$M$93,ROW(H16)-11,COLUMN(H16)-5)</f>
        <v>43905</v>
      </c>
      <c r="I16" s="7">
        <f>INDEX([1]人口移動調査!$B$6:$M$93,ROW(I16)-11,COLUMN(I16)-5)</f>
        <v>52030</v>
      </c>
      <c r="J16" s="7">
        <f>INDEX([1]人口移動調査!$B$6:$M$93,ROW(J16)-11,COLUMN(J16)-5)</f>
        <v>724</v>
      </c>
      <c r="K16" s="9">
        <f>INDEX([1]人口移動調査!$B$6:$M$93,ROW(K16)-11,COLUMN(K16)-5)</f>
        <v>-91</v>
      </c>
      <c r="L16" s="10">
        <f>INDEX([1]人口移動調査!$B$6:$M$93,ROW(L16)-11,COLUMN(L16)-5)</f>
        <v>-77</v>
      </c>
      <c r="M16" s="10">
        <f>INDEX([1]人口移動調査!$B$6:$M$93,ROW(M16)-11,COLUMN(M16)-5)</f>
        <v>40</v>
      </c>
      <c r="N16" s="10">
        <f>INDEX([1]人口移動調査!$B$6:$M$93,ROW(N16)-11,COLUMN(N16)-5)</f>
        <v>117</v>
      </c>
      <c r="O16" s="10">
        <f>INDEX([1]人口移動調査!$B$6:$M$93,ROW(O16)-11,COLUMN(O16)-5)</f>
        <v>-14</v>
      </c>
      <c r="P16" s="9">
        <f>INDEX([1]人口移動調査!$B$6:$M$93,ROW(P16)-11,COLUMN(P16)-5)</f>
        <v>265</v>
      </c>
      <c r="Q16" s="9">
        <f>INDEX([1]人口移動調査!$B$6:$M$93,ROW(Q16)-11,COLUMN(Q16)-5)</f>
        <v>279</v>
      </c>
      <c r="R16" s="8"/>
      <c r="S16" s="21">
        <f>[1]住民基本台帳月報!F9</f>
        <v>50021</v>
      </c>
      <c r="T16" s="7">
        <f>[1]住民基本台帳月報!E9</f>
        <v>99086</v>
      </c>
      <c r="U16" s="7">
        <f>'[1]外国人 '!E9</f>
        <v>889</v>
      </c>
      <c r="V16" s="153"/>
      <c r="W16" s="154"/>
      <c r="X16" s="629" t="s">
        <v>432</v>
      </c>
      <c r="Y16" s="155"/>
    </row>
    <row r="17" spans="1:25" s="110" customFormat="1" ht="16.7" customHeight="1" x14ac:dyDescent="0.4">
      <c r="A17" s="112"/>
      <c r="B17" s="676"/>
      <c r="C17" s="676"/>
      <c r="D17" s="628" t="s">
        <v>509</v>
      </c>
      <c r="E17" s="152"/>
      <c r="F17" s="11">
        <f>INDEX([1]人口移動調査!$B$6:$M$93,ROW(F17)-11,COLUMN(F17)-5)</f>
        <v>33960</v>
      </c>
      <c r="G17" s="7">
        <f>INDEX([1]人口移動調査!$B$6:$M$93,ROW(G17)-11,COLUMN(G17)-5)</f>
        <v>80891</v>
      </c>
      <c r="H17" s="7">
        <f>INDEX([1]人口移動調査!$B$6:$M$93,ROW(H17)-11,COLUMN(H17)-5)</f>
        <v>38397</v>
      </c>
      <c r="I17" s="7">
        <f>INDEX([1]人口移動調査!$B$6:$M$93,ROW(I17)-11,COLUMN(I17)-5)</f>
        <v>42494</v>
      </c>
      <c r="J17" s="7">
        <f>INDEX([1]人口移動調査!$B$6:$M$93,ROW(J17)-11,COLUMN(J17)-5)</f>
        <v>1113</v>
      </c>
      <c r="K17" s="9">
        <f>INDEX([1]人口移動調査!$B$6:$M$93,ROW(K17)-11,COLUMN(K17)-5)</f>
        <v>-95</v>
      </c>
      <c r="L17" s="10">
        <f>INDEX([1]人口移動調査!$B$6:$M$93,ROW(L17)-11,COLUMN(L17)-5)</f>
        <v>-52</v>
      </c>
      <c r="M17" s="10">
        <f>INDEX([1]人口移動調査!$B$6:$M$93,ROW(M17)-11,COLUMN(M17)-5)</f>
        <v>33</v>
      </c>
      <c r="N17" s="10">
        <f>INDEX([1]人口移動調査!$B$6:$M$93,ROW(N17)-11,COLUMN(N17)-5)</f>
        <v>85</v>
      </c>
      <c r="O17" s="10">
        <f>INDEX([1]人口移動調査!$B$6:$M$93,ROW(O17)-11,COLUMN(O17)-5)</f>
        <v>-43</v>
      </c>
      <c r="P17" s="9">
        <f>INDEX([1]人口移動調査!$B$6:$M$93,ROW(P17)-11,COLUMN(P17)-5)</f>
        <v>221</v>
      </c>
      <c r="Q17" s="9">
        <f>INDEX([1]人口移動調査!$B$6:$M$93,ROW(Q17)-11,COLUMN(Q17)-5)</f>
        <v>264</v>
      </c>
      <c r="R17" s="8"/>
      <c r="S17" s="21">
        <f>[1]住民基本台帳月報!F10</f>
        <v>40107</v>
      </c>
      <c r="T17" s="7">
        <f>[1]住民基本台帳月報!E10</f>
        <v>83322</v>
      </c>
      <c r="U17" s="7">
        <f>'[1]外国人 '!E10</f>
        <v>1243</v>
      </c>
      <c r="V17" s="153"/>
      <c r="W17" s="154"/>
      <c r="X17" s="629" t="s">
        <v>510</v>
      </c>
      <c r="Y17" s="155"/>
    </row>
    <row r="18" spans="1:25" s="110" customFormat="1" ht="16.7" customHeight="1" x14ac:dyDescent="0.4">
      <c r="A18" s="112"/>
      <c r="B18" s="676"/>
      <c r="C18" s="676"/>
      <c r="D18" s="628" t="s">
        <v>470</v>
      </c>
      <c r="E18" s="152"/>
      <c r="F18" s="11">
        <f>INDEX([1]人口移動調査!$B$6:$M$93,ROW(F18)-11,COLUMN(F18)-5)</f>
        <v>27924</v>
      </c>
      <c r="G18" s="7">
        <f>INDEX([1]人口移動調査!$B$6:$M$93,ROW(G18)-11,COLUMN(G18)-5)</f>
        <v>57833</v>
      </c>
      <c r="H18" s="7">
        <f>INDEX([1]人口移動調査!$B$6:$M$93,ROW(H18)-11,COLUMN(H18)-5)</f>
        <v>28145</v>
      </c>
      <c r="I18" s="7">
        <f>INDEX([1]人口移動調査!$B$6:$M$93,ROW(I18)-11,COLUMN(I18)-5)</f>
        <v>29688</v>
      </c>
      <c r="J18" s="7">
        <f>INDEX([1]人口移動調査!$B$6:$M$93,ROW(J18)-11,COLUMN(J18)-5)</f>
        <v>682</v>
      </c>
      <c r="K18" s="9">
        <f>INDEX([1]人口移動調査!$B$6:$M$93,ROW(K18)-11,COLUMN(K18)-5)</f>
        <v>-86</v>
      </c>
      <c r="L18" s="10">
        <f>INDEX([1]人口移動調査!$B$6:$M$93,ROW(L18)-11,COLUMN(L18)-5)</f>
        <v>-39</v>
      </c>
      <c r="M18" s="10">
        <f>INDEX([1]人口移動調査!$B$6:$M$93,ROW(M18)-11,COLUMN(M18)-5)</f>
        <v>34</v>
      </c>
      <c r="N18" s="10">
        <f>INDEX([1]人口移動調査!$B$6:$M$93,ROW(N18)-11,COLUMN(N18)-5)</f>
        <v>73</v>
      </c>
      <c r="O18" s="10">
        <f>INDEX([1]人口移動調査!$B$6:$M$93,ROW(O18)-11,COLUMN(O18)-5)</f>
        <v>-47</v>
      </c>
      <c r="P18" s="9">
        <f>INDEX([1]人口移動調査!$B$6:$M$93,ROW(P18)-11,COLUMN(P18)-5)</f>
        <v>149</v>
      </c>
      <c r="Q18" s="9">
        <f>INDEX([1]人口移動調査!$B$6:$M$93,ROW(Q18)-11,COLUMN(Q18)-5)</f>
        <v>196</v>
      </c>
      <c r="R18" s="8"/>
      <c r="S18" s="21">
        <f>[1]住民基本台帳月報!F11</f>
        <v>30124</v>
      </c>
      <c r="T18" s="7">
        <f>[1]住民基本台帳月報!E11</f>
        <v>58266</v>
      </c>
      <c r="U18" s="7">
        <f>'[1]外国人 '!E11</f>
        <v>803</v>
      </c>
      <c r="V18" s="153"/>
      <c r="W18" s="154"/>
      <c r="X18" s="629" t="s">
        <v>511</v>
      </c>
      <c r="Y18" s="155"/>
    </row>
    <row r="19" spans="1:25" s="110" customFormat="1" ht="16.7" customHeight="1" x14ac:dyDescent="0.4">
      <c r="A19" s="112"/>
      <c r="B19" s="676"/>
      <c r="C19" s="676"/>
      <c r="D19" s="628" t="s">
        <v>512</v>
      </c>
      <c r="E19" s="152"/>
      <c r="F19" s="11">
        <f>INDEX([1]人口移動調査!$B$6:$M$93,ROW(F19)-11,COLUMN(F19)-5)</f>
        <v>93664</v>
      </c>
      <c r="G19" s="7">
        <f>INDEX([1]人口移動調査!$B$6:$M$93,ROW(G19)-11,COLUMN(G19)-5)</f>
        <v>182438</v>
      </c>
      <c r="H19" s="7">
        <f>INDEX([1]人口移動調査!$B$6:$M$93,ROW(H19)-11,COLUMN(H19)-5)</f>
        <v>85654</v>
      </c>
      <c r="I19" s="7">
        <f>INDEX([1]人口移動調査!$B$6:$M$93,ROW(I19)-11,COLUMN(I19)-5)</f>
        <v>96784</v>
      </c>
      <c r="J19" s="7">
        <f>INDEX([1]人口移動調査!$B$6:$M$93,ROW(J19)-11,COLUMN(J19)-5)</f>
        <v>3890</v>
      </c>
      <c r="K19" s="9">
        <f>INDEX([1]人口移動調査!$B$6:$M$93,ROW(K19)-11,COLUMN(K19)-5)</f>
        <v>22</v>
      </c>
      <c r="L19" s="10">
        <f>INDEX([1]人口移動調査!$B$6:$M$93,ROW(L19)-11,COLUMN(L19)-5)</f>
        <v>-58</v>
      </c>
      <c r="M19" s="10">
        <f>INDEX([1]人口移動調査!$B$6:$M$93,ROW(M19)-11,COLUMN(M19)-5)</f>
        <v>120</v>
      </c>
      <c r="N19" s="10">
        <f>INDEX([1]人口移動調査!$B$6:$M$93,ROW(N19)-11,COLUMN(N19)-5)</f>
        <v>178</v>
      </c>
      <c r="O19" s="10">
        <f>INDEX([1]人口移動調査!$B$6:$M$93,ROW(O19)-11,COLUMN(O19)-5)</f>
        <v>80</v>
      </c>
      <c r="P19" s="9">
        <f>INDEX([1]人口移動調査!$B$6:$M$93,ROW(P19)-11,COLUMN(P19)-5)</f>
        <v>734</v>
      </c>
      <c r="Q19" s="9">
        <f>INDEX([1]人口移動調査!$B$6:$M$93,ROW(Q19)-11,COLUMN(Q19)-5)</f>
        <v>654</v>
      </c>
      <c r="R19" s="8"/>
      <c r="S19" s="21">
        <f>[1]住民基本台帳月報!F12</f>
        <v>100649</v>
      </c>
      <c r="T19" s="7">
        <f>[1]住民基本台帳月報!E12</f>
        <v>181417</v>
      </c>
      <c r="U19" s="7">
        <f>'[1]外国人 '!E12</f>
        <v>4699</v>
      </c>
      <c r="V19" s="153"/>
      <c r="W19" s="154"/>
      <c r="X19" s="629" t="s">
        <v>512</v>
      </c>
      <c r="Y19" s="155"/>
    </row>
    <row r="20" spans="1:25" s="110" customFormat="1" ht="16.7" customHeight="1" x14ac:dyDescent="0.4">
      <c r="A20" s="112"/>
      <c r="B20" s="676"/>
      <c r="C20" s="676"/>
      <c r="D20" s="628" t="s">
        <v>513</v>
      </c>
      <c r="E20" s="152"/>
      <c r="F20" s="11">
        <f>INDEX([1]人口移動調査!$B$6:$M$93,ROW(F20)-11,COLUMN(F20)-5)</f>
        <v>90045</v>
      </c>
      <c r="G20" s="7">
        <f>INDEX([1]人口移動調査!$B$6:$M$93,ROW(G20)-11,COLUMN(G20)-5)</f>
        <v>210050</v>
      </c>
      <c r="H20" s="7">
        <f>INDEX([1]人口移動調査!$B$6:$M$93,ROW(H20)-11,COLUMN(H20)-5)</f>
        <v>99941</v>
      </c>
      <c r="I20" s="7">
        <f>INDEX([1]人口移動調査!$B$6:$M$93,ROW(I20)-11,COLUMN(I20)-5)</f>
        <v>110109</v>
      </c>
      <c r="J20" s="7">
        <f>INDEX([1]人口移動調査!$B$6:$M$93,ROW(J20)-11,COLUMN(J20)-5)</f>
        <v>1442</v>
      </c>
      <c r="K20" s="9">
        <f>INDEX([1]人口移動調査!$B$6:$M$93,ROW(K20)-11,COLUMN(K20)-5)</f>
        <v>-16</v>
      </c>
      <c r="L20" s="10">
        <f>INDEX([1]人口移動調査!$B$6:$M$93,ROW(L20)-11,COLUMN(L20)-5)</f>
        <v>-37</v>
      </c>
      <c r="M20" s="10">
        <f>INDEX([1]人口移動調査!$B$6:$M$93,ROW(M20)-11,COLUMN(M20)-5)</f>
        <v>141</v>
      </c>
      <c r="N20" s="10">
        <f>INDEX([1]人口移動調査!$B$6:$M$93,ROW(N20)-11,COLUMN(N20)-5)</f>
        <v>178</v>
      </c>
      <c r="O20" s="10">
        <f>INDEX([1]人口移動調査!$B$6:$M$93,ROW(O20)-11,COLUMN(O20)-5)</f>
        <v>21</v>
      </c>
      <c r="P20" s="9">
        <f>INDEX([1]人口移動調査!$B$6:$M$93,ROW(P20)-11,COLUMN(P20)-5)</f>
        <v>584</v>
      </c>
      <c r="Q20" s="9">
        <f>INDEX([1]人口移動調査!$B$6:$M$93,ROW(Q20)-11,COLUMN(Q20)-5)</f>
        <v>563</v>
      </c>
      <c r="R20" s="8"/>
      <c r="S20" s="21">
        <f>[1]住民基本台帳月報!F13</f>
        <v>100971</v>
      </c>
      <c r="T20" s="7">
        <f>[1]住民基本台帳月報!E13</f>
        <v>212169</v>
      </c>
      <c r="U20" s="7">
        <f>'[1]外国人 '!E13</f>
        <v>1618</v>
      </c>
      <c r="V20" s="153"/>
      <c r="W20" s="154"/>
      <c r="X20" s="629" t="s">
        <v>514</v>
      </c>
      <c r="Y20" s="155"/>
    </row>
    <row r="21" spans="1:25" s="110" customFormat="1" ht="16.7" customHeight="1" x14ac:dyDescent="0.4">
      <c r="A21" s="112"/>
      <c r="B21" s="676"/>
      <c r="C21" s="676"/>
      <c r="D21" s="628" t="s">
        <v>515</v>
      </c>
      <c r="E21" s="152"/>
      <c r="F21" s="11">
        <f>INDEX([1]人口移動調査!$B$6:$M$93,ROW(F21)-11,COLUMN(F21)-5)</f>
        <v>30747</v>
      </c>
      <c r="G21" s="7">
        <f>INDEX([1]人口移動調査!$B$6:$M$93,ROW(G21)-11,COLUMN(G21)-5)</f>
        <v>65806</v>
      </c>
      <c r="H21" s="7">
        <f>INDEX([1]人口移動調査!$B$6:$M$93,ROW(H21)-11,COLUMN(H21)-5)</f>
        <v>30866</v>
      </c>
      <c r="I21" s="7">
        <f>INDEX([1]人口移動調査!$B$6:$M$93,ROW(I21)-11,COLUMN(I21)-5)</f>
        <v>34940</v>
      </c>
      <c r="J21" s="7">
        <f>INDEX([1]人口移動調査!$B$6:$M$93,ROW(J21)-11,COLUMN(J21)-5)</f>
        <v>729</v>
      </c>
      <c r="K21" s="9">
        <f>INDEX([1]人口移動調査!$B$6:$M$93,ROW(K21)-11,COLUMN(K21)-5)</f>
        <v>-57</v>
      </c>
      <c r="L21" s="10">
        <f>INDEX([1]人口移動調査!$B$6:$M$93,ROW(L21)-11,COLUMN(L21)-5)</f>
        <v>-34</v>
      </c>
      <c r="M21" s="10">
        <f>INDEX([1]人口移動調査!$B$6:$M$93,ROW(M21)-11,COLUMN(M21)-5)</f>
        <v>33</v>
      </c>
      <c r="N21" s="10">
        <f>INDEX([1]人口移動調査!$B$6:$M$93,ROW(N21)-11,COLUMN(N21)-5)</f>
        <v>67</v>
      </c>
      <c r="O21" s="10">
        <f>INDEX([1]人口移動調査!$B$6:$M$93,ROW(O21)-11,COLUMN(O21)-5)</f>
        <v>-23</v>
      </c>
      <c r="P21" s="9">
        <f>INDEX([1]人口移動調査!$B$6:$M$93,ROW(P21)-11,COLUMN(P21)-5)</f>
        <v>198</v>
      </c>
      <c r="Q21" s="9">
        <f>INDEX([1]人口移動調査!$B$6:$M$93,ROW(Q21)-11,COLUMN(Q21)-5)</f>
        <v>221</v>
      </c>
      <c r="R21" s="8"/>
      <c r="S21" s="21">
        <f>[1]住民基本台帳月報!F14</f>
        <v>34848</v>
      </c>
      <c r="T21" s="7">
        <f>[1]住民基本台帳月報!E14</f>
        <v>66870</v>
      </c>
      <c r="U21" s="7">
        <f>'[1]外国人 '!E14</f>
        <v>815</v>
      </c>
      <c r="V21" s="153"/>
      <c r="W21" s="154"/>
      <c r="X21" s="629" t="s">
        <v>516</v>
      </c>
      <c r="Y21" s="155"/>
    </row>
    <row r="22" spans="1:25" s="110" customFormat="1" ht="16.7" customHeight="1" x14ac:dyDescent="0.4">
      <c r="A22" s="112"/>
      <c r="B22" s="676"/>
      <c r="C22" s="676"/>
      <c r="D22" s="628" t="s">
        <v>517</v>
      </c>
      <c r="E22" s="152"/>
      <c r="F22" s="11">
        <f>INDEX([1]人口移動調査!$B$6:$M$93,ROW(F22)-11,COLUMN(F22)-5)</f>
        <v>111758</v>
      </c>
      <c r="G22" s="7">
        <f>INDEX([1]人口移動調査!$B$6:$M$93,ROW(G22)-11,COLUMN(G22)-5)</f>
        <v>251819</v>
      </c>
      <c r="H22" s="7">
        <f>INDEX([1]人口移動調査!$B$6:$M$93,ROW(H22)-11,COLUMN(H22)-5)</f>
        <v>118705</v>
      </c>
      <c r="I22" s="7">
        <f>INDEX([1]人口移動調査!$B$6:$M$93,ROW(I22)-11,COLUMN(I22)-5)</f>
        <v>133114</v>
      </c>
      <c r="J22" s="7">
        <f>INDEX([1]人口移動調査!$B$6:$M$93,ROW(J22)-11,COLUMN(J22)-5)</f>
        <v>2615</v>
      </c>
      <c r="K22" s="9">
        <f>INDEX([1]人口移動調査!$B$6:$M$93,ROW(K22)-11,COLUMN(K22)-5)</f>
        <v>-124</v>
      </c>
      <c r="L22" s="10">
        <f>INDEX([1]人口移動調査!$B$6:$M$93,ROW(L22)-11,COLUMN(L22)-5)</f>
        <v>-54</v>
      </c>
      <c r="M22" s="10">
        <f>INDEX([1]人口移動調査!$B$6:$M$93,ROW(M22)-11,COLUMN(M22)-5)</f>
        <v>185</v>
      </c>
      <c r="N22" s="10">
        <f>INDEX([1]人口移動調査!$B$6:$M$93,ROW(N22)-11,COLUMN(N22)-5)</f>
        <v>239</v>
      </c>
      <c r="O22" s="10">
        <f>INDEX([1]人口移動調査!$B$6:$M$93,ROW(O22)-11,COLUMN(O22)-5)</f>
        <v>-70</v>
      </c>
      <c r="P22" s="9">
        <f>INDEX([1]人口移動調査!$B$6:$M$93,ROW(P22)-11,COLUMN(P22)-5)</f>
        <v>635</v>
      </c>
      <c r="Q22" s="9">
        <f>INDEX([1]人口移動調査!$B$6:$M$93,ROW(Q22)-11,COLUMN(Q22)-5)</f>
        <v>705</v>
      </c>
      <c r="R22" s="8"/>
      <c r="S22" s="21">
        <f>[1]住民基本台帳月報!F15</f>
        <v>123091</v>
      </c>
      <c r="T22" s="7">
        <f>[1]住民基本台帳月報!E15</f>
        <v>254995</v>
      </c>
      <c r="U22" s="7">
        <f>'[1]外国人 '!E15</f>
        <v>3208</v>
      </c>
      <c r="V22" s="153"/>
      <c r="W22" s="154"/>
      <c r="X22" s="629" t="s">
        <v>471</v>
      </c>
      <c r="Y22" s="155"/>
    </row>
    <row r="23" spans="1:25" s="149" customFormat="1" ht="16.7" customHeight="1" x14ac:dyDescent="0.4">
      <c r="A23" s="146"/>
      <c r="B23" s="150"/>
      <c r="C23" s="748" t="s">
        <v>433</v>
      </c>
      <c r="D23" s="748"/>
      <c r="E23" s="147"/>
      <c r="F23" s="16">
        <f>INDEX([1]人口移動調査!$B$6:$M$93,ROW(F23)-11,COLUMN(F23)-5)</f>
        <v>807621</v>
      </c>
      <c r="G23" s="12">
        <f>INDEX([1]人口移動調査!$B$6:$M$93,ROW(G23)-11,COLUMN(G23)-5)</f>
        <v>1582368</v>
      </c>
      <c r="H23" s="12">
        <f>INDEX([1]人口移動調査!$B$6:$M$93,ROW(H23)-11,COLUMN(H23)-5)</f>
        <v>747043</v>
      </c>
      <c r="I23" s="12">
        <f>INDEX([1]人口移動調査!$B$6:$M$93,ROW(I23)-11,COLUMN(I23)-5)</f>
        <v>835325</v>
      </c>
      <c r="J23" s="12">
        <f>INDEX([1]人口移動調査!$B$6:$M$93,ROW(J23)-11,COLUMN(J23)-5)</f>
        <v>31974</v>
      </c>
      <c r="K23" s="14">
        <f>INDEX([1]人口移動調査!$B$6:$M$93,ROW(K23)-11,COLUMN(K23)-5)</f>
        <v>214</v>
      </c>
      <c r="L23" s="15">
        <f>INDEX([1]人口移動調査!$B$6:$M$93,ROW(L23)-11,COLUMN(L23)-5)</f>
        <v>52</v>
      </c>
      <c r="M23" s="15">
        <f>INDEX([1]人口移動調査!$B$6:$M$93,ROW(M23)-11,COLUMN(M23)-5)</f>
        <v>1105</v>
      </c>
      <c r="N23" s="15">
        <f>INDEX([1]人口移動調査!$B$6:$M$93,ROW(N23)-11,COLUMN(N23)-5)</f>
        <v>1053</v>
      </c>
      <c r="O23" s="15">
        <f>INDEX([1]人口移動調査!$B$6:$M$93,ROW(O23)-11,COLUMN(O23)-5)</f>
        <v>162</v>
      </c>
      <c r="P23" s="14">
        <f>INDEX([1]人口移動調査!$B$6:$M$93,ROW(P23)-11,COLUMN(P23)-5)</f>
        <v>7113</v>
      </c>
      <c r="Q23" s="14">
        <f>INDEX([1]人口移動調査!$B$6:$M$93,ROW(Q23)-11,COLUMN(Q23)-5)</f>
        <v>6951</v>
      </c>
      <c r="R23" s="13"/>
      <c r="S23" s="22">
        <f>SUBTOTAL(9,S24:S30)</f>
        <v>789509</v>
      </c>
      <c r="T23" s="12">
        <f>SUBTOTAL(9,T24:T30)</f>
        <v>1540709</v>
      </c>
      <c r="U23" s="12">
        <f>SUBTOTAL(9,U24:U30)</f>
        <v>37230</v>
      </c>
      <c r="V23" s="151"/>
      <c r="W23" s="750" t="s">
        <v>518</v>
      </c>
      <c r="X23" s="750"/>
      <c r="Y23" s="148"/>
    </row>
    <row r="24" spans="1:25" s="110" customFormat="1" ht="16.7" customHeight="1" x14ac:dyDescent="0.4">
      <c r="A24" s="112"/>
      <c r="B24" s="676"/>
      <c r="C24" s="676"/>
      <c r="D24" s="628" t="s">
        <v>519</v>
      </c>
      <c r="E24" s="152"/>
      <c r="F24" s="11">
        <f>INDEX([1]人口移動調査!$B$6:$M$93,ROW(F24)-11,COLUMN(F24)-5)</f>
        <v>150621</v>
      </c>
      <c r="G24" s="7">
        <f>INDEX([1]人口移動調査!$B$6:$M$93,ROW(G24)-11,COLUMN(G24)-5)</f>
        <v>315985</v>
      </c>
      <c r="H24" s="7">
        <f>INDEX([1]人口移動調査!$B$6:$M$93,ROW(H24)-11,COLUMN(H24)-5)</f>
        <v>153775</v>
      </c>
      <c r="I24" s="7">
        <f>INDEX([1]人口移動調査!$B$6:$M$93,ROW(I24)-11,COLUMN(I24)-5)</f>
        <v>162210</v>
      </c>
      <c r="J24" s="7">
        <f>INDEX([1]人口移動調査!$B$6:$M$93,ROW(J24)-11,COLUMN(J24)-5)</f>
        <v>9130</v>
      </c>
      <c r="K24" s="9">
        <f>INDEX([1]人口移動調査!$B$6:$M$93,ROW(K24)-11,COLUMN(K24)-5)</f>
        <v>123</v>
      </c>
      <c r="L24" s="10">
        <f>INDEX([1]人口移動調査!$B$6:$M$93,ROW(L24)-11,COLUMN(L24)-5)</f>
        <v>19</v>
      </c>
      <c r="M24" s="10">
        <f>INDEX([1]人口移動調査!$B$6:$M$93,ROW(M24)-11,COLUMN(M24)-5)</f>
        <v>241</v>
      </c>
      <c r="N24" s="10">
        <f>INDEX([1]人口移動調査!$B$6:$M$93,ROW(N24)-11,COLUMN(N24)-5)</f>
        <v>222</v>
      </c>
      <c r="O24" s="10">
        <f>INDEX([1]人口移動調査!$B$6:$M$93,ROW(O24)-11,COLUMN(O24)-5)</f>
        <v>104</v>
      </c>
      <c r="P24" s="9">
        <f>INDEX([1]人口移動調査!$B$6:$M$93,ROW(P24)-11,COLUMN(P24)-5)</f>
        <v>1220</v>
      </c>
      <c r="Q24" s="9">
        <f>INDEX([1]人口移動調査!$B$6:$M$93,ROW(Q24)-11,COLUMN(Q24)-5)</f>
        <v>1116</v>
      </c>
      <c r="R24" s="8"/>
      <c r="S24" s="21">
        <f>[1]住民基本台帳月報!F17</f>
        <v>151617</v>
      </c>
      <c r="T24" s="7">
        <f>[1]住民基本台帳月報!E17</f>
        <v>309408</v>
      </c>
      <c r="U24" s="7">
        <f>'[1]外国人 '!E17</f>
        <v>10108</v>
      </c>
      <c r="V24" s="153"/>
      <c r="W24" s="154"/>
      <c r="X24" s="629" t="s">
        <v>472</v>
      </c>
      <c r="Y24" s="155"/>
    </row>
    <row r="25" spans="1:25" s="110" customFormat="1" ht="16.7" customHeight="1" x14ac:dyDescent="0.4">
      <c r="A25" s="112"/>
      <c r="B25" s="676"/>
      <c r="C25" s="676"/>
      <c r="D25" s="628" t="s">
        <v>520</v>
      </c>
      <c r="E25" s="152"/>
      <c r="F25" s="11">
        <f>INDEX([1]人口移動調査!$B$6:$M$93,ROW(F25)-11,COLUMN(F25)-5)</f>
        <v>150095</v>
      </c>
      <c r="G25" s="7">
        <f>INDEX([1]人口移動調査!$B$6:$M$93,ROW(G25)-11,COLUMN(G25)-5)</f>
        <v>240698</v>
      </c>
      <c r="H25" s="7">
        <f>INDEX([1]人口移動調査!$B$6:$M$93,ROW(H25)-11,COLUMN(H25)-5)</f>
        <v>114817</v>
      </c>
      <c r="I25" s="7">
        <f>INDEX([1]人口移動調査!$B$6:$M$93,ROW(I25)-11,COLUMN(I25)-5)</f>
        <v>125881</v>
      </c>
      <c r="J25" s="7">
        <f>INDEX([1]人口移動調査!$B$6:$M$93,ROW(J25)-11,COLUMN(J25)-5)</f>
        <v>6879</v>
      </c>
      <c r="K25" s="9">
        <f>INDEX([1]人口移動調査!$B$6:$M$93,ROW(K25)-11,COLUMN(K25)-5)</f>
        <v>-42</v>
      </c>
      <c r="L25" s="10">
        <f>INDEX([1]人口移動調査!$B$6:$M$93,ROW(L25)-11,COLUMN(L25)-5)</f>
        <v>74</v>
      </c>
      <c r="M25" s="10">
        <f>INDEX([1]人口移動調査!$B$6:$M$93,ROW(M25)-11,COLUMN(M25)-5)</f>
        <v>206</v>
      </c>
      <c r="N25" s="10">
        <f>INDEX([1]人口移動調査!$B$6:$M$93,ROW(N25)-11,COLUMN(N25)-5)</f>
        <v>132</v>
      </c>
      <c r="O25" s="10">
        <f>INDEX([1]人口移動調査!$B$6:$M$93,ROW(O25)-11,COLUMN(O25)-5)</f>
        <v>-116</v>
      </c>
      <c r="P25" s="9">
        <f>INDEX([1]人口移動調査!$B$6:$M$93,ROW(P25)-11,COLUMN(P25)-5)</f>
        <v>1554</v>
      </c>
      <c r="Q25" s="9">
        <f>INDEX([1]人口移動調査!$B$6:$M$93,ROW(Q25)-11,COLUMN(Q25)-5)</f>
        <v>1670</v>
      </c>
      <c r="R25" s="8"/>
      <c r="S25" s="21">
        <f>[1]住民基本台帳月報!F18</f>
        <v>138677</v>
      </c>
      <c r="T25" s="7">
        <f>[1]住民基本台帳月報!E18</f>
        <v>230433</v>
      </c>
      <c r="U25" s="7">
        <f>'[1]外国人 '!E18</f>
        <v>9399</v>
      </c>
      <c r="V25" s="153"/>
      <c r="W25" s="154"/>
      <c r="X25" s="629" t="s">
        <v>520</v>
      </c>
      <c r="Y25" s="155"/>
    </row>
    <row r="26" spans="1:25" s="110" customFormat="1" ht="16.7" customHeight="1" x14ac:dyDescent="0.4">
      <c r="A26" s="112"/>
      <c r="B26" s="676"/>
      <c r="C26" s="676"/>
      <c r="D26" s="628" t="s">
        <v>521</v>
      </c>
      <c r="E26" s="152"/>
      <c r="F26" s="11">
        <f>INDEX([1]人口移動調査!$B$6:$M$93,ROW(F26)-11,COLUMN(F26)-5)</f>
        <v>121985</v>
      </c>
      <c r="G26" s="7">
        <f>INDEX([1]人口移動調査!$B$6:$M$93,ROW(G26)-11,COLUMN(G26)-5)</f>
        <v>199412</v>
      </c>
      <c r="H26" s="7">
        <f>INDEX([1]人口移動調査!$B$6:$M$93,ROW(H26)-11,COLUMN(H26)-5)</f>
        <v>89076</v>
      </c>
      <c r="I26" s="7">
        <f>INDEX([1]人口移動調査!$B$6:$M$93,ROW(I26)-11,COLUMN(I26)-5)</f>
        <v>110336</v>
      </c>
      <c r="J26" s="7">
        <f>INDEX([1]人口移動調査!$B$6:$M$93,ROW(J26)-11,COLUMN(J26)-5)</f>
        <v>4333</v>
      </c>
      <c r="K26" s="9">
        <f>INDEX([1]人口移動調査!$B$6:$M$93,ROW(K26)-11,COLUMN(K26)-5)</f>
        <v>183</v>
      </c>
      <c r="L26" s="10">
        <f>INDEX([1]人口移動調査!$B$6:$M$93,ROW(L26)-11,COLUMN(L26)-5)</f>
        <v>29</v>
      </c>
      <c r="M26" s="10">
        <f>INDEX([1]人口移動調査!$B$6:$M$93,ROW(M26)-11,COLUMN(M26)-5)</f>
        <v>129</v>
      </c>
      <c r="N26" s="10">
        <f>INDEX([1]人口移動調査!$B$6:$M$93,ROW(N26)-11,COLUMN(N26)-5)</f>
        <v>100</v>
      </c>
      <c r="O26" s="10">
        <f>INDEX([1]人口移動調査!$B$6:$M$93,ROW(O26)-11,COLUMN(O26)-5)</f>
        <v>154</v>
      </c>
      <c r="P26" s="9">
        <f>INDEX([1]人口移動調査!$B$6:$M$93,ROW(P26)-11,COLUMN(P26)-5)</f>
        <v>1243</v>
      </c>
      <c r="Q26" s="9">
        <f>INDEX([1]人口移動調査!$B$6:$M$93,ROW(Q26)-11,COLUMN(Q26)-5)</f>
        <v>1089</v>
      </c>
      <c r="R26" s="8"/>
      <c r="S26" s="21">
        <f>[1]住民基本台帳月報!F19</f>
        <v>111598</v>
      </c>
      <c r="T26" s="7">
        <f>[1]住民基本台帳月報!E19</f>
        <v>187440</v>
      </c>
      <c r="U26" s="7">
        <f>'[1]外国人 '!E19</f>
        <v>4808</v>
      </c>
      <c r="V26" s="153"/>
      <c r="W26" s="154"/>
      <c r="X26" s="629" t="s">
        <v>522</v>
      </c>
      <c r="Y26" s="155"/>
    </row>
    <row r="27" spans="1:25" s="110" customFormat="1" ht="16.7" customHeight="1" x14ac:dyDescent="0.4">
      <c r="A27" s="112"/>
      <c r="B27" s="676"/>
      <c r="C27" s="676"/>
      <c r="D27" s="628" t="s">
        <v>523</v>
      </c>
      <c r="E27" s="152"/>
      <c r="F27" s="11">
        <f>INDEX([1]人口移動調査!$B$6:$M$93,ROW(F27)-11,COLUMN(F27)-5)</f>
        <v>126283</v>
      </c>
      <c r="G27" s="7">
        <f>INDEX([1]人口移動調査!$B$6:$M$93,ROW(G27)-11,COLUMN(G27)-5)</f>
        <v>262332</v>
      </c>
      <c r="H27" s="7">
        <f>INDEX([1]人口移動調査!$B$6:$M$93,ROW(H27)-11,COLUMN(H27)-5)</f>
        <v>122066</v>
      </c>
      <c r="I27" s="7">
        <f>INDEX([1]人口移動調査!$B$6:$M$93,ROW(I27)-11,COLUMN(I27)-5)</f>
        <v>140266</v>
      </c>
      <c r="J27" s="7">
        <f>INDEX([1]人口移動調査!$B$6:$M$93,ROW(J27)-11,COLUMN(J27)-5)</f>
        <v>5037</v>
      </c>
      <c r="K27" s="9">
        <f>INDEX([1]人口移動調査!$B$6:$M$93,ROW(K27)-11,COLUMN(K27)-5)</f>
        <v>-45</v>
      </c>
      <c r="L27" s="10">
        <f>INDEX([1]人口移動調査!$B$6:$M$93,ROW(L27)-11,COLUMN(L27)-5)</f>
        <v>16</v>
      </c>
      <c r="M27" s="10">
        <f>INDEX([1]人口移動調査!$B$6:$M$93,ROW(M27)-11,COLUMN(M27)-5)</f>
        <v>192</v>
      </c>
      <c r="N27" s="10">
        <f>INDEX([1]人口移動調査!$B$6:$M$93,ROW(N27)-11,COLUMN(N27)-5)</f>
        <v>176</v>
      </c>
      <c r="O27" s="10">
        <f>INDEX([1]人口移動調査!$B$6:$M$93,ROW(O27)-11,COLUMN(O27)-5)</f>
        <v>-61</v>
      </c>
      <c r="P27" s="9">
        <f>INDEX([1]人口移動調査!$B$6:$M$93,ROW(P27)-11,COLUMN(P27)-5)</f>
        <v>998</v>
      </c>
      <c r="Q27" s="9">
        <f>INDEX([1]人口移動調査!$B$6:$M$93,ROW(Q27)-11,COLUMN(Q27)-5)</f>
        <v>1059</v>
      </c>
      <c r="R27" s="8"/>
      <c r="S27" s="21">
        <f>[1]住民基本台帳月報!F20</f>
        <v>130410</v>
      </c>
      <c r="T27" s="7">
        <f>[1]住民基本台帳月報!E20</f>
        <v>261682</v>
      </c>
      <c r="U27" s="7">
        <f>'[1]外国人 '!E20</f>
        <v>5955</v>
      </c>
      <c r="V27" s="153"/>
      <c r="W27" s="154"/>
      <c r="X27" s="629" t="s">
        <v>524</v>
      </c>
      <c r="Y27" s="155"/>
    </row>
    <row r="28" spans="1:25" s="110" customFormat="1" ht="16.7" customHeight="1" x14ac:dyDescent="0.4">
      <c r="A28" s="112"/>
      <c r="B28" s="676"/>
      <c r="C28" s="676"/>
      <c r="D28" s="628" t="s">
        <v>525</v>
      </c>
      <c r="E28" s="152"/>
      <c r="F28" s="11">
        <f>INDEX([1]人口移動調査!$B$6:$M$93,ROW(F28)-11,COLUMN(F28)-5)</f>
        <v>93554</v>
      </c>
      <c r="G28" s="7">
        <f>INDEX([1]人口移動調査!$B$6:$M$93,ROW(G28)-11,COLUMN(G28)-5)</f>
        <v>212290</v>
      </c>
      <c r="H28" s="7">
        <f>INDEX([1]人口移動調査!$B$6:$M$93,ROW(H28)-11,COLUMN(H28)-5)</f>
        <v>101743</v>
      </c>
      <c r="I28" s="7">
        <f>INDEX([1]人口移動調査!$B$6:$M$93,ROW(I28)-11,COLUMN(I28)-5)</f>
        <v>110547</v>
      </c>
      <c r="J28" s="7">
        <f>INDEX([1]人口移動調査!$B$6:$M$93,ROW(J28)-11,COLUMN(J28)-5)</f>
        <v>3120</v>
      </c>
      <c r="K28" s="9">
        <f>INDEX([1]人口移動調査!$B$6:$M$93,ROW(K28)-11,COLUMN(K28)-5)</f>
        <v>-79</v>
      </c>
      <c r="L28" s="10">
        <f>INDEX([1]人口移動調査!$B$6:$M$93,ROW(L28)-11,COLUMN(L28)-5)</f>
        <v>-56</v>
      </c>
      <c r="M28" s="10">
        <f>INDEX([1]人口移動調査!$B$6:$M$93,ROW(M28)-11,COLUMN(M28)-5)</f>
        <v>123</v>
      </c>
      <c r="N28" s="10">
        <f>INDEX([1]人口移動調査!$B$6:$M$93,ROW(N28)-11,COLUMN(N28)-5)</f>
        <v>179</v>
      </c>
      <c r="O28" s="10">
        <f>INDEX([1]人口移動調査!$B$6:$M$93,ROW(O28)-11,COLUMN(O28)-5)</f>
        <v>-23</v>
      </c>
      <c r="P28" s="9">
        <f>INDEX([1]人口移動調査!$B$6:$M$93,ROW(P28)-11,COLUMN(P28)-5)</f>
        <v>727</v>
      </c>
      <c r="Q28" s="9">
        <f>INDEX([1]人口移動調査!$B$6:$M$93,ROW(Q28)-11,COLUMN(Q28)-5)</f>
        <v>750</v>
      </c>
      <c r="R28" s="8"/>
      <c r="S28" s="21">
        <f>[1]住民基本台帳月報!F21</f>
        <v>95031</v>
      </c>
      <c r="T28" s="7">
        <f>[1]住民基本台帳月報!E21</f>
        <v>208465</v>
      </c>
      <c r="U28" s="7">
        <f>'[1]外国人 '!E21</f>
        <v>3268</v>
      </c>
      <c r="V28" s="153"/>
      <c r="W28" s="154"/>
      <c r="X28" s="629" t="s">
        <v>526</v>
      </c>
      <c r="Y28" s="155"/>
    </row>
    <row r="29" spans="1:25" s="110" customFormat="1" ht="16.7" customHeight="1" x14ac:dyDescent="0.4">
      <c r="A29" s="112"/>
      <c r="B29" s="676"/>
      <c r="C29" s="676"/>
      <c r="D29" s="628" t="s">
        <v>527</v>
      </c>
      <c r="E29" s="152"/>
      <c r="F29" s="11">
        <f>INDEX([1]人口移動調査!$B$6:$M$93,ROW(F29)-11,COLUMN(F29)-5)</f>
        <v>66861</v>
      </c>
      <c r="G29" s="7">
        <f>INDEX([1]人口移動調査!$B$6:$M$93,ROW(G29)-11,COLUMN(G29)-5)</f>
        <v>132306</v>
      </c>
      <c r="H29" s="7">
        <f>INDEX([1]人口移動調査!$B$6:$M$93,ROW(H29)-11,COLUMN(H29)-5)</f>
        <v>62156</v>
      </c>
      <c r="I29" s="7">
        <f>INDEX([1]人口移動調査!$B$6:$M$93,ROW(I29)-11,COLUMN(I29)-5)</f>
        <v>70150</v>
      </c>
      <c r="J29" s="7">
        <f>INDEX([1]人口移動調査!$B$6:$M$93,ROW(J29)-11,COLUMN(J29)-5)</f>
        <v>1246</v>
      </c>
      <c r="K29" s="9">
        <f>INDEX([1]人口移動調査!$B$6:$M$93,ROW(K29)-11,COLUMN(K29)-5)</f>
        <v>15</v>
      </c>
      <c r="L29" s="10">
        <f>INDEX([1]人口移動調査!$B$6:$M$93,ROW(L29)-11,COLUMN(L29)-5)</f>
        <v>-8</v>
      </c>
      <c r="M29" s="10">
        <f>INDEX([1]人口移動調査!$B$6:$M$93,ROW(M29)-11,COLUMN(M29)-5)</f>
        <v>80</v>
      </c>
      <c r="N29" s="10">
        <f>INDEX([1]人口移動調査!$B$6:$M$93,ROW(N29)-11,COLUMN(N29)-5)</f>
        <v>88</v>
      </c>
      <c r="O29" s="10">
        <f>INDEX([1]人口移動調査!$B$6:$M$93,ROW(O29)-11,COLUMN(O29)-5)</f>
        <v>23</v>
      </c>
      <c r="P29" s="9">
        <f>INDEX([1]人口移動調査!$B$6:$M$93,ROW(P29)-11,COLUMN(P29)-5)</f>
        <v>482</v>
      </c>
      <c r="Q29" s="9">
        <f>INDEX([1]人口移動調査!$B$6:$M$93,ROW(Q29)-11,COLUMN(Q29)-5)</f>
        <v>459</v>
      </c>
      <c r="R29" s="8"/>
      <c r="S29" s="21">
        <f>[1]住民基本台帳月報!F22</f>
        <v>61938</v>
      </c>
      <c r="T29" s="7">
        <f>[1]住民基本台帳月報!E22</f>
        <v>125056</v>
      </c>
      <c r="U29" s="7">
        <f>'[1]外国人 '!E22</f>
        <v>1320</v>
      </c>
      <c r="V29" s="153"/>
      <c r="W29" s="154"/>
      <c r="X29" s="629" t="s">
        <v>528</v>
      </c>
      <c r="Y29" s="155"/>
    </row>
    <row r="30" spans="1:25" s="110" customFormat="1" ht="16.7" customHeight="1" x14ac:dyDescent="0.4">
      <c r="A30" s="112"/>
      <c r="B30" s="676"/>
      <c r="C30" s="676"/>
      <c r="D30" s="628" t="s">
        <v>529</v>
      </c>
      <c r="E30" s="152"/>
      <c r="F30" s="11">
        <f>INDEX([1]人口移動調査!$B$6:$M$93,ROW(F30)-11,COLUMN(F30)-5)</f>
        <v>98222</v>
      </c>
      <c r="G30" s="7">
        <f>INDEX([1]人口移動調査!$B$6:$M$93,ROW(G30)-11,COLUMN(G30)-5)</f>
        <v>219345</v>
      </c>
      <c r="H30" s="7">
        <f>INDEX([1]人口移動調査!$B$6:$M$93,ROW(H30)-11,COLUMN(H30)-5)</f>
        <v>103410</v>
      </c>
      <c r="I30" s="7">
        <f>INDEX([1]人口移動調査!$B$6:$M$93,ROW(I30)-11,COLUMN(I30)-5)</f>
        <v>115935</v>
      </c>
      <c r="J30" s="7">
        <f>INDEX([1]人口移動調査!$B$6:$M$93,ROW(J30)-11,COLUMN(J30)-5)</f>
        <v>2229</v>
      </c>
      <c r="K30" s="9">
        <f>INDEX([1]人口移動調査!$B$6:$M$93,ROW(K30)-11,COLUMN(K30)-5)</f>
        <v>59</v>
      </c>
      <c r="L30" s="10">
        <f>INDEX([1]人口移動調査!$B$6:$M$93,ROW(L30)-11,COLUMN(L30)-5)</f>
        <v>-22</v>
      </c>
      <c r="M30" s="10">
        <f>INDEX([1]人口移動調査!$B$6:$M$93,ROW(M30)-11,COLUMN(M30)-5)</f>
        <v>134</v>
      </c>
      <c r="N30" s="10">
        <f>INDEX([1]人口移動調査!$B$6:$M$93,ROW(N30)-11,COLUMN(N30)-5)</f>
        <v>156</v>
      </c>
      <c r="O30" s="10">
        <f>INDEX([1]人口移動調査!$B$6:$M$93,ROW(O30)-11,COLUMN(O30)-5)</f>
        <v>81</v>
      </c>
      <c r="P30" s="9">
        <f>INDEX([1]人口移動調査!$B$6:$M$93,ROW(P30)-11,COLUMN(P30)-5)</f>
        <v>889</v>
      </c>
      <c r="Q30" s="9">
        <f>INDEX([1]人口移動調査!$B$6:$M$93,ROW(Q30)-11,COLUMN(Q30)-5)</f>
        <v>808</v>
      </c>
      <c r="R30" s="8"/>
      <c r="S30" s="21">
        <f>[1]住民基本台帳月報!F23</f>
        <v>100238</v>
      </c>
      <c r="T30" s="7">
        <f>[1]住民基本台帳月報!E23</f>
        <v>218225</v>
      </c>
      <c r="U30" s="7">
        <f>'[1]外国人 '!E23</f>
        <v>2372</v>
      </c>
      <c r="V30" s="153"/>
      <c r="W30" s="154"/>
      <c r="X30" s="629" t="s">
        <v>530</v>
      </c>
      <c r="Y30" s="155"/>
    </row>
    <row r="31" spans="1:25" s="110" customFormat="1" ht="16.7" customHeight="1" x14ac:dyDescent="0.4">
      <c r="A31" s="112"/>
      <c r="B31" s="676"/>
      <c r="C31" s="740" t="s">
        <v>531</v>
      </c>
      <c r="D31" s="740"/>
      <c r="E31" s="152"/>
      <c r="F31" s="11">
        <f>INDEX([1]人口移動調査!$B$6:$M$93,ROW(F31)-11,COLUMN(F31)-5)</f>
        <v>49057</v>
      </c>
      <c r="G31" s="7">
        <f>INDEX([1]人口移動調査!$B$6:$M$93,ROW(G31)-11,COLUMN(G31)-5)</f>
        <v>112963</v>
      </c>
      <c r="H31" s="7">
        <f>INDEX([1]人口移動調査!$B$6:$M$93,ROW(H31)-11,COLUMN(H31)-5)</f>
        <v>52146</v>
      </c>
      <c r="I31" s="7">
        <f>INDEX([1]人口移動調査!$B$6:$M$93,ROW(I31)-11,COLUMN(I31)-5)</f>
        <v>60817</v>
      </c>
      <c r="J31" s="7">
        <f>INDEX([1]人口移動調査!$B$6:$M$93,ROW(J31)-11,COLUMN(J31)-5)</f>
        <v>564</v>
      </c>
      <c r="K31" s="9">
        <f>INDEX([1]人口移動調査!$B$6:$M$93,ROW(K31)-11,COLUMN(K31)-5)</f>
        <v>-123</v>
      </c>
      <c r="L31" s="10">
        <f>INDEX([1]人口移動調査!$B$6:$M$93,ROW(L31)-11,COLUMN(L31)-5)</f>
        <v>-94</v>
      </c>
      <c r="M31" s="10">
        <f>INDEX([1]人口移動調査!$B$6:$M$93,ROW(M31)-11,COLUMN(M31)-5)</f>
        <v>54</v>
      </c>
      <c r="N31" s="10">
        <f>INDEX([1]人口移動調査!$B$6:$M$93,ROW(N31)-11,COLUMN(N31)-5)</f>
        <v>148</v>
      </c>
      <c r="O31" s="10">
        <f>INDEX([1]人口移動調査!$B$6:$M$93,ROW(O31)-11,COLUMN(O31)-5)</f>
        <v>-29</v>
      </c>
      <c r="P31" s="9">
        <f>INDEX([1]人口移動調査!$B$6:$M$93,ROW(P31)-11,COLUMN(P31)-5)</f>
        <v>213</v>
      </c>
      <c r="Q31" s="9">
        <f>INDEX([1]人口移動調査!$B$6:$M$93,ROW(Q31)-11,COLUMN(Q31)-5)</f>
        <v>242</v>
      </c>
      <c r="R31" s="8"/>
      <c r="S31" s="21">
        <f>IF(ISBLANK(B31),IF(ISBLANK(C31),VLOOKUP(D31,[1]住民基本台帳月報!$B$8:$F$87,5,0),VLOOKUP(C31,[1]住民基本台帳月報!$B$8:$F$87,5,0)),VLOOKUP(B31,[1]住民基本台帳月報!$B$8:$F$87,5,0))</f>
        <v>56955</v>
      </c>
      <c r="T31" s="7">
        <f>IF(ISBLANK(B31),IF(ISBLANK(C31),VLOOKUP(D31,[1]住民基本台帳月報!$B$8:$F$87,4,0),VLOOKUP(C31,[1]住民基本台帳月報!$B$8:$F$87,4,0)),VLOOKUP(B31,[1]住民基本台帳月報!$B$8:$F$87,4,0))</f>
        <v>115404</v>
      </c>
      <c r="U31" s="7">
        <f>'[1]外国人 '!E24</f>
        <v>692</v>
      </c>
      <c r="V31" s="153"/>
      <c r="W31" s="744" t="s">
        <v>531</v>
      </c>
      <c r="X31" s="744"/>
      <c r="Y31" s="155"/>
    </row>
    <row r="32" spans="1:25" s="110" customFormat="1" ht="16.7" customHeight="1" x14ac:dyDescent="0.4">
      <c r="A32" s="112"/>
      <c r="B32" s="676"/>
      <c r="C32" s="740" t="s">
        <v>532</v>
      </c>
      <c r="D32" s="740"/>
      <c r="E32" s="152"/>
      <c r="F32" s="11">
        <f>INDEX([1]人口移動調査!$B$6:$M$93,ROW(F32)-11,COLUMN(F32)-5)</f>
        <v>126849</v>
      </c>
      <c r="G32" s="7">
        <f>INDEX([1]人口移動調査!$B$6:$M$93,ROW(G32)-11,COLUMN(G32)-5)</f>
        <v>304288</v>
      </c>
      <c r="H32" s="7">
        <f>INDEX([1]人口移動調査!$B$6:$M$93,ROW(H32)-11,COLUMN(H32)-5)</f>
        <v>144945</v>
      </c>
      <c r="I32" s="7">
        <f>INDEX([1]人口移動調査!$B$6:$M$93,ROW(I32)-11,COLUMN(I32)-5)</f>
        <v>159343</v>
      </c>
      <c r="J32" s="7">
        <f>INDEX([1]人口移動調査!$B$6:$M$93,ROW(J32)-11,COLUMN(J32)-5)</f>
        <v>3197</v>
      </c>
      <c r="K32" s="9">
        <f>INDEX([1]人口移動調査!$B$6:$M$93,ROW(K32)-11,COLUMN(K32)-5)</f>
        <v>52</v>
      </c>
      <c r="L32" s="10">
        <f>INDEX([1]人口移動調査!$B$6:$M$93,ROW(L32)-11,COLUMN(L32)-5)</f>
        <v>-55</v>
      </c>
      <c r="M32" s="10">
        <f>INDEX([1]人口移動調査!$B$6:$M$93,ROW(M32)-11,COLUMN(M32)-5)</f>
        <v>212</v>
      </c>
      <c r="N32" s="10">
        <f>INDEX([1]人口移動調査!$B$6:$M$93,ROW(N32)-11,COLUMN(N32)-5)</f>
        <v>267</v>
      </c>
      <c r="O32" s="10">
        <f>INDEX([1]人口移動調査!$B$6:$M$93,ROW(O32)-11,COLUMN(O32)-5)</f>
        <v>107</v>
      </c>
      <c r="P32" s="9">
        <f>INDEX([1]人口移動調査!$B$6:$M$93,ROW(P32)-11,COLUMN(P32)-5)</f>
        <v>808</v>
      </c>
      <c r="Q32" s="9">
        <f>INDEX([1]人口移動調査!$B$6:$M$93,ROW(Q32)-11,COLUMN(Q32)-5)</f>
        <v>701</v>
      </c>
      <c r="R32" s="8"/>
      <c r="S32" s="21">
        <f>IF(ISBLANK(B32),IF(ISBLANK(C32),VLOOKUP(D32,[1]住民基本台帳月報!$B$8:$F$87,5,0),VLOOKUP(C32,[1]住民基本台帳月報!$B$8:$F$87,5,0)),VLOOKUP(B32,[1]住民基本台帳月報!$B$8:$F$87,5,0))</f>
        <v>134743</v>
      </c>
      <c r="T32" s="7">
        <f>IF(ISBLANK(B32),IF(ISBLANK(C32),VLOOKUP(D32,[1]住民基本台帳月報!$B$8:$F$87,4,0),VLOOKUP(C32,[1]住民基本台帳月報!$B$8:$F$87,4,0)),VLOOKUP(B32,[1]住民基本台帳月報!$B$8:$F$87,4,0))</f>
        <v>306060</v>
      </c>
      <c r="U32" s="7">
        <f>'[1]外国人 '!E25</f>
        <v>3980</v>
      </c>
      <c r="V32" s="153"/>
      <c r="W32" s="744" t="s">
        <v>473</v>
      </c>
      <c r="X32" s="744"/>
      <c r="Y32" s="155"/>
    </row>
    <row r="33" spans="1:25" s="110" customFormat="1" ht="16.7" customHeight="1" x14ac:dyDescent="0.4">
      <c r="A33" s="112"/>
      <c r="B33" s="676"/>
      <c r="C33" s="740" t="s">
        <v>474</v>
      </c>
      <c r="D33" s="740"/>
      <c r="E33" s="152"/>
      <c r="F33" s="11">
        <f>INDEX([1]人口移動調査!$B$6:$M$93,ROW(F33)-11,COLUMN(F33)-5)</f>
        <v>23619</v>
      </c>
      <c r="G33" s="7">
        <f>INDEX([1]人口移動調査!$B$6:$M$93,ROW(G33)-11,COLUMN(G33)-5)</f>
        <v>56080</v>
      </c>
      <c r="H33" s="7">
        <f>INDEX([1]人口移動調査!$B$6:$M$93,ROW(H33)-11,COLUMN(H33)-5)</f>
        <v>26295</v>
      </c>
      <c r="I33" s="7">
        <f>INDEX([1]人口移動調査!$B$6:$M$93,ROW(I33)-11,COLUMN(I33)-5)</f>
        <v>29785</v>
      </c>
      <c r="J33" s="7">
        <f>INDEX([1]人口移動調査!$B$6:$M$93,ROW(J33)-11,COLUMN(J33)-5)</f>
        <v>462</v>
      </c>
      <c r="K33" s="9">
        <f>INDEX([1]人口移動調査!$B$6:$M$93,ROW(K33)-11,COLUMN(K33)-5)</f>
        <v>-52</v>
      </c>
      <c r="L33" s="10">
        <f>INDEX([1]人口移動調査!$B$6:$M$93,ROW(L33)-11,COLUMN(L33)-5)</f>
        <v>-27</v>
      </c>
      <c r="M33" s="10">
        <f>INDEX([1]人口移動調査!$B$6:$M$93,ROW(M33)-11,COLUMN(M33)-5)</f>
        <v>33</v>
      </c>
      <c r="N33" s="10">
        <f>INDEX([1]人口移動調査!$B$6:$M$93,ROW(N33)-11,COLUMN(N33)-5)</f>
        <v>60</v>
      </c>
      <c r="O33" s="10">
        <f>INDEX([1]人口移動調査!$B$6:$M$93,ROW(O33)-11,COLUMN(O33)-5)</f>
        <v>-25</v>
      </c>
      <c r="P33" s="9">
        <f>INDEX([1]人口移動調査!$B$6:$M$93,ROW(P33)-11,COLUMN(P33)-5)</f>
        <v>189</v>
      </c>
      <c r="Q33" s="9">
        <f>INDEX([1]人口移動調査!$B$6:$M$93,ROW(Q33)-11,COLUMN(Q33)-5)</f>
        <v>214</v>
      </c>
      <c r="R33" s="8"/>
      <c r="S33" s="21">
        <f>IF(ISBLANK(B33),IF(ISBLANK(C33),VLOOKUP(D33,[1]住民基本台帳月報!$B$8:$F$87,5,0),VLOOKUP(C33,[1]住民基本台帳月報!$B$8:$F$87,5,0)),VLOOKUP(B33,[1]住民基本台帳月報!$B$8:$F$87,5,0))</f>
        <v>27090</v>
      </c>
      <c r="T33" s="7">
        <f>IF(ISBLANK(B33),IF(ISBLANK(C33),VLOOKUP(D33,[1]住民基本台帳月報!$B$8:$F$87,4,0),VLOOKUP(C33,[1]住民基本台帳月報!$B$8:$F$87,4,0)),VLOOKUP(B33,[1]住民基本台帳月報!$B$8:$F$87,4,0))</f>
        <v>56818</v>
      </c>
      <c r="U33" s="7">
        <f>'[1]外国人 '!E26</f>
        <v>531</v>
      </c>
      <c r="V33" s="153"/>
      <c r="W33" s="744" t="s">
        <v>533</v>
      </c>
      <c r="X33" s="744"/>
      <c r="Y33" s="155"/>
    </row>
    <row r="34" spans="1:25" s="110" customFormat="1" ht="16.7" customHeight="1" x14ac:dyDescent="0.4">
      <c r="A34" s="112"/>
      <c r="B34" s="676"/>
      <c r="C34" s="740" t="s">
        <v>534</v>
      </c>
      <c r="D34" s="740"/>
      <c r="E34" s="152"/>
      <c r="F34" s="11">
        <f>INDEX([1]人口移動調査!$B$6:$M$93,ROW(F34)-11,COLUMN(F34)-5)</f>
        <v>55827</v>
      </c>
      <c r="G34" s="7">
        <f>INDEX([1]人口移動調査!$B$6:$M$93,ROW(G34)-11,COLUMN(G34)-5)</f>
        <v>127484</v>
      </c>
      <c r="H34" s="7">
        <f>INDEX([1]人口移動調査!$B$6:$M$93,ROW(H34)-11,COLUMN(H34)-5)</f>
        <v>60683</v>
      </c>
      <c r="I34" s="7">
        <f>INDEX([1]人口移動調査!$B$6:$M$93,ROW(I34)-11,COLUMN(I34)-5)</f>
        <v>66801</v>
      </c>
      <c r="J34" s="7">
        <f>INDEX([1]人口移動調査!$B$6:$M$93,ROW(J34)-11,COLUMN(J34)-5)</f>
        <v>1116</v>
      </c>
      <c r="K34" s="9">
        <f>INDEX([1]人口移動調査!$B$6:$M$93,ROW(K34)-11,COLUMN(K34)-5)</f>
        <v>-102</v>
      </c>
      <c r="L34" s="10">
        <f>INDEX([1]人口移動調査!$B$6:$M$93,ROW(L34)-11,COLUMN(L34)-5)</f>
        <v>-68</v>
      </c>
      <c r="M34" s="10">
        <f>INDEX([1]人口移動調査!$B$6:$M$93,ROW(M34)-11,COLUMN(M34)-5)</f>
        <v>89</v>
      </c>
      <c r="N34" s="10">
        <f>INDEX([1]人口移動調査!$B$6:$M$93,ROW(N34)-11,COLUMN(N34)-5)</f>
        <v>157</v>
      </c>
      <c r="O34" s="10">
        <f>INDEX([1]人口移動調査!$B$6:$M$93,ROW(O34)-11,COLUMN(O34)-5)</f>
        <v>-34</v>
      </c>
      <c r="P34" s="9">
        <f>INDEX([1]人口移動調査!$B$6:$M$93,ROW(P34)-11,COLUMN(P34)-5)</f>
        <v>266</v>
      </c>
      <c r="Q34" s="9">
        <f>INDEX([1]人口移動調査!$B$6:$M$93,ROW(Q34)-11,COLUMN(Q34)-5)</f>
        <v>300</v>
      </c>
      <c r="R34" s="8"/>
      <c r="S34" s="21">
        <f>IF(ISBLANK(B34),IF(ISBLANK(C34),VLOOKUP(D34,[1]住民基本台帳月報!$B$8:$F$87,5,0),VLOOKUP(C34,[1]住民基本台帳月報!$B$8:$F$87,5,0)),VLOOKUP(B34,[1]住民基本台帳月報!$B$8:$F$87,5,0))</f>
        <v>62278</v>
      </c>
      <c r="T34" s="7">
        <f>IF(ISBLANK(B34),IF(ISBLANK(C34),VLOOKUP(D34,[1]住民基本台帳月報!$B$8:$F$87,4,0),VLOOKUP(C34,[1]住民基本台帳月報!$B$8:$F$87,4,0)),VLOOKUP(B34,[1]住民基本台帳月報!$B$8:$F$87,4,0))</f>
        <v>129104</v>
      </c>
      <c r="U34" s="7">
        <f>'[1]外国人 '!E27</f>
        <v>1382</v>
      </c>
      <c r="V34" s="153"/>
      <c r="W34" s="744" t="s">
        <v>535</v>
      </c>
      <c r="X34" s="744"/>
      <c r="Y34" s="155"/>
    </row>
    <row r="35" spans="1:25" s="110" customFormat="1" ht="16.7" customHeight="1" x14ac:dyDescent="0.4">
      <c r="A35" s="112"/>
      <c r="B35" s="676"/>
      <c r="C35" s="740" t="s">
        <v>536</v>
      </c>
      <c r="D35" s="740"/>
      <c r="E35" s="152"/>
      <c r="F35" s="11">
        <f>INDEX([1]人口移動調査!$B$6:$M$93,ROW(F35)-11,COLUMN(F35)-5)</f>
        <v>21048</v>
      </c>
      <c r="G35" s="7">
        <f>INDEX([1]人口移動調査!$B$6:$M$93,ROW(G35)-11,COLUMN(G35)-5)</f>
        <v>47019</v>
      </c>
      <c r="H35" s="7">
        <f>INDEX([1]人口移動調査!$B$6:$M$93,ROW(H35)-11,COLUMN(H35)-5)</f>
        <v>21384</v>
      </c>
      <c r="I35" s="7">
        <f>INDEX([1]人口移動調査!$B$6:$M$93,ROW(I35)-11,COLUMN(I35)-5)</f>
        <v>25635</v>
      </c>
      <c r="J35" s="7">
        <f>INDEX([1]人口移動調査!$B$6:$M$93,ROW(J35)-11,COLUMN(J35)-5)</f>
        <v>490</v>
      </c>
      <c r="K35" s="9">
        <f>INDEX([1]人口移動調査!$B$6:$M$93,ROW(K35)-11,COLUMN(K35)-5)</f>
        <v>-52</v>
      </c>
      <c r="L35" s="10">
        <f>INDEX([1]人口移動調査!$B$6:$M$93,ROW(L35)-11,COLUMN(L35)-5)</f>
        <v>-39</v>
      </c>
      <c r="M35" s="10">
        <f>INDEX([1]人口移動調査!$B$6:$M$93,ROW(M35)-11,COLUMN(M35)-5)</f>
        <v>22</v>
      </c>
      <c r="N35" s="10">
        <f>INDEX([1]人口移動調査!$B$6:$M$93,ROW(N35)-11,COLUMN(N35)-5)</f>
        <v>61</v>
      </c>
      <c r="O35" s="10">
        <f>INDEX([1]人口移動調査!$B$6:$M$93,ROW(O35)-11,COLUMN(O35)-5)</f>
        <v>-13</v>
      </c>
      <c r="P35" s="9">
        <f>INDEX([1]人口移動調査!$B$6:$M$93,ROW(P35)-11,COLUMN(P35)-5)</f>
        <v>130</v>
      </c>
      <c r="Q35" s="9">
        <f>INDEX([1]人口移動調査!$B$6:$M$93,ROW(Q35)-11,COLUMN(Q35)-5)</f>
        <v>143</v>
      </c>
      <c r="R35" s="8"/>
      <c r="S35" s="21">
        <f>IF(ISBLANK(B35),IF(ISBLANK(C35),VLOOKUP(D35,[1]住民基本台帳月報!$B$8:$F$87,5,0),VLOOKUP(C35,[1]住民基本台帳月報!$B$8:$F$87,5,0)),VLOOKUP(B35,[1]住民基本台帳月報!$B$8:$F$87,5,0))</f>
        <v>24475</v>
      </c>
      <c r="T35" s="7">
        <f>IF(ISBLANK(B35),IF(ISBLANK(C35),VLOOKUP(D35,[1]住民基本台帳月報!$B$8:$F$87,4,0),VLOOKUP(C35,[1]住民基本台帳月報!$B$8:$F$87,4,0)),VLOOKUP(B35,[1]住民基本台帳月報!$B$8:$F$87,4,0))</f>
        <v>48050</v>
      </c>
      <c r="U35" s="7">
        <f>'[1]外国人 '!E28</f>
        <v>552</v>
      </c>
      <c r="V35" s="153"/>
      <c r="W35" s="744" t="s">
        <v>537</v>
      </c>
      <c r="X35" s="744"/>
      <c r="Y35" s="155"/>
    </row>
    <row r="36" spans="1:25" s="110" customFormat="1" ht="16.7" customHeight="1" x14ac:dyDescent="0.4">
      <c r="A36" s="112"/>
      <c r="B36" s="676"/>
      <c r="C36" s="740" t="s">
        <v>538</v>
      </c>
      <c r="D36" s="740"/>
      <c r="E36" s="152"/>
      <c r="F36" s="11">
        <f>INDEX([1]人口移動調査!$B$6:$M$93,ROW(F36)-11,COLUMN(F36)-5)</f>
        <v>24020</v>
      </c>
      <c r="G36" s="7">
        <f>INDEX([1]人口移動調査!$B$6:$M$93,ROW(G36)-11,COLUMN(G36)-5)</f>
        <v>65401</v>
      </c>
      <c r="H36" s="7">
        <f>INDEX([1]人口移動調査!$B$6:$M$93,ROW(H36)-11,COLUMN(H36)-5)</f>
        <v>30822</v>
      </c>
      <c r="I36" s="7">
        <f>INDEX([1]人口移動調査!$B$6:$M$93,ROW(I36)-11,COLUMN(I36)-5)</f>
        <v>34579</v>
      </c>
      <c r="J36" s="7">
        <f>INDEX([1]人口移動調査!$B$6:$M$93,ROW(J36)-11,COLUMN(J36)-5)</f>
        <v>358</v>
      </c>
      <c r="K36" s="9">
        <f>INDEX([1]人口移動調査!$B$6:$M$93,ROW(K36)-11,COLUMN(K36)-5)</f>
        <v>-38</v>
      </c>
      <c r="L36" s="10">
        <f>INDEX([1]人口移動調査!$B$6:$M$93,ROW(L36)-11,COLUMN(L36)-5)</f>
        <v>-38</v>
      </c>
      <c r="M36" s="10">
        <f>INDEX([1]人口移動調査!$B$6:$M$93,ROW(M36)-11,COLUMN(M36)-5)</f>
        <v>32</v>
      </c>
      <c r="N36" s="10">
        <f>INDEX([1]人口移動調査!$B$6:$M$93,ROW(N36)-11,COLUMN(N36)-5)</f>
        <v>70</v>
      </c>
      <c r="O36" s="10" t="str">
        <f>INDEX([1]人口移動調査!$B$6:$M$93,ROW(O36)-11,COLUMN(O36)-5)</f>
        <v>-</v>
      </c>
      <c r="P36" s="9">
        <f>INDEX([1]人口移動調査!$B$6:$M$93,ROW(P36)-11,COLUMN(P36)-5)</f>
        <v>79</v>
      </c>
      <c r="Q36" s="9">
        <f>INDEX([1]人口移動調査!$B$6:$M$93,ROW(Q36)-11,COLUMN(Q36)-5)</f>
        <v>79</v>
      </c>
      <c r="R36" s="8"/>
      <c r="S36" s="21">
        <f>IF(ISBLANK(B36),IF(ISBLANK(C36),VLOOKUP(D36,[1]住民基本台帳月報!$B$8:$F$87,5,0),VLOOKUP(C36,[1]住民基本台帳月報!$B$8:$F$87,5,0)),VLOOKUP(B36,[1]住民基本台帳月報!$B$8:$F$87,5,0))</f>
        <v>25658</v>
      </c>
      <c r="T36" s="7">
        <f>IF(ISBLANK(B36),IF(ISBLANK(C36),VLOOKUP(D36,[1]住民基本台帳月報!$B$8:$F$87,4,0),VLOOKUP(C36,[1]住民基本台帳月報!$B$8:$F$87,4,0)),VLOOKUP(B36,[1]住民基本台帳月報!$B$8:$F$87,4,0))</f>
        <v>66470</v>
      </c>
      <c r="U36" s="7">
        <f>'[1]外国人 '!E29</f>
        <v>414</v>
      </c>
      <c r="V36" s="153"/>
      <c r="W36" s="744" t="s">
        <v>538</v>
      </c>
      <c r="X36" s="744"/>
      <c r="Y36" s="155"/>
    </row>
    <row r="37" spans="1:25" s="110" customFormat="1" ht="16.7" customHeight="1" x14ac:dyDescent="0.4">
      <c r="A37" s="112"/>
      <c r="B37" s="676"/>
      <c r="C37" s="740" t="s">
        <v>539</v>
      </c>
      <c r="D37" s="740"/>
      <c r="E37" s="152"/>
      <c r="F37" s="11">
        <f>INDEX([1]人口移動調査!$B$6:$M$93,ROW(F37)-11,COLUMN(F37)-5)</f>
        <v>22563</v>
      </c>
      <c r="G37" s="7">
        <f>INDEX([1]人口移動調査!$B$6:$M$93,ROW(G37)-11,COLUMN(G37)-5)</f>
        <v>61840</v>
      </c>
      <c r="H37" s="7">
        <f>INDEX([1]人口移動調査!$B$6:$M$93,ROW(H37)-11,COLUMN(H37)-5)</f>
        <v>28991</v>
      </c>
      <c r="I37" s="7">
        <f>INDEX([1]人口移動調査!$B$6:$M$93,ROW(I37)-11,COLUMN(I37)-5)</f>
        <v>32849</v>
      </c>
      <c r="J37" s="7">
        <f>INDEX([1]人口移動調査!$B$6:$M$93,ROW(J37)-11,COLUMN(J37)-5)</f>
        <v>428</v>
      </c>
      <c r="K37" s="9">
        <f>INDEX([1]人口移動調査!$B$6:$M$93,ROW(K37)-11,COLUMN(K37)-5)</f>
        <v>-66</v>
      </c>
      <c r="L37" s="10">
        <f>INDEX([1]人口移動調査!$B$6:$M$93,ROW(L37)-11,COLUMN(L37)-5)</f>
        <v>-41</v>
      </c>
      <c r="M37" s="10">
        <f>INDEX([1]人口移動調査!$B$6:$M$93,ROW(M37)-11,COLUMN(M37)-5)</f>
        <v>32</v>
      </c>
      <c r="N37" s="10">
        <f>INDEX([1]人口移動調査!$B$6:$M$93,ROW(N37)-11,COLUMN(N37)-5)</f>
        <v>73</v>
      </c>
      <c r="O37" s="10">
        <f>INDEX([1]人口移動調査!$B$6:$M$93,ROW(O37)-11,COLUMN(O37)-5)</f>
        <v>-25</v>
      </c>
      <c r="P37" s="9">
        <f>INDEX([1]人口移動調査!$B$6:$M$93,ROW(P37)-11,COLUMN(P37)-5)</f>
        <v>148</v>
      </c>
      <c r="Q37" s="9">
        <f>INDEX([1]人口移動調査!$B$6:$M$93,ROW(Q37)-11,COLUMN(Q37)-5)</f>
        <v>173</v>
      </c>
      <c r="R37" s="8"/>
      <c r="S37" s="21">
        <f>IF(ISBLANK(B37),IF(ISBLANK(C37),VLOOKUP(D37,[1]住民基本台帳月報!$B$8:$F$87,5,0),VLOOKUP(C37,[1]住民基本台帳月報!$B$8:$F$87,5,0)),VLOOKUP(B37,[1]住民基本台帳月報!$B$8:$F$87,5,0))</f>
        <v>24863</v>
      </c>
      <c r="T37" s="7">
        <f>IF(ISBLANK(B37),IF(ISBLANK(C37),VLOOKUP(D37,[1]住民基本台帳月報!$B$8:$F$87,4,0),VLOOKUP(C37,[1]住民基本台帳月報!$B$8:$F$87,4,0)),VLOOKUP(B37,[1]住民基本台帳月報!$B$8:$F$87,4,0))</f>
        <v>63816</v>
      </c>
      <c r="U37" s="7">
        <f>'[1]外国人 '!E30</f>
        <v>491</v>
      </c>
      <c r="V37" s="153"/>
      <c r="W37" s="744" t="s">
        <v>539</v>
      </c>
      <c r="X37" s="744"/>
      <c r="Y37" s="155"/>
    </row>
    <row r="38" spans="1:25" s="110" customFormat="1" ht="16.7" customHeight="1" x14ac:dyDescent="0.4">
      <c r="A38" s="112"/>
      <c r="B38" s="676"/>
      <c r="C38" s="740" t="s">
        <v>540</v>
      </c>
      <c r="D38" s="740"/>
      <c r="E38" s="152"/>
      <c r="F38" s="11">
        <f>INDEX([1]人口移動調査!$B$6:$M$93,ROW(F38)-11,COLUMN(F38)-5)</f>
        <v>18373</v>
      </c>
      <c r="G38" s="7">
        <f>INDEX([1]人口移動調査!$B$6:$M$93,ROW(G38)-11,COLUMN(G38)-5)</f>
        <v>48584</v>
      </c>
      <c r="H38" s="7">
        <f>INDEX([1]人口移動調査!$B$6:$M$93,ROW(H38)-11,COLUMN(H38)-5)</f>
        <v>23182</v>
      </c>
      <c r="I38" s="7">
        <f>INDEX([1]人口移動調査!$B$6:$M$93,ROW(I38)-11,COLUMN(I38)-5)</f>
        <v>25402</v>
      </c>
      <c r="J38" s="7">
        <f>INDEX([1]人口移動調査!$B$6:$M$93,ROW(J38)-11,COLUMN(J38)-5)</f>
        <v>391</v>
      </c>
      <c r="K38" s="9" t="str">
        <f>INDEX([1]人口移動調査!$B$6:$M$93,ROW(K38)-11,COLUMN(K38)-5)</f>
        <v>-</v>
      </c>
      <c r="L38" s="10">
        <f>INDEX([1]人口移動調査!$B$6:$M$93,ROW(L38)-11,COLUMN(L38)-5)</f>
        <v>-1</v>
      </c>
      <c r="M38" s="10">
        <f>INDEX([1]人口移動調査!$B$6:$M$93,ROW(M38)-11,COLUMN(M38)-5)</f>
        <v>46</v>
      </c>
      <c r="N38" s="10">
        <f>INDEX([1]人口移動調査!$B$6:$M$93,ROW(N38)-11,COLUMN(N38)-5)</f>
        <v>47</v>
      </c>
      <c r="O38" s="10">
        <f>INDEX([1]人口移動調査!$B$6:$M$93,ROW(O38)-11,COLUMN(O38)-5)</f>
        <v>1</v>
      </c>
      <c r="P38" s="9">
        <f>INDEX([1]人口移動調査!$B$6:$M$93,ROW(P38)-11,COLUMN(P38)-5)</f>
        <v>176</v>
      </c>
      <c r="Q38" s="9">
        <f>INDEX([1]人口移動調査!$B$6:$M$93,ROW(Q38)-11,COLUMN(Q38)-5)</f>
        <v>175</v>
      </c>
      <c r="R38" s="8"/>
      <c r="S38" s="21">
        <f>IF(ISBLANK(B38),IF(ISBLANK(C38),VLOOKUP(D38,[1]住民基本台帳月報!$B$8:$F$87,5,0),VLOOKUP(C38,[1]住民基本台帳月報!$B$8:$F$87,5,0)),VLOOKUP(B38,[1]住民基本台帳月報!$B$8:$F$87,5,0))</f>
        <v>19379</v>
      </c>
      <c r="T38" s="7">
        <f>IF(ISBLANK(B38),IF(ISBLANK(C38),VLOOKUP(D38,[1]住民基本台帳月報!$B$8:$F$87,4,0),VLOOKUP(C38,[1]住民基本台帳月報!$B$8:$F$87,4,0)),VLOOKUP(B38,[1]住民基本台帳月報!$B$8:$F$87,4,0))</f>
        <v>49302</v>
      </c>
      <c r="U38" s="7">
        <f>'[1]外国人 '!E31</f>
        <v>468</v>
      </c>
      <c r="V38" s="153"/>
      <c r="W38" s="744" t="s">
        <v>540</v>
      </c>
      <c r="X38" s="744"/>
      <c r="Y38" s="155"/>
    </row>
    <row r="39" spans="1:25" s="110" customFormat="1" ht="16.7" customHeight="1" x14ac:dyDescent="0.4">
      <c r="A39" s="112"/>
      <c r="B39" s="676"/>
      <c r="C39" s="740" t="s">
        <v>541</v>
      </c>
      <c r="D39" s="740"/>
      <c r="E39" s="152"/>
      <c r="F39" s="11">
        <f>INDEX([1]人口移動調査!$B$6:$M$93,ROW(F39)-11,COLUMN(F39)-5)</f>
        <v>12903</v>
      </c>
      <c r="G39" s="7">
        <f>INDEX([1]人口移動調査!$B$6:$M$93,ROW(G39)-11,COLUMN(G39)-5)</f>
        <v>33406</v>
      </c>
      <c r="H39" s="7">
        <f>INDEX([1]人口移動調査!$B$6:$M$93,ROW(H39)-11,COLUMN(H39)-5)</f>
        <v>15709</v>
      </c>
      <c r="I39" s="7">
        <f>INDEX([1]人口移動調査!$B$6:$M$93,ROW(I39)-11,COLUMN(I39)-5)</f>
        <v>17697</v>
      </c>
      <c r="J39" s="7">
        <f>INDEX([1]人口移動調査!$B$6:$M$93,ROW(J39)-11,COLUMN(J39)-5)</f>
        <v>174</v>
      </c>
      <c r="K39" s="9">
        <f>INDEX([1]人口移動調査!$B$6:$M$93,ROW(K39)-11,COLUMN(K39)-5)</f>
        <v>-32</v>
      </c>
      <c r="L39" s="10">
        <f>INDEX([1]人口移動調査!$B$6:$M$93,ROW(L39)-11,COLUMN(L39)-5)</f>
        <v>-37</v>
      </c>
      <c r="M39" s="10">
        <f>INDEX([1]人口移動調査!$B$6:$M$93,ROW(M39)-11,COLUMN(M39)-5)</f>
        <v>12</v>
      </c>
      <c r="N39" s="10">
        <f>INDEX([1]人口移動調査!$B$6:$M$93,ROW(N39)-11,COLUMN(N39)-5)</f>
        <v>49</v>
      </c>
      <c r="O39" s="10">
        <f>INDEX([1]人口移動調査!$B$6:$M$93,ROW(O39)-11,COLUMN(O39)-5)</f>
        <v>5</v>
      </c>
      <c r="P39" s="9">
        <f>INDEX([1]人口移動調査!$B$6:$M$93,ROW(P39)-11,COLUMN(P39)-5)</f>
        <v>71</v>
      </c>
      <c r="Q39" s="9">
        <f>INDEX([1]人口移動調査!$B$6:$M$93,ROW(Q39)-11,COLUMN(Q39)-5)</f>
        <v>66</v>
      </c>
      <c r="R39" s="8"/>
      <c r="S39" s="21">
        <f>IF(ISBLANK(B39),IF(ISBLANK(C39),VLOOKUP(D39,[1]住民基本台帳月報!$B$8:$F$87,5,0),VLOOKUP(C39,[1]住民基本台帳月報!$B$8:$F$87,5,0)),VLOOKUP(B39,[1]住民基本台帳月報!$B$8:$F$87,5,0))</f>
        <v>13616</v>
      </c>
      <c r="T39" s="7">
        <f>IF(ISBLANK(B39),IF(ISBLANK(C39),VLOOKUP(D39,[1]住民基本台帳月報!$B$8:$F$87,4,0),VLOOKUP(C39,[1]住民基本台帳月報!$B$8:$F$87,4,0)),VLOOKUP(B39,[1]住民基本台帳月報!$B$8:$F$87,4,0))</f>
        <v>34390</v>
      </c>
      <c r="U39" s="7">
        <f>'[1]外国人 '!E32</f>
        <v>192</v>
      </c>
      <c r="V39" s="153"/>
      <c r="W39" s="744" t="s">
        <v>542</v>
      </c>
      <c r="X39" s="744"/>
      <c r="Y39" s="155"/>
    </row>
    <row r="40" spans="1:25" s="110" customFormat="1" ht="16.7" customHeight="1" x14ac:dyDescent="0.4">
      <c r="A40" s="112"/>
      <c r="B40" s="676"/>
      <c r="C40" s="740" t="s">
        <v>543</v>
      </c>
      <c r="D40" s="740"/>
      <c r="E40" s="152"/>
      <c r="F40" s="11">
        <f>INDEX([1]人口移動調査!$B$6:$M$93,ROW(F40)-11,COLUMN(F40)-5)</f>
        <v>30229</v>
      </c>
      <c r="G40" s="7">
        <f>INDEX([1]人口移動調査!$B$6:$M$93,ROW(G40)-11,COLUMN(G40)-5)</f>
        <v>71260</v>
      </c>
      <c r="H40" s="7">
        <f>INDEX([1]人口移動調査!$B$6:$M$93,ROW(H40)-11,COLUMN(H40)-5)</f>
        <v>33952</v>
      </c>
      <c r="I40" s="7">
        <f>INDEX([1]人口移動調査!$B$6:$M$93,ROW(I40)-11,COLUMN(I40)-5)</f>
        <v>37308</v>
      </c>
      <c r="J40" s="7">
        <f>INDEX([1]人口移動調査!$B$6:$M$93,ROW(J40)-11,COLUMN(J40)-5)</f>
        <v>670</v>
      </c>
      <c r="K40" s="9">
        <f>INDEX([1]人口移動調査!$B$6:$M$93,ROW(K40)-11,COLUMN(K40)-5)</f>
        <v>51</v>
      </c>
      <c r="L40" s="10">
        <f>INDEX([1]人口移動調査!$B$6:$M$93,ROW(L40)-11,COLUMN(L40)-5)</f>
        <v>-13</v>
      </c>
      <c r="M40" s="10">
        <f>INDEX([1]人口移動調査!$B$6:$M$93,ROW(M40)-11,COLUMN(M40)-5)</f>
        <v>44</v>
      </c>
      <c r="N40" s="10">
        <f>INDEX([1]人口移動調査!$B$6:$M$93,ROW(N40)-11,COLUMN(N40)-5)</f>
        <v>57</v>
      </c>
      <c r="O40" s="10">
        <f>INDEX([1]人口移動調査!$B$6:$M$93,ROW(O40)-11,COLUMN(O40)-5)</f>
        <v>64</v>
      </c>
      <c r="P40" s="9">
        <f>INDEX([1]人口移動調査!$B$6:$M$93,ROW(P40)-11,COLUMN(P40)-5)</f>
        <v>246</v>
      </c>
      <c r="Q40" s="9">
        <f>INDEX([1]人口移動調査!$B$6:$M$93,ROW(Q40)-11,COLUMN(Q40)-5)</f>
        <v>182</v>
      </c>
      <c r="R40" s="8"/>
      <c r="S40" s="21">
        <f>IF(ISBLANK(B40),IF(ISBLANK(C40),VLOOKUP(D40,[1]住民基本台帳月報!$B$8:$F$87,5,0),VLOOKUP(C40,[1]住民基本台帳月報!$B$8:$F$87,5,0)),VLOOKUP(B40,[1]住民基本台帳月報!$B$8:$F$87,5,0))</f>
        <v>32684</v>
      </c>
      <c r="T40" s="7">
        <f>IF(ISBLANK(B40),IF(ISBLANK(C40),VLOOKUP(D40,[1]住民基本台帳月報!$B$8:$F$87,4,0),VLOOKUP(C40,[1]住民基本台帳月報!$B$8:$F$87,4,0)),VLOOKUP(B40,[1]住民基本台帳月報!$B$8:$F$87,4,0))</f>
        <v>73383</v>
      </c>
      <c r="U40" s="7">
        <f>'[1]外国人 '!E33</f>
        <v>726</v>
      </c>
      <c r="V40" s="153"/>
      <c r="W40" s="744" t="s">
        <v>543</v>
      </c>
      <c r="X40" s="744"/>
      <c r="Y40" s="155"/>
    </row>
    <row r="41" spans="1:25" s="110" customFormat="1" ht="16.7" customHeight="1" x14ac:dyDescent="0.4">
      <c r="A41" s="112"/>
      <c r="B41" s="676"/>
      <c r="C41" s="740" t="s">
        <v>544</v>
      </c>
      <c r="D41" s="740"/>
      <c r="E41" s="152"/>
      <c r="F41" s="11">
        <f>INDEX([1]人口移動調査!$B$6:$M$93,ROW(F41)-11,COLUMN(F41)-5)</f>
        <v>10042</v>
      </c>
      <c r="G41" s="7">
        <f>INDEX([1]人口移動調査!$B$6:$M$93,ROW(G41)-11,COLUMN(G41)-5)</f>
        <v>24955</v>
      </c>
      <c r="H41" s="7">
        <f>INDEX([1]人口移動調査!$B$6:$M$93,ROW(H41)-11,COLUMN(H41)-5)</f>
        <v>11711</v>
      </c>
      <c r="I41" s="7">
        <f>INDEX([1]人口移動調査!$B$6:$M$93,ROW(I41)-11,COLUMN(I41)-5)</f>
        <v>13244</v>
      </c>
      <c r="J41" s="7">
        <f>INDEX([1]人口移動調査!$B$6:$M$93,ROW(J41)-11,COLUMN(J41)-5)</f>
        <v>256</v>
      </c>
      <c r="K41" s="9">
        <f>INDEX([1]人口移動調査!$B$6:$M$93,ROW(K41)-11,COLUMN(K41)-5)</f>
        <v>-24</v>
      </c>
      <c r="L41" s="10">
        <f>INDEX([1]人口移動調査!$B$6:$M$93,ROW(L41)-11,COLUMN(L41)-5)</f>
        <v>-28</v>
      </c>
      <c r="M41" s="10">
        <f>INDEX([1]人口移動調査!$B$6:$M$93,ROW(M41)-11,COLUMN(M41)-5)</f>
        <v>6</v>
      </c>
      <c r="N41" s="10">
        <f>INDEX([1]人口移動調査!$B$6:$M$93,ROW(N41)-11,COLUMN(N41)-5)</f>
        <v>34</v>
      </c>
      <c r="O41" s="10">
        <f>INDEX([1]人口移動調査!$B$6:$M$93,ROW(O41)-11,COLUMN(O41)-5)</f>
        <v>4</v>
      </c>
      <c r="P41" s="9">
        <f>INDEX([1]人口移動調査!$B$6:$M$93,ROW(P41)-11,COLUMN(P41)-5)</f>
        <v>49</v>
      </c>
      <c r="Q41" s="9">
        <f>INDEX([1]人口移動調査!$B$6:$M$93,ROW(Q41)-11,COLUMN(Q41)-5)</f>
        <v>45</v>
      </c>
      <c r="R41" s="8"/>
      <c r="S41" s="21">
        <f>IF(ISBLANK(B41),IF(ISBLANK(C41),VLOOKUP(D41,[1]住民基本台帳月報!$B$8:$F$87,5,0),VLOOKUP(C41,[1]住民基本台帳月報!$B$8:$F$87,5,0)),VLOOKUP(B41,[1]住民基本台帳月報!$B$8:$F$87,5,0))</f>
        <v>11792</v>
      </c>
      <c r="T41" s="7">
        <f>IF(ISBLANK(B41),IF(ISBLANK(C41),VLOOKUP(D41,[1]住民基本台帳月報!$B$8:$F$87,4,0),VLOOKUP(C41,[1]住民基本台帳月報!$B$8:$F$87,4,0)),VLOOKUP(B41,[1]住民基本台帳月報!$B$8:$F$87,4,0))</f>
        <v>25655</v>
      </c>
      <c r="U41" s="7">
        <f>'[1]外国人 '!E34</f>
        <v>287</v>
      </c>
      <c r="V41" s="153"/>
      <c r="W41" s="744" t="s">
        <v>545</v>
      </c>
      <c r="X41" s="744"/>
      <c r="Y41" s="155"/>
    </row>
    <row r="42" spans="1:25" s="110" customFormat="1" ht="16.7" customHeight="1" x14ac:dyDescent="0.4">
      <c r="A42" s="112"/>
      <c r="B42" s="676"/>
      <c r="C42" s="740" t="s">
        <v>546</v>
      </c>
      <c r="D42" s="740"/>
      <c r="E42" s="152"/>
      <c r="F42" s="11">
        <f>INDEX([1]人口移動調査!$B$6:$M$93,ROW(F42)-11,COLUMN(F42)-5)</f>
        <v>17479</v>
      </c>
      <c r="G42" s="7">
        <f>INDEX([1]人口移動調査!$B$6:$M$93,ROW(G42)-11,COLUMN(G42)-5)</f>
        <v>40494</v>
      </c>
      <c r="H42" s="7">
        <f>INDEX([1]人口移動調査!$B$6:$M$93,ROW(H42)-11,COLUMN(H42)-5)</f>
        <v>18779</v>
      </c>
      <c r="I42" s="7">
        <f>INDEX([1]人口移動調査!$B$6:$M$93,ROW(I42)-11,COLUMN(I42)-5)</f>
        <v>21715</v>
      </c>
      <c r="J42" s="7">
        <f>INDEX([1]人口移動調査!$B$6:$M$93,ROW(J42)-11,COLUMN(J42)-5)</f>
        <v>227</v>
      </c>
      <c r="K42" s="9">
        <f>INDEX([1]人口移動調査!$B$6:$M$93,ROW(K42)-11,COLUMN(K42)-5)</f>
        <v>7</v>
      </c>
      <c r="L42" s="10">
        <f>INDEX([1]人口移動調査!$B$6:$M$93,ROW(L42)-11,COLUMN(L42)-5)</f>
        <v>-21</v>
      </c>
      <c r="M42" s="10">
        <f>INDEX([1]人口移動調査!$B$6:$M$93,ROW(M42)-11,COLUMN(M42)-5)</f>
        <v>21</v>
      </c>
      <c r="N42" s="10">
        <f>INDEX([1]人口移動調査!$B$6:$M$93,ROW(N42)-11,COLUMN(N42)-5)</f>
        <v>42</v>
      </c>
      <c r="O42" s="10">
        <f>INDEX([1]人口移動調査!$B$6:$M$93,ROW(O42)-11,COLUMN(O42)-5)</f>
        <v>28</v>
      </c>
      <c r="P42" s="9">
        <f>INDEX([1]人口移動調査!$B$6:$M$93,ROW(P42)-11,COLUMN(P42)-5)</f>
        <v>144</v>
      </c>
      <c r="Q42" s="9">
        <f>INDEX([1]人口移動調査!$B$6:$M$93,ROW(Q42)-11,COLUMN(Q42)-5)</f>
        <v>116</v>
      </c>
      <c r="R42" s="8"/>
      <c r="S42" s="21">
        <f>IF(ISBLANK(B42),IF(ISBLANK(C42),VLOOKUP(D42,[1]住民基本台帳月報!$B$8:$F$87,5,0),VLOOKUP(C42,[1]住民基本台帳月報!$B$8:$F$87,5,0)),VLOOKUP(B42,[1]住民基本台帳月報!$B$8:$F$87,5,0))</f>
        <v>20555</v>
      </c>
      <c r="T42" s="7">
        <f>IF(ISBLANK(B42),IF(ISBLANK(C42),VLOOKUP(D42,[1]住民基本台帳月報!$B$8:$F$87,4,0),VLOOKUP(C42,[1]住民基本台帳月報!$B$8:$F$87,4,0)),VLOOKUP(B42,[1]住民基本台帳月報!$B$8:$F$87,4,0))</f>
        <v>42058</v>
      </c>
      <c r="U42" s="7">
        <f>'[1]外国人 '!E35</f>
        <v>256</v>
      </c>
      <c r="V42" s="153"/>
      <c r="W42" s="744" t="s">
        <v>547</v>
      </c>
      <c r="X42" s="744"/>
      <c r="Y42" s="155"/>
    </row>
    <row r="43" spans="1:25" s="110" customFormat="1" ht="16.7" customHeight="1" x14ac:dyDescent="0.4">
      <c r="A43" s="112"/>
      <c r="B43" s="676"/>
      <c r="C43" s="740" t="s">
        <v>475</v>
      </c>
      <c r="D43" s="740"/>
      <c r="E43" s="152"/>
      <c r="F43" s="11">
        <f>INDEX([1]人口移動調査!$B$6:$M$93,ROW(F43)-11,COLUMN(F43)-5)</f>
        <v>22340</v>
      </c>
      <c r="G43" s="7">
        <f>INDEX([1]人口移動調査!$B$6:$M$93,ROW(G43)-11,COLUMN(G43)-5)</f>
        <v>58549</v>
      </c>
      <c r="H43" s="7">
        <f>INDEX([1]人口移動調査!$B$6:$M$93,ROW(H43)-11,COLUMN(H43)-5)</f>
        <v>27492</v>
      </c>
      <c r="I43" s="7">
        <f>INDEX([1]人口移動調査!$B$6:$M$93,ROW(I43)-11,COLUMN(I43)-5)</f>
        <v>31057</v>
      </c>
      <c r="J43" s="7">
        <f>INDEX([1]人口移動調査!$B$6:$M$93,ROW(J43)-11,COLUMN(J43)-5)</f>
        <v>949</v>
      </c>
      <c r="K43" s="9">
        <f>INDEX([1]人口移動調査!$B$6:$M$93,ROW(K43)-11,COLUMN(K43)-5)</f>
        <v>59</v>
      </c>
      <c r="L43" s="10">
        <f>INDEX([1]人口移動調査!$B$6:$M$93,ROW(L43)-11,COLUMN(L43)-5)</f>
        <v>-23</v>
      </c>
      <c r="M43" s="10">
        <f>INDEX([1]人口移動調査!$B$6:$M$93,ROW(M43)-11,COLUMN(M43)-5)</f>
        <v>29</v>
      </c>
      <c r="N43" s="10">
        <f>INDEX([1]人口移動調査!$B$6:$M$93,ROW(N43)-11,COLUMN(N43)-5)</f>
        <v>52</v>
      </c>
      <c r="O43" s="10">
        <f>INDEX([1]人口移動調査!$B$6:$M$93,ROW(O43)-11,COLUMN(O43)-5)</f>
        <v>82</v>
      </c>
      <c r="P43" s="9">
        <f>INDEX([1]人口移動調査!$B$6:$M$93,ROW(P43)-11,COLUMN(P43)-5)</f>
        <v>214</v>
      </c>
      <c r="Q43" s="9">
        <f>INDEX([1]人口移動調査!$B$6:$M$93,ROW(Q43)-11,COLUMN(Q43)-5)</f>
        <v>132</v>
      </c>
      <c r="R43" s="8"/>
      <c r="S43" s="21">
        <f>IF(ISBLANK(B43),IF(ISBLANK(C43),VLOOKUP(D43,[1]住民基本台帳月報!$B$8:$F$87,5,0),VLOOKUP(C43,[1]住民基本台帳月報!$B$8:$F$87,5,0)),VLOOKUP(B43,[1]住民基本台帳月報!$B$8:$F$87,5,0))</f>
        <v>24465</v>
      </c>
      <c r="T43" s="7">
        <f>IF(ISBLANK(B43),IF(ISBLANK(C43),VLOOKUP(D43,[1]住民基本台帳月報!$B$8:$F$87,4,0),VLOOKUP(C43,[1]住民基本台帳月報!$B$8:$F$87,4,0)),VLOOKUP(B43,[1]住民基本台帳月報!$B$8:$F$87,4,0))</f>
        <v>59676</v>
      </c>
      <c r="U43" s="7">
        <f>'[1]外国人 '!E36</f>
        <v>1012</v>
      </c>
      <c r="V43" s="153"/>
      <c r="W43" s="744" t="s">
        <v>548</v>
      </c>
      <c r="X43" s="744"/>
      <c r="Y43" s="155"/>
    </row>
    <row r="44" spans="1:25" s="110" customFormat="1" ht="16.7" customHeight="1" x14ac:dyDescent="0.4">
      <c r="A44" s="112"/>
      <c r="B44" s="676"/>
      <c r="C44" s="740" t="s">
        <v>549</v>
      </c>
      <c r="D44" s="740"/>
      <c r="E44" s="152"/>
      <c r="F44" s="11">
        <f>INDEX([1]人口移動調査!$B$6:$M$93,ROW(F44)-11,COLUMN(F44)-5)</f>
        <v>41171</v>
      </c>
      <c r="G44" s="7">
        <f>INDEX([1]人口移動調査!$B$6:$M$93,ROW(G44)-11,COLUMN(G44)-5)</f>
        <v>102537</v>
      </c>
      <c r="H44" s="7">
        <f>INDEX([1]人口移動調査!$B$6:$M$93,ROW(H44)-11,COLUMN(H44)-5)</f>
        <v>48795</v>
      </c>
      <c r="I44" s="7">
        <f>INDEX([1]人口移動調査!$B$6:$M$93,ROW(I44)-11,COLUMN(I44)-5)</f>
        <v>53742</v>
      </c>
      <c r="J44" s="7">
        <f>INDEX([1]人口移動調査!$B$6:$M$93,ROW(J44)-11,COLUMN(J44)-5)</f>
        <v>504</v>
      </c>
      <c r="K44" s="9">
        <f>INDEX([1]人口移動調査!$B$6:$M$93,ROW(K44)-11,COLUMN(K44)-5)</f>
        <v>42</v>
      </c>
      <c r="L44" s="10">
        <f>INDEX([1]人口移動調査!$B$6:$M$93,ROW(L44)-11,COLUMN(L44)-5)</f>
        <v>16</v>
      </c>
      <c r="M44" s="10">
        <f>INDEX([1]人口移動調査!$B$6:$M$93,ROW(M44)-11,COLUMN(M44)-5)</f>
        <v>85</v>
      </c>
      <c r="N44" s="10">
        <f>INDEX([1]人口移動調査!$B$6:$M$93,ROW(N44)-11,COLUMN(N44)-5)</f>
        <v>69</v>
      </c>
      <c r="O44" s="10">
        <f>INDEX([1]人口移動調査!$B$6:$M$93,ROW(O44)-11,COLUMN(O44)-5)</f>
        <v>26</v>
      </c>
      <c r="P44" s="9">
        <f>INDEX([1]人口移動調査!$B$6:$M$93,ROW(P44)-11,COLUMN(P44)-5)</f>
        <v>346</v>
      </c>
      <c r="Q44" s="9">
        <f>INDEX([1]人口移動調査!$B$6:$M$93,ROW(Q44)-11,COLUMN(Q44)-5)</f>
        <v>320</v>
      </c>
      <c r="R44" s="8"/>
      <c r="S44" s="21">
        <f>IF(ISBLANK(B44),IF(ISBLANK(C44),VLOOKUP(D44,[1]住民基本台帳月報!$B$8:$F$87,5,0),VLOOKUP(C44,[1]住民基本台帳月報!$B$8:$F$87,5,0)),VLOOKUP(B44,[1]住民基本台帳月報!$B$8:$F$87,5,0))</f>
        <v>44627</v>
      </c>
      <c r="T44" s="7">
        <f>IF(ISBLANK(B44),IF(ISBLANK(C44),VLOOKUP(D44,[1]住民基本台帳月報!$B$8:$F$87,4,0),VLOOKUP(C44,[1]住民基本台帳月報!$B$8:$F$87,4,0)),VLOOKUP(B44,[1]住民基本台帳月報!$B$8:$F$87,4,0))</f>
        <v>103818</v>
      </c>
      <c r="U44" s="7">
        <f>'[1]外国人 '!E37</f>
        <v>598</v>
      </c>
      <c r="V44" s="153"/>
      <c r="W44" s="744" t="s">
        <v>549</v>
      </c>
      <c r="X44" s="744"/>
      <c r="Y44" s="155"/>
    </row>
    <row r="45" spans="1:25" s="110" customFormat="1" ht="16.7" customHeight="1" x14ac:dyDescent="0.4">
      <c r="A45" s="112"/>
      <c r="B45" s="676"/>
      <c r="C45" s="740" t="s">
        <v>550</v>
      </c>
      <c r="D45" s="740"/>
      <c r="E45" s="152"/>
      <c r="F45" s="11">
        <f>INDEX([1]人口移動調査!$B$6:$M$93,ROW(F45)-11,COLUMN(F45)-5)</f>
        <v>45217</v>
      </c>
      <c r="G45" s="7">
        <f>INDEX([1]人口移動調査!$B$6:$M$93,ROW(G45)-11,COLUMN(G45)-5)</f>
        <v>111053</v>
      </c>
      <c r="H45" s="7">
        <f>INDEX([1]人口移動調査!$B$6:$M$93,ROW(H45)-11,COLUMN(H45)-5)</f>
        <v>53367</v>
      </c>
      <c r="I45" s="7">
        <f>INDEX([1]人口移動調査!$B$6:$M$93,ROW(I45)-11,COLUMN(I45)-5)</f>
        <v>57686</v>
      </c>
      <c r="J45" s="7">
        <f>INDEX([1]人口移動調査!$B$6:$M$93,ROW(J45)-11,COLUMN(J45)-5)</f>
        <v>608</v>
      </c>
      <c r="K45" s="9">
        <f>INDEX([1]人口移動調査!$B$6:$M$93,ROW(K45)-11,COLUMN(K45)-5)</f>
        <v>-27</v>
      </c>
      <c r="L45" s="10">
        <f>INDEX([1]人口移動調査!$B$6:$M$93,ROW(L45)-11,COLUMN(L45)-5)</f>
        <v>-4</v>
      </c>
      <c r="M45" s="10">
        <f>INDEX([1]人口移動調査!$B$6:$M$93,ROW(M45)-11,COLUMN(M45)-5)</f>
        <v>64</v>
      </c>
      <c r="N45" s="10">
        <f>INDEX([1]人口移動調査!$B$6:$M$93,ROW(N45)-11,COLUMN(N45)-5)</f>
        <v>68</v>
      </c>
      <c r="O45" s="10">
        <f>INDEX([1]人口移動調査!$B$6:$M$93,ROW(O45)-11,COLUMN(O45)-5)</f>
        <v>-23</v>
      </c>
      <c r="P45" s="9">
        <f>INDEX([1]人口移動調査!$B$6:$M$93,ROW(P45)-11,COLUMN(P45)-5)</f>
        <v>415</v>
      </c>
      <c r="Q45" s="9">
        <f>INDEX([1]人口移動調査!$B$6:$M$93,ROW(Q45)-11,COLUMN(Q45)-5)</f>
        <v>438</v>
      </c>
      <c r="R45" s="8"/>
      <c r="S45" s="21">
        <f>IF(ISBLANK(B45),IF(ISBLANK(C45),VLOOKUP(D45,[1]住民基本台帳月報!$B$8:$F$87,5,0),VLOOKUP(C45,[1]住民基本台帳月報!$B$8:$F$87,5,0)),VLOOKUP(B45,[1]住民基本台帳月報!$B$8:$F$87,5,0))</f>
        <v>48773</v>
      </c>
      <c r="T45" s="7">
        <f>IF(ISBLANK(B45),IF(ISBLANK(C45),VLOOKUP(D45,[1]住民基本台帳月報!$B$8:$F$87,4,0),VLOOKUP(C45,[1]住民基本台帳月報!$B$8:$F$87,4,0)),VLOOKUP(B45,[1]住民基本台帳月報!$B$8:$F$87,4,0))</f>
        <v>113252</v>
      </c>
      <c r="U45" s="7">
        <f>'[1]外国人 '!E38</f>
        <v>771</v>
      </c>
      <c r="V45" s="153"/>
      <c r="W45" s="744" t="s">
        <v>551</v>
      </c>
      <c r="X45" s="744"/>
      <c r="Y45" s="155"/>
    </row>
    <row r="46" spans="1:25" s="110" customFormat="1" ht="16.7" customHeight="1" x14ac:dyDescent="0.4">
      <c r="A46" s="112"/>
      <c r="B46" s="676"/>
      <c r="C46" s="740" t="s">
        <v>552</v>
      </c>
      <c r="D46" s="740"/>
      <c r="E46" s="152"/>
      <c r="F46" s="11">
        <f>INDEX([1]人口移動調査!$B$6:$M$93,ROW(F46)-11,COLUMN(F46)-5)</f>
        <v>41568</v>
      </c>
      <c r="G46" s="7">
        <f>INDEX([1]人口移動調査!$B$6:$M$93,ROW(G46)-11,COLUMN(G46)-5)</f>
        <v>100920</v>
      </c>
      <c r="H46" s="7">
        <f>INDEX([1]人口移動調査!$B$6:$M$93,ROW(H46)-11,COLUMN(H46)-5)</f>
        <v>48484</v>
      </c>
      <c r="I46" s="7">
        <f>INDEX([1]人口移動調査!$B$6:$M$93,ROW(I46)-11,COLUMN(I46)-5)</f>
        <v>52436</v>
      </c>
      <c r="J46" s="7">
        <f>INDEX([1]人口移動調査!$B$6:$M$93,ROW(J46)-11,COLUMN(J46)-5)</f>
        <v>837</v>
      </c>
      <c r="K46" s="9">
        <f>INDEX([1]人口移動調査!$B$6:$M$93,ROW(K46)-11,COLUMN(K46)-5)</f>
        <v>86</v>
      </c>
      <c r="L46" s="10">
        <f>INDEX([1]人口移動調査!$B$6:$M$93,ROW(L46)-11,COLUMN(L46)-5)</f>
        <v>21</v>
      </c>
      <c r="M46" s="10">
        <f>INDEX([1]人口移動調査!$B$6:$M$93,ROW(M46)-11,COLUMN(M46)-5)</f>
        <v>87</v>
      </c>
      <c r="N46" s="10">
        <f>INDEX([1]人口移動調査!$B$6:$M$93,ROW(N46)-11,COLUMN(N46)-5)</f>
        <v>66</v>
      </c>
      <c r="O46" s="10">
        <f>INDEX([1]人口移動調査!$B$6:$M$93,ROW(O46)-11,COLUMN(O46)-5)</f>
        <v>65</v>
      </c>
      <c r="P46" s="9">
        <f>INDEX([1]人口移動調査!$B$6:$M$93,ROW(P46)-11,COLUMN(P46)-5)</f>
        <v>493</v>
      </c>
      <c r="Q46" s="9">
        <f>INDEX([1]人口移動調査!$B$6:$M$93,ROW(Q46)-11,COLUMN(Q46)-5)</f>
        <v>428</v>
      </c>
      <c r="R46" s="8"/>
      <c r="S46" s="21">
        <f>IF(ISBLANK(B46),IF(ISBLANK(C46),VLOOKUP(D46,[1]住民基本台帳月報!$B$8:$F$87,5,0),VLOOKUP(C46,[1]住民基本台帳月報!$B$8:$F$87,5,0)),VLOOKUP(B46,[1]住民基本台帳月報!$B$8:$F$87,5,0))</f>
        <v>43759</v>
      </c>
      <c r="T46" s="7">
        <f>IF(ISBLANK(B46),IF(ISBLANK(C46),VLOOKUP(D46,[1]住民基本台帳月報!$B$8:$F$87,4,0),VLOOKUP(C46,[1]住民基本台帳月報!$B$8:$F$87,4,0)),VLOOKUP(B46,[1]住民基本台帳月報!$B$8:$F$87,4,0))</f>
        <v>100779</v>
      </c>
      <c r="U46" s="7">
        <f>'[1]外国人 '!E39</f>
        <v>873</v>
      </c>
      <c r="V46" s="153"/>
      <c r="W46" s="744" t="s">
        <v>552</v>
      </c>
      <c r="X46" s="744"/>
      <c r="Y46" s="155"/>
    </row>
    <row r="47" spans="1:25" s="110" customFormat="1" ht="16.7" customHeight="1" x14ac:dyDescent="0.4">
      <c r="A47" s="112"/>
      <c r="B47" s="676"/>
      <c r="C47" s="740" t="s">
        <v>476</v>
      </c>
      <c r="D47" s="740"/>
      <c r="E47" s="152"/>
      <c r="F47" s="11">
        <f>INDEX([1]人口移動調査!$B$6:$M$93,ROW(F47)-11,COLUMN(F47)-5)</f>
        <v>40671</v>
      </c>
      <c r="G47" s="7">
        <f>INDEX([1]人口移動調査!$B$6:$M$93,ROW(G47)-11,COLUMN(G47)-5)</f>
        <v>97021</v>
      </c>
      <c r="H47" s="7">
        <f>INDEX([1]人口移動調査!$B$6:$M$93,ROW(H47)-11,COLUMN(H47)-5)</f>
        <v>46351</v>
      </c>
      <c r="I47" s="7">
        <f>INDEX([1]人口移動調査!$B$6:$M$93,ROW(I47)-11,COLUMN(I47)-5)</f>
        <v>50670</v>
      </c>
      <c r="J47" s="7">
        <f>INDEX([1]人口移動調査!$B$6:$M$93,ROW(J47)-11,COLUMN(J47)-5)</f>
        <v>563</v>
      </c>
      <c r="K47" s="9">
        <f>INDEX([1]人口移動調査!$B$6:$M$93,ROW(K47)-11,COLUMN(K47)-5)</f>
        <v>27</v>
      </c>
      <c r="L47" s="10">
        <f>INDEX([1]人口移動調査!$B$6:$M$93,ROW(L47)-11,COLUMN(L47)-5)</f>
        <v>-8</v>
      </c>
      <c r="M47" s="10">
        <f>INDEX([1]人口移動調査!$B$6:$M$93,ROW(M47)-11,COLUMN(M47)-5)</f>
        <v>65</v>
      </c>
      <c r="N47" s="10">
        <f>INDEX([1]人口移動調査!$B$6:$M$93,ROW(N47)-11,COLUMN(N47)-5)</f>
        <v>73</v>
      </c>
      <c r="O47" s="10">
        <f>INDEX([1]人口移動調査!$B$6:$M$93,ROW(O47)-11,COLUMN(O47)-5)</f>
        <v>35</v>
      </c>
      <c r="P47" s="9">
        <f>INDEX([1]人口移動調査!$B$6:$M$93,ROW(P47)-11,COLUMN(P47)-5)</f>
        <v>287</v>
      </c>
      <c r="Q47" s="9">
        <f>INDEX([1]人口移動調査!$B$6:$M$93,ROW(Q47)-11,COLUMN(Q47)-5)</f>
        <v>252</v>
      </c>
      <c r="R47" s="8"/>
      <c r="S47" s="21">
        <f>IF(ISBLANK(B47),IF(ISBLANK(C47),VLOOKUP(D47,[1]住民基本台帳月報!$B$8:$F$87,5,0),VLOOKUP(C47,[1]住民基本台帳月報!$B$8:$F$87,5,0)),VLOOKUP(B47,[1]住民基本台帳月報!$B$8:$F$87,5,0))</f>
        <v>42457</v>
      </c>
      <c r="T47" s="7">
        <f>IF(ISBLANK(B47),IF(ISBLANK(C47),VLOOKUP(D47,[1]住民基本台帳月報!$B$8:$F$87,4,0),VLOOKUP(C47,[1]住民基本台帳月報!$B$8:$F$87,4,0)),VLOOKUP(B47,[1]住民基本台帳月報!$B$8:$F$87,4,0))</f>
        <v>97101</v>
      </c>
      <c r="U47" s="7">
        <f>'[1]外国人 '!E40</f>
        <v>648</v>
      </c>
      <c r="V47" s="153"/>
      <c r="W47" s="744" t="s">
        <v>553</v>
      </c>
      <c r="X47" s="744"/>
      <c r="Y47" s="155"/>
    </row>
    <row r="48" spans="1:25" s="110" customFormat="1" ht="16.7" customHeight="1" x14ac:dyDescent="0.4">
      <c r="A48" s="112"/>
      <c r="B48" s="676"/>
      <c r="C48" s="740" t="s">
        <v>554</v>
      </c>
      <c r="D48" s="740"/>
      <c r="E48" s="152"/>
      <c r="F48" s="11">
        <f>INDEX([1]人口移動調査!$B$6:$M$93,ROW(F48)-11,COLUMN(F48)-5)</f>
        <v>30008</v>
      </c>
      <c r="G48" s="7">
        <f>INDEX([1]人口移動調査!$B$6:$M$93,ROW(G48)-11,COLUMN(G48)-5)</f>
        <v>72220</v>
      </c>
      <c r="H48" s="7">
        <f>INDEX([1]人口移動調査!$B$6:$M$93,ROW(H48)-11,COLUMN(H48)-5)</f>
        <v>34205</v>
      </c>
      <c r="I48" s="7">
        <f>INDEX([1]人口移動調査!$B$6:$M$93,ROW(I48)-11,COLUMN(I48)-5)</f>
        <v>38015</v>
      </c>
      <c r="J48" s="7">
        <f>INDEX([1]人口移動調査!$B$6:$M$93,ROW(J48)-11,COLUMN(J48)-5)</f>
        <v>425</v>
      </c>
      <c r="K48" s="9">
        <f>INDEX([1]人口移動調査!$B$6:$M$93,ROW(K48)-11,COLUMN(K48)-5)</f>
        <v>-65</v>
      </c>
      <c r="L48" s="10">
        <f>INDEX([1]人口移動調査!$B$6:$M$93,ROW(L48)-11,COLUMN(L48)-5)</f>
        <v>-34</v>
      </c>
      <c r="M48" s="10">
        <f>INDEX([1]人口移動調査!$B$6:$M$93,ROW(M48)-11,COLUMN(M48)-5)</f>
        <v>35</v>
      </c>
      <c r="N48" s="10">
        <f>INDEX([1]人口移動調査!$B$6:$M$93,ROW(N48)-11,COLUMN(N48)-5)</f>
        <v>69</v>
      </c>
      <c r="O48" s="10">
        <f>INDEX([1]人口移動調査!$B$6:$M$93,ROW(O48)-11,COLUMN(O48)-5)</f>
        <v>-31</v>
      </c>
      <c r="P48" s="9">
        <f>INDEX([1]人口移動調査!$B$6:$M$93,ROW(P48)-11,COLUMN(P48)-5)</f>
        <v>216</v>
      </c>
      <c r="Q48" s="9">
        <f>INDEX([1]人口移動調査!$B$6:$M$93,ROW(Q48)-11,COLUMN(Q48)-5)</f>
        <v>247</v>
      </c>
      <c r="R48" s="8"/>
      <c r="S48" s="21">
        <f>IF(ISBLANK(B48),IF(ISBLANK(C48),VLOOKUP(D48,[1]住民基本台帳月報!$B$8:$F$87,5,0),VLOOKUP(C48,[1]住民基本台帳月報!$B$8:$F$87,5,0)),VLOOKUP(B48,[1]住民基本台帳月報!$B$8:$F$87,5,0))</f>
        <v>31555</v>
      </c>
      <c r="T48" s="7">
        <f>IF(ISBLANK(B48),IF(ISBLANK(C48),VLOOKUP(D48,[1]住民基本台帳月報!$B$8:$F$87,4,0),VLOOKUP(C48,[1]住民基本台帳月報!$B$8:$F$87,4,0)),VLOOKUP(B48,[1]住民基本台帳月報!$B$8:$F$87,4,0))</f>
        <v>71843</v>
      </c>
      <c r="U48" s="7">
        <f>'[1]外国人 '!E41</f>
        <v>455</v>
      </c>
      <c r="V48" s="153"/>
      <c r="W48" s="744" t="s">
        <v>554</v>
      </c>
      <c r="X48" s="744"/>
      <c r="Y48" s="155"/>
    </row>
    <row r="49" spans="1:25" s="110" customFormat="1" ht="16.7" customHeight="1" x14ac:dyDescent="0.4">
      <c r="A49" s="112"/>
      <c r="B49" s="676"/>
      <c r="C49" s="740" t="s">
        <v>477</v>
      </c>
      <c r="D49" s="740"/>
      <c r="E49" s="628"/>
      <c r="F49" s="11">
        <f>INDEX([1]人口移動調査!$B$6:$M$93,ROW(F49)-11,COLUMN(F49)-5)</f>
        <v>23532</v>
      </c>
      <c r="G49" s="7">
        <f>INDEX([1]人口移動調査!$B$6:$M$93,ROW(G49)-11,COLUMN(G49)-5)</f>
        <v>58818</v>
      </c>
      <c r="H49" s="7">
        <f>INDEX([1]人口移動調査!$B$6:$M$93,ROW(H49)-11,COLUMN(H49)-5)</f>
        <v>27920</v>
      </c>
      <c r="I49" s="7">
        <f>INDEX([1]人口移動調査!$B$6:$M$93,ROW(I49)-11,COLUMN(I49)-5)</f>
        <v>30898</v>
      </c>
      <c r="J49" s="7">
        <f>INDEX([1]人口移動調査!$B$6:$M$93,ROW(J49)-11,COLUMN(J49)-5)</f>
        <v>624</v>
      </c>
      <c r="K49" s="9">
        <f>INDEX([1]人口移動調査!$B$6:$M$93,ROW(K49)-11,COLUMN(K49)-5)</f>
        <v>100</v>
      </c>
      <c r="L49" s="10">
        <f>INDEX([1]人口移動調査!$B$6:$M$93,ROW(L49)-11,COLUMN(L49)-5)</f>
        <v>-3</v>
      </c>
      <c r="M49" s="10">
        <f>INDEX([1]人口移動調査!$B$6:$M$93,ROW(M49)-11,COLUMN(M49)-5)</f>
        <v>39</v>
      </c>
      <c r="N49" s="10">
        <f>INDEX([1]人口移動調査!$B$6:$M$93,ROW(N49)-11,COLUMN(N49)-5)</f>
        <v>42</v>
      </c>
      <c r="O49" s="10">
        <f>INDEX([1]人口移動調査!$B$6:$M$93,ROW(O49)-11,COLUMN(O49)-5)</f>
        <v>103</v>
      </c>
      <c r="P49" s="9">
        <f>INDEX([1]人口移動調査!$B$6:$M$93,ROW(P49)-11,COLUMN(P49)-5)</f>
        <v>259</v>
      </c>
      <c r="Q49" s="9">
        <f>INDEX([1]人口移動調査!$B$6:$M$93,ROW(Q49)-11,COLUMN(Q49)-5)</f>
        <v>156</v>
      </c>
      <c r="R49" s="8"/>
      <c r="S49" s="21">
        <f>IF(ISBLANK(B49),IF(ISBLANK(C49),VLOOKUP(D49,[1]住民基本台帳月報!$B$8:$F$87,5,0),VLOOKUP(C49,[1]住民基本台帳月報!$B$8:$F$87,5,0)),VLOOKUP(B49,[1]住民基本台帳月報!$B$8:$F$87,5,0))</f>
        <v>25223</v>
      </c>
      <c r="T49" s="7">
        <f>IF(ISBLANK(B49),IF(ISBLANK(C49),VLOOKUP(D49,[1]住民基本台帳月報!$B$8:$F$87,4,0),VLOOKUP(C49,[1]住民基本台帳月報!$B$8:$F$87,4,0)),VLOOKUP(B49,[1]住民基本台帳月報!$B$8:$F$87,4,0))</f>
        <v>59051</v>
      </c>
      <c r="U49" s="7">
        <f>'[1]外国人 '!E42</f>
        <v>679</v>
      </c>
      <c r="V49" s="153"/>
      <c r="W49" s="744" t="s">
        <v>555</v>
      </c>
      <c r="X49" s="744"/>
      <c r="Y49" s="155"/>
    </row>
    <row r="50" spans="1:25" s="110" customFormat="1" ht="16.7" customHeight="1" x14ac:dyDescent="0.4">
      <c r="A50" s="112"/>
      <c r="B50" s="676"/>
      <c r="C50" s="740" t="s">
        <v>434</v>
      </c>
      <c r="D50" s="740"/>
      <c r="E50" s="628"/>
      <c r="F50" s="11">
        <f>INDEX([1]人口移動調査!$B$6:$M$93,ROW(F50)-11,COLUMN(F50)-5)</f>
        <v>24685</v>
      </c>
      <c r="G50" s="7">
        <f>INDEX([1]人口移動調査!$B$6:$M$93,ROW(G50)-11,COLUMN(G50)-5)</f>
        <v>63553</v>
      </c>
      <c r="H50" s="7">
        <f>INDEX([1]人口移動調査!$B$6:$M$93,ROW(H50)-11,COLUMN(H50)-5)</f>
        <v>29599</v>
      </c>
      <c r="I50" s="7">
        <f>INDEX([1]人口移動調査!$B$6:$M$93,ROW(I50)-11,COLUMN(I50)-5)</f>
        <v>33954</v>
      </c>
      <c r="J50" s="7">
        <f>INDEX([1]人口移動調査!$B$6:$M$93,ROW(J50)-11,COLUMN(J50)-5)</f>
        <v>320</v>
      </c>
      <c r="K50" s="9">
        <f>INDEX([1]人口移動調査!$B$6:$M$93,ROW(K50)-11,COLUMN(K50)-5)</f>
        <v>134</v>
      </c>
      <c r="L50" s="10">
        <f>INDEX([1]人口移動調査!$B$6:$M$93,ROW(L50)-11,COLUMN(L50)-5)</f>
        <v>-4</v>
      </c>
      <c r="M50" s="10">
        <f>INDEX([1]人口移動調査!$B$6:$M$93,ROW(M50)-11,COLUMN(M50)-5)</f>
        <v>49</v>
      </c>
      <c r="N50" s="10">
        <f>INDEX([1]人口移動調査!$B$6:$M$93,ROW(N50)-11,COLUMN(N50)-5)</f>
        <v>53</v>
      </c>
      <c r="O50" s="10">
        <f>INDEX([1]人口移動調査!$B$6:$M$93,ROW(O50)-11,COLUMN(O50)-5)</f>
        <v>138</v>
      </c>
      <c r="P50" s="9">
        <f>INDEX([1]人口移動調査!$B$6:$M$93,ROW(P50)-11,COLUMN(P50)-5)</f>
        <v>285</v>
      </c>
      <c r="Q50" s="9">
        <f>INDEX([1]人口移動調査!$B$6:$M$93,ROW(Q50)-11,COLUMN(Q50)-5)</f>
        <v>147</v>
      </c>
      <c r="R50" s="8"/>
      <c r="S50" s="21">
        <f>IF(ISBLANK(B50),IF(ISBLANK(C50),VLOOKUP(D50,[1]住民基本台帳月報!$B$8:$F$87,5,0),VLOOKUP(C50,[1]住民基本台帳月報!$B$8:$F$87,5,0)),VLOOKUP(B50,[1]住民基本台帳月報!$B$8:$F$87,5,0))</f>
        <v>27125</v>
      </c>
      <c r="T50" s="7">
        <f>IF(ISBLANK(B50),IF(ISBLANK(C50),VLOOKUP(D50,[1]住民基本台帳月報!$B$8:$F$87,4,0),VLOOKUP(C50,[1]住民基本台帳月報!$B$8:$F$87,4,0)),VLOOKUP(B50,[1]住民基本台帳月報!$B$8:$F$87,4,0))</f>
        <v>64572</v>
      </c>
      <c r="U50" s="7">
        <f>'[1]外国人 '!E43</f>
        <v>362</v>
      </c>
      <c r="V50" s="153"/>
      <c r="W50" s="744" t="s">
        <v>434</v>
      </c>
      <c r="X50" s="744"/>
      <c r="Y50" s="155"/>
    </row>
    <row r="51" spans="1:25" s="110" customFormat="1" ht="16.7" customHeight="1" x14ac:dyDescent="0.4">
      <c r="A51" s="112"/>
      <c r="B51" s="676"/>
      <c r="C51" s="740" t="s">
        <v>435</v>
      </c>
      <c r="D51" s="740"/>
      <c r="E51" s="628"/>
      <c r="F51" s="11">
        <f>INDEX([1]人口移動調査!$B$6:$M$93,ROW(F51)-11,COLUMN(F51)-5)</f>
        <v>10100</v>
      </c>
      <c r="G51" s="7">
        <f>INDEX([1]人口移動調査!$B$6:$M$93,ROW(G51)-11,COLUMN(G51)-5)</f>
        <v>28239</v>
      </c>
      <c r="H51" s="7">
        <f>INDEX([1]人口移動調査!$B$6:$M$93,ROW(H51)-11,COLUMN(H51)-5)</f>
        <v>13283</v>
      </c>
      <c r="I51" s="7">
        <f>INDEX([1]人口移動調査!$B$6:$M$93,ROW(I51)-11,COLUMN(I51)-5)</f>
        <v>14956</v>
      </c>
      <c r="J51" s="7">
        <f>INDEX([1]人口移動調査!$B$6:$M$93,ROW(J51)-11,COLUMN(J51)-5)</f>
        <v>213</v>
      </c>
      <c r="K51" s="9">
        <f>INDEX([1]人口移動調査!$B$6:$M$93,ROW(K51)-11,COLUMN(K51)-5)</f>
        <v>-33</v>
      </c>
      <c r="L51" s="10">
        <f>INDEX([1]人口移動調査!$B$6:$M$93,ROW(L51)-11,COLUMN(L51)-5)</f>
        <v>-15</v>
      </c>
      <c r="M51" s="10">
        <f>INDEX([1]人口移動調査!$B$6:$M$93,ROW(M51)-11,COLUMN(M51)-5)</f>
        <v>15</v>
      </c>
      <c r="N51" s="10">
        <f>INDEX([1]人口移動調査!$B$6:$M$93,ROW(N51)-11,COLUMN(N51)-5)</f>
        <v>30</v>
      </c>
      <c r="O51" s="10">
        <f>INDEX([1]人口移動調査!$B$6:$M$93,ROW(O51)-11,COLUMN(O51)-5)</f>
        <v>-18</v>
      </c>
      <c r="P51" s="9">
        <f>INDEX([1]人口移動調査!$B$6:$M$93,ROW(P51)-11,COLUMN(P51)-5)</f>
        <v>52</v>
      </c>
      <c r="Q51" s="9">
        <f>INDEX([1]人口移動調査!$B$6:$M$93,ROW(Q51)-11,COLUMN(Q51)-5)</f>
        <v>70</v>
      </c>
      <c r="R51" s="8"/>
      <c r="S51" s="21">
        <f>IF(ISBLANK(B51),IF(ISBLANK(C51),VLOOKUP(D51,[1]住民基本台帳月報!$B$8:$F$87,5,0),VLOOKUP(C51,[1]住民基本台帳月報!$B$8:$F$87,5,0)),VLOOKUP(B51,[1]住民基本台帳月報!$B$8:$F$87,5,0))</f>
        <v>11070</v>
      </c>
      <c r="T51" s="7">
        <f>IF(ISBLANK(B51),IF(ISBLANK(C51),VLOOKUP(D51,[1]住民基本台帳月報!$B$8:$F$87,4,0),VLOOKUP(C51,[1]住民基本台帳月報!$B$8:$F$87,4,0)),VLOOKUP(B51,[1]住民基本台帳月報!$B$8:$F$87,4,0))</f>
        <v>29796</v>
      </c>
      <c r="U51" s="7">
        <f>'[1]外国人 '!E44</f>
        <v>248</v>
      </c>
      <c r="V51" s="153"/>
      <c r="W51" s="744" t="s">
        <v>435</v>
      </c>
      <c r="X51" s="744"/>
      <c r="Y51" s="155"/>
    </row>
    <row r="52" spans="1:25" s="110" customFormat="1" ht="16.7" customHeight="1" x14ac:dyDescent="0.4">
      <c r="A52" s="112"/>
      <c r="B52" s="676"/>
      <c r="C52" s="740" t="s">
        <v>436</v>
      </c>
      <c r="D52" s="740"/>
      <c r="E52" s="628"/>
      <c r="F52" s="11">
        <f>INDEX([1]人口移動調査!$B$6:$M$93,ROW(F52)-11,COLUMN(F52)-5)</f>
        <v>10852</v>
      </c>
      <c r="G52" s="7">
        <f>INDEX([1]人口移動調査!$B$6:$M$93,ROW(G52)-11,COLUMN(G52)-5)</f>
        <v>27310</v>
      </c>
      <c r="H52" s="7">
        <f>INDEX([1]人口移動調査!$B$6:$M$93,ROW(H52)-11,COLUMN(H52)-5)</f>
        <v>12805</v>
      </c>
      <c r="I52" s="7">
        <f>INDEX([1]人口移動調査!$B$6:$M$93,ROW(I52)-11,COLUMN(I52)-5)</f>
        <v>14505</v>
      </c>
      <c r="J52" s="7">
        <f>INDEX([1]人口移動調査!$B$6:$M$93,ROW(J52)-11,COLUMN(J52)-5)</f>
        <v>322</v>
      </c>
      <c r="K52" s="9">
        <f>INDEX([1]人口移動調査!$B$6:$M$93,ROW(K52)-11,COLUMN(K52)-5)</f>
        <v>-41</v>
      </c>
      <c r="L52" s="10">
        <f>INDEX([1]人口移動調査!$B$6:$M$93,ROW(L52)-11,COLUMN(L52)-5)</f>
        <v>-27</v>
      </c>
      <c r="M52" s="10">
        <f>INDEX([1]人口移動調査!$B$6:$M$93,ROW(M52)-11,COLUMN(M52)-5)</f>
        <v>12</v>
      </c>
      <c r="N52" s="10">
        <f>INDEX([1]人口移動調査!$B$6:$M$93,ROW(N52)-11,COLUMN(N52)-5)</f>
        <v>39</v>
      </c>
      <c r="O52" s="10">
        <f>INDEX([1]人口移動調査!$B$6:$M$93,ROW(O52)-11,COLUMN(O52)-5)</f>
        <v>-14</v>
      </c>
      <c r="P52" s="9">
        <f>INDEX([1]人口移動調査!$B$6:$M$93,ROW(P52)-11,COLUMN(P52)-5)</f>
        <v>77</v>
      </c>
      <c r="Q52" s="9">
        <f>INDEX([1]人口移動調査!$B$6:$M$93,ROW(Q52)-11,COLUMN(Q52)-5)</f>
        <v>91</v>
      </c>
      <c r="R52" s="8"/>
      <c r="S52" s="21">
        <f>IF(ISBLANK(B52),IF(ISBLANK(C52),VLOOKUP(D52,[1]住民基本台帳月報!$B$8:$F$87,5,0),VLOOKUP(C52,[1]住民基本台帳月報!$B$8:$F$87,5,0)),VLOOKUP(B52,[1]住民基本台帳月報!$B$8:$F$87,5,0))</f>
        <v>13173</v>
      </c>
      <c r="T52" s="7">
        <f>IF(ISBLANK(B52),IF(ISBLANK(C52),VLOOKUP(D52,[1]住民基本台帳月報!$B$8:$F$87,4,0),VLOOKUP(C52,[1]住民基本台帳月報!$B$8:$F$87,4,0)),VLOOKUP(B52,[1]住民基本台帳月報!$B$8:$F$87,4,0))</f>
        <v>28186</v>
      </c>
      <c r="U52" s="7">
        <f>'[1]外国人 '!E45</f>
        <v>359</v>
      </c>
      <c r="V52" s="153"/>
      <c r="W52" s="744" t="s">
        <v>436</v>
      </c>
      <c r="X52" s="744"/>
      <c r="Y52" s="155"/>
    </row>
    <row r="53" spans="1:25" s="110" customFormat="1" ht="16.7" customHeight="1" x14ac:dyDescent="0.4">
      <c r="A53" s="112"/>
      <c r="B53" s="676"/>
      <c r="C53" s="740" t="s">
        <v>437</v>
      </c>
      <c r="D53" s="740"/>
      <c r="E53" s="628"/>
      <c r="F53" s="11">
        <f>INDEX([1]人口移動調査!$B$6:$M$93,ROW(F53)-11,COLUMN(F53)-5)</f>
        <v>15256</v>
      </c>
      <c r="G53" s="7">
        <f>INDEX([1]人口移動調査!$B$6:$M$93,ROW(G53)-11,COLUMN(G53)-5)</f>
        <v>36429</v>
      </c>
      <c r="H53" s="7">
        <f>INDEX([1]人口移動調査!$B$6:$M$93,ROW(H53)-11,COLUMN(H53)-5)</f>
        <v>16664</v>
      </c>
      <c r="I53" s="7">
        <f>INDEX([1]人口移動調査!$B$6:$M$93,ROW(I53)-11,COLUMN(I53)-5)</f>
        <v>19765</v>
      </c>
      <c r="J53" s="7">
        <f>INDEX([1]人口移動調査!$B$6:$M$93,ROW(J53)-11,COLUMN(J53)-5)</f>
        <v>238</v>
      </c>
      <c r="K53" s="9">
        <f>INDEX([1]人口移動調査!$B$6:$M$93,ROW(K53)-11,COLUMN(K53)-5)</f>
        <v>-40</v>
      </c>
      <c r="L53" s="10">
        <f>INDEX([1]人口移動調査!$B$6:$M$93,ROW(L53)-11,COLUMN(L53)-5)</f>
        <v>-40</v>
      </c>
      <c r="M53" s="10">
        <f>INDEX([1]人口移動調査!$B$6:$M$93,ROW(M53)-11,COLUMN(M53)-5)</f>
        <v>24</v>
      </c>
      <c r="N53" s="10">
        <f>INDEX([1]人口移動調査!$B$6:$M$93,ROW(N53)-11,COLUMN(N53)-5)</f>
        <v>64</v>
      </c>
      <c r="O53" s="10" t="str">
        <f>INDEX([1]人口移動調査!$B$6:$M$93,ROW(O53)-11,COLUMN(O53)-5)</f>
        <v>-</v>
      </c>
      <c r="P53" s="9">
        <f>INDEX([1]人口移動調査!$B$6:$M$93,ROW(P53)-11,COLUMN(P53)-5)</f>
        <v>76</v>
      </c>
      <c r="Q53" s="9">
        <f>INDEX([1]人口移動調査!$B$6:$M$93,ROW(Q53)-11,COLUMN(Q53)-5)</f>
        <v>76</v>
      </c>
      <c r="R53" s="8"/>
      <c r="S53" s="21">
        <f>IF(ISBLANK(B53),IF(ISBLANK(C53),VLOOKUP(D53,[1]住民基本台帳月報!$B$8:$F$87,5,0),VLOOKUP(C53,[1]住民基本台帳月報!$B$8:$F$87,5,0)),VLOOKUP(B53,[1]住民基本台帳月報!$B$8:$F$87,5,0))</f>
        <v>18716</v>
      </c>
      <c r="T53" s="7">
        <f>IF(ISBLANK(B53),IF(ISBLANK(C53),VLOOKUP(D53,[1]住民基本台帳月報!$B$8:$F$87,4,0),VLOOKUP(C53,[1]住民基本台帳月報!$B$8:$F$87,4,0)),VLOOKUP(B53,[1]住民基本台帳月報!$B$8:$F$87,4,0))</f>
        <v>38407</v>
      </c>
      <c r="U53" s="7">
        <f>'[1]外国人 '!E46</f>
        <v>296</v>
      </c>
      <c r="V53" s="153"/>
      <c r="W53" s="744" t="s">
        <v>437</v>
      </c>
      <c r="X53" s="744"/>
      <c r="Y53" s="155"/>
    </row>
    <row r="54" spans="1:25" s="110" customFormat="1" ht="16.7" customHeight="1" x14ac:dyDescent="0.4">
      <c r="A54" s="112"/>
      <c r="B54" s="676"/>
      <c r="C54" s="740" t="s">
        <v>438</v>
      </c>
      <c r="D54" s="740"/>
      <c r="E54" s="628"/>
      <c r="F54" s="11">
        <f>INDEX([1]人口移動調査!$B$6:$M$93,ROW(F54)-11,COLUMN(F54)-5)</f>
        <v>19410</v>
      </c>
      <c r="G54" s="7">
        <f>INDEX([1]人口移動調査!$B$6:$M$93,ROW(G54)-11,COLUMN(G54)-5)</f>
        <v>50458</v>
      </c>
      <c r="H54" s="7">
        <f>INDEX([1]人口移動調査!$B$6:$M$93,ROW(H54)-11,COLUMN(H54)-5)</f>
        <v>23664</v>
      </c>
      <c r="I54" s="7">
        <f>INDEX([1]人口移動調査!$B$6:$M$93,ROW(I54)-11,COLUMN(I54)-5)</f>
        <v>26794</v>
      </c>
      <c r="J54" s="7">
        <f>INDEX([1]人口移動調査!$B$6:$M$93,ROW(J54)-11,COLUMN(J54)-5)</f>
        <v>569</v>
      </c>
      <c r="K54" s="9">
        <f>INDEX([1]人口移動調査!$B$6:$M$93,ROW(K54)-11,COLUMN(K54)-5)</f>
        <v>-19</v>
      </c>
      <c r="L54" s="10">
        <f>INDEX([1]人口移動調査!$B$6:$M$93,ROW(L54)-11,COLUMN(L54)-5)</f>
        <v>-33</v>
      </c>
      <c r="M54" s="10">
        <f>INDEX([1]人口移動調査!$B$6:$M$93,ROW(M54)-11,COLUMN(M54)-5)</f>
        <v>26</v>
      </c>
      <c r="N54" s="10">
        <f>INDEX([1]人口移動調査!$B$6:$M$93,ROW(N54)-11,COLUMN(N54)-5)</f>
        <v>59</v>
      </c>
      <c r="O54" s="10">
        <f>INDEX([1]人口移動調査!$B$6:$M$93,ROW(O54)-11,COLUMN(O54)-5)</f>
        <v>14</v>
      </c>
      <c r="P54" s="9">
        <f>INDEX([1]人口移動調査!$B$6:$M$93,ROW(P54)-11,COLUMN(P54)-5)</f>
        <v>143</v>
      </c>
      <c r="Q54" s="9">
        <f>INDEX([1]人口移動調査!$B$6:$M$93,ROW(Q54)-11,COLUMN(Q54)-5)</f>
        <v>129</v>
      </c>
      <c r="R54" s="8"/>
      <c r="S54" s="21">
        <f>IF(ISBLANK(B54),IF(ISBLANK(C54),VLOOKUP(D54,[1]住民基本台帳月報!$B$8:$F$87,5,0),VLOOKUP(C54,[1]住民基本台帳月報!$B$8:$F$87,5,0)),VLOOKUP(B54,[1]住民基本台帳月報!$B$8:$F$87,5,0))</f>
        <v>21347</v>
      </c>
      <c r="T54" s="7">
        <f>IF(ISBLANK(B54),IF(ISBLANK(C54),VLOOKUP(D54,[1]住民基本台帳月報!$B$8:$F$87,4,0),VLOOKUP(C54,[1]住民基本台帳月報!$B$8:$F$87,4,0)),VLOOKUP(B54,[1]住民基本台帳月報!$B$8:$F$87,4,0))</f>
        <v>53529</v>
      </c>
      <c r="U54" s="7">
        <f>'[1]外国人 '!E47</f>
        <v>616</v>
      </c>
      <c r="V54" s="153"/>
      <c r="W54" s="744" t="s">
        <v>438</v>
      </c>
      <c r="X54" s="744"/>
      <c r="Y54" s="155"/>
    </row>
    <row r="55" spans="1:25" s="110" customFormat="1" ht="16.7" customHeight="1" x14ac:dyDescent="0.4">
      <c r="A55" s="112"/>
      <c r="B55" s="676"/>
      <c r="C55" s="740" t="s">
        <v>439</v>
      </c>
      <c r="D55" s="740"/>
      <c r="E55" s="152"/>
      <c r="F55" s="11">
        <f>INDEX([1]人口移動調査!$B$6:$M$93,ROW(F55)-11,COLUMN(F55)-5)</f>
        <v>13146</v>
      </c>
      <c r="G55" s="7">
        <f>INDEX([1]人口移動調査!$B$6:$M$93,ROW(G55)-11,COLUMN(G55)-5)</f>
        <v>36584</v>
      </c>
      <c r="H55" s="7">
        <f>INDEX([1]人口移動調査!$B$6:$M$93,ROW(H55)-11,COLUMN(H55)-5)</f>
        <v>16958</v>
      </c>
      <c r="I55" s="7">
        <f>INDEX([1]人口移動調査!$B$6:$M$93,ROW(I55)-11,COLUMN(I55)-5)</f>
        <v>19626</v>
      </c>
      <c r="J55" s="7">
        <f>INDEX([1]人口移動調査!$B$6:$M$93,ROW(J55)-11,COLUMN(J55)-5)</f>
        <v>185</v>
      </c>
      <c r="K55" s="9">
        <f>INDEX([1]人口移動調査!$B$6:$M$93,ROW(K55)-11,COLUMN(K55)-5)</f>
        <v>-26</v>
      </c>
      <c r="L55" s="10">
        <f>INDEX([1]人口移動調査!$B$6:$M$93,ROW(L55)-11,COLUMN(L55)-5)</f>
        <v>-27</v>
      </c>
      <c r="M55" s="10">
        <f>INDEX([1]人口移動調査!$B$6:$M$93,ROW(M55)-11,COLUMN(M55)-5)</f>
        <v>23</v>
      </c>
      <c r="N55" s="10">
        <f>INDEX([1]人口移動調査!$B$6:$M$93,ROW(N55)-11,COLUMN(N55)-5)</f>
        <v>50</v>
      </c>
      <c r="O55" s="10">
        <f>INDEX([1]人口移動調査!$B$6:$M$93,ROW(O55)-11,COLUMN(O55)-5)</f>
        <v>1</v>
      </c>
      <c r="P55" s="9">
        <f>INDEX([1]人口移動調査!$B$6:$M$93,ROW(P55)-11,COLUMN(P55)-5)</f>
        <v>77</v>
      </c>
      <c r="Q55" s="9">
        <f>INDEX([1]人口移動調査!$B$6:$M$93,ROW(Q55)-11,COLUMN(Q55)-5)</f>
        <v>76</v>
      </c>
      <c r="R55" s="8"/>
      <c r="S55" s="21">
        <f>IF(ISBLANK(B55),IF(ISBLANK(C55),VLOOKUP(D55,[1]住民基本台帳月報!$B$8:$F$87,5,0),VLOOKUP(C55,[1]住民基本台帳月報!$B$8:$F$87,5,0)),VLOOKUP(B55,[1]住民基本台帳月報!$B$8:$F$87,5,0))</f>
        <v>14366</v>
      </c>
      <c r="T55" s="7">
        <f>IF(ISBLANK(B55),IF(ISBLANK(C55),VLOOKUP(D55,[1]住民基本台帳月報!$B$8:$F$87,4,0),VLOOKUP(C55,[1]住民基本台帳月報!$B$8:$F$87,4,0)),VLOOKUP(B55,[1]住民基本台帳月報!$B$8:$F$87,4,0))</f>
        <v>37656</v>
      </c>
      <c r="U55" s="7">
        <f>'[1]外国人 '!E48</f>
        <v>187</v>
      </c>
      <c r="V55" s="153"/>
      <c r="W55" s="744" t="s">
        <v>439</v>
      </c>
      <c r="X55" s="744"/>
      <c r="Y55" s="155"/>
    </row>
    <row r="56" spans="1:25" s="110" customFormat="1" ht="16.7" customHeight="1" x14ac:dyDescent="0.4">
      <c r="A56" s="112"/>
      <c r="B56" s="676"/>
      <c r="C56" s="740" t="s">
        <v>440</v>
      </c>
      <c r="D56" s="740"/>
      <c r="E56" s="152"/>
      <c r="F56" s="11">
        <f>INDEX([1]人口移動調査!$B$6:$M$93,ROW(F56)-11,COLUMN(F56)-5)</f>
        <v>37439</v>
      </c>
      <c r="G56" s="7">
        <f>INDEX([1]人口移動調査!$B$6:$M$93,ROW(G56)-11,COLUMN(G56)-5)</f>
        <v>98089</v>
      </c>
      <c r="H56" s="7">
        <f>INDEX([1]人口移動調査!$B$6:$M$93,ROW(H56)-11,COLUMN(H56)-5)</f>
        <v>46455</v>
      </c>
      <c r="I56" s="7">
        <f>INDEX([1]人口移動調査!$B$6:$M$93,ROW(I56)-11,COLUMN(I56)-5)</f>
        <v>51634</v>
      </c>
      <c r="J56" s="7">
        <f>INDEX([1]人口移動調査!$B$6:$M$93,ROW(J56)-11,COLUMN(J56)-5)</f>
        <v>988</v>
      </c>
      <c r="K56" s="9">
        <f>INDEX([1]人口移動調査!$B$6:$M$93,ROW(K56)-11,COLUMN(K56)-5)</f>
        <v>57</v>
      </c>
      <c r="L56" s="10">
        <f>INDEX([1]人口移動調査!$B$6:$M$93,ROW(L56)-11,COLUMN(L56)-5)</f>
        <v>-37</v>
      </c>
      <c r="M56" s="10">
        <f>INDEX([1]人口移動調査!$B$6:$M$93,ROW(M56)-11,COLUMN(M56)-5)</f>
        <v>56</v>
      </c>
      <c r="N56" s="10">
        <f>INDEX([1]人口移動調査!$B$6:$M$93,ROW(N56)-11,COLUMN(N56)-5)</f>
        <v>93</v>
      </c>
      <c r="O56" s="10">
        <f>INDEX([1]人口移動調査!$B$6:$M$93,ROW(O56)-11,COLUMN(O56)-5)</f>
        <v>94</v>
      </c>
      <c r="P56" s="9">
        <f>INDEX([1]人口移動調査!$B$6:$M$93,ROW(P56)-11,COLUMN(P56)-5)</f>
        <v>306</v>
      </c>
      <c r="Q56" s="9">
        <f>INDEX([1]人口移動調査!$B$6:$M$93,ROW(Q56)-11,COLUMN(Q56)-5)</f>
        <v>212</v>
      </c>
      <c r="R56" s="8"/>
      <c r="S56" s="21">
        <f>IF(ISBLANK(B56),IF(ISBLANK(C56),VLOOKUP(D56,[1]住民基本台帳月報!$B$8:$F$87,5,0),VLOOKUP(C56,[1]住民基本台帳月報!$B$8:$F$87,5,0)),VLOOKUP(B56,[1]住民基本台帳月報!$B$8:$F$87,5,0))</f>
        <v>42142</v>
      </c>
      <c r="T56" s="7">
        <f>IF(ISBLANK(B56),IF(ISBLANK(C56),VLOOKUP(D56,[1]住民基本台帳月報!$B$8:$F$87,4,0),VLOOKUP(C56,[1]住民基本台帳月報!$B$8:$F$87,4,0)),VLOOKUP(B56,[1]住民基本台帳月報!$B$8:$F$87,4,0))</f>
        <v>101586</v>
      </c>
      <c r="U56" s="7">
        <f>'[1]外国人 '!E49</f>
        <v>1079</v>
      </c>
      <c r="V56" s="153"/>
      <c r="W56" s="744" t="s">
        <v>440</v>
      </c>
      <c r="X56" s="744"/>
      <c r="Y56" s="155"/>
    </row>
    <row r="57" spans="1:25" s="110" customFormat="1" ht="16.7" customHeight="1" x14ac:dyDescent="0.4">
      <c r="A57" s="112"/>
      <c r="B57" s="676"/>
      <c r="C57" s="740" t="s">
        <v>478</v>
      </c>
      <c r="D57" s="745"/>
      <c r="E57" s="155"/>
      <c r="F57" s="11">
        <f>INDEX([1]人口移動調査!$B$6:$M$93,ROW(F57)-11,COLUMN(F57)-5)</f>
        <v>19116</v>
      </c>
      <c r="G57" s="7">
        <f>INDEX([1]人口移動調査!$B$6:$M$93,ROW(G57)-11,COLUMN(G57)-5)</f>
        <v>50289</v>
      </c>
      <c r="H57" s="7">
        <f>INDEX([1]人口移動調査!$B$6:$M$93,ROW(H57)-11,COLUMN(H57)-5)</f>
        <v>24199</v>
      </c>
      <c r="I57" s="7">
        <f>INDEX([1]人口移動調査!$B$6:$M$93,ROW(I57)-11,COLUMN(I57)-5)</f>
        <v>26090</v>
      </c>
      <c r="J57" s="7">
        <f>INDEX([1]人口移動調査!$B$6:$M$93,ROW(J57)-11,COLUMN(J57)-5)</f>
        <v>248</v>
      </c>
      <c r="K57" s="9">
        <f>INDEX([1]人口移動調査!$B$6:$M$93,ROW(K57)-11,COLUMN(K57)-5)</f>
        <v>68</v>
      </c>
      <c r="L57" s="10">
        <f>INDEX([1]人口移動調査!$B$6:$M$93,ROW(L57)-11,COLUMN(L57)-5)</f>
        <v>-6</v>
      </c>
      <c r="M57" s="10">
        <f>INDEX([1]人口移動調査!$B$6:$M$93,ROW(M57)-11,COLUMN(M57)-5)</f>
        <v>22</v>
      </c>
      <c r="N57" s="10">
        <f>INDEX([1]人口移動調査!$B$6:$M$93,ROW(N57)-11,COLUMN(N57)-5)</f>
        <v>28</v>
      </c>
      <c r="O57" s="10">
        <f>INDEX([1]人口移動調査!$B$6:$M$93,ROW(O57)-11,COLUMN(O57)-5)</f>
        <v>74</v>
      </c>
      <c r="P57" s="9">
        <f>INDEX([1]人口移動調査!$B$6:$M$93,ROW(P57)-11,COLUMN(P57)-5)</f>
        <v>190</v>
      </c>
      <c r="Q57" s="9">
        <f>INDEX([1]人口移動調査!$B$6:$M$93,ROW(Q57)-11,COLUMN(Q57)-5)</f>
        <v>116</v>
      </c>
      <c r="R57" s="8"/>
      <c r="S57" s="21">
        <f>IF(ISBLANK(B57),IF(ISBLANK(C57),VLOOKUP(D57,[1]住民基本台帳月報!$B$8:$F$87,5,0),VLOOKUP(C57,[1]住民基本台帳月報!$B$8:$F$87,5,0)),VLOOKUP(B57,[1]住民基本台帳月報!$B$8:$F$87,5,0))</f>
        <v>20679</v>
      </c>
      <c r="T57" s="7">
        <f>IF(ISBLANK(B57),IF(ISBLANK(C57),VLOOKUP(D57,[1]住民基本台帳月報!$B$8:$F$87,4,0),VLOOKUP(C57,[1]住民基本台帳月報!$B$8:$F$87,4,0)),VLOOKUP(B57,[1]住民基本台帳月報!$B$8:$F$87,4,0))</f>
        <v>50343</v>
      </c>
      <c r="U57" s="7">
        <f>'[1]外国人 '!E50</f>
        <v>263</v>
      </c>
      <c r="V57" s="153"/>
      <c r="W57" s="744" t="s">
        <v>478</v>
      </c>
      <c r="X57" s="745"/>
      <c r="Y57" s="155"/>
    </row>
    <row r="58" spans="1:25" s="110" customFormat="1" ht="8.1" customHeight="1" x14ac:dyDescent="0.2">
      <c r="A58" s="112"/>
      <c r="B58" s="156"/>
      <c r="C58" s="156"/>
      <c r="D58" s="156"/>
      <c r="E58" s="157"/>
      <c r="F58" s="158"/>
      <c r="G58" s="159"/>
      <c r="H58" s="159"/>
      <c r="I58" s="159"/>
      <c r="J58" s="159"/>
      <c r="K58" s="160"/>
      <c r="L58" s="160"/>
      <c r="M58" s="160"/>
      <c r="N58" s="160"/>
      <c r="O58" s="160"/>
      <c r="P58" s="160"/>
      <c r="Q58" s="160"/>
      <c r="R58" s="161"/>
      <c r="S58" s="158"/>
      <c r="T58" s="159"/>
      <c r="U58" s="159"/>
      <c r="V58" s="162"/>
      <c r="W58" s="163"/>
      <c r="X58" s="163"/>
      <c r="Y58" s="164"/>
    </row>
    <row r="59" spans="1:25" s="149" customFormat="1" ht="16.7" customHeight="1" x14ac:dyDescent="0.4">
      <c r="A59" s="146"/>
      <c r="B59" s="748" t="s">
        <v>441</v>
      </c>
      <c r="C59" s="748"/>
      <c r="D59" s="748"/>
      <c r="E59" s="147"/>
      <c r="F59" s="16">
        <f>INDEX([1]人口移動調査!$B$6:$M$93,ROW(F59)-12,COLUMN(F59)-5)</f>
        <v>89234</v>
      </c>
      <c r="G59" s="12">
        <f>INDEX([1]人口移動調査!$B$6:$M$93,ROW(G59)-12,COLUMN(G59)-5)</f>
        <v>231198</v>
      </c>
      <c r="H59" s="12">
        <f>INDEX([1]人口移動調査!$B$6:$M$93,ROW(H59)-12,COLUMN(H59)-5)</f>
        <v>112769</v>
      </c>
      <c r="I59" s="12">
        <f>INDEX([1]人口移動調査!$B$6:$M$93,ROW(I59)-12,COLUMN(I59)-5)</f>
        <v>118429</v>
      </c>
      <c r="J59" s="12">
        <f>INDEX([1]人口移動調査!$B$6:$M$93,ROW(J59)-12,COLUMN(J59)-5)</f>
        <v>2464</v>
      </c>
      <c r="K59" s="14">
        <f>INDEX([1]人口移動調査!$B$6:$M$93,ROW(K59)-12,COLUMN(K59)-5)</f>
        <v>74</v>
      </c>
      <c r="L59" s="15">
        <f>INDEX([1]人口移動調査!$B$6:$M$93,ROW(L59)-12,COLUMN(L59)-5)</f>
        <v>38</v>
      </c>
      <c r="M59" s="15">
        <f>INDEX([1]人口移動調査!$B$6:$M$93,ROW(M59)-12,COLUMN(M59)-5)</f>
        <v>187</v>
      </c>
      <c r="N59" s="15">
        <f>INDEX([1]人口移動調査!$B$6:$M$93,ROW(N59)-12,COLUMN(N59)-5)</f>
        <v>149</v>
      </c>
      <c r="O59" s="15">
        <f>INDEX([1]人口移動調査!$B$6:$M$93,ROW(O59)-12,COLUMN(O59)-5)</f>
        <v>36</v>
      </c>
      <c r="P59" s="14">
        <f>INDEX([1]人口移動調査!$B$6:$M$93,ROW(P59)-12,COLUMN(P59)-5)</f>
        <v>892</v>
      </c>
      <c r="Q59" s="14">
        <f>INDEX([1]人口移動調査!$B$6:$M$93,ROW(Q59)-12,COLUMN(Q59)-5)</f>
        <v>856</v>
      </c>
      <c r="R59" s="13"/>
      <c r="S59" s="12">
        <f>SUBTOTAL(9,S60:S66)</f>
        <v>96708</v>
      </c>
      <c r="T59" s="12">
        <f>SUBTOTAL(9,T60:T66)</f>
        <v>232836</v>
      </c>
      <c r="U59" s="12">
        <f>SUBTOTAL(9,U60:U66)</f>
        <v>2642</v>
      </c>
      <c r="V59" s="749" t="s">
        <v>441</v>
      </c>
      <c r="W59" s="750"/>
      <c r="X59" s="750"/>
      <c r="Y59" s="148"/>
    </row>
    <row r="60" spans="1:25" s="110" customFormat="1" ht="16.7" customHeight="1" x14ac:dyDescent="0.4">
      <c r="A60" s="112"/>
      <c r="B60" s="676"/>
      <c r="C60" s="740" t="s">
        <v>556</v>
      </c>
      <c r="D60" s="740"/>
      <c r="E60" s="152"/>
      <c r="F60" s="11">
        <f>INDEX([1]人口移動調査!$B$6:$M$93,ROW(F60)-12,COLUMN(F60)-5)</f>
        <v>13596</v>
      </c>
      <c r="G60" s="7">
        <f>INDEX([1]人口移動調査!$B$6:$M$93,ROW(G60)-12,COLUMN(G60)-5)</f>
        <v>37639</v>
      </c>
      <c r="H60" s="7">
        <f>INDEX([1]人口移動調査!$B$6:$M$93,ROW(H60)-12,COLUMN(H60)-5)</f>
        <v>18985</v>
      </c>
      <c r="I60" s="7">
        <f>INDEX([1]人口移動調査!$B$6:$M$93,ROW(I60)-12,COLUMN(I60)-5)</f>
        <v>18654</v>
      </c>
      <c r="J60" s="7">
        <f>INDEX([1]人口移動調査!$B$6:$M$93,ROW(J60)-12,COLUMN(J60)-5)</f>
        <v>427</v>
      </c>
      <c r="K60" s="9">
        <f>INDEX([1]人口移動調査!$B$6:$M$93,ROW(K60)-12,COLUMN(K60)-5)</f>
        <v>4</v>
      </c>
      <c r="L60" s="10">
        <f>INDEX([1]人口移動調査!$B$6:$M$93,ROW(L60)-12,COLUMN(L60)-5)</f>
        <v>-2</v>
      </c>
      <c r="M60" s="10">
        <f>INDEX([1]人口移動調査!$B$6:$M$93,ROW(M60)-12,COLUMN(M60)-5)</f>
        <v>26</v>
      </c>
      <c r="N60" s="10">
        <f>INDEX([1]人口移動調査!$B$6:$M$93,ROW(N60)-12,COLUMN(N60)-5)</f>
        <v>28</v>
      </c>
      <c r="O60" s="10">
        <f>INDEX([1]人口移動調査!$B$6:$M$93,ROW(O60)-12,COLUMN(O60)-5)</f>
        <v>6</v>
      </c>
      <c r="P60" s="9">
        <f>INDEX([1]人口移動調査!$B$6:$M$93,ROW(P60)-12,COLUMN(P60)-5)</f>
        <v>118</v>
      </c>
      <c r="Q60" s="9">
        <f>INDEX([1]人口移動調査!$B$6:$M$93,ROW(Q60)-12,COLUMN(Q60)-5)</f>
        <v>112</v>
      </c>
      <c r="R60" s="8"/>
      <c r="S60" s="7">
        <f>IF(ISBLANK(B60),IF(ISBLANK(C60),VLOOKUP(D60,[1]住民基本台帳月報!$B$8:$F$87,5,0),VLOOKUP(C60,[1]住民基本台帳月報!$B$8:$F$87,5,0)),VLOOKUP(B60,[1]住民基本台帳月報!$B$8:$F$87,5,0))</f>
        <v>15584</v>
      </c>
      <c r="T60" s="7">
        <f>IF(ISBLANK(B60),IF(ISBLANK(C60),VLOOKUP(D60,[1]住民基本台帳月報!$B$8:$F$87,4,0),VLOOKUP(C60,[1]住民基本台帳月報!$B$8:$F$87,4,0)),VLOOKUP(B60,[1]住民基本台帳月報!$B$8:$F$87,4,0))</f>
        <v>37299</v>
      </c>
      <c r="U60" s="7">
        <f>'[1]外国人 '!E52</f>
        <v>390</v>
      </c>
      <c r="V60" s="153"/>
      <c r="W60" s="744" t="s">
        <v>556</v>
      </c>
      <c r="X60" s="744"/>
      <c r="Y60" s="155"/>
    </row>
    <row r="61" spans="1:25" s="110" customFormat="1" ht="16.7" customHeight="1" x14ac:dyDescent="0.4">
      <c r="A61" s="112"/>
      <c r="B61" s="676"/>
      <c r="C61" s="740" t="s">
        <v>557</v>
      </c>
      <c r="D61" s="740"/>
      <c r="E61" s="152"/>
      <c r="F61" s="11">
        <f>INDEX([1]人口移動調査!$B$6:$M$93,ROW(F61)-12,COLUMN(F61)-5)</f>
        <v>11914</v>
      </c>
      <c r="G61" s="7">
        <f>INDEX([1]人口移動調査!$B$6:$M$93,ROW(G61)-12,COLUMN(G61)-5)</f>
        <v>30965</v>
      </c>
      <c r="H61" s="7">
        <f>INDEX([1]人口移動調査!$B$6:$M$93,ROW(H61)-12,COLUMN(H61)-5)</f>
        <v>14955</v>
      </c>
      <c r="I61" s="7">
        <f>INDEX([1]人口移動調査!$B$6:$M$93,ROW(I61)-12,COLUMN(I61)-5)</f>
        <v>16010</v>
      </c>
      <c r="J61" s="7">
        <f>INDEX([1]人口移動調査!$B$6:$M$93,ROW(J61)-12,COLUMN(J61)-5)</f>
        <v>163</v>
      </c>
      <c r="K61" s="9">
        <f>INDEX([1]人口移動調査!$B$6:$M$93,ROW(K61)-12,COLUMN(K61)-5)</f>
        <v>-21</v>
      </c>
      <c r="L61" s="10">
        <f>INDEX([1]人口移動調査!$B$6:$M$93,ROW(L61)-12,COLUMN(L61)-5)</f>
        <v>6</v>
      </c>
      <c r="M61" s="10">
        <f>INDEX([1]人口移動調査!$B$6:$M$93,ROW(M61)-12,COLUMN(M61)-5)</f>
        <v>27</v>
      </c>
      <c r="N61" s="10">
        <f>INDEX([1]人口移動調査!$B$6:$M$93,ROW(N61)-12,COLUMN(N61)-5)</f>
        <v>21</v>
      </c>
      <c r="O61" s="10">
        <f>INDEX([1]人口移動調査!$B$6:$M$93,ROW(O61)-12,COLUMN(O61)-5)</f>
        <v>-27</v>
      </c>
      <c r="P61" s="9">
        <f>INDEX([1]人口移動調査!$B$6:$M$93,ROW(P61)-12,COLUMN(P61)-5)</f>
        <v>84</v>
      </c>
      <c r="Q61" s="9">
        <f>INDEX([1]人口移動調査!$B$6:$M$93,ROW(Q61)-12,COLUMN(Q61)-5)</f>
        <v>111</v>
      </c>
      <c r="R61" s="8"/>
      <c r="S61" s="7">
        <f>IF(ISBLANK(B61),IF(ISBLANK(C61),VLOOKUP(D61,[1]住民基本台帳月報!$B$8:$F$87,5,0),VLOOKUP(C61,[1]住民基本台帳月報!$B$8:$F$87,5,0)),VLOOKUP(B61,[1]住民基本台帳月報!$B$8:$F$87,5,0))</f>
        <v>13206</v>
      </c>
      <c r="T61" s="7">
        <f>IF(ISBLANK(B61),IF(ISBLANK(C61),VLOOKUP(D61,[1]住民基本台帳月報!$B$8:$F$87,4,0),VLOOKUP(C61,[1]住民基本台帳月報!$B$8:$F$87,4,0)),VLOOKUP(B61,[1]住民基本台帳月報!$B$8:$F$87,4,0))</f>
        <v>31445</v>
      </c>
      <c r="U61" s="7">
        <f>'[1]外国人 '!E53</f>
        <v>198</v>
      </c>
      <c r="V61" s="153"/>
      <c r="W61" s="744" t="s">
        <v>557</v>
      </c>
      <c r="X61" s="744"/>
      <c r="Y61" s="155"/>
    </row>
    <row r="62" spans="1:25" s="110" customFormat="1" ht="16.7" customHeight="1" x14ac:dyDescent="0.4">
      <c r="A62" s="112"/>
      <c r="B62" s="676"/>
      <c r="C62" s="740" t="s">
        <v>558</v>
      </c>
      <c r="D62" s="740"/>
      <c r="E62" s="152"/>
      <c r="F62" s="11">
        <f>INDEX([1]人口移動調査!$B$6:$M$93,ROW(F62)-12,COLUMN(F62)-5)</f>
        <v>18342</v>
      </c>
      <c r="G62" s="7">
        <f>INDEX([1]人口移動調査!$B$6:$M$93,ROW(G62)-12,COLUMN(G62)-5)</f>
        <v>45721</v>
      </c>
      <c r="H62" s="7">
        <f>INDEX([1]人口移動調査!$B$6:$M$93,ROW(H62)-12,COLUMN(H62)-5)</f>
        <v>21889</v>
      </c>
      <c r="I62" s="7">
        <f>INDEX([1]人口移動調査!$B$6:$M$93,ROW(I62)-12,COLUMN(I62)-5)</f>
        <v>23832</v>
      </c>
      <c r="J62" s="7">
        <f>INDEX([1]人口移動調査!$B$6:$M$93,ROW(J62)-12,COLUMN(J62)-5)</f>
        <v>549</v>
      </c>
      <c r="K62" s="9">
        <f>INDEX([1]人口移動調査!$B$6:$M$93,ROW(K62)-12,COLUMN(K62)-5)</f>
        <v>-15</v>
      </c>
      <c r="L62" s="10">
        <f>INDEX([1]人口移動調査!$B$6:$M$93,ROW(L62)-12,COLUMN(L62)-5)</f>
        <v>5</v>
      </c>
      <c r="M62" s="10">
        <f>INDEX([1]人口移動調査!$B$6:$M$93,ROW(M62)-12,COLUMN(M62)-5)</f>
        <v>37</v>
      </c>
      <c r="N62" s="10">
        <f>INDEX([1]人口移動調査!$B$6:$M$93,ROW(N62)-12,COLUMN(N62)-5)</f>
        <v>32</v>
      </c>
      <c r="O62" s="10">
        <f>INDEX([1]人口移動調査!$B$6:$M$93,ROW(O62)-12,COLUMN(O62)-5)</f>
        <v>-20</v>
      </c>
      <c r="P62" s="9">
        <f>INDEX([1]人口移動調査!$B$6:$M$93,ROW(P62)-12,COLUMN(P62)-5)</f>
        <v>170</v>
      </c>
      <c r="Q62" s="9">
        <f>INDEX([1]人口移動調査!$B$6:$M$93,ROW(Q62)-12,COLUMN(Q62)-5)</f>
        <v>190</v>
      </c>
      <c r="R62" s="8"/>
      <c r="S62" s="7">
        <f>IF(ISBLANK(B62),IF(ISBLANK(C62),VLOOKUP(D62,[1]住民基本台帳月報!$B$8:$F$87,5,0),VLOOKUP(C62,[1]住民基本台帳月報!$B$8:$F$87,5,0)),VLOOKUP(B62,[1]住民基本台帳月報!$B$8:$F$87,5,0))</f>
        <v>19642</v>
      </c>
      <c r="T62" s="7">
        <f>IF(ISBLANK(B62),IF(ISBLANK(C62),VLOOKUP(D62,[1]住民基本台帳月報!$B$8:$F$87,4,0),VLOOKUP(C62,[1]住民基本台帳月報!$B$8:$F$87,4,0)),VLOOKUP(B62,[1]住民基本台帳月報!$B$8:$F$87,4,0))</f>
        <v>46073</v>
      </c>
      <c r="U62" s="7">
        <f>'[1]外国人 '!E54</f>
        <v>567</v>
      </c>
      <c r="V62" s="153"/>
      <c r="W62" s="744" t="s">
        <v>558</v>
      </c>
      <c r="X62" s="744"/>
      <c r="Y62" s="155"/>
    </row>
    <row r="63" spans="1:25" s="110" customFormat="1" ht="16.7" customHeight="1" x14ac:dyDescent="0.4">
      <c r="A63" s="112"/>
      <c r="B63" s="676"/>
      <c r="C63" s="740" t="s">
        <v>559</v>
      </c>
      <c r="D63" s="740"/>
      <c r="E63" s="152"/>
      <c r="F63" s="11">
        <f>INDEX([1]人口移動調査!$B$6:$M$93,ROW(F63)-12,COLUMN(F63)-5)</f>
        <v>10726</v>
      </c>
      <c r="G63" s="7">
        <f>INDEX([1]人口移動調査!$B$6:$M$93,ROW(G63)-12,COLUMN(G63)-5)</f>
        <v>28187</v>
      </c>
      <c r="H63" s="7">
        <f>INDEX([1]人口移動調査!$B$6:$M$93,ROW(H63)-12,COLUMN(H63)-5)</f>
        <v>13592</v>
      </c>
      <c r="I63" s="7">
        <f>INDEX([1]人口移動調査!$B$6:$M$93,ROW(I63)-12,COLUMN(I63)-5)</f>
        <v>14595</v>
      </c>
      <c r="J63" s="7">
        <f>INDEX([1]人口移動調査!$B$6:$M$93,ROW(J63)-12,COLUMN(J63)-5)</f>
        <v>206</v>
      </c>
      <c r="K63" s="9">
        <f>INDEX([1]人口移動調査!$B$6:$M$93,ROW(K63)-12,COLUMN(K63)-5)</f>
        <v>34</v>
      </c>
      <c r="L63" s="10">
        <f>INDEX([1]人口移動調査!$B$6:$M$93,ROW(L63)-12,COLUMN(L63)-5)</f>
        <v>-1</v>
      </c>
      <c r="M63" s="10">
        <f>INDEX([1]人口移動調査!$B$6:$M$93,ROW(M63)-12,COLUMN(M63)-5)</f>
        <v>20</v>
      </c>
      <c r="N63" s="10">
        <f>INDEX([1]人口移動調査!$B$6:$M$93,ROW(N63)-12,COLUMN(N63)-5)</f>
        <v>21</v>
      </c>
      <c r="O63" s="10">
        <f>INDEX([1]人口移動調査!$B$6:$M$93,ROW(O63)-12,COLUMN(O63)-5)</f>
        <v>35</v>
      </c>
      <c r="P63" s="9">
        <f>INDEX([1]人口移動調査!$B$6:$M$93,ROW(P63)-12,COLUMN(P63)-5)</f>
        <v>119</v>
      </c>
      <c r="Q63" s="9">
        <f>INDEX([1]人口移動調査!$B$6:$M$93,ROW(Q63)-12,COLUMN(Q63)-5)</f>
        <v>84</v>
      </c>
      <c r="R63" s="8"/>
      <c r="S63" s="7">
        <f>IF(ISBLANK(B63),IF(ISBLANK(C63),VLOOKUP(D63,[1]住民基本台帳月報!$B$8:$F$87,5,0),VLOOKUP(C63,[1]住民基本台帳月報!$B$8:$F$87,5,0)),VLOOKUP(B63,[1]住民基本台帳月報!$B$8:$F$87,5,0))</f>
        <v>11724</v>
      </c>
      <c r="T63" s="7">
        <f>IF(ISBLANK(B63),IF(ISBLANK(C63),VLOOKUP(D63,[1]住民基本台帳月報!$B$8:$F$87,4,0),VLOOKUP(C63,[1]住民基本台帳月報!$B$8:$F$87,4,0)),VLOOKUP(B63,[1]住民基本台帳月報!$B$8:$F$87,4,0))</f>
        <v>28520</v>
      </c>
      <c r="U63" s="7">
        <f>'[1]外国人 '!E55</f>
        <v>243</v>
      </c>
      <c r="V63" s="153"/>
      <c r="W63" s="744" t="s">
        <v>560</v>
      </c>
      <c r="X63" s="744"/>
      <c r="Y63" s="155"/>
    </row>
    <row r="64" spans="1:25" s="110" customFormat="1" ht="16.7" customHeight="1" x14ac:dyDescent="0.4">
      <c r="A64" s="112"/>
      <c r="B64" s="676"/>
      <c r="C64" s="740" t="s">
        <v>561</v>
      </c>
      <c r="D64" s="740"/>
      <c r="E64" s="152"/>
      <c r="F64" s="11">
        <f>INDEX([1]人口移動調査!$B$6:$M$93,ROW(F64)-12,COLUMN(F64)-5)</f>
        <v>12028</v>
      </c>
      <c r="G64" s="7">
        <f>INDEX([1]人口移動調査!$B$6:$M$93,ROW(G64)-12,COLUMN(G64)-5)</f>
        <v>32347</v>
      </c>
      <c r="H64" s="7">
        <f>INDEX([1]人口移動調査!$B$6:$M$93,ROW(H64)-12,COLUMN(H64)-5)</f>
        <v>15691</v>
      </c>
      <c r="I64" s="7">
        <f>INDEX([1]人口移動調査!$B$6:$M$93,ROW(I64)-12,COLUMN(I64)-5)</f>
        <v>16656</v>
      </c>
      <c r="J64" s="7">
        <f>INDEX([1]人口移動調査!$B$6:$M$93,ROW(J64)-12,COLUMN(J64)-5)</f>
        <v>353</v>
      </c>
      <c r="K64" s="9">
        <f>INDEX([1]人口移動調査!$B$6:$M$93,ROW(K64)-12,COLUMN(K64)-5)</f>
        <v>40</v>
      </c>
      <c r="L64" s="10">
        <f>INDEX([1]人口移動調査!$B$6:$M$93,ROW(L64)-12,COLUMN(L64)-5)</f>
        <v>17</v>
      </c>
      <c r="M64" s="10">
        <f>INDEX([1]人口移動調査!$B$6:$M$93,ROW(M64)-12,COLUMN(M64)-5)</f>
        <v>29</v>
      </c>
      <c r="N64" s="10">
        <f>INDEX([1]人口移動調査!$B$6:$M$93,ROW(N64)-12,COLUMN(N64)-5)</f>
        <v>12</v>
      </c>
      <c r="O64" s="10">
        <f>INDEX([1]人口移動調査!$B$6:$M$93,ROW(O64)-12,COLUMN(O64)-5)</f>
        <v>23</v>
      </c>
      <c r="P64" s="9">
        <f>INDEX([1]人口移動調査!$B$6:$M$93,ROW(P64)-12,COLUMN(P64)-5)</f>
        <v>137</v>
      </c>
      <c r="Q64" s="9">
        <f>INDEX([1]人口移動調査!$B$6:$M$93,ROW(Q64)-12,COLUMN(Q64)-5)</f>
        <v>114</v>
      </c>
      <c r="R64" s="8"/>
      <c r="S64" s="7">
        <f>IF(ISBLANK(B64),IF(ISBLANK(C64),VLOOKUP(D64,[1]住民基本台帳月報!$B$8:$F$87,5,0),VLOOKUP(C64,[1]住民基本台帳月報!$B$8:$F$87,5,0)),VLOOKUP(B64,[1]住民基本台帳月報!$B$8:$F$87,5,0))</f>
        <v>12927</v>
      </c>
      <c r="T64" s="7">
        <f>IF(ISBLANK(B64),IF(ISBLANK(C64),VLOOKUP(D64,[1]住民基本台帳月報!$B$8:$F$87,4,0),VLOOKUP(C64,[1]住民基本台帳月報!$B$8:$F$87,4,0)),VLOOKUP(B64,[1]住民基本台帳月報!$B$8:$F$87,4,0))</f>
        <v>32890</v>
      </c>
      <c r="U64" s="7">
        <f>'[1]外国人 '!E56</f>
        <v>414</v>
      </c>
      <c r="V64" s="153"/>
      <c r="W64" s="744" t="s">
        <v>562</v>
      </c>
      <c r="X64" s="744"/>
      <c r="Y64" s="155"/>
    </row>
    <row r="65" spans="1:26" s="110" customFormat="1" ht="16.7" customHeight="1" x14ac:dyDescent="0.4">
      <c r="A65" s="112"/>
      <c r="B65" s="676"/>
      <c r="C65" s="740" t="s">
        <v>563</v>
      </c>
      <c r="D65" s="740"/>
      <c r="E65" s="152"/>
      <c r="F65" s="11">
        <f>INDEX([1]人口移動調査!$B$6:$M$93,ROW(F65)-12,COLUMN(F65)-5)</f>
        <v>3294</v>
      </c>
      <c r="G65" s="7">
        <f>INDEX([1]人口移動調査!$B$6:$M$93,ROW(G65)-12,COLUMN(G65)-5)</f>
        <v>8842</v>
      </c>
      <c r="H65" s="7">
        <f>INDEX([1]人口移動調査!$B$6:$M$93,ROW(H65)-12,COLUMN(H65)-5)</f>
        <v>4186</v>
      </c>
      <c r="I65" s="7">
        <f>INDEX([1]人口移動調査!$B$6:$M$93,ROW(I65)-12,COLUMN(I65)-5)</f>
        <v>4656</v>
      </c>
      <c r="J65" s="7">
        <f>INDEX([1]人口移動調査!$B$6:$M$93,ROW(J65)-12,COLUMN(J65)-5)</f>
        <v>236</v>
      </c>
      <c r="K65" s="9">
        <f>INDEX([1]人口移動調査!$B$6:$M$93,ROW(K65)-12,COLUMN(K65)-5)</f>
        <v>13</v>
      </c>
      <c r="L65" s="10">
        <f>INDEX([1]人口移動調査!$B$6:$M$93,ROW(L65)-12,COLUMN(L65)-5)</f>
        <v>-5</v>
      </c>
      <c r="M65" s="10">
        <f>INDEX([1]人口移動調査!$B$6:$M$93,ROW(M65)-12,COLUMN(M65)-5)</f>
        <v>6</v>
      </c>
      <c r="N65" s="10">
        <f>INDEX([1]人口移動調査!$B$6:$M$93,ROW(N65)-12,COLUMN(N65)-5)</f>
        <v>11</v>
      </c>
      <c r="O65" s="10">
        <f>INDEX([1]人口移動調査!$B$6:$M$93,ROW(O65)-12,COLUMN(O65)-5)</f>
        <v>18</v>
      </c>
      <c r="P65" s="9">
        <f>INDEX([1]人口移動調査!$B$6:$M$93,ROW(P65)-12,COLUMN(P65)-5)</f>
        <v>37</v>
      </c>
      <c r="Q65" s="9">
        <f>INDEX([1]人口移動調査!$B$6:$M$93,ROW(Q65)-12,COLUMN(Q65)-5)</f>
        <v>19</v>
      </c>
      <c r="R65" s="8"/>
      <c r="S65" s="7">
        <f>IF(ISBLANK(B65),IF(ISBLANK(C65),VLOOKUP(D65,[1]住民基本台帳月報!$B$8:$F$87,5,0),VLOOKUP(C65,[1]住民基本台帳月報!$B$8:$F$87,5,0)),VLOOKUP(B65,[1]住民基本台帳月報!$B$8:$F$87,5,0))</f>
        <v>3490</v>
      </c>
      <c r="T65" s="7">
        <f>IF(ISBLANK(B65),IF(ISBLANK(C65),VLOOKUP(D65,[1]住民基本台帳月報!$B$8:$F$87,4,0),VLOOKUP(C65,[1]住民基本台帳月報!$B$8:$F$87,4,0)),VLOOKUP(B65,[1]住民基本台帳月報!$B$8:$F$87,4,0))</f>
        <v>8974</v>
      </c>
      <c r="U65" s="7">
        <f>'[1]外国人 '!E57</f>
        <v>238</v>
      </c>
      <c r="V65" s="153"/>
      <c r="W65" s="744" t="s">
        <v>563</v>
      </c>
      <c r="X65" s="744"/>
      <c r="Y65" s="155"/>
    </row>
    <row r="66" spans="1:26" s="110" customFormat="1" ht="16.7" customHeight="1" x14ac:dyDescent="0.4">
      <c r="A66" s="112"/>
      <c r="B66" s="676"/>
      <c r="C66" s="740" t="s">
        <v>564</v>
      </c>
      <c r="D66" s="740"/>
      <c r="E66" s="152"/>
      <c r="F66" s="11">
        <f>INDEX([1]人口移動調査!$B$6:$M$93,ROW(F66)-12,COLUMN(F66)-5)</f>
        <v>19334</v>
      </c>
      <c r="G66" s="7">
        <f>INDEX([1]人口移動調査!$B$6:$M$93,ROW(G66)-12,COLUMN(G66)-5)</f>
        <v>47497</v>
      </c>
      <c r="H66" s="7">
        <f>INDEX([1]人口移動調査!$B$6:$M$93,ROW(H66)-12,COLUMN(H66)-5)</f>
        <v>23471</v>
      </c>
      <c r="I66" s="7">
        <f>INDEX([1]人口移動調査!$B$6:$M$93,ROW(I66)-12,COLUMN(I66)-5)</f>
        <v>24026</v>
      </c>
      <c r="J66" s="7">
        <f>INDEX([1]人口移動調査!$B$6:$M$93,ROW(J66)-12,COLUMN(J66)-5)</f>
        <v>530</v>
      </c>
      <c r="K66" s="9">
        <f>INDEX([1]人口移動調査!$B$6:$M$93,ROW(K66)-12,COLUMN(K66)-5)</f>
        <v>19</v>
      </c>
      <c r="L66" s="10">
        <f>INDEX([1]人口移動調査!$B$6:$M$93,ROW(L66)-12,COLUMN(L66)-5)</f>
        <v>18</v>
      </c>
      <c r="M66" s="10">
        <f>INDEX([1]人口移動調査!$B$6:$M$93,ROW(M66)-12,COLUMN(M66)-5)</f>
        <v>42</v>
      </c>
      <c r="N66" s="10">
        <f>INDEX([1]人口移動調査!$B$6:$M$93,ROW(N66)-12,COLUMN(N66)-5)</f>
        <v>24</v>
      </c>
      <c r="O66" s="10">
        <f>INDEX([1]人口移動調査!$B$6:$M$93,ROW(O66)-12,COLUMN(O66)-5)</f>
        <v>1</v>
      </c>
      <c r="P66" s="9">
        <f>INDEX([1]人口移動調査!$B$6:$M$93,ROW(P66)-12,COLUMN(P66)-5)</f>
        <v>227</v>
      </c>
      <c r="Q66" s="9">
        <f>INDEX([1]人口移動調査!$B$6:$M$93,ROW(Q66)-12,COLUMN(Q66)-5)</f>
        <v>226</v>
      </c>
      <c r="R66" s="8"/>
      <c r="S66" s="7">
        <f>IF(ISBLANK(B66),IF(ISBLANK(C66),VLOOKUP(D66,[1]住民基本台帳月報!$B$8:$F$87,5,0),VLOOKUP(C66,[1]住民基本台帳月報!$B$8:$F$87,5,0)),VLOOKUP(B66,[1]住民基本台帳月報!$B$8:$F$87,5,0))</f>
        <v>20135</v>
      </c>
      <c r="T66" s="7">
        <f>IF(ISBLANK(B66),IF(ISBLANK(C66),VLOOKUP(D66,[1]住民基本台帳月報!$B$8:$F$87,4,0),VLOOKUP(C66,[1]住民基本台帳月報!$B$8:$F$87,4,0)),VLOOKUP(B66,[1]住民基本台帳月報!$B$8:$F$87,4,0))</f>
        <v>47635</v>
      </c>
      <c r="U66" s="7">
        <f>'[1]外国人 '!E58</f>
        <v>592</v>
      </c>
      <c r="V66" s="153"/>
      <c r="W66" s="744" t="s">
        <v>565</v>
      </c>
      <c r="X66" s="744"/>
      <c r="Y66" s="155"/>
    </row>
    <row r="67" spans="1:26" s="149" customFormat="1" ht="16.7" customHeight="1" x14ac:dyDescent="0.4">
      <c r="A67" s="146"/>
      <c r="B67" s="748" t="s">
        <v>566</v>
      </c>
      <c r="C67" s="748"/>
      <c r="D67" s="748"/>
      <c r="E67" s="147"/>
      <c r="F67" s="16">
        <f>INDEX([1]人口移動調査!$B$6:$M$93,ROW(F67)-12,COLUMN(F67)-5)</f>
        <v>37489</v>
      </c>
      <c r="G67" s="12">
        <f>INDEX([1]人口移動調査!$B$6:$M$93,ROW(G67)-12,COLUMN(G67)-5)</f>
        <v>91675</v>
      </c>
      <c r="H67" s="12">
        <f>INDEX([1]人口移動調査!$B$6:$M$93,ROW(H67)-12,COLUMN(H67)-5)</f>
        <v>43153</v>
      </c>
      <c r="I67" s="12">
        <f>INDEX([1]人口移動調査!$B$6:$M$93,ROW(I67)-12,COLUMN(I67)-5)</f>
        <v>48522</v>
      </c>
      <c r="J67" s="12">
        <f>INDEX([1]人口移動調査!$B$6:$M$93,ROW(J67)-12,COLUMN(J67)-5)</f>
        <v>758</v>
      </c>
      <c r="K67" s="14">
        <f>INDEX([1]人口移動調査!$B$6:$M$93,ROW(K67)-12,COLUMN(K67)-5)</f>
        <v>-24</v>
      </c>
      <c r="L67" s="15">
        <f>INDEX([1]人口移動調査!$B$6:$M$93,ROW(L67)-12,COLUMN(L67)-5)</f>
        <v>-62</v>
      </c>
      <c r="M67" s="15">
        <f>INDEX([1]人口移動調査!$B$6:$M$93,ROW(M67)-12,COLUMN(M67)-5)</f>
        <v>45</v>
      </c>
      <c r="N67" s="15">
        <f>INDEX([1]人口移動調査!$B$6:$M$93,ROW(N67)-12,COLUMN(N67)-5)</f>
        <v>107</v>
      </c>
      <c r="O67" s="15">
        <f>INDEX([1]人口移動調査!$B$6:$M$93,ROW(O67)-12,COLUMN(O67)-5)</f>
        <v>38</v>
      </c>
      <c r="P67" s="14">
        <f>INDEX([1]人口移動調査!$B$6:$M$93,ROW(P67)-12,COLUMN(P67)-5)</f>
        <v>294</v>
      </c>
      <c r="Q67" s="14">
        <f>INDEX([1]人口移動調査!$B$6:$M$93,ROW(Q67)-12,COLUMN(Q67)-5)</f>
        <v>256</v>
      </c>
      <c r="R67" s="13"/>
      <c r="S67" s="12">
        <f>SUBTOTAL(9,S68:S71)</f>
        <v>41839</v>
      </c>
      <c r="T67" s="12">
        <f>SUBTOTAL(9,T68:T71)</f>
        <v>93594</v>
      </c>
      <c r="U67" s="12">
        <f>SUBTOTAL(9,U68:U71)</f>
        <v>807</v>
      </c>
      <c r="V67" s="749" t="s">
        <v>567</v>
      </c>
      <c r="W67" s="750"/>
      <c r="X67" s="750"/>
      <c r="Y67" s="148"/>
    </row>
    <row r="68" spans="1:26" s="110" customFormat="1" ht="16.7" customHeight="1" x14ac:dyDescent="0.4">
      <c r="A68" s="112"/>
      <c r="B68" s="676"/>
      <c r="C68" s="740" t="s">
        <v>568</v>
      </c>
      <c r="D68" s="740"/>
      <c r="E68" s="152"/>
      <c r="F68" s="11">
        <f>INDEX([1]人口移動調査!$B$6:$M$93,ROW(F68)-12,COLUMN(F68)-5)</f>
        <v>5485</v>
      </c>
      <c r="G68" s="7">
        <f>INDEX([1]人口移動調査!$B$6:$M$93,ROW(G68)-12,COLUMN(G68)-5)</f>
        <v>13555</v>
      </c>
      <c r="H68" s="7">
        <f>INDEX([1]人口移動調査!$B$6:$M$93,ROW(H68)-12,COLUMN(H68)-5)</f>
        <v>6595</v>
      </c>
      <c r="I68" s="7">
        <f>INDEX([1]人口移動調査!$B$6:$M$93,ROW(I68)-12,COLUMN(I68)-5)</f>
        <v>6960</v>
      </c>
      <c r="J68" s="7">
        <f>INDEX([1]人口移動調査!$B$6:$M$93,ROW(J68)-12,COLUMN(J68)-5)</f>
        <v>59</v>
      </c>
      <c r="K68" s="9">
        <f>INDEX([1]人口移動調査!$B$6:$M$93,ROW(K68)-12,COLUMN(K68)-5)</f>
        <v>16</v>
      </c>
      <c r="L68" s="10">
        <f>INDEX([1]人口移動調査!$B$6:$M$93,ROW(L68)-12,COLUMN(L68)-5)</f>
        <v>-16</v>
      </c>
      <c r="M68" s="10">
        <f>INDEX([1]人口移動調査!$B$6:$M$93,ROW(M68)-12,COLUMN(M68)-5)</f>
        <v>4</v>
      </c>
      <c r="N68" s="10">
        <f>INDEX([1]人口移動調査!$B$6:$M$93,ROW(N68)-12,COLUMN(N68)-5)</f>
        <v>20</v>
      </c>
      <c r="O68" s="10">
        <f>INDEX([1]人口移動調査!$B$6:$M$93,ROW(O68)-12,COLUMN(O68)-5)</f>
        <v>32</v>
      </c>
      <c r="P68" s="9">
        <f>INDEX([1]人口移動調査!$B$6:$M$93,ROW(P68)-12,COLUMN(P68)-5)</f>
        <v>75</v>
      </c>
      <c r="Q68" s="9">
        <f>INDEX([1]人口移動調査!$B$6:$M$93,ROW(Q68)-12,COLUMN(Q68)-5)</f>
        <v>43</v>
      </c>
      <c r="R68" s="8"/>
      <c r="S68" s="7">
        <f>IF(ISBLANK(B68),IF(ISBLANK(C68),VLOOKUP(D68,[1]住民基本台帳月報!$B$8:$F$87,5,0),VLOOKUP(C68,[1]住民基本台帳月報!$B$8:$F$87,5,0)),VLOOKUP(B68,[1]住民基本台帳月報!$B$8:$F$87,5,0))</f>
        <v>6472</v>
      </c>
      <c r="T68" s="7">
        <f>IF(ISBLANK(B68),IF(ISBLANK(C68),VLOOKUP(D68,[1]住民基本台帳月報!$B$8:$F$87,4,0),VLOOKUP(C68,[1]住民基本台帳月報!$B$8:$F$87,4,0)),VLOOKUP(B68,[1]住民基本台帳月報!$B$8:$F$87,4,0))</f>
        <v>13897</v>
      </c>
      <c r="U68" s="7">
        <f>'[1]外国人 '!E59</f>
        <v>77</v>
      </c>
      <c r="V68" s="153"/>
      <c r="W68" s="744" t="s">
        <v>569</v>
      </c>
      <c r="X68" s="744"/>
      <c r="Y68" s="155"/>
    </row>
    <row r="69" spans="1:26" s="110" customFormat="1" ht="16.7" customHeight="1" x14ac:dyDescent="0.4">
      <c r="A69" s="112"/>
      <c r="B69" s="676"/>
      <c r="C69" s="740" t="s">
        <v>570</v>
      </c>
      <c r="D69" s="740"/>
      <c r="E69" s="152"/>
      <c r="F69" s="11">
        <f>INDEX([1]人口移動調査!$B$6:$M$93,ROW(F69)-12,COLUMN(F69)-5)</f>
        <v>12385</v>
      </c>
      <c r="G69" s="7">
        <f>INDEX([1]人口移動調査!$B$6:$M$93,ROW(G69)-12,COLUMN(G69)-5)</f>
        <v>28302</v>
      </c>
      <c r="H69" s="7">
        <f>INDEX([1]人口移動調査!$B$6:$M$93,ROW(H69)-12,COLUMN(H69)-5)</f>
        <v>13132</v>
      </c>
      <c r="I69" s="7">
        <f>INDEX([1]人口移動調査!$B$6:$M$93,ROW(I69)-12,COLUMN(I69)-5)</f>
        <v>15170</v>
      </c>
      <c r="J69" s="7">
        <f>INDEX([1]人口移動調査!$B$6:$M$93,ROW(J69)-12,COLUMN(J69)-5)</f>
        <v>349</v>
      </c>
      <c r="K69" s="9">
        <f>INDEX([1]人口移動調査!$B$6:$M$93,ROW(K69)-12,COLUMN(K69)-5)</f>
        <v>-50</v>
      </c>
      <c r="L69" s="10">
        <f>INDEX([1]人口移動調査!$B$6:$M$93,ROW(L69)-12,COLUMN(L69)-5)</f>
        <v>-19</v>
      </c>
      <c r="M69" s="10">
        <f>INDEX([1]人口移動調査!$B$6:$M$93,ROW(M69)-12,COLUMN(M69)-5)</f>
        <v>15</v>
      </c>
      <c r="N69" s="10">
        <f>INDEX([1]人口移動調査!$B$6:$M$93,ROW(N69)-12,COLUMN(N69)-5)</f>
        <v>34</v>
      </c>
      <c r="O69" s="10">
        <f>INDEX([1]人口移動調査!$B$6:$M$93,ROW(O69)-12,COLUMN(O69)-5)</f>
        <v>-31</v>
      </c>
      <c r="P69" s="9">
        <f>INDEX([1]人口移動調査!$B$6:$M$93,ROW(P69)-12,COLUMN(P69)-5)</f>
        <v>74</v>
      </c>
      <c r="Q69" s="9">
        <f>INDEX([1]人口移動調査!$B$6:$M$93,ROW(Q69)-12,COLUMN(Q69)-5)</f>
        <v>105</v>
      </c>
      <c r="R69" s="8"/>
      <c r="S69" s="7">
        <f>IF(ISBLANK(B69),IF(ISBLANK(C69),VLOOKUP(D69,[1]住民基本台帳月報!$B$8:$F$87,5,0),VLOOKUP(C69,[1]住民基本台帳月報!$B$8:$F$87,5,0)),VLOOKUP(B69,[1]住民基本台帳月報!$B$8:$F$87,5,0))</f>
        <v>13317</v>
      </c>
      <c r="T69" s="7">
        <f>IF(ISBLANK(B69),IF(ISBLANK(C69),VLOOKUP(D69,[1]住民基本台帳月報!$B$8:$F$87,4,0),VLOOKUP(C69,[1]住民基本台帳月報!$B$8:$F$87,4,0)),VLOOKUP(B69,[1]住民基本台帳月報!$B$8:$F$87,4,0))</f>
        <v>28555</v>
      </c>
      <c r="U69" s="7">
        <f>'[1]外国人 '!E60</f>
        <v>377</v>
      </c>
      <c r="V69" s="153"/>
      <c r="W69" s="744" t="s">
        <v>571</v>
      </c>
      <c r="X69" s="744"/>
      <c r="Y69" s="155"/>
    </row>
    <row r="70" spans="1:26" s="110" customFormat="1" ht="16.7" customHeight="1" x14ac:dyDescent="0.4">
      <c r="A70" s="112"/>
      <c r="B70" s="676"/>
      <c r="C70" s="740" t="s">
        <v>572</v>
      </c>
      <c r="D70" s="740"/>
      <c r="E70" s="152"/>
      <c r="F70" s="11">
        <f>INDEX([1]人口移動調査!$B$6:$M$93,ROW(F70)-12,COLUMN(F70)-5)</f>
        <v>12079</v>
      </c>
      <c r="G70" s="7">
        <f>INDEX([1]人口移動調査!$B$6:$M$93,ROW(G70)-12,COLUMN(G70)-5)</f>
        <v>31040</v>
      </c>
      <c r="H70" s="7">
        <f>INDEX([1]人口移動調査!$B$6:$M$93,ROW(H70)-12,COLUMN(H70)-5)</f>
        <v>14570</v>
      </c>
      <c r="I70" s="7">
        <f>INDEX([1]人口移動調査!$B$6:$M$93,ROW(I70)-12,COLUMN(I70)-5)</f>
        <v>16470</v>
      </c>
      <c r="J70" s="7">
        <f>INDEX([1]人口移動調査!$B$6:$M$93,ROW(J70)-12,COLUMN(J70)-5)</f>
        <v>159</v>
      </c>
      <c r="K70" s="9">
        <f>INDEX([1]人口移動調査!$B$6:$M$93,ROW(K70)-12,COLUMN(K70)-5)</f>
        <v>14</v>
      </c>
      <c r="L70" s="10">
        <f>INDEX([1]人口移動調査!$B$6:$M$93,ROW(L70)-12,COLUMN(L70)-5)</f>
        <v>-23</v>
      </c>
      <c r="M70" s="10">
        <f>INDEX([1]人口移動調査!$B$6:$M$93,ROW(M70)-12,COLUMN(M70)-5)</f>
        <v>13</v>
      </c>
      <c r="N70" s="10">
        <f>INDEX([1]人口移動調査!$B$6:$M$93,ROW(N70)-12,COLUMN(N70)-5)</f>
        <v>36</v>
      </c>
      <c r="O70" s="10">
        <f>INDEX([1]人口移動調査!$B$6:$M$93,ROW(O70)-12,COLUMN(O70)-5)</f>
        <v>37</v>
      </c>
      <c r="P70" s="9">
        <f>INDEX([1]人口移動調査!$B$6:$M$93,ROW(P70)-12,COLUMN(P70)-5)</f>
        <v>92</v>
      </c>
      <c r="Q70" s="9">
        <f>INDEX([1]人口移動調査!$B$6:$M$93,ROW(Q70)-12,COLUMN(Q70)-5)</f>
        <v>55</v>
      </c>
      <c r="R70" s="8"/>
      <c r="S70" s="7">
        <f>IF(ISBLANK(B70),IF(ISBLANK(C70),VLOOKUP(D70,[1]住民基本台帳月報!$B$8:$F$87,5,0),VLOOKUP(C70,[1]住民基本台帳月報!$B$8:$F$87,5,0)),VLOOKUP(B70,[1]住民基本台帳月報!$B$8:$F$87,5,0))</f>
        <v>13758</v>
      </c>
      <c r="T70" s="7">
        <f>IF(ISBLANK(B70),IF(ISBLANK(C70),VLOOKUP(D70,[1]住民基本台帳月報!$B$8:$F$87,4,0),VLOOKUP(C70,[1]住民基本台帳月報!$B$8:$F$87,4,0)),VLOOKUP(B70,[1]住民基本台帳月報!$B$8:$F$87,4,0))</f>
        <v>31796</v>
      </c>
      <c r="U70" s="7">
        <f>'[1]外国人 '!E61</f>
        <v>168</v>
      </c>
      <c r="V70" s="153"/>
      <c r="W70" s="744" t="s">
        <v>573</v>
      </c>
      <c r="X70" s="744"/>
      <c r="Y70" s="155"/>
    </row>
    <row r="71" spans="1:26" s="110" customFormat="1" ht="16.7" customHeight="1" x14ac:dyDescent="0.4">
      <c r="A71" s="112"/>
      <c r="B71" s="676"/>
      <c r="C71" s="740" t="s">
        <v>574</v>
      </c>
      <c r="D71" s="740"/>
      <c r="E71" s="152"/>
      <c r="F71" s="11">
        <f>INDEX([1]人口移動調査!$B$6:$M$93,ROW(F71)-12,COLUMN(F71)-5)</f>
        <v>7540</v>
      </c>
      <c r="G71" s="7">
        <f>INDEX([1]人口移動調査!$B$6:$M$93,ROW(G71)-12,COLUMN(G71)-5)</f>
        <v>18778</v>
      </c>
      <c r="H71" s="7">
        <f>INDEX([1]人口移動調査!$B$6:$M$93,ROW(H71)-12,COLUMN(H71)-5)</f>
        <v>8856</v>
      </c>
      <c r="I71" s="7">
        <f>INDEX([1]人口移動調査!$B$6:$M$93,ROW(I71)-12,COLUMN(I71)-5)</f>
        <v>9922</v>
      </c>
      <c r="J71" s="7">
        <f>INDEX([1]人口移動調査!$B$6:$M$93,ROW(J71)-12,COLUMN(J71)-5)</f>
        <v>191</v>
      </c>
      <c r="K71" s="9">
        <f>INDEX([1]人口移動調査!$B$6:$M$93,ROW(K71)-12,COLUMN(K71)-5)</f>
        <v>-4</v>
      </c>
      <c r="L71" s="10">
        <f>INDEX([1]人口移動調査!$B$6:$M$93,ROW(L71)-12,COLUMN(L71)-5)</f>
        <v>-4</v>
      </c>
      <c r="M71" s="10">
        <f>INDEX([1]人口移動調査!$B$6:$M$93,ROW(M71)-12,COLUMN(M71)-5)</f>
        <v>13</v>
      </c>
      <c r="N71" s="10">
        <f>INDEX([1]人口移動調査!$B$6:$M$93,ROW(N71)-12,COLUMN(N71)-5)</f>
        <v>17</v>
      </c>
      <c r="O71" s="10" t="str">
        <f>INDEX([1]人口移動調査!$B$6:$M$93,ROW(O71)-12,COLUMN(O71)-5)</f>
        <v>-</v>
      </c>
      <c r="P71" s="9">
        <f>INDEX([1]人口移動調査!$B$6:$M$93,ROW(P71)-12,COLUMN(P71)-5)</f>
        <v>53</v>
      </c>
      <c r="Q71" s="9">
        <f>INDEX([1]人口移動調査!$B$6:$M$93,ROW(Q71)-12,COLUMN(Q71)-5)</f>
        <v>53</v>
      </c>
      <c r="R71" s="8"/>
      <c r="S71" s="7">
        <f>IF(ISBLANK(B71),IF(ISBLANK(C71),VLOOKUP(D71,[1]住民基本台帳月報!$B$8:$F$87,5,0),VLOOKUP(C71,[1]住民基本台帳月報!$B$8:$F$87,5,0)),VLOOKUP(B71,[1]住民基本台帳月報!$B$8:$F$87,5,0))</f>
        <v>8292</v>
      </c>
      <c r="T71" s="7">
        <f>IF(ISBLANK(B71),IF(ISBLANK(C71),VLOOKUP(D71,[1]住民基本台帳月報!$B$8:$F$87,4,0),VLOOKUP(C71,[1]住民基本台帳月報!$B$8:$F$87,4,0)),VLOOKUP(B71,[1]住民基本台帳月報!$B$8:$F$87,4,0))</f>
        <v>19346</v>
      </c>
      <c r="U71" s="7">
        <f>'[1]外国人 '!E62</f>
        <v>185</v>
      </c>
      <c r="V71" s="153"/>
      <c r="W71" s="744" t="s">
        <v>575</v>
      </c>
      <c r="X71" s="744"/>
      <c r="Y71" s="155"/>
    </row>
    <row r="72" spans="1:26" s="149" customFormat="1" ht="16.7" customHeight="1" x14ac:dyDescent="0.4">
      <c r="A72" s="146"/>
      <c r="B72" s="748" t="s">
        <v>576</v>
      </c>
      <c r="C72" s="748"/>
      <c r="D72" s="748"/>
      <c r="E72" s="147"/>
      <c r="F72" s="16">
        <f>INDEX([1]人口移動調査!$B$6:$M$93,ROW(F72)-12,COLUMN(F72)-5)</f>
        <v>9586</v>
      </c>
      <c r="G72" s="12">
        <f>INDEX([1]人口移動調査!$B$6:$M$93,ROW(G72)-12,COLUMN(G72)-5)</f>
        <v>22757</v>
      </c>
      <c r="H72" s="12">
        <f>INDEX([1]人口移動調査!$B$6:$M$93,ROW(H72)-12,COLUMN(H72)-5)</f>
        <v>10732</v>
      </c>
      <c r="I72" s="12">
        <f>INDEX([1]人口移動調査!$B$6:$M$93,ROW(I72)-12,COLUMN(I72)-5)</f>
        <v>12025</v>
      </c>
      <c r="J72" s="12">
        <f>INDEX([1]人口移動調査!$B$6:$M$93,ROW(J72)-12,COLUMN(J72)-5)</f>
        <v>301</v>
      </c>
      <c r="K72" s="14">
        <f>INDEX([1]人口移動調査!$B$6:$M$93,ROW(K72)-12,COLUMN(K72)-5)</f>
        <v>-9</v>
      </c>
      <c r="L72" s="15">
        <f>INDEX([1]人口移動調査!$B$6:$M$93,ROW(L72)-12,COLUMN(L72)-5)</f>
        <v>-26</v>
      </c>
      <c r="M72" s="15">
        <f>INDEX([1]人口移動調査!$B$6:$M$93,ROW(M72)-12,COLUMN(M72)-5)</f>
        <v>6</v>
      </c>
      <c r="N72" s="15">
        <f>INDEX([1]人口移動調査!$B$6:$M$93,ROW(N72)-12,COLUMN(N72)-5)</f>
        <v>32</v>
      </c>
      <c r="O72" s="15">
        <f>INDEX([1]人口移動調査!$B$6:$M$93,ROW(O72)-12,COLUMN(O72)-5)</f>
        <v>17</v>
      </c>
      <c r="P72" s="14">
        <f>INDEX([1]人口移動調査!$B$6:$M$93,ROW(P72)-12,COLUMN(P72)-5)</f>
        <v>85</v>
      </c>
      <c r="Q72" s="14">
        <f>INDEX([1]人口移動調査!$B$6:$M$93,ROW(Q72)-12,COLUMN(Q72)-5)</f>
        <v>68</v>
      </c>
      <c r="R72" s="13"/>
      <c r="S72" s="12">
        <f>SUBTOTAL(9,S73:S74)</f>
        <v>11392</v>
      </c>
      <c r="T72" s="12">
        <f>SUBTOTAL(9,T73:T74)</f>
        <v>23835</v>
      </c>
      <c r="U72" s="12">
        <f>SUBTOTAL(9,U73:U74)</f>
        <v>334</v>
      </c>
      <c r="V72" s="749" t="s">
        <v>577</v>
      </c>
      <c r="W72" s="750"/>
      <c r="X72" s="750"/>
      <c r="Y72" s="148"/>
    </row>
    <row r="73" spans="1:26" s="110" customFormat="1" ht="16.7" customHeight="1" x14ac:dyDescent="0.4">
      <c r="A73" s="112"/>
      <c r="B73" s="676"/>
      <c r="C73" s="740" t="s">
        <v>578</v>
      </c>
      <c r="D73" s="740"/>
      <c r="E73" s="152"/>
      <c r="F73" s="11">
        <f>INDEX([1]人口移動調査!$B$6:$M$93,ROW(F73)-12,COLUMN(F73)-5)</f>
        <v>3275</v>
      </c>
      <c r="G73" s="7">
        <f>INDEX([1]人口移動調査!$B$6:$M$93,ROW(G73)-12,COLUMN(G73)-5)</f>
        <v>7410</v>
      </c>
      <c r="H73" s="7">
        <f>INDEX([1]人口移動調査!$B$6:$M$93,ROW(H73)-12,COLUMN(H73)-5)</f>
        <v>3498</v>
      </c>
      <c r="I73" s="7">
        <f>INDEX([1]人口移動調査!$B$6:$M$93,ROW(I73)-12,COLUMN(I73)-5)</f>
        <v>3912</v>
      </c>
      <c r="J73" s="7">
        <f>INDEX([1]人口移動調査!$B$6:$M$93,ROW(J73)-12,COLUMN(J73)-5)</f>
        <v>166</v>
      </c>
      <c r="K73" s="9">
        <f>INDEX([1]人口移動調査!$B$6:$M$93,ROW(K73)-12,COLUMN(K73)-5)</f>
        <v>11</v>
      </c>
      <c r="L73" s="10">
        <f>INDEX([1]人口移動調査!$B$6:$M$93,ROW(L73)-12,COLUMN(L73)-5)</f>
        <v>-4</v>
      </c>
      <c r="M73" s="10">
        <f>INDEX([1]人口移動調査!$B$6:$M$93,ROW(M73)-12,COLUMN(M73)-5)</f>
        <v>2</v>
      </c>
      <c r="N73" s="10">
        <f>INDEX([1]人口移動調査!$B$6:$M$93,ROW(N73)-12,COLUMN(N73)-5)</f>
        <v>6</v>
      </c>
      <c r="O73" s="10">
        <f>INDEX([1]人口移動調査!$B$6:$M$93,ROW(O73)-12,COLUMN(O73)-5)</f>
        <v>15</v>
      </c>
      <c r="P73" s="9">
        <f>INDEX([1]人口移動調査!$B$6:$M$93,ROW(P73)-12,COLUMN(P73)-5)</f>
        <v>34</v>
      </c>
      <c r="Q73" s="9">
        <f>INDEX([1]人口移動調査!$B$6:$M$93,ROW(Q73)-12,COLUMN(Q73)-5)</f>
        <v>19</v>
      </c>
      <c r="R73" s="8"/>
      <c r="S73" s="7">
        <f>IF(ISBLANK(B73),IF(ISBLANK(C73),VLOOKUP(D73,[1]住民基本台帳月報!$B$8:$F$87,5,0),VLOOKUP(C73,[1]住民基本台帳月報!$B$8:$F$87,5,0)),VLOOKUP(B73,[1]住民基本台帳月報!$B$8:$F$87,5,0))</f>
        <v>3890</v>
      </c>
      <c r="T73" s="7">
        <f>IF(ISBLANK(B73),IF(ISBLANK(C73),VLOOKUP(D73,[1]住民基本台帳月報!$B$8:$F$87,4,0),VLOOKUP(C73,[1]住民基本台帳月報!$B$8:$F$87,4,0)),VLOOKUP(B73,[1]住民基本台帳月報!$B$8:$F$87,4,0))</f>
        <v>7741</v>
      </c>
      <c r="U73" s="7">
        <f>'[1]外国人 '!E63</f>
        <v>180</v>
      </c>
      <c r="V73" s="153"/>
      <c r="W73" s="744" t="s">
        <v>578</v>
      </c>
      <c r="X73" s="744"/>
      <c r="Y73" s="155"/>
    </row>
    <row r="74" spans="1:26" s="110" customFormat="1" ht="16.7" customHeight="1" x14ac:dyDescent="0.4">
      <c r="A74" s="112"/>
      <c r="B74" s="676"/>
      <c r="C74" s="740" t="s">
        <v>579</v>
      </c>
      <c r="D74" s="740"/>
      <c r="E74" s="152"/>
      <c r="F74" s="11">
        <f>INDEX([1]人口移動調査!$B$6:$M$93,ROW(F74)-12,COLUMN(F74)-5)</f>
        <v>6311</v>
      </c>
      <c r="G74" s="7">
        <f>INDEX([1]人口移動調査!$B$6:$M$93,ROW(G74)-12,COLUMN(G74)-5)</f>
        <v>15347</v>
      </c>
      <c r="H74" s="7">
        <f>INDEX([1]人口移動調査!$B$6:$M$93,ROW(H74)-12,COLUMN(H74)-5)</f>
        <v>7234</v>
      </c>
      <c r="I74" s="7">
        <f>INDEX([1]人口移動調査!$B$6:$M$93,ROW(I74)-12,COLUMN(I74)-5)</f>
        <v>8113</v>
      </c>
      <c r="J74" s="7">
        <f>INDEX([1]人口移動調査!$B$6:$M$93,ROW(J74)-12,COLUMN(J74)-5)</f>
        <v>135</v>
      </c>
      <c r="K74" s="9">
        <f>INDEX([1]人口移動調査!$B$6:$M$93,ROW(K74)-12,COLUMN(K74)-5)</f>
        <v>-20</v>
      </c>
      <c r="L74" s="10">
        <f>INDEX([1]人口移動調査!$B$6:$M$93,ROW(L74)-12,COLUMN(L74)-5)</f>
        <v>-22</v>
      </c>
      <c r="M74" s="10">
        <f>INDEX([1]人口移動調査!$B$6:$M$93,ROW(M74)-12,COLUMN(M74)-5)</f>
        <v>4</v>
      </c>
      <c r="N74" s="10">
        <f>INDEX([1]人口移動調査!$B$6:$M$93,ROW(N74)-12,COLUMN(N74)-5)</f>
        <v>26</v>
      </c>
      <c r="O74" s="10">
        <f>INDEX([1]人口移動調査!$B$6:$M$93,ROW(O74)-12,COLUMN(O74)-5)</f>
        <v>2</v>
      </c>
      <c r="P74" s="9">
        <f>INDEX([1]人口移動調査!$B$6:$M$93,ROW(P74)-12,COLUMN(P74)-5)</f>
        <v>51</v>
      </c>
      <c r="Q74" s="9">
        <f>INDEX([1]人口移動調査!$B$6:$M$93,ROW(Q74)-12,COLUMN(Q74)-5)</f>
        <v>49</v>
      </c>
      <c r="R74" s="8"/>
      <c r="S74" s="7">
        <f>IF(ISBLANK(B74),IF(ISBLANK(C74),VLOOKUP(D74,[1]住民基本台帳月報!$B$8:$F$87,5,0),VLOOKUP(C74,[1]住民基本台帳月報!$B$8:$F$87,5,0)),VLOOKUP(B74,[1]住民基本台帳月報!$B$8:$F$87,5,0))</f>
        <v>7502</v>
      </c>
      <c r="T74" s="7">
        <f>IF(ISBLANK(B74),IF(ISBLANK(C74),VLOOKUP(D74,[1]住民基本台帳月報!$B$8:$F$87,4,0),VLOOKUP(C74,[1]住民基本台帳月報!$B$8:$F$87,4,0)),VLOOKUP(B74,[1]住民基本台帳月報!$B$8:$F$87,4,0))</f>
        <v>16094</v>
      </c>
      <c r="U74" s="7">
        <f>'[1]外国人 '!E64</f>
        <v>154</v>
      </c>
      <c r="V74" s="153"/>
      <c r="W74" s="744" t="s">
        <v>580</v>
      </c>
      <c r="X74" s="744"/>
      <c r="Y74" s="155"/>
    </row>
    <row r="75" spans="1:26" s="149" customFormat="1" ht="16.7" customHeight="1" x14ac:dyDescent="0.4">
      <c r="A75" s="146"/>
      <c r="B75" s="748" t="s">
        <v>581</v>
      </c>
      <c r="C75" s="748"/>
      <c r="D75" s="748"/>
      <c r="E75" s="147"/>
      <c r="F75" s="16">
        <f>INDEX([1]人口移動調査!$B$6:$M$93,ROW(F75)-12,COLUMN(F75)-5)</f>
        <v>5199</v>
      </c>
      <c r="G75" s="12">
        <f>INDEX([1]人口移動調査!$B$6:$M$93,ROW(G75)-12,COLUMN(G75)-5)</f>
        <v>13079</v>
      </c>
      <c r="H75" s="12">
        <f>INDEX([1]人口移動調査!$B$6:$M$93,ROW(H75)-12,COLUMN(H75)-5)</f>
        <v>6119</v>
      </c>
      <c r="I75" s="12">
        <f>INDEX([1]人口移動調査!$B$6:$M$93,ROW(I75)-12,COLUMN(I75)-5)</f>
        <v>6960</v>
      </c>
      <c r="J75" s="12">
        <f>INDEX([1]人口移動調査!$B$6:$M$93,ROW(J75)-12,COLUMN(J75)-5)</f>
        <v>93</v>
      </c>
      <c r="K75" s="14">
        <f>INDEX([1]人口移動調査!$B$6:$M$93,ROW(K75)-12,COLUMN(K75)-5)</f>
        <v>-17</v>
      </c>
      <c r="L75" s="15">
        <f>INDEX([1]人口移動調査!$B$6:$M$93,ROW(L75)-12,COLUMN(L75)-5)</f>
        <v>-8</v>
      </c>
      <c r="M75" s="15">
        <f>INDEX([1]人口移動調査!$B$6:$M$93,ROW(M75)-12,COLUMN(M75)-5)</f>
        <v>6</v>
      </c>
      <c r="N75" s="15">
        <f>INDEX([1]人口移動調査!$B$6:$M$93,ROW(N75)-12,COLUMN(N75)-5)</f>
        <v>14</v>
      </c>
      <c r="O75" s="15">
        <f>INDEX([1]人口移動調査!$B$6:$M$93,ROW(O75)-12,COLUMN(O75)-5)</f>
        <v>-9</v>
      </c>
      <c r="P75" s="14">
        <f>INDEX([1]人口移動調査!$B$6:$M$93,ROW(P75)-12,COLUMN(P75)-5)</f>
        <v>30</v>
      </c>
      <c r="Q75" s="14">
        <f>INDEX([1]人口移動調査!$B$6:$M$93,ROW(Q75)-12,COLUMN(Q75)-5)</f>
        <v>39</v>
      </c>
      <c r="R75" s="13"/>
      <c r="S75" s="12">
        <f>SUBTOTAL(9,S76)</f>
        <v>6249</v>
      </c>
      <c r="T75" s="12">
        <f>SUBTOTAL(9,T76)</f>
        <v>13549</v>
      </c>
      <c r="U75" s="12">
        <f>SUBTOTAL(9,U76)</f>
        <v>102</v>
      </c>
      <c r="V75" s="749" t="s">
        <v>582</v>
      </c>
      <c r="W75" s="750"/>
      <c r="X75" s="750"/>
      <c r="Y75" s="148"/>
    </row>
    <row r="76" spans="1:26" s="110" customFormat="1" ht="16.7" customHeight="1" x14ac:dyDescent="0.4">
      <c r="A76" s="112"/>
      <c r="B76" s="676"/>
      <c r="C76" s="740" t="s">
        <v>583</v>
      </c>
      <c r="D76" s="740"/>
      <c r="E76" s="152"/>
      <c r="F76" s="11">
        <f>INDEX([1]人口移動調査!$B$6:$M$93,ROW(F76)-12,COLUMN(F76)-5)</f>
        <v>5199</v>
      </c>
      <c r="G76" s="7">
        <f>INDEX([1]人口移動調査!$B$6:$M$93,ROW(G76)-12,COLUMN(G76)-5)</f>
        <v>13079</v>
      </c>
      <c r="H76" s="7">
        <f>INDEX([1]人口移動調査!$B$6:$M$93,ROW(H76)-12,COLUMN(H76)-5)</f>
        <v>6119</v>
      </c>
      <c r="I76" s="7">
        <f>INDEX([1]人口移動調査!$B$6:$M$93,ROW(I76)-12,COLUMN(I76)-5)</f>
        <v>6960</v>
      </c>
      <c r="J76" s="7">
        <f>INDEX([1]人口移動調査!$B$6:$M$93,ROW(J76)-12,COLUMN(J76)-5)</f>
        <v>93</v>
      </c>
      <c r="K76" s="9">
        <f>INDEX([1]人口移動調査!$B$6:$M$93,ROW(K76)-12,COLUMN(K76)-5)</f>
        <v>-17</v>
      </c>
      <c r="L76" s="10">
        <f>INDEX([1]人口移動調査!$B$6:$M$93,ROW(L76)-12,COLUMN(L76)-5)</f>
        <v>-8</v>
      </c>
      <c r="M76" s="10">
        <f>INDEX([1]人口移動調査!$B$6:$M$93,ROW(M76)-12,COLUMN(M76)-5)</f>
        <v>6</v>
      </c>
      <c r="N76" s="10">
        <f>INDEX([1]人口移動調査!$B$6:$M$93,ROW(N76)-12,COLUMN(N76)-5)</f>
        <v>14</v>
      </c>
      <c r="O76" s="10">
        <f>INDEX([1]人口移動調査!$B$6:$M$93,ROW(O76)-12,COLUMN(O76)-5)</f>
        <v>-9</v>
      </c>
      <c r="P76" s="9">
        <f>INDEX([1]人口移動調査!$B$6:$M$93,ROW(P76)-12,COLUMN(P76)-5)</f>
        <v>30</v>
      </c>
      <c r="Q76" s="9">
        <f>INDEX([1]人口移動調査!$B$6:$M$93,ROW(Q76)-12,COLUMN(Q76)-5)</f>
        <v>39</v>
      </c>
      <c r="R76" s="8"/>
      <c r="S76" s="7">
        <f>IF(ISBLANK(B76),IF(ISBLANK(C76),VLOOKUP(D76,[1]住民基本台帳月報!$B$8:$F$87,5,0),VLOOKUP(C76,[1]住民基本台帳月報!$B$8:$F$87,5,0)),VLOOKUP(B76,[1]住民基本台帳月報!$B$8:$F$87,5,0))</f>
        <v>6249</v>
      </c>
      <c r="T76" s="7">
        <f>IF(ISBLANK(B76),IF(ISBLANK(C76),VLOOKUP(D76,[1]住民基本台帳月報!$B$8:$F$87,4,0),VLOOKUP(C76,[1]住民基本台帳月報!$B$8:$F$87,4,0)),VLOOKUP(B76,[1]住民基本台帳月報!$B$8:$F$87,4,0))</f>
        <v>13549</v>
      </c>
      <c r="U76" s="7">
        <f>'[1]外国人 '!E65</f>
        <v>102</v>
      </c>
      <c r="V76" s="153"/>
      <c r="W76" s="744" t="s">
        <v>584</v>
      </c>
      <c r="X76" s="744"/>
      <c r="Y76" s="155"/>
    </row>
    <row r="77" spans="1:26" s="149" customFormat="1" ht="16.7" customHeight="1" x14ac:dyDescent="0.4">
      <c r="A77" s="146"/>
      <c r="B77" s="748" t="s">
        <v>585</v>
      </c>
      <c r="C77" s="748"/>
      <c r="D77" s="748"/>
      <c r="E77" s="147"/>
      <c r="F77" s="16">
        <f>INDEX([1]人口移動調査!$B$6:$M$93,ROW(F77)-12,COLUMN(F77)-5)</f>
        <v>11075</v>
      </c>
      <c r="G77" s="12">
        <f>INDEX([1]人口移動調査!$B$6:$M$93,ROW(G77)-12,COLUMN(G77)-5)</f>
        <v>31345</v>
      </c>
      <c r="H77" s="12">
        <f>INDEX([1]人口移動調査!$B$6:$M$93,ROW(H77)-12,COLUMN(H77)-5)</f>
        <v>14866</v>
      </c>
      <c r="I77" s="12">
        <f>INDEX([1]人口移動調査!$B$6:$M$93,ROW(I77)-12,COLUMN(I77)-5)</f>
        <v>16479</v>
      </c>
      <c r="J77" s="12">
        <f>INDEX([1]人口移動調査!$B$6:$M$93,ROW(J77)-12,COLUMN(J77)-5)</f>
        <v>198</v>
      </c>
      <c r="K77" s="14">
        <f>INDEX([1]人口移動調査!$B$6:$M$93,ROW(K77)-12,COLUMN(K77)-5)</f>
        <v>12</v>
      </c>
      <c r="L77" s="15">
        <f>INDEX([1]人口移動調査!$B$6:$M$93,ROW(L77)-12,COLUMN(L77)-5)</f>
        <v>-10</v>
      </c>
      <c r="M77" s="15">
        <f>INDEX([1]人口移動調査!$B$6:$M$93,ROW(M77)-12,COLUMN(M77)-5)</f>
        <v>20</v>
      </c>
      <c r="N77" s="15">
        <f>INDEX([1]人口移動調査!$B$6:$M$93,ROW(N77)-12,COLUMN(N77)-5)</f>
        <v>30</v>
      </c>
      <c r="O77" s="15">
        <f>INDEX([1]人口移動調査!$B$6:$M$93,ROW(O77)-12,COLUMN(O77)-5)</f>
        <v>22</v>
      </c>
      <c r="P77" s="14">
        <f>INDEX([1]人口移動調査!$B$6:$M$93,ROW(P77)-12,COLUMN(P77)-5)</f>
        <v>117</v>
      </c>
      <c r="Q77" s="14">
        <f>INDEX([1]人口移動調査!$B$6:$M$93,ROW(Q77)-12,COLUMN(Q77)-5)</f>
        <v>95</v>
      </c>
      <c r="R77" s="13"/>
      <c r="S77" s="12">
        <f>SUBTOTAL(9,S78:S79)</f>
        <v>11979</v>
      </c>
      <c r="T77" s="12">
        <f>SUBTOTAL(9,T78:T79)</f>
        <v>31798</v>
      </c>
      <c r="U77" s="12">
        <f>SUBTOTAL(9,U78:U79)</f>
        <v>257</v>
      </c>
      <c r="V77" s="749" t="s">
        <v>586</v>
      </c>
      <c r="W77" s="750"/>
      <c r="X77" s="750"/>
      <c r="Y77" s="148"/>
    </row>
    <row r="78" spans="1:26" s="110" customFormat="1" ht="16.7" customHeight="1" x14ac:dyDescent="0.4">
      <c r="A78" s="112"/>
      <c r="B78" s="676"/>
      <c r="C78" s="740" t="s">
        <v>442</v>
      </c>
      <c r="D78" s="740"/>
      <c r="E78" s="152"/>
      <c r="F78" s="11">
        <f>INDEX([1]人口移動調査!$B$6:$M$93,ROW(F78)-12,COLUMN(F78)-5)</f>
        <v>10364</v>
      </c>
      <c r="G78" s="7">
        <f>INDEX([1]人口移動調査!$B$6:$M$93,ROW(G78)-12,COLUMN(G78)-5)</f>
        <v>29363</v>
      </c>
      <c r="H78" s="7">
        <f>INDEX([1]人口移動調査!$B$6:$M$93,ROW(H78)-12,COLUMN(H78)-5)</f>
        <v>13956</v>
      </c>
      <c r="I78" s="7">
        <f>INDEX([1]人口移動調査!$B$6:$M$93,ROW(I78)-12,COLUMN(I78)-5)</f>
        <v>15407</v>
      </c>
      <c r="J78" s="7">
        <f>INDEX([1]人口移動調査!$B$6:$M$93,ROW(J78)-12,COLUMN(J78)-5)</f>
        <v>190</v>
      </c>
      <c r="K78" s="9">
        <f>INDEX([1]人口移動調査!$B$6:$M$93,ROW(K78)-12,COLUMN(K78)-5)</f>
        <v>20</v>
      </c>
      <c r="L78" s="10">
        <f>INDEX([1]人口移動調査!$B$6:$M$93,ROW(L78)-12,COLUMN(L78)-5)</f>
        <v>-5</v>
      </c>
      <c r="M78" s="10">
        <f>INDEX([1]人口移動調査!$B$6:$M$93,ROW(M78)-12,COLUMN(M78)-5)</f>
        <v>20</v>
      </c>
      <c r="N78" s="10">
        <f>INDEX([1]人口移動調査!$B$6:$M$93,ROW(N78)-12,COLUMN(N78)-5)</f>
        <v>25</v>
      </c>
      <c r="O78" s="10">
        <f>INDEX([1]人口移動調査!$B$6:$M$93,ROW(O78)-12,COLUMN(O78)-5)</f>
        <v>25</v>
      </c>
      <c r="P78" s="9">
        <f>INDEX([1]人口移動調査!$B$6:$M$93,ROW(P78)-12,COLUMN(P78)-5)</f>
        <v>114</v>
      </c>
      <c r="Q78" s="9">
        <f>INDEX([1]人口移動調査!$B$6:$M$93,ROW(Q78)-12,COLUMN(Q78)-5)</f>
        <v>89</v>
      </c>
      <c r="R78" s="8"/>
      <c r="S78" s="7">
        <f>IF(ISBLANK(B78),IF(ISBLANK(C78),VLOOKUP(D78,[1]住民基本台帳月報!$B$8:$F$87,5,0),VLOOKUP(C78,[1]住民基本台帳月報!$B$8:$F$87,5,0)),VLOOKUP(B78,[1]住民基本台帳月報!$B$8:$F$87,5,0))</f>
        <v>11110</v>
      </c>
      <c r="T78" s="7">
        <f>IF(ISBLANK(B78),IF(ISBLANK(C78),VLOOKUP(D78,[1]住民基本台帳月報!$B$8:$F$87,4,0),VLOOKUP(C78,[1]住民基本台帳月報!$B$8:$F$87,4,0)),VLOOKUP(B78,[1]住民基本台帳月報!$B$8:$F$87,4,0))</f>
        <v>29663</v>
      </c>
      <c r="U78" s="7">
        <f>'[1]外国人 '!E66</f>
        <v>249</v>
      </c>
      <c r="V78" s="153"/>
      <c r="W78" s="744" t="s">
        <v>442</v>
      </c>
      <c r="X78" s="744"/>
      <c r="Y78" s="155"/>
    </row>
    <row r="79" spans="1:26" s="110" customFormat="1" ht="16.7" customHeight="1" x14ac:dyDescent="0.4">
      <c r="A79" s="112"/>
      <c r="B79" s="676"/>
      <c r="C79" s="740" t="s">
        <v>443</v>
      </c>
      <c r="D79" s="740"/>
      <c r="E79" s="152"/>
      <c r="F79" s="11">
        <f>INDEX([1]人口移動調査!$B$6:$M$93,ROW(F79)-12,COLUMN(F79)-5)</f>
        <v>711</v>
      </c>
      <c r="G79" s="7">
        <f>INDEX([1]人口移動調査!$B$6:$M$93,ROW(G79)-12,COLUMN(G79)-5)</f>
        <v>1982</v>
      </c>
      <c r="H79" s="7">
        <f>INDEX([1]人口移動調査!$B$6:$M$93,ROW(H79)-12,COLUMN(H79)-5)</f>
        <v>910</v>
      </c>
      <c r="I79" s="7">
        <f>INDEX([1]人口移動調査!$B$6:$M$93,ROW(I79)-12,COLUMN(I79)-5)</f>
        <v>1072</v>
      </c>
      <c r="J79" s="7">
        <f>INDEX([1]人口移動調査!$B$6:$M$93,ROW(J79)-12,COLUMN(J79)-5)</f>
        <v>8</v>
      </c>
      <c r="K79" s="9">
        <f>INDEX([1]人口移動調査!$B$6:$M$93,ROW(K79)-12,COLUMN(K79)-5)</f>
        <v>-8</v>
      </c>
      <c r="L79" s="10">
        <f>INDEX([1]人口移動調査!$B$6:$M$93,ROW(L79)-12,COLUMN(L79)-5)</f>
        <v>-5</v>
      </c>
      <c r="M79" s="10" t="str">
        <f>INDEX([1]人口移動調査!$B$6:$M$93,ROW(M79)-12,COLUMN(M79)-5)</f>
        <v>-</v>
      </c>
      <c r="N79" s="10">
        <f>INDEX([1]人口移動調査!$B$6:$M$93,ROW(N79)-12,COLUMN(N79)-5)</f>
        <v>5</v>
      </c>
      <c r="O79" s="10">
        <f>INDEX([1]人口移動調査!$B$6:$M$93,ROW(O79)-12,COLUMN(O79)-5)</f>
        <v>-3</v>
      </c>
      <c r="P79" s="9">
        <f>INDEX([1]人口移動調査!$B$6:$M$93,ROW(P79)-12,COLUMN(P79)-5)</f>
        <v>3</v>
      </c>
      <c r="Q79" s="9">
        <f>INDEX([1]人口移動調査!$B$6:$M$93,ROW(Q79)-12,COLUMN(Q79)-5)</f>
        <v>6</v>
      </c>
      <c r="R79" s="8"/>
      <c r="S79" s="7">
        <f>IF(ISBLANK(B79),IF(ISBLANK(C79),VLOOKUP(D79,[1]住民基本台帳月報!$B$8:$F$87,5,0),VLOOKUP(C79,[1]住民基本台帳月報!$B$8:$F$87,5,0)),VLOOKUP(B79,[1]住民基本台帳月報!$B$8:$F$87,5,0))</f>
        <v>869</v>
      </c>
      <c r="T79" s="7">
        <f>IF(ISBLANK(B79),IF(ISBLANK(C79),VLOOKUP(D79,[1]住民基本台帳月報!$B$8:$F$87,4,0),VLOOKUP(C79,[1]住民基本台帳月報!$B$8:$F$87,4,0)),VLOOKUP(B79,[1]住民基本台帳月報!$B$8:$F$87,4,0))</f>
        <v>2135</v>
      </c>
      <c r="U79" s="7">
        <f>'[1]外国人 '!E67</f>
        <v>8</v>
      </c>
      <c r="V79" s="153"/>
      <c r="W79" s="744" t="s">
        <v>443</v>
      </c>
      <c r="X79" s="744"/>
      <c r="Y79" s="155"/>
    </row>
    <row r="80" spans="1:26" s="149" customFormat="1" ht="16.7" customHeight="1" x14ac:dyDescent="0.4">
      <c r="A80" s="146"/>
      <c r="B80" s="746" t="s">
        <v>587</v>
      </c>
      <c r="C80" s="746"/>
      <c r="D80" s="746"/>
      <c r="E80" s="165"/>
      <c r="F80" s="16">
        <f>INDEX([1]人口移動調査!$B$6:$M$93,ROW(F80)-12,COLUMN(F80)-5)</f>
        <v>5391</v>
      </c>
      <c r="G80" s="12">
        <f>INDEX([1]人口移動調査!$B$6:$M$93,ROW(G80)-12,COLUMN(G80)-5)</f>
        <v>15262</v>
      </c>
      <c r="H80" s="12">
        <f>INDEX([1]人口移動調査!$B$6:$M$93,ROW(H80)-12,COLUMN(H80)-5)</f>
        <v>7264</v>
      </c>
      <c r="I80" s="12">
        <f>INDEX([1]人口移動調査!$B$6:$M$93,ROW(I80)-12,COLUMN(I80)-5)</f>
        <v>7998</v>
      </c>
      <c r="J80" s="12">
        <f>INDEX([1]人口移動調査!$B$6:$M$93,ROW(J80)-12,COLUMN(J80)-5)</f>
        <v>239</v>
      </c>
      <c r="K80" s="14">
        <f>INDEX([1]人口移動調査!$B$6:$M$93,ROW(K80)-12,COLUMN(K80)-5)</f>
        <v>-5</v>
      </c>
      <c r="L80" s="15">
        <f>INDEX([1]人口移動調査!$B$6:$M$93,ROW(L80)-12,COLUMN(L80)-5)</f>
        <v>-7</v>
      </c>
      <c r="M80" s="15">
        <f>INDEX([1]人口移動調査!$B$6:$M$93,ROW(M80)-12,COLUMN(M80)-5)</f>
        <v>12</v>
      </c>
      <c r="N80" s="15">
        <f>INDEX([1]人口移動調査!$B$6:$M$93,ROW(N80)-12,COLUMN(N80)-5)</f>
        <v>19</v>
      </c>
      <c r="O80" s="15">
        <f>INDEX([1]人口移動調査!$B$6:$M$93,ROW(O80)-12,COLUMN(O80)-5)</f>
        <v>2</v>
      </c>
      <c r="P80" s="14">
        <f>INDEX([1]人口移動調査!$B$6:$M$93,ROW(P80)-12,COLUMN(P80)-5)</f>
        <v>62</v>
      </c>
      <c r="Q80" s="20">
        <f>INDEX([1]人口移動調査!$B$6:$M$93,ROW(Q80)-12,COLUMN(Q80)-5)</f>
        <v>60</v>
      </c>
      <c r="R80" s="13"/>
      <c r="S80" s="16">
        <f>SUBTOTAL(9,S81)</f>
        <v>5462</v>
      </c>
      <c r="T80" s="12">
        <f>SUBTOTAL(9,T81)</f>
        <v>15642</v>
      </c>
      <c r="U80" s="12">
        <f>SUBTOTAL(9,U81)</f>
        <v>250</v>
      </c>
      <c r="V80" s="747" t="s">
        <v>588</v>
      </c>
      <c r="W80" s="746"/>
      <c r="X80" s="746"/>
      <c r="Y80" s="166"/>
      <c r="Z80" s="167"/>
    </row>
    <row r="81" spans="1:26" s="172" customFormat="1" ht="16.7" customHeight="1" x14ac:dyDescent="0.4">
      <c r="A81" s="112"/>
      <c r="B81" s="168"/>
      <c r="C81" s="739" t="s">
        <v>589</v>
      </c>
      <c r="D81" s="739"/>
      <c r="E81" s="169"/>
      <c r="F81" s="11">
        <f>INDEX([1]人口移動調査!$B$6:$M$93,ROW(F81)-12,COLUMN(F81)-5)</f>
        <v>5391</v>
      </c>
      <c r="G81" s="7">
        <f>INDEX([1]人口移動調査!$B$6:$M$93,ROW(G81)-12,COLUMN(G81)-5)</f>
        <v>15262</v>
      </c>
      <c r="H81" s="7">
        <f>INDEX([1]人口移動調査!$B$6:$M$93,ROW(H81)-12,COLUMN(H81)-5)</f>
        <v>7264</v>
      </c>
      <c r="I81" s="7">
        <f>INDEX([1]人口移動調査!$B$6:$M$93,ROW(I81)-12,COLUMN(I81)-5)</f>
        <v>7998</v>
      </c>
      <c r="J81" s="7">
        <f>INDEX([1]人口移動調査!$B$6:$M$93,ROW(J81)-12,COLUMN(J81)-5)</f>
        <v>239</v>
      </c>
      <c r="K81" s="9">
        <f>INDEX([1]人口移動調査!$B$6:$M$93,ROW(K81)-12,COLUMN(K81)-5)</f>
        <v>-5</v>
      </c>
      <c r="L81" s="10">
        <f>INDEX([1]人口移動調査!$B$6:$M$93,ROW(L81)-12,COLUMN(L81)-5)</f>
        <v>-7</v>
      </c>
      <c r="M81" s="10">
        <f>INDEX([1]人口移動調査!$B$6:$M$93,ROW(M81)-12,COLUMN(M81)-5)</f>
        <v>12</v>
      </c>
      <c r="N81" s="10">
        <f>INDEX([1]人口移動調査!$B$6:$M$93,ROW(N81)-12,COLUMN(N81)-5)</f>
        <v>19</v>
      </c>
      <c r="O81" s="10">
        <f>INDEX([1]人口移動調査!$B$6:$M$93,ROW(O81)-12,COLUMN(O81)-5)</f>
        <v>2</v>
      </c>
      <c r="P81" s="9">
        <f>INDEX([1]人口移動調査!$B$6:$M$93,ROW(P81)-12,COLUMN(P81)-5)</f>
        <v>62</v>
      </c>
      <c r="Q81" s="18">
        <f>INDEX([1]人口移動調査!$B$6:$M$93,ROW(Q81)-12,COLUMN(Q81)-5)</f>
        <v>60</v>
      </c>
      <c r="R81" s="8"/>
      <c r="S81" s="11">
        <f>IF(ISBLANK(B81),IF(ISBLANK(C81),VLOOKUP(D81,[1]住民基本台帳月報!$B$8:$F$87,5,0),VLOOKUP(C81,[1]住民基本台帳月報!$B$8:$F$87,5,0)),VLOOKUP(B81,[1]住民基本台帳月報!$B$8:$F$87,5,0))</f>
        <v>5462</v>
      </c>
      <c r="T81" s="7">
        <f>IF(ISBLANK(B81),IF(ISBLANK(C81),VLOOKUP(D81,[1]住民基本台帳月報!$B$8:$F$87,4,0),VLOOKUP(C81,[1]住民基本台帳月報!$B$8:$F$87,4,0)),VLOOKUP(B81,[1]住民基本台帳月報!$B$8:$F$87,4,0))</f>
        <v>15642</v>
      </c>
      <c r="U81" s="7">
        <f>'[1]外国人 '!E68</f>
        <v>250</v>
      </c>
      <c r="V81" s="170"/>
      <c r="W81" s="739" t="s">
        <v>590</v>
      </c>
      <c r="X81" s="739"/>
      <c r="Y81" s="171"/>
    </row>
    <row r="82" spans="1:26" s="149" customFormat="1" ht="16.7" customHeight="1" x14ac:dyDescent="0.4">
      <c r="A82" s="146"/>
      <c r="B82" s="746" t="s">
        <v>591</v>
      </c>
      <c r="C82" s="746"/>
      <c r="D82" s="746"/>
      <c r="E82" s="165"/>
      <c r="F82" s="16">
        <f>INDEX([1]人口移動調査!$B$6:$M$93,ROW(F82)-12,COLUMN(F82)-5)</f>
        <v>4703</v>
      </c>
      <c r="G82" s="12">
        <f>INDEX([1]人口移動調査!$B$6:$M$93,ROW(G82)-12,COLUMN(G82)-5)</f>
        <v>13980</v>
      </c>
      <c r="H82" s="12">
        <f>INDEX([1]人口移動調査!$B$6:$M$93,ROW(H82)-12,COLUMN(H82)-5)</f>
        <v>6639</v>
      </c>
      <c r="I82" s="12">
        <f>INDEX([1]人口移動調査!$B$6:$M$93,ROW(I82)-12,COLUMN(I82)-5)</f>
        <v>7341</v>
      </c>
      <c r="J82" s="12">
        <f>INDEX([1]人口移動調査!$B$6:$M$93,ROW(J82)-12,COLUMN(J82)-5)</f>
        <v>94</v>
      </c>
      <c r="K82" s="9">
        <f>INDEX([1]人口移動調査!$B$6:$M$93,ROW(K82)-12,COLUMN(K82)-5)</f>
        <v>-6</v>
      </c>
      <c r="L82" s="15">
        <f>INDEX([1]人口移動調査!$B$6:$M$93,ROW(L82)-12,COLUMN(L82)-5)</f>
        <v>1</v>
      </c>
      <c r="M82" s="15">
        <f>INDEX([1]人口移動調査!$B$6:$M$93,ROW(M82)-12,COLUMN(M82)-5)</f>
        <v>10</v>
      </c>
      <c r="N82" s="15">
        <f>INDEX([1]人口移動調査!$B$6:$M$93,ROW(N82)-12,COLUMN(N82)-5)</f>
        <v>9</v>
      </c>
      <c r="O82" s="15">
        <f>INDEX([1]人口移動調査!$B$6:$M$93,ROW(O82)-12,COLUMN(O82)-5)</f>
        <v>-7</v>
      </c>
      <c r="P82" s="14">
        <f>INDEX([1]人口移動調査!$B$6:$M$93,ROW(P82)-12,COLUMN(P82)-5)</f>
        <v>25</v>
      </c>
      <c r="Q82" s="20">
        <f>INDEX([1]人口移動調査!$B$6:$M$93,ROW(Q82)-12,COLUMN(Q82)-5)</f>
        <v>32</v>
      </c>
      <c r="R82" s="13"/>
      <c r="S82" s="16">
        <f>SUBTOTAL(9,S83)</f>
        <v>4954</v>
      </c>
      <c r="T82" s="12">
        <f>SUBTOTAL(9,T83)</f>
        <v>14262</v>
      </c>
      <c r="U82" s="12">
        <f>SUBTOTAL(9,U83)</f>
        <v>114</v>
      </c>
      <c r="V82" s="747" t="s">
        <v>592</v>
      </c>
      <c r="W82" s="746"/>
      <c r="X82" s="746"/>
      <c r="Y82" s="166"/>
      <c r="Z82" s="167"/>
    </row>
    <row r="83" spans="1:26" s="172" customFormat="1" ht="16.7" customHeight="1" x14ac:dyDescent="0.4">
      <c r="A83" s="112"/>
      <c r="B83" s="168"/>
      <c r="C83" s="739" t="s">
        <v>479</v>
      </c>
      <c r="D83" s="739"/>
      <c r="E83" s="169"/>
      <c r="F83" s="11">
        <f>INDEX([1]人口移動調査!$B$6:$M$93,ROW(F83)-12,COLUMN(F83)-5)</f>
        <v>4703</v>
      </c>
      <c r="G83" s="7">
        <f>INDEX([1]人口移動調査!$B$6:$M$93,ROW(G83)-12,COLUMN(G83)-5)</f>
        <v>13980</v>
      </c>
      <c r="H83" s="7">
        <f>INDEX([1]人口移動調査!$B$6:$M$93,ROW(H83)-12,COLUMN(H83)-5)</f>
        <v>6639</v>
      </c>
      <c r="I83" s="7">
        <f>INDEX([1]人口移動調査!$B$6:$M$93,ROW(I83)-12,COLUMN(I83)-5)</f>
        <v>7341</v>
      </c>
      <c r="J83" s="7">
        <f>INDEX([1]人口移動調査!$B$6:$M$93,ROW(J83)-12,COLUMN(J83)-5)</f>
        <v>94</v>
      </c>
      <c r="K83" s="9">
        <f>INDEX([1]人口移動調査!$B$6:$M$93,ROW(K83)-12,COLUMN(K83)-5)</f>
        <v>-6</v>
      </c>
      <c r="L83" s="10">
        <f>INDEX([1]人口移動調査!$B$6:$M$93,ROW(L83)-12,COLUMN(L83)-5)</f>
        <v>1</v>
      </c>
      <c r="M83" s="10">
        <f>INDEX([1]人口移動調査!$B$6:$M$93,ROW(M83)-12,COLUMN(M83)-5)</f>
        <v>10</v>
      </c>
      <c r="N83" s="10">
        <f>INDEX([1]人口移動調査!$B$6:$M$93,ROW(N83)-12,COLUMN(N83)-5)</f>
        <v>9</v>
      </c>
      <c r="O83" s="10">
        <f>INDEX([1]人口移動調査!$B$6:$M$93,ROW(O83)-12,COLUMN(O83)-5)</f>
        <v>-7</v>
      </c>
      <c r="P83" s="9">
        <f>INDEX([1]人口移動調査!$B$6:$M$93,ROW(P83)-12,COLUMN(P83)-5)</f>
        <v>25</v>
      </c>
      <c r="Q83" s="18">
        <f>INDEX([1]人口移動調査!$B$6:$M$93,ROW(Q83)-12,COLUMN(Q83)-5)</f>
        <v>32</v>
      </c>
      <c r="R83" s="8"/>
      <c r="S83" s="11">
        <f>IF(ISBLANK(B83),IF(ISBLANK(C83),VLOOKUP(D83,[1]住民基本台帳月報!$B$8:$F$87,5,0),VLOOKUP(C83,[1]住民基本台帳月報!$B$8:$F$87,5,0)),VLOOKUP(B83,[1]住民基本台帳月報!$B$8:$F$87,5,0))</f>
        <v>4954</v>
      </c>
      <c r="T83" s="7">
        <f>IF(ISBLANK(B83),IF(ISBLANK(C83),VLOOKUP(D83,[1]住民基本台帳月報!$B$8:$F$87,4,0),VLOOKUP(C83,[1]住民基本台帳月報!$B$8:$F$87,4,0)),VLOOKUP(B83,[1]住民基本台帳月報!$B$8:$F$87,4,0))</f>
        <v>14262</v>
      </c>
      <c r="U83" s="7">
        <f>'[1]外国人 '!E69</f>
        <v>114</v>
      </c>
      <c r="V83" s="170"/>
      <c r="W83" s="739" t="s">
        <v>479</v>
      </c>
      <c r="X83" s="739"/>
      <c r="Y83" s="171"/>
    </row>
    <row r="84" spans="1:26" s="149" customFormat="1" ht="16.7" customHeight="1" x14ac:dyDescent="0.4">
      <c r="A84" s="146"/>
      <c r="B84" s="746" t="s">
        <v>480</v>
      </c>
      <c r="C84" s="746"/>
      <c r="D84" s="746"/>
      <c r="E84" s="165"/>
      <c r="F84" s="16">
        <f>INDEX([1]人口移動調査!$B$6:$M$93,ROW(F84)-12,COLUMN(F84)-5)</f>
        <v>7251</v>
      </c>
      <c r="G84" s="12">
        <f>INDEX([1]人口移動調査!$B$6:$M$93,ROW(G84)-12,COLUMN(G84)-5)</f>
        <v>19915</v>
      </c>
      <c r="H84" s="12">
        <f>INDEX([1]人口移動調査!$B$6:$M$93,ROW(H84)-12,COLUMN(H84)-5)</f>
        <v>9569</v>
      </c>
      <c r="I84" s="12">
        <f>INDEX([1]人口移動調査!$B$6:$M$93,ROW(I84)-12,COLUMN(I84)-5)</f>
        <v>10346</v>
      </c>
      <c r="J84" s="12">
        <f>INDEX([1]人口移動調査!$B$6:$M$93,ROW(J84)-12,COLUMN(J84)-5)</f>
        <v>172</v>
      </c>
      <c r="K84" s="14">
        <f>INDEX([1]人口移動調査!$B$6:$M$93,ROW(K84)-12,COLUMN(K84)-5)</f>
        <v>7</v>
      </c>
      <c r="L84" s="15">
        <f>INDEX([1]人口移動調査!$B$6:$M$93,ROW(L84)-12,COLUMN(L84)-5)</f>
        <v>7</v>
      </c>
      <c r="M84" s="15">
        <f>INDEX([1]人口移動調査!$B$6:$M$93,ROW(M84)-12,COLUMN(M84)-5)</f>
        <v>15</v>
      </c>
      <c r="N84" s="15">
        <f>INDEX([1]人口移動調査!$B$6:$M$93,ROW(N84)-12,COLUMN(N84)-5)</f>
        <v>8</v>
      </c>
      <c r="O84" s="15" t="str">
        <f>INDEX([1]人口移動調査!$B$6:$M$93,ROW(O84)-12,COLUMN(O84)-5)</f>
        <v>-</v>
      </c>
      <c r="P84" s="14">
        <f>INDEX([1]人口移動調査!$B$6:$M$93,ROW(P84)-12,COLUMN(P84)-5)</f>
        <v>59</v>
      </c>
      <c r="Q84" s="20">
        <f>INDEX([1]人口移動調査!$B$6:$M$93,ROW(Q84)-12,COLUMN(Q84)-5)</f>
        <v>59</v>
      </c>
      <c r="R84" s="13"/>
      <c r="S84" s="16">
        <f>SUBTOTAL(9,S85:S85)</f>
        <v>7569</v>
      </c>
      <c r="T84" s="12">
        <f>SUBTOTAL(9,T85:T85)</f>
        <v>19661</v>
      </c>
      <c r="U84" s="12">
        <f>SUBTOTAL(9,U85:U85)</f>
        <v>206</v>
      </c>
      <c r="V84" s="747" t="s">
        <v>593</v>
      </c>
      <c r="W84" s="746"/>
      <c r="X84" s="746"/>
      <c r="Y84" s="166"/>
      <c r="Z84" s="167"/>
    </row>
    <row r="85" spans="1:26" s="110" customFormat="1" ht="16.7" customHeight="1" x14ac:dyDescent="0.4">
      <c r="A85" s="112"/>
      <c r="B85" s="168"/>
      <c r="C85" s="739" t="s">
        <v>594</v>
      </c>
      <c r="D85" s="739"/>
      <c r="E85" s="552"/>
      <c r="F85" s="11">
        <f>INDEX([1]人口移動調査!$B$6:$M$93,ROW(F85)-12,COLUMN(F85)-5)</f>
        <v>7251</v>
      </c>
      <c r="G85" s="7">
        <f>INDEX([1]人口移動調査!$B$6:$M$93,ROW(G85)-12,COLUMN(G85)-5)</f>
        <v>19915</v>
      </c>
      <c r="H85" s="7">
        <f>INDEX([1]人口移動調査!$B$6:$M$93,ROW(H85)-12,COLUMN(H85)-5)</f>
        <v>9569</v>
      </c>
      <c r="I85" s="7">
        <f>INDEX([1]人口移動調査!$B$6:$M$93,ROW(I85)-12,COLUMN(I85)-5)</f>
        <v>10346</v>
      </c>
      <c r="J85" s="7">
        <f>INDEX([1]人口移動調査!$B$6:$M$93,ROW(J85)-12,COLUMN(J85)-5)</f>
        <v>172</v>
      </c>
      <c r="K85" s="9">
        <f>INDEX([1]人口移動調査!$B$6:$M$93,ROW(K85)-12,COLUMN(K85)-5)</f>
        <v>7</v>
      </c>
      <c r="L85" s="10">
        <f>INDEX([1]人口移動調査!$B$6:$M$93,ROW(L85)-12,COLUMN(L85)-5)</f>
        <v>7</v>
      </c>
      <c r="M85" s="10">
        <f>INDEX([1]人口移動調査!$B$6:$M$93,ROW(M85)-12,COLUMN(M85)-5)</f>
        <v>15</v>
      </c>
      <c r="N85" s="10">
        <f>INDEX([1]人口移動調査!$B$6:$M$93,ROW(N85)-12,COLUMN(N85)-5)</f>
        <v>8</v>
      </c>
      <c r="O85" s="10" t="str">
        <f>INDEX([1]人口移動調査!$B$6:$M$93,ROW(O85)-12,COLUMN(O85)-5)</f>
        <v>-</v>
      </c>
      <c r="P85" s="9">
        <f>INDEX([1]人口移動調査!$B$6:$M$93,ROW(P85)-12,COLUMN(P85)-5)</f>
        <v>59</v>
      </c>
      <c r="Q85" s="18">
        <f>INDEX([1]人口移動調査!$B$6:$M$93,ROW(Q85)-12,COLUMN(Q85)-5)</f>
        <v>59</v>
      </c>
      <c r="R85" s="8"/>
      <c r="S85" s="11">
        <f>IF(ISBLANK(B85),IF(ISBLANK(C85),VLOOKUP(D85,[1]住民基本台帳月報!$B$8:$F$87,5,0),VLOOKUP(C85,[1]住民基本台帳月報!$B$8:$F$87,5,0)),VLOOKUP(B85,[1]住民基本台帳月報!$B$8:$F$87,5,0))</f>
        <v>7569</v>
      </c>
      <c r="T85" s="7">
        <f>IF(ISBLANK(B85),IF(ISBLANK(C85),VLOOKUP(D85,[1]住民基本台帳月報!$B$8:$F$87,4,0),VLOOKUP(C85,[1]住民基本台帳月報!$B$8:$F$87,4,0)),VLOOKUP(B85,[1]住民基本台帳月報!$B$8:$F$87,4,0))</f>
        <v>19661</v>
      </c>
      <c r="U85" s="7">
        <f>'[1]外国人 '!E70</f>
        <v>206</v>
      </c>
      <c r="V85" s="170"/>
      <c r="W85" s="739" t="s">
        <v>481</v>
      </c>
      <c r="X85" s="739"/>
      <c r="Y85" s="637"/>
      <c r="Z85" s="173"/>
    </row>
    <row r="86" spans="1:26" s="149" customFormat="1" ht="16.7" customHeight="1" x14ac:dyDescent="0.4">
      <c r="A86" s="146"/>
      <c r="B86" s="746" t="s">
        <v>482</v>
      </c>
      <c r="C86" s="746"/>
      <c r="D86" s="746"/>
      <c r="E86" s="165"/>
      <c r="F86" s="16">
        <f>INDEX([1]人口移動調査!$B$6:$M$93,ROW(F86)-12,COLUMN(F86)-5)</f>
        <v>31041</v>
      </c>
      <c r="G86" s="12">
        <f>INDEX([1]人口移動調査!$B$6:$M$93,ROW(G86)-12,COLUMN(G86)-5)</f>
        <v>73798</v>
      </c>
      <c r="H86" s="12">
        <f>INDEX([1]人口移動調査!$B$6:$M$93,ROW(H86)-12,COLUMN(H86)-5)</f>
        <v>34036</v>
      </c>
      <c r="I86" s="12">
        <f>INDEX([1]人口移動調査!$B$6:$M$93,ROW(I86)-12,COLUMN(I86)-5)</f>
        <v>39762</v>
      </c>
      <c r="J86" s="12">
        <f>INDEX([1]人口移動調査!$B$6:$M$93,ROW(J86)-12,COLUMN(J86)-5)</f>
        <v>271</v>
      </c>
      <c r="K86" s="14">
        <f>INDEX([1]人口移動調査!$B$6:$M$93,ROW(K86)-12,COLUMN(K86)-5)</f>
        <v>-67</v>
      </c>
      <c r="L86" s="15">
        <f>INDEX([1]人口移動調査!$B$6:$M$93,ROW(L86)-12,COLUMN(L86)-5)</f>
        <v>-91</v>
      </c>
      <c r="M86" s="15">
        <f>INDEX([1]人口移動調査!$B$6:$M$93,ROW(M86)-12,COLUMN(M86)-5)</f>
        <v>30</v>
      </c>
      <c r="N86" s="15">
        <f>INDEX([1]人口移動調査!$B$6:$M$93,ROW(N86)-12,COLUMN(N86)-5)</f>
        <v>121</v>
      </c>
      <c r="O86" s="15">
        <f>INDEX([1]人口移動調査!$B$6:$M$93,ROW(O86)-12,COLUMN(O86)-5)</f>
        <v>24</v>
      </c>
      <c r="P86" s="14">
        <f>INDEX([1]人口移動調査!$B$6:$M$93,ROW(P86)-12,COLUMN(P86)-5)</f>
        <v>241</v>
      </c>
      <c r="Q86" s="20">
        <f>INDEX([1]人口移動調査!$B$6:$M$93,ROW(Q86)-12,COLUMN(Q86)-5)</f>
        <v>217</v>
      </c>
      <c r="R86" s="19"/>
      <c r="S86" s="16">
        <f>SUBTOTAL(9,S87:S93)</f>
        <v>38992</v>
      </c>
      <c r="T86" s="12">
        <f>SUBTOTAL(9,T87:T93)</f>
        <v>78415</v>
      </c>
      <c r="U86" s="12">
        <f>SUBTOTAL(9,U87:U93)</f>
        <v>342</v>
      </c>
      <c r="V86" s="747" t="s">
        <v>595</v>
      </c>
      <c r="W86" s="746"/>
      <c r="X86" s="746"/>
      <c r="Y86" s="166"/>
      <c r="Z86" s="167"/>
    </row>
    <row r="87" spans="1:26" s="110" customFormat="1" ht="16.7" customHeight="1" x14ac:dyDescent="0.4">
      <c r="A87" s="112"/>
      <c r="B87" s="168"/>
      <c r="C87" s="739" t="s">
        <v>596</v>
      </c>
      <c r="D87" s="739"/>
      <c r="E87" s="552"/>
      <c r="F87" s="11">
        <f>INDEX([1]人口移動調査!$B$6:$M$93,ROW(F87)-12,COLUMN(F87)-5)</f>
        <v>4365</v>
      </c>
      <c r="G87" s="7">
        <f>INDEX([1]人口移動調査!$B$6:$M$93,ROW(G87)-12,COLUMN(G87)-5)</f>
        <v>10256</v>
      </c>
      <c r="H87" s="7">
        <f>INDEX([1]人口移動調査!$B$6:$M$93,ROW(H87)-12,COLUMN(H87)-5)</f>
        <v>4730</v>
      </c>
      <c r="I87" s="7">
        <f>INDEX([1]人口移動調査!$B$6:$M$93,ROW(I87)-12,COLUMN(I87)-5)</f>
        <v>5526</v>
      </c>
      <c r="J87" s="7">
        <f>INDEX([1]人口移動調査!$B$6:$M$93,ROW(J87)-12,COLUMN(J87)-5)</f>
        <v>25</v>
      </c>
      <c r="K87" s="9">
        <f>INDEX([1]人口移動調査!$B$6:$M$93,ROW(K87)-12,COLUMN(K87)-5)</f>
        <v>-1</v>
      </c>
      <c r="L87" s="10">
        <f>INDEX([1]人口移動調査!$B$6:$M$93,ROW(L87)-12,COLUMN(L87)-5)</f>
        <v>-13</v>
      </c>
      <c r="M87" s="10">
        <f>INDEX([1]人口移動調査!$B$6:$M$93,ROW(M87)-12,COLUMN(M87)-5)</f>
        <v>2</v>
      </c>
      <c r="N87" s="10">
        <f>INDEX([1]人口移動調査!$B$6:$M$93,ROW(N87)-12,COLUMN(N87)-5)</f>
        <v>15</v>
      </c>
      <c r="O87" s="10">
        <f>INDEX([1]人口移動調査!$B$6:$M$93,ROW(O87)-12,COLUMN(O87)-5)</f>
        <v>12</v>
      </c>
      <c r="P87" s="9">
        <f>INDEX([1]人口移動調査!$B$6:$M$93,ROW(P87)-12,COLUMN(P87)-5)</f>
        <v>33</v>
      </c>
      <c r="Q87" s="18">
        <f>INDEX([1]人口移動調査!$B$6:$M$93,ROW(Q87)-12,COLUMN(Q87)-5)</f>
        <v>21</v>
      </c>
      <c r="R87" s="17"/>
      <c r="S87" s="11">
        <f>IF(ISBLANK(B87),IF(ISBLANK(C87),VLOOKUP(D87,[1]住民基本台帳月報!$B$8:$F$87,5,0),VLOOKUP(C87,[1]住民基本台帳月報!$B$8:$F$87,5,0)),VLOOKUP(B87,[1]住民基本台帳月報!$B$8:$F$87,5,0))</f>
        <v>5464</v>
      </c>
      <c r="T87" s="7">
        <f>IF(ISBLANK(B87),IF(ISBLANK(C87),VLOOKUP(D87,[1]住民基本台帳月報!$B$8:$F$87,4,0),VLOOKUP(C87,[1]住民基本台帳月報!$B$8:$F$87,4,0)),VLOOKUP(B87,[1]住民基本台帳月報!$B$8:$F$87,4,0))</f>
        <v>11048</v>
      </c>
      <c r="U87" s="7">
        <f>'[1]外国人 '!E71</f>
        <v>44</v>
      </c>
      <c r="V87" s="170"/>
      <c r="W87" s="739" t="s">
        <v>597</v>
      </c>
      <c r="X87" s="739"/>
      <c r="Y87" s="637"/>
      <c r="Z87" s="173"/>
    </row>
    <row r="88" spans="1:26" s="110" customFormat="1" ht="16.7" customHeight="1" x14ac:dyDescent="0.4">
      <c r="A88" s="112"/>
      <c r="B88" s="168"/>
      <c r="C88" s="739" t="s">
        <v>598</v>
      </c>
      <c r="D88" s="739"/>
      <c r="E88" s="552"/>
      <c r="F88" s="11">
        <f>INDEX([1]人口移動調査!$B$6:$M$93,ROW(F88)-12,COLUMN(F88)-5)</f>
        <v>3890</v>
      </c>
      <c r="G88" s="7">
        <f>INDEX([1]人口移動調査!$B$6:$M$93,ROW(G88)-12,COLUMN(G88)-5)</f>
        <v>9244</v>
      </c>
      <c r="H88" s="7">
        <f>INDEX([1]人口移動調査!$B$6:$M$93,ROW(H88)-12,COLUMN(H88)-5)</f>
        <v>4315</v>
      </c>
      <c r="I88" s="7">
        <f>INDEX([1]人口移動調査!$B$6:$M$93,ROW(I88)-12,COLUMN(I88)-5)</f>
        <v>4929</v>
      </c>
      <c r="J88" s="7">
        <f>INDEX([1]人口移動調査!$B$6:$M$93,ROW(J88)-12,COLUMN(J88)-5)</f>
        <v>4</v>
      </c>
      <c r="K88" s="9">
        <f>INDEX([1]人口移動調査!$B$6:$M$93,ROW(K88)-12,COLUMN(K88)-5)</f>
        <v>-26</v>
      </c>
      <c r="L88" s="10">
        <f>INDEX([1]人口移動調査!$B$6:$M$93,ROW(L88)-12,COLUMN(L88)-5)</f>
        <v>-13</v>
      </c>
      <c r="M88" s="10">
        <f>INDEX([1]人口移動調査!$B$6:$M$93,ROW(M88)-12,COLUMN(M88)-5)</f>
        <v>4</v>
      </c>
      <c r="N88" s="10">
        <f>INDEX([1]人口移動調査!$B$6:$M$93,ROW(N88)-12,COLUMN(N88)-5)</f>
        <v>17</v>
      </c>
      <c r="O88" s="10">
        <f>INDEX([1]人口移動調査!$B$6:$M$93,ROW(O88)-12,COLUMN(O88)-5)</f>
        <v>-13</v>
      </c>
      <c r="P88" s="9">
        <f>INDEX([1]人口移動調査!$B$6:$M$93,ROW(P88)-12,COLUMN(P88)-5)</f>
        <v>14</v>
      </c>
      <c r="Q88" s="18">
        <f>INDEX([1]人口移動調査!$B$6:$M$93,ROW(Q88)-12,COLUMN(Q88)-5)</f>
        <v>27</v>
      </c>
      <c r="R88" s="17"/>
      <c r="S88" s="11">
        <f>IF(ISBLANK(B88),IF(ISBLANK(C88),VLOOKUP(D88,[1]住民基本台帳月報!$B$8:$F$87,5,0),VLOOKUP(C88,[1]住民基本台帳月報!$B$8:$F$87,5,0)),VLOOKUP(B88,[1]住民基本台帳月報!$B$8:$F$87,5,0))</f>
        <v>4742</v>
      </c>
      <c r="T88" s="7">
        <f>IF(ISBLANK(B88),IF(ISBLANK(C88),VLOOKUP(D88,[1]住民基本台帳月報!$B$8:$F$87,4,0),VLOOKUP(C88,[1]住民基本台帳月報!$B$8:$F$87,4,0)),VLOOKUP(B88,[1]住民基本台帳月報!$B$8:$F$87,4,0))</f>
        <v>9916</v>
      </c>
      <c r="U88" s="7">
        <f>'[1]外国人 '!E72</f>
        <v>5</v>
      </c>
      <c r="V88" s="170"/>
      <c r="W88" s="739" t="s">
        <v>599</v>
      </c>
      <c r="X88" s="739"/>
      <c r="Y88" s="637"/>
      <c r="Z88" s="173"/>
    </row>
    <row r="89" spans="1:26" s="110" customFormat="1" ht="16.7" customHeight="1" x14ac:dyDescent="0.4">
      <c r="A89" s="112"/>
      <c r="B89" s="168"/>
      <c r="C89" s="739" t="s">
        <v>600</v>
      </c>
      <c r="D89" s="739"/>
      <c r="E89" s="552"/>
      <c r="F89" s="11">
        <f>INDEX([1]人口移動調査!$B$6:$M$93,ROW(F89)-12,COLUMN(F89)-5)</f>
        <v>3768</v>
      </c>
      <c r="G89" s="7">
        <f>INDEX([1]人口移動調査!$B$6:$M$93,ROW(G89)-12,COLUMN(G89)-5)</f>
        <v>8682</v>
      </c>
      <c r="H89" s="7">
        <f>INDEX([1]人口移動調査!$B$6:$M$93,ROW(H89)-12,COLUMN(H89)-5)</f>
        <v>3954</v>
      </c>
      <c r="I89" s="7">
        <f>INDEX([1]人口移動調査!$B$6:$M$93,ROW(I89)-12,COLUMN(I89)-5)</f>
        <v>4728</v>
      </c>
      <c r="J89" s="7">
        <f>INDEX([1]人口移動調査!$B$6:$M$93,ROW(J89)-12,COLUMN(J89)-5)</f>
        <v>29</v>
      </c>
      <c r="K89" s="9">
        <f>INDEX([1]人口移動調査!$B$6:$M$93,ROW(K89)-12,COLUMN(K89)-5)</f>
        <v>-10</v>
      </c>
      <c r="L89" s="10">
        <f>INDEX([1]人口移動調査!$B$6:$M$93,ROW(L89)-12,COLUMN(L89)-5)</f>
        <v>-12</v>
      </c>
      <c r="M89" s="10">
        <f>INDEX([1]人口移動調査!$B$6:$M$93,ROW(M89)-12,COLUMN(M89)-5)</f>
        <v>1</v>
      </c>
      <c r="N89" s="10">
        <f>INDEX([1]人口移動調査!$B$6:$M$93,ROW(N89)-12,COLUMN(N89)-5)</f>
        <v>13</v>
      </c>
      <c r="O89" s="10">
        <f>INDEX([1]人口移動調査!$B$6:$M$93,ROW(O89)-12,COLUMN(O89)-5)</f>
        <v>2</v>
      </c>
      <c r="P89" s="9">
        <f>INDEX([1]人口移動調査!$B$6:$M$93,ROW(P89)-12,COLUMN(P89)-5)</f>
        <v>44</v>
      </c>
      <c r="Q89" s="18">
        <f>INDEX([1]人口移動調査!$B$6:$M$93,ROW(Q89)-12,COLUMN(Q89)-5)</f>
        <v>42</v>
      </c>
      <c r="R89" s="17"/>
      <c r="S89" s="11">
        <f>IF(ISBLANK(B89),IF(ISBLANK(C89),VLOOKUP(D89,[1]住民基本台帳月報!$B$8:$F$87,5,0),VLOOKUP(C89,[1]住民基本台帳月報!$B$8:$F$87,5,0)),VLOOKUP(B89,[1]住民基本台帳月報!$B$8:$F$87,5,0))</f>
        <v>4629</v>
      </c>
      <c r="T89" s="7">
        <f>IF(ISBLANK(B89),IF(ISBLANK(C89),VLOOKUP(D89,[1]住民基本台帳月報!$B$8:$F$87,4,0),VLOOKUP(C89,[1]住民基本台帳月報!$B$8:$F$87,4,0)),VLOOKUP(B89,[1]住民基本台帳月報!$B$8:$F$87,4,0))</f>
        <v>9136</v>
      </c>
      <c r="U89" s="7">
        <f>'[1]外国人 '!E73</f>
        <v>32</v>
      </c>
      <c r="V89" s="170"/>
      <c r="W89" s="739" t="s">
        <v>483</v>
      </c>
      <c r="X89" s="739"/>
      <c r="Y89" s="637"/>
      <c r="Z89" s="173"/>
    </row>
    <row r="90" spans="1:26" s="110" customFormat="1" ht="16.7" customHeight="1" x14ac:dyDescent="0.4">
      <c r="A90" s="112"/>
      <c r="B90" s="168"/>
      <c r="C90" s="739" t="s">
        <v>601</v>
      </c>
      <c r="D90" s="739"/>
      <c r="E90" s="552"/>
      <c r="F90" s="11">
        <f>INDEX([1]人口移動調査!$B$6:$M$93,ROW(F90)-12,COLUMN(F90)-5)</f>
        <v>7087</v>
      </c>
      <c r="G90" s="7">
        <f>INDEX([1]人口移動調査!$B$6:$M$93,ROW(G90)-12,COLUMN(G90)-5)</f>
        <v>15673</v>
      </c>
      <c r="H90" s="7">
        <f>INDEX([1]人口移動調査!$B$6:$M$93,ROW(H90)-12,COLUMN(H90)-5)</f>
        <v>7099</v>
      </c>
      <c r="I90" s="7">
        <f>INDEX([1]人口移動調査!$B$6:$M$93,ROW(I90)-12,COLUMN(I90)-5)</f>
        <v>8574</v>
      </c>
      <c r="J90" s="7">
        <f>INDEX([1]人口移動調査!$B$6:$M$93,ROW(J90)-12,COLUMN(J90)-5)</f>
        <v>89</v>
      </c>
      <c r="K90" s="9">
        <f>INDEX([1]人口移動調査!$B$6:$M$93,ROW(K90)-12,COLUMN(K90)-5)</f>
        <v>-9</v>
      </c>
      <c r="L90" s="10">
        <f>INDEX([1]人口移動調査!$B$6:$M$93,ROW(L90)-12,COLUMN(L90)-5)</f>
        <v>-21</v>
      </c>
      <c r="M90" s="10">
        <f>INDEX([1]人口移動調査!$B$6:$M$93,ROW(M90)-12,COLUMN(M90)-5)</f>
        <v>9</v>
      </c>
      <c r="N90" s="10">
        <f>INDEX([1]人口移動調査!$B$6:$M$93,ROW(N90)-12,COLUMN(N90)-5)</f>
        <v>30</v>
      </c>
      <c r="O90" s="10">
        <f>INDEX([1]人口移動調査!$B$6:$M$93,ROW(O90)-12,COLUMN(O90)-5)</f>
        <v>12</v>
      </c>
      <c r="P90" s="9">
        <f>INDEX([1]人口移動調査!$B$6:$M$93,ROW(P90)-12,COLUMN(P90)-5)</f>
        <v>61</v>
      </c>
      <c r="Q90" s="18">
        <f>INDEX([1]人口移動調査!$B$6:$M$93,ROW(Q90)-12,COLUMN(Q90)-5)</f>
        <v>49</v>
      </c>
      <c r="R90" s="17"/>
      <c r="S90" s="11">
        <f>IF(ISBLANK(B90),IF(ISBLANK(C90),VLOOKUP(D90,[1]住民基本台帳月報!$B$8:$F$87,5,0),VLOOKUP(C90,[1]住民基本台帳月報!$B$8:$F$87,5,0)),VLOOKUP(B90,[1]住民基本台帳月報!$B$8:$F$87,5,0))</f>
        <v>8863</v>
      </c>
      <c r="T90" s="7">
        <f>IF(ISBLANK(B90),IF(ISBLANK(C90),VLOOKUP(D90,[1]住民基本台帳月報!$B$8:$F$87,4,0),VLOOKUP(C90,[1]住民基本台帳月報!$B$8:$F$87,4,0)),VLOOKUP(B90,[1]住民基本台帳月報!$B$8:$F$87,4,0))</f>
        <v>16810</v>
      </c>
      <c r="U90" s="7">
        <f>'[1]外国人 '!E74</f>
        <v>107</v>
      </c>
      <c r="V90" s="170"/>
      <c r="W90" s="739" t="s">
        <v>601</v>
      </c>
      <c r="X90" s="739"/>
      <c r="Y90" s="637"/>
      <c r="Z90" s="173"/>
    </row>
    <row r="91" spans="1:26" s="110" customFormat="1" ht="16.7" customHeight="1" x14ac:dyDescent="0.4">
      <c r="A91" s="112"/>
      <c r="B91" s="168"/>
      <c r="C91" s="739" t="s">
        <v>602</v>
      </c>
      <c r="D91" s="739"/>
      <c r="E91" s="552"/>
      <c r="F91" s="11">
        <f>INDEX([1]人口移動調査!$B$6:$M$93,ROW(F91)-12,COLUMN(F91)-5)</f>
        <v>2111</v>
      </c>
      <c r="G91" s="7">
        <f>INDEX([1]人口移動調査!$B$6:$M$93,ROW(G91)-12,COLUMN(G91)-5)</f>
        <v>5099</v>
      </c>
      <c r="H91" s="7">
        <f>INDEX([1]人口移動調査!$B$6:$M$93,ROW(H91)-12,COLUMN(H91)-5)</f>
        <v>2309</v>
      </c>
      <c r="I91" s="7">
        <f>INDEX([1]人口移動調査!$B$6:$M$93,ROW(I91)-12,COLUMN(I91)-5)</f>
        <v>2790</v>
      </c>
      <c r="J91" s="7">
        <f>INDEX([1]人口移動調査!$B$6:$M$93,ROW(J91)-12,COLUMN(J91)-5)</f>
        <v>6</v>
      </c>
      <c r="K91" s="9">
        <f>INDEX([1]人口移動調査!$B$6:$M$93,ROW(K91)-12,COLUMN(K91)-5)</f>
        <v>10</v>
      </c>
      <c r="L91" s="10">
        <f>INDEX([1]人口移動調査!$B$6:$M$93,ROW(L91)-12,COLUMN(L91)-5)</f>
        <v>-8</v>
      </c>
      <c r="M91" s="10">
        <f>INDEX([1]人口移動調査!$B$6:$M$93,ROW(M91)-12,COLUMN(M91)-5)</f>
        <v>1</v>
      </c>
      <c r="N91" s="10">
        <f>INDEX([1]人口移動調査!$B$6:$M$93,ROW(N91)-12,COLUMN(N91)-5)</f>
        <v>9</v>
      </c>
      <c r="O91" s="10">
        <f>INDEX([1]人口移動調査!$B$6:$M$93,ROW(O91)-12,COLUMN(O91)-5)</f>
        <v>18</v>
      </c>
      <c r="P91" s="9">
        <f>INDEX([1]人口移動調査!$B$6:$M$93,ROW(P91)-12,COLUMN(P91)-5)</f>
        <v>23</v>
      </c>
      <c r="Q91" s="18">
        <f>INDEX([1]人口移動調査!$B$6:$M$93,ROW(Q91)-12,COLUMN(Q91)-5)</f>
        <v>5</v>
      </c>
      <c r="R91" s="17"/>
      <c r="S91" s="11">
        <f>IF(ISBLANK(B91),IF(ISBLANK(C91),VLOOKUP(D91,[1]住民基本台帳月報!$B$8:$F$87,5,0),VLOOKUP(C91,[1]住民基本台帳月報!$B$8:$F$87,5,0)),VLOOKUP(B91,[1]住民基本台帳月報!$B$8:$F$87,5,0))</f>
        <v>2548</v>
      </c>
      <c r="T91" s="7">
        <f>IF(ISBLANK(B91),IF(ISBLANK(C91),VLOOKUP(D91,[1]住民基本台帳月報!$B$8:$F$87,4,0),VLOOKUP(C91,[1]住民基本台帳月報!$B$8:$F$87,4,0)),VLOOKUP(B91,[1]住民基本台帳月報!$B$8:$F$87,4,0))</f>
        <v>5281</v>
      </c>
      <c r="U91" s="7">
        <f>'[1]外国人 '!E75</f>
        <v>8</v>
      </c>
      <c r="V91" s="170"/>
      <c r="W91" s="739" t="s">
        <v>603</v>
      </c>
      <c r="X91" s="739"/>
      <c r="Y91" s="637"/>
      <c r="Z91" s="173"/>
    </row>
    <row r="92" spans="1:26" s="110" customFormat="1" ht="16.7" customHeight="1" x14ac:dyDescent="0.4">
      <c r="A92" s="112"/>
      <c r="B92" s="168"/>
      <c r="C92" s="739" t="s">
        <v>604</v>
      </c>
      <c r="D92" s="739"/>
      <c r="E92" s="552"/>
      <c r="F92" s="11">
        <f>INDEX([1]人口移動調査!$B$6:$M$93,ROW(F92)-12,COLUMN(F92)-5)</f>
        <v>1100</v>
      </c>
      <c r="G92" s="7">
        <f>INDEX([1]人口移動調査!$B$6:$M$93,ROW(G92)-12,COLUMN(G92)-5)</f>
        <v>2886</v>
      </c>
      <c r="H92" s="7">
        <f>INDEX([1]人口移動調査!$B$6:$M$93,ROW(H92)-12,COLUMN(H92)-5)</f>
        <v>1367</v>
      </c>
      <c r="I92" s="7">
        <f>INDEX([1]人口移動調査!$B$6:$M$93,ROW(I92)-12,COLUMN(I92)-5)</f>
        <v>1519</v>
      </c>
      <c r="J92" s="7">
        <f>INDEX([1]人口移動調査!$B$6:$M$93,ROW(J92)-12,COLUMN(J92)-5)</f>
        <v>4</v>
      </c>
      <c r="K92" s="9">
        <f>INDEX([1]人口移動調査!$B$6:$M$93,ROW(K92)-12,COLUMN(K92)-5)</f>
        <v>-6</v>
      </c>
      <c r="L92" s="10">
        <f>INDEX([1]人口移動調査!$B$6:$M$93,ROW(L92)-12,COLUMN(L92)-5)</f>
        <v>-3</v>
      </c>
      <c r="M92" s="10">
        <f>INDEX([1]人口移動調査!$B$6:$M$93,ROW(M92)-12,COLUMN(M92)-5)</f>
        <v>2</v>
      </c>
      <c r="N92" s="10">
        <f>INDEX([1]人口移動調査!$B$6:$M$93,ROW(N92)-12,COLUMN(N92)-5)</f>
        <v>5</v>
      </c>
      <c r="O92" s="10">
        <f>INDEX([1]人口移動調査!$B$6:$M$93,ROW(O92)-12,COLUMN(O92)-5)</f>
        <v>-3</v>
      </c>
      <c r="P92" s="9">
        <f>INDEX([1]人口移動調査!$B$6:$M$93,ROW(P92)-12,COLUMN(P92)-5)</f>
        <v>5</v>
      </c>
      <c r="Q92" s="18">
        <f>INDEX([1]人口移動調査!$B$6:$M$93,ROW(Q92)-12,COLUMN(Q92)-5)</f>
        <v>8</v>
      </c>
      <c r="R92" s="17"/>
      <c r="S92" s="11">
        <f>IF(ISBLANK(B92),IF(ISBLANK(C92),VLOOKUP(D92,[1]住民基本台帳月報!$B$8:$F$87,5,0),VLOOKUP(C92,[1]住民基本台帳月報!$B$8:$F$87,5,0)),VLOOKUP(B92,[1]住民基本台帳月報!$B$8:$F$87,5,0))</f>
        <v>1521</v>
      </c>
      <c r="T92" s="7">
        <f>IF(ISBLANK(B92),IF(ISBLANK(C92),VLOOKUP(D92,[1]住民基本台帳月報!$B$8:$F$87,4,0),VLOOKUP(C92,[1]住民基本台帳月報!$B$8:$F$87,4,0)),VLOOKUP(B92,[1]住民基本台帳月報!$B$8:$F$87,4,0))</f>
        <v>3187</v>
      </c>
      <c r="U92" s="7">
        <f>'[1]外国人 '!E76</f>
        <v>5</v>
      </c>
      <c r="V92" s="170"/>
      <c r="W92" s="739" t="s">
        <v>484</v>
      </c>
      <c r="X92" s="739"/>
      <c r="Y92" s="637"/>
      <c r="Z92" s="173"/>
    </row>
    <row r="93" spans="1:26" s="110" customFormat="1" ht="16.7" customHeight="1" x14ac:dyDescent="0.4">
      <c r="A93" s="112"/>
      <c r="B93" s="168"/>
      <c r="C93" s="739" t="s">
        <v>444</v>
      </c>
      <c r="D93" s="739"/>
      <c r="E93" s="552"/>
      <c r="F93" s="11">
        <f>INDEX([1]人口移動調査!$B$6:$M$93,ROW(F93)-12,COLUMN(F93)-5)</f>
        <v>8720</v>
      </c>
      <c r="G93" s="7">
        <f>INDEX([1]人口移動調査!$B$6:$M$93,ROW(G93)-12,COLUMN(G93)-5)</f>
        <v>21958</v>
      </c>
      <c r="H93" s="7">
        <f>INDEX([1]人口移動調査!$B$6:$M$93,ROW(H93)-12,COLUMN(H93)-5)</f>
        <v>10262</v>
      </c>
      <c r="I93" s="7">
        <f>INDEX([1]人口移動調査!$B$6:$M$93,ROW(I93)-12,COLUMN(I93)-5)</f>
        <v>11696</v>
      </c>
      <c r="J93" s="7">
        <f>INDEX([1]人口移動調査!$B$6:$M$93,ROW(J93)-12,COLUMN(J93)-5)</f>
        <v>114</v>
      </c>
      <c r="K93" s="9">
        <f>INDEX([1]人口移動調査!$B$6:$M$93,ROW(K93)-12,COLUMN(K93)-5)</f>
        <v>-25</v>
      </c>
      <c r="L93" s="10">
        <f>INDEX([1]人口移動調査!$B$6:$M$93,ROW(L93)-12,COLUMN(L93)-5)</f>
        <v>-21</v>
      </c>
      <c r="M93" s="10">
        <f>INDEX([1]人口移動調査!$B$6:$M$93,ROW(M93)-12,COLUMN(M93)-5)</f>
        <v>11</v>
      </c>
      <c r="N93" s="10">
        <f>INDEX([1]人口移動調査!$B$6:$M$93,ROW(N93)-12,COLUMN(N93)-5)</f>
        <v>32</v>
      </c>
      <c r="O93" s="10">
        <f>INDEX([1]人口移動調査!$B$6:$M$93,ROW(O93)-12,COLUMN(O93)-5)</f>
        <v>-4</v>
      </c>
      <c r="P93" s="9">
        <f>INDEX([1]人口移動調査!$B$6:$M$93,ROW(P93)-12,COLUMN(P93)-5)</f>
        <v>61</v>
      </c>
      <c r="Q93" s="9">
        <f>INDEX([1]人口移動調査!$B$6:$M$93,ROW(Q93)-12,COLUMN(Q93)-5)</f>
        <v>65</v>
      </c>
      <c r="R93" s="8"/>
      <c r="S93" s="7">
        <f>IF(ISBLANK(B93),IF(ISBLANK(C93),VLOOKUP(D93,[1]住民基本台帳月報!$B$8:$F$87,5,0),VLOOKUP(C93,[1]住民基本台帳月報!$B$8:$F$87,5,0)),VLOOKUP(B93,[1]住民基本台帳月報!$B$8:$F$87,5,0))</f>
        <v>11225</v>
      </c>
      <c r="T93" s="7">
        <f>IF(ISBLANK(B93),IF(ISBLANK(C93),VLOOKUP(D93,[1]住民基本台帳月報!$B$8:$F$87,4,0),VLOOKUP(C93,[1]住民基本台帳月報!$B$8:$F$87,4,0)),VLOOKUP(B93,[1]住民基本台帳月報!$B$8:$F$87,4,0))</f>
        <v>23037</v>
      </c>
      <c r="U93" s="7">
        <f>'[1]外国人 '!E77</f>
        <v>141</v>
      </c>
      <c r="V93" s="170"/>
      <c r="W93" s="739" t="s">
        <v>444</v>
      </c>
      <c r="X93" s="739"/>
      <c r="Y93" s="637"/>
      <c r="Z93" s="173"/>
    </row>
    <row r="94" spans="1:26" s="149" customFormat="1" ht="16.7" customHeight="1" x14ac:dyDescent="0.4">
      <c r="A94" s="146"/>
      <c r="B94" s="746" t="s">
        <v>605</v>
      </c>
      <c r="C94" s="746"/>
      <c r="D94" s="746"/>
      <c r="E94" s="165"/>
      <c r="F94" s="16">
        <f>INDEX([1]人口移動調査!$B$6:$M$93,ROW(F94)-12,COLUMN(F94)-5)</f>
        <v>24654</v>
      </c>
      <c r="G94" s="12">
        <f>INDEX([1]人口移動調査!$B$6:$M$93,ROW(G94)-12,COLUMN(G94)-5)</f>
        <v>55619</v>
      </c>
      <c r="H94" s="12">
        <f>INDEX([1]人口移動調査!$B$6:$M$93,ROW(H94)-12,COLUMN(H94)-5)</f>
        <v>27983</v>
      </c>
      <c r="I94" s="12">
        <f>INDEX([1]人口移動調査!$B$6:$M$93,ROW(I94)-12,COLUMN(I94)-5)</f>
        <v>27636</v>
      </c>
      <c r="J94" s="12">
        <f>INDEX([1]人口移動調査!$B$6:$M$93,ROW(J94)-12,COLUMN(J94)-5)</f>
        <v>1347</v>
      </c>
      <c r="K94" s="14">
        <f>INDEX([1]人口移動調査!$B$6:$M$93,ROW(K94)-12,COLUMN(K94)-5)</f>
        <v>-13</v>
      </c>
      <c r="L94" s="15">
        <f>INDEX([1]人口移動調査!$B$6:$M$93,ROW(L94)-12,COLUMN(L94)-5)</f>
        <v>-18</v>
      </c>
      <c r="M94" s="15">
        <f>INDEX([1]人口移動調査!$B$6:$M$93,ROW(M94)-12,COLUMN(M94)-5)</f>
        <v>37</v>
      </c>
      <c r="N94" s="15">
        <f>INDEX([1]人口移動調査!$B$6:$M$93,ROW(N94)-12,COLUMN(N94)-5)</f>
        <v>55</v>
      </c>
      <c r="O94" s="15">
        <f>INDEX([1]人口移動調査!$B$6:$M$93,ROW(O94)-12,COLUMN(O94)-5)</f>
        <v>5</v>
      </c>
      <c r="P94" s="14">
        <f>INDEX([1]人口移動調査!$B$6:$M$93,ROW(P94)-12,COLUMN(P94)-5)</f>
        <v>249</v>
      </c>
      <c r="Q94" s="14">
        <f>INDEX([1]人口移動調査!$B$6:$M$93,ROW(Q94)-12,COLUMN(Q94)-5)</f>
        <v>244</v>
      </c>
      <c r="R94" s="13"/>
      <c r="S94" s="12">
        <f>SUBTOTAL(9,S95:S96)</f>
        <v>26559</v>
      </c>
      <c r="T94" s="12">
        <f>SUBTOTAL(9,T95:T96)</f>
        <v>57510</v>
      </c>
      <c r="U94" s="12">
        <f>SUBTOTAL(9,U95:U96)</f>
        <v>1617</v>
      </c>
      <c r="V94" s="747" t="s">
        <v>485</v>
      </c>
      <c r="W94" s="746"/>
      <c r="X94" s="746"/>
      <c r="Y94" s="166"/>
      <c r="Z94" s="167"/>
    </row>
    <row r="95" spans="1:26" s="110" customFormat="1" ht="16.7" customHeight="1" x14ac:dyDescent="0.4">
      <c r="A95" s="112"/>
      <c r="B95" s="168"/>
      <c r="C95" s="739" t="s">
        <v>486</v>
      </c>
      <c r="D95" s="739"/>
      <c r="E95" s="552"/>
      <c r="F95" s="11">
        <f>INDEX([1]人口移動調査!$B$6:$M$93,ROW(F95)-12,COLUMN(F95)-5)</f>
        <v>17118</v>
      </c>
      <c r="G95" s="7">
        <f>INDEX([1]人口移動調査!$B$6:$M$93,ROW(G95)-12,COLUMN(G95)-5)</f>
        <v>36372</v>
      </c>
      <c r="H95" s="7">
        <f>INDEX([1]人口移動調査!$B$6:$M$93,ROW(H95)-12,COLUMN(H95)-5)</f>
        <v>19010</v>
      </c>
      <c r="I95" s="7">
        <f>INDEX([1]人口移動調査!$B$6:$M$93,ROW(I95)-12,COLUMN(I95)-5)</f>
        <v>17362</v>
      </c>
      <c r="J95" s="7">
        <f>INDEX([1]人口移動調査!$B$6:$M$93,ROW(J95)-12,COLUMN(J95)-5)</f>
        <v>1185</v>
      </c>
      <c r="K95" s="9">
        <f>INDEX([1]人口移動調査!$B$6:$M$93,ROW(K95)-12,COLUMN(K95)-5)</f>
        <v>17</v>
      </c>
      <c r="L95" s="10">
        <f>INDEX([1]人口移動調査!$B$6:$M$93,ROW(L95)-12,COLUMN(L95)-5)</f>
        <v>8</v>
      </c>
      <c r="M95" s="10">
        <f>INDEX([1]人口移動調査!$B$6:$M$93,ROW(M95)-12,COLUMN(M95)-5)</f>
        <v>27</v>
      </c>
      <c r="N95" s="10">
        <f>INDEX([1]人口移動調査!$B$6:$M$93,ROW(N95)-12,COLUMN(N95)-5)</f>
        <v>19</v>
      </c>
      <c r="O95" s="10">
        <f>INDEX([1]人口移動調査!$B$6:$M$93,ROW(O95)-12,COLUMN(O95)-5)</f>
        <v>9</v>
      </c>
      <c r="P95" s="9">
        <f>INDEX([1]人口移動調査!$B$6:$M$93,ROW(P95)-12,COLUMN(P95)-5)</f>
        <v>201</v>
      </c>
      <c r="Q95" s="9">
        <f>INDEX([1]人口移動調査!$B$6:$M$93,ROW(Q95)-12,COLUMN(Q95)-5)</f>
        <v>192</v>
      </c>
      <c r="R95" s="8"/>
      <c r="S95" s="7">
        <f>IF(ISBLANK(B95),IF(ISBLANK(C95),VLOOKUP(D95,[1]住民基本台帳月報!$B$8:$F$87,5,0),VLOOKUP(C95,[1]住民基本台帳月報!$B$8:$F$87,5,0)),VLOOKUP(B95,[1]住民基本台帳月報!$B$8:$F$87,5,0))</f>
        <v>17919</v>
      </c>
      <c r="T95" s="7">
        <f>IF(ISBLANK(B95),IF(ISBLANK(C95),VLOOKUP(D95,[1]住民基本台帳月報!$B$8:$F$87,4,0),VLOOKUP(C95,[1]住民基本台帳月報!$B$8:$F$87,4,0)),VLOOKUP(B95,[1]住民基本台帳月報!$B$8:$F$87,4,0))</f>
        <v>37592</v>
      </c>
      <c r="U95" s="7">
        <f>'[1]外国人 '!E78</f>
        <v>1434</v>
      </c>
      <c r="V95" s="170"/>
      <c r="W95" s="739" t="s">
        <v>606</v>
      </c>
      <c r="X95" s="739"/>
      <c r="Y95" s="637"/>
      <c r="Z95" s="173"/>
    </row>
    <row r="96" spans="1:26" s="110" customFormat="1" ht="16.7" customHeight="1" x14ac:dyDescent="0.4">
      <c r="A96" s="112"/>
      <c r="B96" s="168"/>
      <c r="C96" s="739" t="s">
        <v>445</v>
      </c>
      <c r="D96" s="739"/>
      <c r="E96" s="552"/>
      <c r="F96" s="11">
        <f>INDEX([1]人口移動調査!$B$6:$M$93,ROW(F96)-12,COLUMN(F96)-5)</f>
        <v>7536</v>
      </c>
      <c r="G96" s="7">
        <f>INDEX([1]人口移動調査!$B$6:$M$93,ROW(G96)-12,COLUMN(G96)-5)</f>
        <v>19247</v>
      </c>
      <c r="H96" s="7">
        <f>INDEX([1]人口移動調査!$B$6:$M$93,ROW(H96)-12,COLUMN(H96)-5)</f>
        <v>8973</v>
      </c>
      <c r="I96" s="7">
        <f>INDEX([1]人口移動調査!$B$6:$M$93,ROW(I96)-12,COLUMN(I96)-5)</f>
        <v>10274</v>
      </c>
      <c r="J96" s="7">
        <f>INDEX([1]人口移動調査!$B$6:$M$93,ROW(J96)-12,COLUMN(J96)-5)</f>
        <v>162</v>
      </c>
      <c r="K96" s="9">
        <f>INDEX([1]人口移動調査!$B$6:$M$93,ROW(K96)-12,COLUMN(K96)-5)</f>
        <v>-30</v>
      </c>
      <c r="L96" s="10">
        <f>INDEX([1]人口移動調査!$B$6:$M$93,ROW(L96)-12,COLUMN(L96)-5)</f>
        <v>-26</v>
      </c>
      <c r="M96" s="10">
        <f>INDEX([1]人口移動調査!$B$6:$M$93,ROW(M96)-12,COLUMN(M96)-5)</f>
        <v>10</v>
      </c>
      <c r="N96" s="10">
        <f>INDEX([1]人口移動調査!$B$6:$M$93,ROW(N96)-12,COLUMN(N96)-5)</f>
        <v>36</v>
      </c>
      <c r="O96" s="10">
        <f>INDEX([1]人口移動調査!$B$6:$M$93,ROW(O96)-12,COLUMN(O96)-5)</f>
        <v>-4</v>
      </c>
      <c r="P96" s="9">
        <f>INDEX([1]人口移動調査!$B$6:$M$93,ROW(P96)-12,COLUMN(P96)-5)</f>
        <v>48</v>
      </c>
      <c r="Q96" s="9">
        <f>INDEX([1]人口移動調査!$B$6:$M$93,ROW(Q96)-12,COLUMN(Q96)-5)</f>
        <v>52</v>
      </c>
      <c r="R96" s="8"/>
      <c r="S96" s="7">
        <f>IF(ISBLANK(B96),IF(ISBLANK(C96),VLOOKUP(D96,[1]住民基本台帳月報!$B$8:$F$87,5,0),VLOOKUP(C96,[1]住民基本台帳月報!$B$8:$F$87,5,0)),VLOOKUP(B96,[1]住民基本台帳月報!$B$8:$F$87,5,0))</f>
        <v>8640</v>
      </c>
      <c r="T96" s="7">
        <f>IF(ISBLANK(B96),IF(ISBLANK(C96),VLOOKUP(D96,[1]住民基本台帳月報!$B$8:$F$87,4,0),VLOOKUP(C96,[1]住民基本台帳月報!$B$8:$F$87,4,0)),VLOOKUP(B96,[1]住民基本台帳月報!$B$8:$F$87,4,0))</f>
        <v>19918</v>
      </c>
      <c r="U96" s="7">
        <f>'[1]外国人 '!E79</f>
        <v>183</v>
      </c>
      <c r="V96" s="170"/>
      <c r="W96" s="739" t="s">
        <v>445</v>
      </c>
      <c r="X96" s="739"/>
      <c r="Y96" s="637"/>
      <c r="Z96" s="173"/>
    </row>
    <row r="97" spans="1:27" s="149" customFormat="1" ht="16.7" customHeight="1" x14ac:dyDescent="0.4">
      <c r="A97" s="146"/>
      <c r="B97" s="746" t="s">
        <v>607</v>
      </c>
      <c r="C97" s="746"/>
      <c r="D97" s="746"/>
      <c r="E97" s="165"/>
      <c r="F97" s="16">
        <f>INDEX([1]人口移動調査!$B$6:$M$93,ROW(F97)-12,COLUMN(F97)-5)</f>
        <v>12696</v>
      </c>
      <c r="G97" s="12">
        <f>INDEX([1]人口移動調査!$B$6:$M$93,ROW(G97)-12,COLUMN(G97)-5)</f>
        <v>31562</v>
      </c>
      <c r="H97" s="12">
        <f>INDEX([1]人口移動調査!$B$6:$M$93,ROW(H97)-12,COLUMN(H97)-5)</f>
        <v>15076</v>
      </c>
      <c r="I97" s="12">
        <f>INDEX([1]人口移動調査!$B$6:$M$93,ROW(I97)-12,COLUMN(I97)-5)</f>
        <v>16486</v>
      </c>
      <c r="J97" s="12">
        <f>INDEX([1]人口移動調査!$B$6:$M$93,ROW(J97)-12,COLUMN(J97)-5)</f>
        <v>305</v>
      </c>
      <c r="K97" s="14">
        <f>INDEX([1]人口移動調査!$B$6:$M$93,ROW(K97)-12,COLUMN(K97)-5)</f>
        <v>46</v>
      </c>
      <c r="L97" s="15">
        <f>INDEX([1]人口移動調査!$B$6:$M$93,ROW(L97)-12,COLUMN(L97)-5)</f>
        <v>-27</v>
      </c>
      <c r="M97" s="15">
        <f>INDEX([1]人口移動調査!$B$6:$M$93,ROW(M97)-12,COLUMN(M97)-5)</f>
        <v>15</v>
      </c>
      <c r="N97" s="15">
        <f>INDEX([1]人口移動調査!$B$6:$M$93,ROW(N97)-12,COLUMN(N97)-5)</f>
        <v>42</v>
      </c>
      <c r="O97" s="15">
        <f>INDEX([1]人口移動調査!$B$6:$M$93,ROW(O97)-12,COLUMN(O97)-5)</f>
        <v>73</v>
      </c>
      <c r="P97" s="14">
        <f>INDEX([1]人口移動調査!$B$6:$M$93,ROW(P97)-12,COLUMN(P97)-5)</f>
        <v>223</v>
      </c>
      <c r="Q97" s="14">
        <f>INDEX([1]人口移動調査!$B$6:$M$93,ROW(Q97)-12,COLUMN(Q97)-5)</f>
        <v>150</v>
      </c>
      <c r="R97" s="13"/>
      <c r="S97" s="12">
        <f>SUBTOTAL(9,S98:S100)</f>
        <v>15046</v>
      </c>
      <c r="T97" s="12">
        <f>SUBTOTAL(9,T98:T100)</f>
        <v>32935</v>
      </c>
      <c r="U97" s="12">
        <f>SUBTOTAL(9,U98:U100)</f>
        <v>306</v>
      </c>
      <c r="V97" s="747" t="s">
        <v>608</v>
      </c>
      <c r="W97" s="746"/>
      <c r="X97" s="746"/>
      <c r="Y97" s="166"/>
      <c r="Z97" s="167"/>
    </row>
    <row r="98" spans="1:27" s="110" customFormat="1" ht="16.7" customHeight="1" x14ac:dyDescent="0.4">
      <c r="A98" s="112"/>
      <c r="B98" s="168"/>
      <c r="C98" s="739" t="s">
        <v>487</v>
      </c>
      <c r="D98" s="739"/>
      <c r="E98" s="552"/>
      <c r="F98" s="11">
        <f>INDEX([1]人口移動調査!$B$6:$M$93,ROW(F98)-12,COLUMN(F98)-5)</f>
        <v>2710</v>
      </c>
      <c r="G98" s="7">
        <f>INDEX([1]人口移動調査!$B$6:$M$93,ROW(G98)-12,COLUMN(G98)-5)</f>
        <v>6585</v>
      </c>
      <c r="H98" s="7">
        <f>INDEX([1]人口移動調査!$B$6:$M$93,ROW(H98)-12,COLUMN(H98)-5)</f>
        <v>3089</v>
      </c>
      <c r="I98" s="7">
        <f>INDEX([1]人口移動調査!$B$6:$M$93,ROW(I98)-12,COLUMN(I98)-5)</f>
        <v>3496</v>
      </c>
      <c r="J98" s="7">
        <f>INDEX([1]人口移動調査!$B$6:$M$93,ROW(J98)-12,COLUMN(J98)-5)</f>
        <v>42</v>
      </c>
      <c r="K98" s="9">
        <f>INDEX([1]人口移動調査!$B$6:$M$93,ROW(K98)-12,COLUMN(K98)-5)</f>
        <v>5</v>
      </c>
      <c r="L98" s="10">
        <f>INDEX([1]人口移動調査!$B$6:$M$93,ROW(L98)-12,COLUMN(L98)-5)</f>
        <v>-6</v>
      </c>
      <c r="M98" s="10">
        <f>INDEX([1]人口移動調査!$B$6:$M$93,ROW(M98)-12,COLUMN(M98)-5)</f>
        <v>3</v>
      </c>
      <c r="N98" s="10">
        <f>INDEX([1]人口移動調査!$B$6:$M$93,ROW(N98)-12,COLUMN(N98)-5)</f>
        <v>9</v>
      </c>
      <c r="O98" s="10">
        <f>INDEX([1]人口移動調査!$B$6:$M$93,ROW(O98)-12,COLUMN(O98)-5)</f>
        <v>11</v>
      </c>
      <c r="P98" s="9">
        <f>INDEX([1]人口移動調査!$B$6:$M$93,ROW(P98)-12,COLUMN(P98)-5)</f>
        <v>32</v>
      </c>
      <c r="Q98" s="9">
        <f>INDEX([1]人口移動調査!$B$6:$M$93,ROW(Q98)-12,COLUMN(Q98)-5)</f>
        <v>21</v>
      </c>
      <c r="R98" s="8"/>
      <c r="S98" s="7">
        <f>IF(ISBLANK(B98),IF(ISBLANK(C98),VLOOKUP(D98,[1]住民基本台帳月報!$B$8:$F$87,5,0),VLOOKUP(C98,[1]住民基本台帳月報!$B$8:$F$87,5,0)),VLOOKUP(B98,[1]住民基本台帳月報!$B$8:$F$87,5,0))</f>
        <v>3020</v>
      </c>
      <c r="T98" s="7">
        <f>IF(ISBLANK(B98),IF(ISBLANK(C98),VLOOKUP(D98,[1]住民基本台帳月報!$B$8:$F$87,4,0),VLOOKUP(C98,[1]住民基本台帳月報!$B$8:$F$87,4,0)),VLOOKUP(B98,[1]住民基本台帳月報!$B$8:$F$87,4,0))</f>
        <v>6834</v>
      </c>
      <c r="U98" s="7">
        <f>'[1]外国人 '!E80</f>
        <v>48</v>
      </c>
      <c r="V98" s="170"/>
      <c r="W98" s="739" t="s">
        <v>487</v>
      </c>
      <c r="X98" s="739"/>
      <c r="Y98" s="637"/>
      <c r="Z98" s="173"/>
    </row>
    <row r="99" spans="1:27" s="110" customFormat="1" ht="16.7" customHeight="1" x14ac:dyDescent="0.4">
      <c r="A99" s="112"/>
      <c r="B99" s="168"/>
      <c r="C99" s="739" t="s">
        <v>446</v>
      </c>
      <c r="D99" s="739"/>
      <c r="E99" s="552"/>
      <c r="F99" s="11">
        <f>INDEX([1]人口移動調査!$B$6:$M$93,ROW(F99)-12,COLUMN(F99)-5)</f>
        <v>2835</v>
      </c>
      <c r="G99" s="7">
        <f>INDEX([1]人口移動調査!$B$6:$M$93,ROW(G99)-12,COLUMN(G99)-5)</f>
        <v>7245</v>
      </c>
      <c r="H99" s="7">
        <f>INDEX([1]人口移動調査!$B$6:$M$93,ROW(H99)-12,COLUMN(H99)-5)</f>
        <v>3429</v>
      </c>
      <c r="I99" s="7">
        <f>INDEX([1]人口移動調査!$B$6:$M$93,ROW(I99)-12,COLUMN(I99)-5)</f>
        <v>3816</v>
      </c>
      <c r="J99" s="7">
        <f>INDEX([1]人口移動調査!$B$6:$M$93,ROW(J99)-12,COLUMN(J99)-5)</f>
        <v>59</v>
      </c>
      <c r="K99" s="9">
        <f>INDEX([1]人口移動調査!$B$6:$M$93,ROW(K99)-12,COLUMN(K99)-5)</f>
        <v>-5</v>
      </c>
      <c r="L99" s="10">
        <f>INDEX([1]人口移動調査!$B$6:$M$93,ROW(L99)-12,COLUMN(L99)-5)</f>
        <v>-11</v>
      </c>
      <c r="M99" s="10">
        <f>INDEX([1]人口移動調査!$B$6:$M$93,ROW(M99)-12,COLUMN(M99)-5)</f>
        <v>2</v>
      </c>
      <c r="N99" s="10">
        <f>INDEX([1]人口移動調査!$B$6:$M$93,ROW(N99)-12,COLUMN(N99)-5)</f>
        <v>13</v>
      </c>
      <c r="O99" s="10">
        <f>INDEX([1]人口移動調査!$B$6:$M$93,ROW(O99)-12,COLUMN(O99)-5)</f>
        <v>6</v>
      </c>
      <c r="P99" s="9">
        <f>INDEX([1]人口移動調査!$B$6:$M$93,ROW(P99)-12,COLUMN(P99)-5)</f>
        <v>22</v>
      </c>
      <c r="Q99" s="9">
        <f>INDEX([1]人口移動調査!$B$6:$M$93,ROW(Q99)-12,COLUMN(Q99)-5)</f>
        <v>16</v>
      </c>
      <c r="R99" s="8"/>
      <c r="S99" s="7">
        <f>IF(ISBLANK(B99),IF(ISBLANK(C99),VLOOKUP(D99,[1]住民基本台帳月報!$B$8:$F$87,5,0),VLOOKUP(C99,[1]住民基本台帳月報!$B$8:$F$87,5,0)),VLOOKUP(B99,[1]住民基本台帳月報!$B$8:$F$87,5,0))</f>
        <v>3193</v>
      </c>
      <c r="T99" s="7">
        <f>IF(ISBLANK(B99),IF(ISBLANK(C99),VLOOKUP(D99,[1]住民基本台帳月報!$B$8:$F$87,4,0),VLOOKUP(C99,[1]住民基本台帳月報!$B$8:$F$87,4,0)),VLOOKUP(B99,[1]住民基本台帳月報!$B$8:$F$87,4,0))</f>
        <v>7656</v>
      </c>
      <c r="U99" s="7">
        <f>'[1]外国人 '!E81</f>
        <v>60</v>
      </c>
      <c r="V99" s="170"/>
      <c r="W99" s="739" t="s">
        <v>446</v>
      </c>
      <c r="X99" s="739"/>
      <c r="Y99" s="637"/>
      <c r="Z99" s="173"/>
    </row>
    <row r="100" spans="1:27" s="110" customFormat="1" ht="16.7" customHeight="1" x14ac:dyDescent="0.4">
      <c r="A100" s="112"/>
      <c r="B100" s="168"/>
      <c r="C100" s="739" t="s">
        <v>447</v>
      </c>
      <c r="D100" s="739"/>
      <c r="E100" s="552"/>
      <c r="F100" s="6">
        <f>INDEX([1]人口移動調査!$B$6:$M$93,ROW(F100)-12,COLUMN(F100)-5)</f>
        <v>7151</v>
      </c>
      <c r="G100" s="2">
        <f>INDEX([1]人口移動調査!$B$6:$M$93,ROW(G100)-12,COLUMN(G100)-5)</f>
        <v>17732</v>
      </c>
      <c r="H100" s="2">
        <f>INDEX([1]人口移動調査!$B$6:$M$93,ROW(H100)-12,COLUMN(H100)-5)</f>
        <v>8558</v>
      </c>
      <c r="I100" s="2">
        <f>INDEX([1]人口移動調査!$B$6:$M$93,ROW(I100)-12,COLUMN(I100)-5)</f>
        <v>9174</v>
      </c>
      <c r="J100" s="2">
        <f>INDEX([1]人口移動調査!$B$6:$M$93,ROW(J100)-12,COLUMN(J100)-5)</f>
        <v>204</v>
      </c>
      <c r="K100" s="4">
        <f>INDEX([1]人口移動調査!$B$6:$M$93,ROW(K100)-12,COLUMN(K100)-5)</f>
        <v>46</v>
      </c>
      <c r="L100" s="5">
        <f>INDEX([1]人口移動調査!$B$6:$M$93,ROW(L100)-12,COLUMN(L100)-5)</f>
        <v>-10</v>
      </c>
      <c r="M100" s="5">
        <f>INDEX([1]人口移動調査!$B$6:$M$93,ROW(M100)-12,COLUMN(M100)-5)</f>
        <v>10</v>
      </c>
      <c r="N100" s="5">
        <f>INDEX([1]人口移動調査!$B$6:$M$93,ROW(N100)-12,COLUMN(N100)-5)</f>
        <v>20</v>
      </c>
      <c r="O100" s="5">
        <f>INDEX([1]人口移動調査!$B$6:$M$93,ROW(O100)-12,COLUMN(O100)-5)</f>
        <v>56</v>
      </c>
      <c r="P100" s="4">
        <f>INDEX([1]人口移動調査!$B$6:$M$93,ROW(P100)-12,COLUMN(P100)-5)</f>
        <v>169</v>
      </c>
      <c r="Q100" s="4">
        <f>INDEX([1]人口移動調査!$B$6:$M$93,ROW(Q100)-12,COLUMN(Q100)-5)</f>
        <v>113</v>
      </c>
      <c r="R100" s="3"/>
      <c r="S100" s="2">
        <f>IF(ISBLANK(B100),IF(ISBLANK(C100),VLOOKUP(D100,[1]住民基本台帳月報!$B$8:$F$87,5,0),VLOOKUP(C100,[1]住民基本台帳月報!$B$8:$F$87,5,0)),VLOOKUP(B100,[1]住民基本台帳月報!$B$8:$F$87,5,0))</f>
        <v>8833</v>
      </c>
      <c r="T100" s="2">
        <f>IF(ISBLANK(B100),IF(ISBLANK(C100),VLOOKUP(D100,[1]住民基本台帳月報!$B$8:$F$87,4,0),VLOOKUP(C100,[1]住民基本台帳月報!$B$8:$F$87,4,0)),VLOOKUP(B100,[1]住民基本台帳月報!$B$8:$F$87,4,0))</f>
        <v>18445</v>
      </c>
      <c r="U100" s="1">
        <f>'[1]外国人 '!E82</f>
        <v>198</v>
      </c>
      <c r="V100" s="170"/>
      <c r="W100" s="739" t="s">
        <v>447</v>
      </c>
      <c r="X100" s="739"/>
      <c r="Y100" s="637"/>
      <c r="Z100" s="173"/>
      <c r="AA100" s="753"/>
    </row>
    <row r="101" spans="1:27" ht="8.1" customHeight="1" x14ac:dyDescent="0.4">
      <c r="A101" s="112"/>
      <c r="B101" s="174"/>
      <c r="C101" s="174"/>
      <c r="D101" s="174"/>
      <c r="E101" s="175"/>
      <c r="F101" s="176"/>
      <c r="G101" s="177"/>
      <c r="H101" s="177"/>
      <c r="I101" s="177"/>
      <c r="J101" s="177"/>
      <c r="K101" s="177"/>
      <c r="L101" s="177"/>
      <c r="M101" s="177"/>
      <c r="N101" s="177"/>
      <c r="O101" s="177"/>
      <c r="P101" s="177"/>
      <c r="Q101" s="177"/>
      <c r="R101" s="178"/>
      <c r="S101" s="177"/>
      <c r="T101" s="177"/>
      <c r="U101" s="177"/>
      <c r="V101" s="179"/>
      <c r="W101" s="174"/>
      <c r="X101" s="174"/>
      <c r="Y101" s="174"/>
      <c r="AA101" s="753"/>
    </row>
    <row r="102" spans="1:27" s="117" customFormat="1" ht="19.5" customHeight="1" x14ac:dyDescent="0.4">
      <c r="B102" s="117" t="s">
        <v>609</v>
      </c>
      <c r="C102" s="492"/>
      <c r="D102" s="492"/>
      <c r="E102" s="492"/>
      <c r="F102" s="1296"/>
      <c r="G102" s="1296"/>
      <c r="H102" s="1296"/>
      <c r="I102" s="1296"/>
      <c r="J102" s="1296"/>
      <c r="K102" s="1296"/>
      <c r="L102" s="1296"/>
      <c r="M102" s="1296"/>
      <c r="N102" s="1296"/>
      <c r="O102" s="1296"/>
      <c r="P102" s="1296"/>
      <c r="Q102" s="1296"/>
      <c r="R102" s="1296"/>
      <c r="S102" s="180" t="s">
        <v>610</v>
      </c>
      <c r="T102" s="1297"/>
      <c r="U102" s="1297"/>
      <c r="V102" s="522"/>
      <c r="W102" s="492"/>
      <c r="X102" s="492"/>
      <c r="Y102" s="492"/>
      <c r="Z102" s="181"/>
      <c r="AA102" s="753"/>
    </row>
    <row r="103" spans="1:27" x14ac:dyDescent="0.4">
      <c r="S103" s="118"/>
      <c r="AA103" s="146"/>
    </row>
    <row r="104" spans="1:27" x14ac:dyDescent="0.4">
      <c r="AA104" s="146"/>
    </row>
  </sheetData>
  <mergeCells count="160">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V9:Y9"/>
    <mergeCell ref="C23:D23"/>
    <mergeCell ref="W23:X23"/>
    <mergeCell ref="C33:D33"/>
    <mergeCell ref="W33:X33"/>
    <mergeCell ref="W36:X36"/>
    <mergeCell ref="C39:D39"/>
    <mergeCell ref="W39:X39"/>
    <mergeCell ref="C34:D34"/>
    <mergeCell ref="W34:X34"/>
    <mergeCell ref="C35:D35"/>
    <mergeCell ref="W35:X35"/>
    <mergeCell ref="W38:X38"/>
    <mergeCell ref="W31:X31"/>
    <mergeCell ref="C32:D32"/>
    <mergeCell ref="W32:X32"/>
    <mergeCell ref="C31:D31"/>
    <mergeCell ref="C36:D36"/>
    <mergeCell ref="B7:K7"/>
    <mergeCell ref="AA100:AA102"/>
    <mergeCell ref="B12:D12"/>
    <mergeCell ref="B59:D59"/>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W63:X63"/>
    <mergeCell ref="C60:D60"/>
    <mergeCell ref="W60:X60"/>
    <mergeCell ref="C61:D61"/>
    <mergeCell ref="W61:X61"/>
    <mergeCell ref="C64:D64"/>
    <mergeCell ref="W64:X64"/>
    <mergeCell ref="B67:D67"/>
    <mergeCell ref="V67:X67"/>
    <mergeCell ref="C65:D65"/>
    <mergeCell ref="W65:X65"/>
    <mergeCell ref="C66:D66"/>
    <mergeCell ref="W66:X66"/>
    <mergeCell ref="W62:X62"/>
    <mergeCell ref="W70:X70"/>
    <mergeCell ref="C71:D71"/>
    <mergeCell ref="W71:X71"/>
    <mergeCell ref="C68:D68"/>
    <mergeCell ref="W68:X68"/>
    <mergeCell ref="C69:D69"/>
    <mergeCell ref="W69:X69"/>
    <mergeCell ref="B75:D75"/>
    <mergeCell ref="V75:X75"/>
    <mergeCell ref="C74:D74"/>
    <mergeCell ref="W74:X74"/>
    <mergeCell ref="B72:D72"/>
    <mergeCell ref="V72:X72"/>
    <mergeCell ref="C73:D73"/>
    <mergeCell ref="W73:X73"/>
    <mergeCell ref="W90:X90"/>
    <mergeCell ref="C89:D89"/>
    <mergeCell ref="W93:X93"/>
    <mergeCell ref="W91:X91"/>
    <mergeCell ref="C98:D98"/>
    <mergeCell ref="B97:D97"/>
    <mergeCell ref="V97:X97"/>
    <mergeCell ref="B94:D94"/>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C88:D88"/>
    <mergeCell ref="C96:D96"/>
    <mergeCell ref="C92:D92"/>
    <mergeCell ref="C90:D90"/>
    <mergeCell ref="C93:D93"/>
    <mergeCell ref="C95:D95"/>
    <mergeCell ref="C70:D70"/>
    <mergeCell ref="C76:D76"/>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C38:D38"/>
    <mergeCell ref="C56:D56"/>
    <mergeCell ref="C63:D63"/>
    <mergeCell ref="C57:D57"/>
  </mergeCells>
  <phoneticPr fontId="3"/>
  <printOptions horizontalCentered="1"/>
  <pageMargins left="0.59055118110236227" right="0.16" top="0.39370078740157483" bottom="0" header="0" footer="7.874015748031496E-2"/>
  <pageSetup paperSize="9" scale="49"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5"/>
  <sheetViews>
    <sheetView zoomScale="70" zoomScaleNormal="70" workbookViewId="0">
      <selection sqref="A1:B2"/>
    </sheetView>
  </sheetViews>
  <sheetFormatPr defaultRowHeight="13.5" x14ac:dyDescent="0.4"/>
  <cols>
    <col min="1" max="1" width="5.625" style="110" customWidth="1"/>
    <col min="2" max="2" width="5.125" style="110" customWidth="1"/>
    <col min="3" max="3" width="10.625" style="110" customWidth="1"/>
    <col min="4" max="24" width="11.375" style="110" customWidth="1"/>
    <col min="25" max="25" width="6.625" style="110" customWidth="1"/>
    <col min="26" max="26" width="7.25" style="110" customWidth="1"/>
    <col min="27" max="256" width="9" style="110"/>
    <col min="257" max="257" width="5.625" style="110" customWidth="1"/>
    <col min="258" max="258" width="5.125" style="110" customWidth="1"/>
    <col min="259" max="259" width="10.625" style="110" customWidth="1"/>
    <col min="260" max="280" width="11.375" style="110" customWidth="1"/>
    <col min="281" max="281" width="6.625" style="110" customWidth="1"/>
    <col min="282" max="282" width="7.25" style="110" customWidth="1"/>
    <col min="283" max="512" width="9" style="110"/>
    <col min="513" max="513" width="5.625" style="110" customWidth="1"/>
    <col min="514" max="514" width="5.125" style="110" customWidth="1"/>
    <col min="515" max="515" width="10.625" style="110" customWidth="1"/>
    <col min="516" max="536" width="11.375" style="110" customWidth="1"/>
    <col min="537" max="537" width="6.625" style="110" customWidth="1"/>
    <col min="538" max="538" width="7.25" style="110" customWidth="1"/>
    <col min="539" max="768" width="9" style="110"/>
    <col min="769" max="769" width="5.625" style="110" customWidth="1"/>
    <col min="770" max="770" width="5.125" style="110" customWidth="1"/>
    <col min="771" max="771" width="10.625" style="110" customWidth="1"/>
    <col min="772" max="792" width="11.375" style="110" customWidth="1"/>
    <col min="793" max="793" width="6.625" style="110" customWidth="1"/>
    <col min="794" max="794" width="7.25" style="110" customWidth="1"/>
    <col min="795" max="1024" width="9" style="110"/>
    <col min="1025" max="1025" width="5.625" style="110" customWidth="1"/>
    <col min="1026" max="1026" width="5.125" style="110" customWidth="1"/>
    <col min="1027" max="1027" width="10.625" style="110" customWidth="1"/>
    <col min="1028" max="1048" width="11.375" style="110" customWidth="1"/>
    <col min="1049" max="1049" width="6.625" style="110" customWidth="1"/>
    <col min="1050" max="1050" width="7.25" style="110" customWidth="1"/>
    <col min="1051" max="1280" width="9" style="110"/>
    <col min="1281" max="1281" width="5.625" style="110" customWidth="1"/>
    <col min="1282" max="1282" width="5.125" style="110" customWidth="1"/>
    <col min="1283" max="1283" width="10.625" style="110" customWidth="1"/>
    <col min="1284" max="1304" width="11.375" style="110" customWidth="1"/>
    <col min="1305" max="1305" width="6.625" style="110" customWidth="1"/>
    <col min="1306" max="1306" width="7.25" style="110" customWidth="1"/>
    <col min="1307" max="1536" width="9" style="110"/>
    <col min="1537" max="1537" width="5.625" style="110" customWidth="1"/>
    <col min="1538" max="1538" width="5.125" style="110" customWidth="1"/>
    <col min="1539" max="1539" width="10.625" style="110" customWidth="1"/>
    <col min="1540" max="1560" width="11.375" style="110" customWidth="1"/>
    <col min="1561" max="1561" width="6.625" style="110" customWidth="1"/>
    <col min="1562" max="1562" width="7.25" style="110" customWidth="1"/>
    <col min="1563" max="1792" width="9" style="110"/>
    <col min="1793" max="1793" width="5.625" style="110" customWidth="1"/>
    <col min="1794" max="1794" width="5.125" style="110" customWidth="1"/>
    <col min="1795" max="1795" width="10.625" style="110" customWidth="1"/>
    <col min="1796" max="1816" width="11.375" style="110" customWidth="1"/>
    <col min="1817" max="1817" width="6.625" style="110" customWidth="1"/>
    <col min="1818" max="1818" width="7.25" style="110" customWidth="1"/>
    <col min="1819" max="2048" width="9" style="110"/>
    <col min="2049" max="2049" width="5.625" style="110" customWidth="1"/>
    <col min="2050" max="2050" width="5.125" style="110" customWidth="1"/>
    <col min="2051" max="2051" width="10.625" style="110" customWidth="1"/>
    <col min="2052" max="2072" width="11.375" style="110" customWidth="1"/>
    <col min="2073" max="2073" width="6.625" style="110" customWidth="1"/>
    <col min="2074" max="2074" width="7.25" style="110" customWidth="1"/>
    <col min="2075" max="2304" width="9" style="110"/>
    <col min="2305" max="2305" width="5.625" style="110" customWidth="1"/>
    <col min="2306" max="2306" width="5.125" style="110" customWidth="1"/>
    <col min="2307" max="2307" width="10.625" style="110" customWidth="1"/>
    <col min="2308" max="2328" width="11.375" style="110" customWidth="1"/>
    <col min="2329" max="2329" width="6.625" style="110" customWidth="1"/>
    <col min="2330" max="2330" width="7.25" style="110" customWidth="1"/>
    <col min="2331" max="2560" width="9" style="110"/>
    <col min="2561" max="2561" width="5.625" style="110" customWidth="1"/>
    <col min="2562" max="2562" width="5.125" style="110" customWidth="1"/>
    <col min="2563" max="2563" width="10.625" style="110" customWidth="1"/>
    <col min="2564" max="2584" width="11.375" style="110" customWidth="1"/>
    <col min="2585" max="2585" width="6.625" style="110" customWidth="1"/>
    <col min="2586" max="2586" width="7.25" style="110" customWidth="1"/>
    <col min="2587" max="2816" width="9" style="110"/>
    <col min="2817" max="2817" width="5.625" style="110" customWidth="1"/>
    <col min="2818" max="2818" width="5.125" style="110" customWidth="1"/>
    <col min="2819" max="2819" width="10.625" style="110" customWidth="1"/>
    <col min="2820" max="2840" width="11.375" style="110" customWidth="1"/>
    <col min="2841" max="2841" width="6.625" style="110" customWidth="1"/>
    <col min="2842" max="2842" width="7.25" style="110" customWidth="1"/>
    <col min="2843" max="3072" width="9" style="110"/>
    <col min="3073" max="3073" width="5.625" style="110" customWidth="1"/>
    <col min="3074" max="3074" width="5.125" style="110" customWidth="1"/>
    <col min="3075" max="3075" width="10.625" style="110" customWidth="1"/>
    <col min="3076" max="3096" width="11.375" style="110" customWidth="1"/>
    <col min="3097" max="3097" width="6.625" style="110" customWidth="1"/>
    <col min="3098" max="3098" width="7.25" style="110" customWidth="1"/>
    <col min="3099" max="3328" width="9" style="110"/>
    <col min="3329" max="3329" width="5.625" style="110" customWidth="1"/>
    <col min="3330" max="3330" width="5.125" style="110" customWidth="1"/>
    <col min="3331" max="3331" width="10.625" style="110" customWidth="1"/>
    <col min="3332" max="3352" width="11.375" style="110" customWidth="1"/>
    <col min="3353" max="3353" width="6.625" style="110" customWidth="1"/>
    <col min="3354" max="3354" width="7.25" style="110" customWidth="1"/>
    <col min="3355" max="3584" width="9" style="110"/>
    <col min="3585" max="3585" width="5.625" style="110" customWidth="1"/>
    <col min="3586" max="3586" width="5.125" style="110" customWidth="1"/>
    <col min="3587" max="3587" width="10.625" style="110" customWidth="1"/>
    <col min="3588" max="3608" width="11.375" style="110" customWidth="1"/>
    <col min="3609" max="3609" width="6.625" style="110" customWidth="1"/>
    <col min="3610" max="3610" width="7.25" style="110" customWidth="1"/>
    <col min="3611" max="3840" width="9" style="110"/>
    <col min="3841" max="3841" width="5.625" style="110" customWidth="1"/>
    <col min="3842" max="3842" width="5.125" style="110" customWidth="1"/>
    <col min="3843" max="3843" width="10.625" style="110" customWidth="1"/>
    <col min="3844" max="3864" width="11.375" style="110" customWidth="1"/>
    <col min="3865" max="3865" width="6.625" style="110" customWidth="1"/>
    <col min="3866" max="3866" width="7.25" style="110" customWidth="1"/>
    <col min="3867" max="4096" width="9" style="110"/>
    <col min="4097" max="4097" width="5.625" style="110" customWidth="1"/>
    <col min="4098" max="4098" width="5.125" style="110" customWidth="1"/>
    <col min="4099" max="4099" width="10.625" style="110" customWidth="1"/>
    <col min="4100" max="4120" width="11.375" style="110" customWidth="1"/>
    <col min="4121" max="4121" width="6.625" style="110" customWidth="1"/>
    <col min="4122" max="4122" width="7.25" style="110" customWidth="1"/>
    <col min="4123" max="4352" width="9" style="110"/>
    <col min="4353" max="4353" width="5.625" style="110" customWidth="1"/>
    <col min="4354" max="4354" width="5.125" style="110" customWidth="1"/>
    <col min="4355" max="4355" width="10.625" style="110" customWidth="1"/>
    <col min="4356" max="4376" width="11.375" style="110" customWidth="1"/>
    <col min="4377" max="4377" width="6.625" style="110" customWidth="1"/>
    <col min="4378" max="4378" width="7.25" style="110" customWidth="1"/>
    <col min="4379" max="4608" width="9" style="110"/>
    <col min="4609" max="4609" width="5.625" style="110" customWidth="1"/>
    <col min="4610" max="4610" width="5.125" style="110" customWidth="1"/>
    <col min="4611" max="4611" width="10.625" style="110" customWidth="1"/>
    <col min="4612" max="4632" width="11.375" style="110" customWidth="1"/>
    <col min="4633" max="4633" width="6.625" style="110" customWidth="1"/>
    <col min="4634" max="4634" width="7.25" style="110" customWidth="1"/>
    <col min="4635" max="4864" width="9" style="110"/>
    <col min="4865" max="4865" width="5.625" style="110" customWidth="1"/>
    <col min="4866" max="4866" width="5.125" style="110" customWidth="1"/>
    <col min="4867" max="4867" width="10.625" style="110" customWidth="1"/>
    <col min="4868" max="4888" width="11.375" style="110" customWidth="1"/>
    <col min="4889" max="4889" width="6.625" style="110" customWidth="1"/>
    <col min="4890" max="4890" width="7.25" style="110" customWidth="1"/>
    <col min="4891" max="5120" width="9" style="110"/>
    <col min="5121" max="5121" width="5.625" style="110" customWidth="1"/>
    <col min="5122" max="5122" width="5.125" style="110" customWidth="1"/>
    <col min="5123" max="5123" width="10.625" style="110" customWidth="1"/>
    <col min="5124" max="5144" width="11.375" style="110" customWidth="1"/>
    <col min="5145" max="5145" width="6.625" style="110" customWidth="1"/>
    <col min="5146" max="5146" width="7.25" style="110" customWidth="1"/>
    <col min="5147" max="5376" width="9" style="110"/>
    <col min="5377" max="5377" width="5.625" style="110" customWidth="1"/>
    <col min="5378" max="5378" width="5.125" style="110" customWidth="1"/>
    <col min="5379" max="5379" width="10.625" style="110" customWidth="1"/>
    <col min="5380" max="5400" width="11.375" style="110" customWidth="1"/>
    <col min="5401" max="5401" width="6.625" style="110" customWidth="1"/>
    <col min="5402" max="5402" width="7.25" style="110" customWidth="1"/>
    <col min="5403" max="5632" width="9" style="110"/>
    <col min="5633" max="5633" width="5.625" style="110" customWidth="1"/>
    <col min="5634" max="5634" width="5.125" style="110" customWidth="1"/>
    <col min="5635" max="5635" width="10.625" style="110" customWidth="1"/>
    <col min="5636" max="5656" width="11.375" style="110" customWidth="1"/>
    <col min="5657" max="5657" width="6.625" style="110" customWidth="1"/>
    <col min="5658" max="5658" width="7.25" style="110" customWidth="1"/>
    <col min="5659" max="5888" width="9" style="110"/>
    <col min="5889" max="5889" width="5.625" style="110" customWidth="1"/>
    <col min="5890" max="5890" width="5.125" style="110" customWidth="1"/>
    <col min="5891" max="5891" width="10.625" style="110" customWidth="1"/>
    <col min="5892" max="5912" width="11.375" style="110" customWidth="1"/>
    <col min="5913" max="5913" width="6.625" style="110" customWidth="1"/>
    <col min="5914" max="5914" width="7.25" style="110" customWidth="1"/>
    <col min="5915" max="6144" width="9" style="110"/>
    <col min="6145" max="6145" width="5.625" style="110" customWidth="1"/>
    <col min="6146" max="6146" width="5.125" style="110" customWidth="1"/>
    <col min="6147" max="6147" width="10.625" style="110" customWidth="1"/>
    <col min="6148" max="6168" width="11.375" style="110" customWidth="1"/>
    <col min="6169" max="6169" width="6.625" style="110" customWidth="1"/>
    <col min="6170" max="6170" width="7.25" style="110" customWidth="1"/>
    <col min="6171" max="6400" width="9" style="110"/>
    <col min="6401" max="6401" width="5.625" style="110" customWidth="1"/>
    <col min="6402" max="6402" width="5.125" style="110" customWidth="1"/>
    <col min="6403" max="6403" width="10.625" style="110" customWidth="1"/>
    <col min="6404" max="6424" width="11.375" style="110" customWidth="1"/>
    <col min="6425" max="6425" width="6.625" style="110" customWidth="1"/>
    <col min="6426" max="6426" width="7.25" style="110" customWidth="1"/>
    <col min="6427" max="6656" width="9" style="110"/>
    <col min="6657" max="6657" width="5.625" style="110" customWidth="1"/>
    <col min="6658" max="6658" width="5.125" style="110" customWidth="1"/>
    <col min="6659" max="6659" width="10.625" style="110" customWidth="1"/>
    <col min="6660" max="6680" width="11.375" style="110" customWidth="1"/>
    <col min="6681" max="6681" width="6.625" style="110" customWidth="1"/>
    <col min="6682" max="6682" width="7.25" style="110" customWidth="1"/>
    <col min="6683" max="6912" width="9" style="110"/>
    <col min="6913" max="6913" width="5.625" style="110" customWidth="1"/>
    <col min="6914" max="6914" width="5.125" style="110" customWidth="1"/>
    <col min="6915" max="6915" width="10.625" style="110" customWidth="1"/>
    <col min="6916" max="6936" width="11.375" style="110" customWidth="1"/>
    <col min="6937" max="6937" width="6.625" style="110" customWidth="1"/>
    <col min="6938" max="6938" width="7.25" style="110" customWidth="1"/>
    <col min="6939" max="7168" width="9" style="110"/>
    <col min="7169" max="7169" width="5.625" style="110" customWidth="1"/>
    <col min="7170" max="7170" width="5.125" style="110" customWidth="1"/>
    <col min="7171" max="7171" width="10.625" style="110" customWidth="1"/>
    <col min="7172" max="7192" width="11.375" style="110" customWidth="1"/>
    <col min="7193" max="7193" width="6.625" style="110" customWidth="1"/>
    <col min="7194" max="7194" width="7.25" style="110" customWidth="1"/>
    <col min="7195" max="7424" width="9" style="110"/>
    <col min="7425" max="7425" width="5.625" style="110" customWidth="1"/>
    <col min="7426" max="7426" width="5.125" style="110" customWidth="1"/>
    <col min="7427" max="7427" width="10.625" style="110" customWidth="1"/>
    <col min="7428" max="7448" width="11.375" style="110" customWidth="1"/>
    <col min="7449" max="7449" width="6.625" style="110" customWidth="1"/>
    <col min="7450" max="7450" width="7.25" style="110" customWidth="1"/>
    <col min="7451" max="7680" width="9" style="110"/>
    <col min="7681" max="7681" width="5.625" style="110" customWidth="1"/>
    <col min="7682" max="7682" width="5.125" style="110" customWidth="1"/>
    <col min="7683" max="7683" width="10.625" style="110" customWidth="1"/>
    <col min="7684" max="7704" width="11.375" style="110" customWidth="1"/>
    <col min="7705" max="7705" width="6.625" style="110" customWidth="1"/>
    <col min="7706" max="7706" width="7.25" style="110" customWidth="1"/>
    <col min="7707" max="7936" width="9" style="110"/>
    <col min="7937" max="7937" width="5.625" style="110" customWidth="1"/>
    <col min="7938" max="7938" width="5.125" style="110" customWidth="1"/>
    <col min="7939" max="7939" width="10.625" style="110" customWidth="1"/>
    <col min="7940" max="7960" width="11.375" style="110" customWidth="1"/>
    <col min="7961" max="7961" width="6.625" style="110" customWidth="1"/>
    <col min="7962" max="7962" width="7.25" style="110" customWidth="1"/>
    <col min="7963" max="8192" width="9" style="110"/>
    <col min="8193" max="8193" width="5.625" style="110" customWidth="1"/>
    <col min="8194" max="8194" width="5.125" style="110" customWidth="1"/>
    <col min="8195" max="8195" width="10.625" style="110" customWidth="1"/>
    <col min="8196" max="8216" width="11.375" style="110" customWidth="1"/>
    <col min="8217" max="8217" width="6.625" style="110" customWidth="1"/>
    <col min="8218" max="8218" width="7.25" style="110" customWidth="1"/>
    <col min="8219" max="8448" width="9" style="110"/>
    <col min="8449" max="8449" width="5.625" style="110" customWidth="1"/>
    <col min="8450" max="8450" width="5.125" style="110" customWidth="1"/>
    <col min="8451" max="8451" width="10.625" style="110" customWidth="1"/>
    <col min="8452" max="8472" width="11.375" style="110" customWidth="1"/>
    <col min="8473" max="8473" width="6.625" style="110" customWidth="1"/>
    <col min="8474" max="8474" width="7.25" style="110" customWidth="1"/>
    <col min="8475" max="8704" width="9" style="110"/>
    <col min="8705" max="8705" width="5.625" style="110" customWidth="1"/>
    <col min="8706" max="8706" width="5.125" style="110" customWidth="1"/>
    <col min="8707" max="8707" width="10.625" style="110" customWidth="1"/>
    <col min="8708" max="8728" width="11.375" style="110" customWidth="1"/>
    <col min="8729" max="8729" width="6.625" style="110" customWidth="1"/>
    <col min="8730" max="8730" width="7.25" style="110" customWidth="1"/>
    <col min="8731" max="8960" width="9" style="110"/>
    <col min="8961" max="8961" width="5.625" style="110" customWidth="1"/>
    <col min="8962" max="8962" width="5.125" style="110" customWidth="1"/>
    <col min="8963" max="8963" width="10.625" style="110" customWidth="1"/>
    <col min="8964" max="8984" width="11.375" style="110" customWidth="1"/>
    <col min="8985" max="8985" width="6.625" style="110" customWidth="1"/>
    <col min="8986" max="8986" width="7.25" style="110" customWidth="1"/>
    <col min="8987" max="9216" width="9" style="110"/>
    <col min="9217" max="9217" width="5.625" style="110" customWidth="1"/>
    <col min="9218" max="9218" width="5.125" style="110" customWidth="1"/>
    <col min="9219" max="9219" width="10.625" style="110" customWidth="1"/>
    <col min="9220" max="9240" width="11.375" style="110" customWidth="1"/>
    <col min="9241" max="9241" width="6.625" style="110" customWidth="1"/>
    <col min="9242" max="9242" width="7.25" style="110" customWidth="1"/>
    <col min="9243" max="9472" width="9" style="110"/>
    <col min="9473" max="9473" width="5.625" style="110" customWidth="1"/>
    <col min="9474" max="9474" width="5.125" style="110" customWidth="1"/>
    <col min="9475" max="9475" width="10.625" style="110" customWidth="1"/>
    <col min="9476" max="9496" width="11.375" style="110" customWidth="1"/>
    <col min="9497" max="9497" width="6.625" style="110" customWidth="1"/>
    <col min="9498" max="9498" width="7.25" style="110" customWidth="1"/>
    <col min="9499" max="9728" width="9" style="110"/>
    <col min="9729" max="9729" width="5.625" style="110" customWidth="1"/>
    <col min="9730" max="9730" width="5.125" style="110" customWidth="1"/>
    <col min="9731" max="9731" width="10.625" style="110" customWidth="1"/>
    <col min="9732" max="9752" width="11.375" style="110" customWidth="1"/>
    <col min="9753" max="9753" width="6.625" style="110" customWidth="1"/>
    <col min="9754" max="9754" width="7.25" style="110" customWidth="1"/>
    <col min="9755" max="9984" width="9" style="110"/>
    <col min="9985" max="9985" width="5.625" style="110" customWidth="1"/>
    <col min="9986" max="9986" width="5.125" style="110" customWidth="1"/>
    <col min="9987" max="9987" width="10.625" style="110" customWidth="1"/>
    <col min="9988" max="10008" width="11.375" style="110" customWidth="1"/>
    <col min="10009" max="10009" width="6.625" style="110" customWidth="1"/>
    <col min="10010" max="10010" width="7.25" style="110" customWidth="1"/>
    <col min="10011" max="10240" width="9" style="110"/>
    <col min="10241" max="10241" width="5.625" style="110" customWidth="1"/>
    <col min="10242" max="10242" width="5.125" style="110" customWidth="1"/>
    <col min="10243" max="10243" width="10.625" style="110" customWidth="1"/>
    <col min="10244" max="10264" width="11.375" style="110" customWidth="1"/>
    <col min="10265" max="10265" width="6.625" style="110" customWidth="1"/>
    <col min="10266" max="10266" width="7.25" style="110" customWidth="1"/>
    <col min="10267" max="10496" width="9" style="110"/>
    <col min="10497" max="10497" width="5.625" style="110" customWidth="1"/>
    <col min="10498" max="10498" width="5.125" style="110" customWidth="1"/>
    <col min="10499" max="10499" width="10.625" style="110" customWidth="1"/>
    <col min="10500" max="10520" width="11.375" style="110" customWidth="1"/>
    <col min="10521" max="10521" width="6.625" style="110" customWidth="1"/>
    <col min="10522" max="10522" width="7.25" style="110" customWidth="1"/>
    <col min="10523" max="10752" width="9" style="110"/>
    <col min="10753" max="10753" width="5.625" style="110" customWidth="1"/>
    <col min="10754" max="10754" width="5.125" style="110" customWidth="1"/>
    <col min="10755" max="10755" width="10.625" style="110" customWidth="1"/>
    <col min="10756" max="10776" width="11.375" style="110" customWidth="1"/>
    <col min="10777" max="10777" width="6.625" style="110" customWidth="1"/>
    <col min="10778" max="10778" width="7.25" style="110" customWidth="1"/>
    <col min="10779" max="11008" width="9" style="110"/>
    <col min="11009" max="11009" width="5.625" style="110" customWidth="1"/>
    <col min="11010" max="11010" width="5.125" style="110" customWidth="1"/>
    <col min="11011" max="11011" width="10.625" style="110" customWidth="1"/>
    <col min="11012" max="11032" width="11.375" style="110" customWidth="1"/>
    <col min="11033" max="11033" width="6.625" style="110" customWidth="1"/>
    <col min="11034" max="11034" width="7.25" style="110" customWidth="1"/>
    <col min="11035" max="11264" width="9" style="110"/>
    <col min="11265" max="11265" width="5.625" style="110" customWidth="1"/>
    <col min="11266" max="11266" width="5.125" style="110" customWidth="1"/>
    <col min="11267" max="11267" width="10.625" style="110" customWidth="1"/>
    <col min="11268" max="11288" width="11.375" style="110" customWidth="1"/>
    <col min="11289" max="11289" width="6.625" style="110" customWidth="1"/>
    <col min="11290" max="11290" width="7.25" style="110" customWidth="1"/>
    <col min="11291" max="11520" width="9" style="110"/>
    <col min="11521" max="11521" width="5.625" style="110" customWidth="1"/>
    <col min="11522" max="11522" width="5.125" style="110" customWidth="1"/>
    <col min="11523" max="11523" width="10.625" style="110" customWidth="1"/>
    <col min="11524" max="11544" width="11.375" style="110" customWidth="1"/>
    <col min="11545" max="11545" width="6.625" style="110" customWidth="1"/>
    <col min="11546" max="11546" width="7.25" style="110" customWidth="1"/>
    <col min="11547" max="11776" width="9" style="110"/>
    <col min="11777" max="11777" width="5.625" style="110" customWidth="1"/>
    <col min="11778" max="11778" width="5.125" style="110" customWidth="1"/>
    <col min="11779" max="11779" width="10.625" style="110" customWidth="1"/>
    <col min="11780" max="11800" width="11.375" style="110" customWidth="1"/>
    <col min="11801" max="11801" width="6.625" style="110" customWidth="1"/>
    <col min="11802" max="11802" width="7.25" style="110" customWidth="1"/>
    <col min="11803" max="12032" width="9" style="110"/>
    <col min="12033" max="12033" width="5.625" style="110" customWidth="1"/>
    <col min="12034" max="12034" width="5.125" style="110" customWidth="1"/>
    <col min="12035" max="12035" width="10.625" style="110" customWidth="1"/>
    <col min="12036" max="12056" width="11.375" style="110" customWidth="1"/>
    <col min="12057" max="12057" width="6.625" style="110" customWidth="1"/>
    <col min="12058" max="12058" width="7.25" style="110" customWidth="1"/>
    <col min="12059" max="12288" width="9" style="110"/>
    <col min="12289" max="12289" width="5.625" style="110" customWidth="1"/>
    <col min="12290" max="12290" width="5.125" style="110" customWidth="1"/>
    <col min="12291" max="12291" width="10.625" style="110" customWidth="1"/>
    <col min="12292" max="12312" width="11.375" style="110" customWidth="1"/>
    <col min="12313" max="12313" width="6.625" style="110" customWidth="1"/>
    <col min="12314" max="12314" width="7.25" style="110" customWidth="1"/>
    <col min="12315" max="12544" width="9" style="110"/>
    <col min="12545" max="12545" width="5.625" style="110" customWidth="1"/>
    <col min="12546" max="12546" width="5.125" style="110" customWidth="1"/>
    <col min="12547" max="12547" width="10.625" style="110" customWidth="1"/>
    <col min="12548" max="12568" width="11.375" style="110" customWidth="1"/>
    <col min="12569" max="12569" width="6.625" style="110" customWidth="1"/>
    <col min="12570" max="12570" width="7.25" style="110" customWidth="1"/>
    <col min="12571" max="12800" width="9" style="110"/>
    <col min="12801" max="12801" width="5.625" style="110" customWidth="1"/>
    <col min="12802" max="12802" width="5.125" style="110" customWidth="1"/>
    <col min="12803" max="12803" width="10.625" style="110" customWidth="1"/>
    <col min="12804" max="12824" width="11.375" style="110" customWidth="1"/>
    <col min="12825" max="12825" width="6.625" style="110" customWidth="1"/>
    <col min="12826" max="12826" width="7.25" style="110" customWidth="1"/>
    <col min="12827" max="13056" width="9" style="110"/>
    <col min="13057" max="13057" width="5.625" style="110" customWidth="1"/>
    <col min="13058" max="13058" width="5.125" style="110" customWidth="1"/>
    <col min="13059" max="13059" width="10.625" style="110" customWidth="1"/>
    <col min="13060" max="13080" width="11.375" style="110" customWidth="1"/>
    <col min="13081" max="13081" width="6.625" style="110" customWidth="1"/>
    <col min="13082" max="13082" width="7.25" style="110" customWidth="1"/>
    <col min="13083" max="13312" width="9" style="110"/>
    <col min="13313" max="13313" width="5.625" style="110" customWidth="1"/>
    <col min="13314" max="13314" width="5.125" style="110" customWidth="1"/>
    <col min="13315" max="13315" width="10.625" style="110" customWidth="1"/>
    <col min="13316" max="13336" width="11.375" style="110" customWidth="1"/>
    <col min="13337" max="13337" width="6.625" style="110" customWidth="1"/>
    <col min="13338" max="13338" width="7.25" style="110" customWidth="1"/>
    <col min="13339" max="13568" width="9" style="110"/>
    <col min="13569" max="13569" width="5.625" style="110" customWidth="1"/>
    <col min="13570" max="13570" width="5.125" style="110" customWidth="1"/>
    <col min="13571" max="13571" width="10.625" style="110" customWidth="1"/>
    <col min="13572" max="13592" width="11.375" style="110" customWidth="1"/>
    <col min="13593" max="13593" width="6.625" style="110" customWidth="1"/>
    <col min="13594" max="13594" width="7.25" style="110" customWidth="1"/>
    <col min="13595" max="13824" width="9" style="110"/>
    <col min="13825" max="13825" width="5.625" style="110" customWidth="1"/>
    <col min="13826" max="13826" width="5.125" style="110" customWidth="1"/>
    <col min="13827" max="13827" width="10.625" style="110" customWidth="1"/>
    <col min="13828" max="13848" width="11.375" style="110" customWidth="1"/>
    <col min="13849" max="13849" width="6.625" style="110" customWidth="1"/>
    <col min="13850" max="13850" width="7.25" style="110" customWidth="1"/>
    <col min="13851" max="14080" width="9" style="110"/>
    <col min="14081" max="14081" width="5.625" style="110" customWidth="1"/>
    <col min="14082" max="14082" width="5.125" style="110" customWidth="1"/>
    <col min="14083" max="14083" width="10.625" style="110" customWidth="1"/>
    <col min="14084" max="14104" width="11.375" style="110" customWidth="1"/>
    <col min="14105" max="14105" width="6.625" style="110" customWidth="1"/>
    <col min="14106" max="14106" width="7.25" style="110" customWidth="1"/>
    <col min="14107" max="14336" width="9" style="110"/>
    <col min="14337" max="14337" width="5.625" style="110" customWidth="1"/>
    <col min="14338" max="14338" width="5.125" style="110" customWidth="1"/>
    <col min="14339" max="14339" width="10.625" style="110" customWidth="1"/>
    <col min="14340" max="14360" width="11.375" style="110" customWidth="1"/>
    <col min="14361" max="14361" width="6.625" style="110" customWidth="1"/>
    <col min="14362" max="14362" width="7.25" style="110" customWidth="1"/>
    <col min="14363" max="14592" width="9" style="110"/>
    <col min="14593" max="14593" width="5.625" style="110" customWidth="1"/>
    <col min="14594" max="14594" width="5.125" style="110" customWidth="1"/>
    <col min="14595" max="14595" width="10.625" style="110" customWidth="1"/>
    <col min="14596" max="14616" width="11.375" style="110" customWidth="1"/>
    <col min="14617" max="14617" width="6.625" style="110" customWidth="1"/>
    <col min="14618" max="14618" width="7.25" style="110" customWidth="1"/>
    <col min="14619" max="14848" width="9" style="110"/>
    <col min="14849" max="14849" width="5.625" style="110" customWidth="1"/>
    <col min="14850" max="14850" width="5.125" style="110" customWidth="1"/>
    <col min="14851" max="14851" width="10.625" style="110" customWidth="1"/>
    <col min="14852" max="14872" width="11.375" style="110" customWidth="1"/>
    <col min="14873" max="14873" width="6.625" style="110" customWidth="1"/>
    <col min="14874" max="14874" width="7.25" style="110" customWidth="1"/>
    <col min="14875" max="15104" width="9" style="110"/>
    <col min="15105" max="15105" width="5.625" style="110" customWidth="1"/>
    <col min="15106" max="15106" width="5.125" style="110" customWidth="1"/>
    <col min="15107" max="15107" width="10.625" style="110" customWidth="1"/>
    <col min="15108" max="15128" width="11.375" style="110" customWidth="1"/>
    <col min="15129" max="15129" width="6.625" style="110" customWidth="1"/>
    <col min="15130" max="15130" width="7.25" style="110" customWidth="1"/>
    <col min="15131" max="15360" width="9" style="110"/>
    <col min="15361" max="15361" width="5.625" style="110" customWidth="1"/>
    <col min="15362" max="15362" width="5.125" style="110" customWidth="1"/>
    <col min="15363" max="15363" width="10.625" style="110" customWidth="1"/>
    <col min="15364" max="15384" width="11.375" style="110" customWidth="1"/>
    <col min="15385" max="15385" width="6.625" style="110" customWidth="1"/>
    <col min="15386" max="15386" width="7.25" style="110" customWidth="1"/>
    <col min="15387" max="15616" width="9" style="110"/>
    <col min="15617" max="15617" width="5.625" style="110" customWidth="1"/>
    <col min="15618" max="15618" width="5.125" style="110" customWidth="1"/>
    <col min="15619" max="15619" width="10.625" style="110" customWidth="1"/>
    <col min="15620" max="15640" width="11.375" style="110" customWidth="1"/>
    <col min="15641" max="15641" width="6.625" style="110" customWidth="1"/>
    <col min="15642" max="15642" width="7.25" style="110" customWidth="1"/>
    <col min="15643" max="15872" width="9" style="110"/>
    <col min="15873" max="15873" width="5.625" style="110" customWidth="1"/>
    <col min="15874" max="15874" width="5.125" style="110" customWidth="1"/>
    <col min="15875" max="15875" width="10.625" style="110" customWidth="1"/>
    <col min="15876" max="15896" width="11.375" style="110" customWidth="1"/>
    <col min="15897" max="15897" width="6.625" style="110" customWidth="1"/>
    <col min="15898" max="15898" width="7.25" style="110" customWidth="1"/>
    <col min="15899" max="16128" width="9" style="110"/>
    <col min="16129" max="16129" width="5.625" style="110" customWidth="1"/>
    <col min="16130" max="16130" width="5.125" style="110" customWidth="1"/>
    <col min="16131" max="16131" width="10.625" style="110" customWidth="1"/>
    <col min="16132" max="16152" width="11.375" style="110" customWidth="1"/>
    <col min="16153" max="16153" width="6.625" style="110" customWidth="1"/>
    <col min="16154" max="16154" width="7.25" style="110" customWidth="1"/>
    <col min="16155" max="16384" width="9" style="110"/>
  </cols>
  <sheetData>
    <row r="1" spans="1:27" ht="13.5" customHeight="1" x14ac:dyDescent="0.4">
      <c r="A1" s="776" t="s">
        <v>229</v>
      </c>
      <c r="B1" s="776"/>
      <c r="C1" s="150"/>
      <c r="X1" s="786" t="s">
        <v>229</v>
      </c>
      <c r="Y1" s="786"/>
      <c r="Z1" s="786"/>
    </row>
    <row r="2" spans="1:27" ht="13.5" customHeight="1" x14ac:dyDescent="0.4">
      <c r="A2" s="776"/>
      <c r="B2" s="776"/>
      <c r="C2" s="150"/>
      <c r="X2" s="786"/>
      <c r="Y2" s="786"/>
      <c r="Z2" s="786"/>
    </row>
    <row r="3" spans="1:27" ht="13.5" customHeight="1" x14ac:dyDescent="0.4">
      <c r="A3" s="150"/>
      <c r="B3" s="150"/>
      <c r="C3" s="150"/>
      <c r="Z3" s="532"/>
    </row>
    <row r="4" spans="1:27" ht="13.5" customHeight="1" x14ac:dyDescent="0.4">
      <c r="A4" s="791" t="s">
        <v>230</v>
      </c>
      <c r="B4" s="791"/>
      <c r="C4" s="791"/>
      <c r="D4" s="791"/>
      <c r="E4" s="791"/>
      <c r="F4" s="791"/>
      <c r="G4" s="791"/>
      <c r="H4" s="791"/>
      <c r="J4" s="598"/>
      <c r="K4" s="598"/>
      <c r="L4" s="598"/>
      <c r="N4" s="598"/>
      <c r="O4" s="598"/>
      <c r="P4" s="598"/>
      <c r="Q4" s="598"/>
    </row>
    <row r="5" spans="1:27" ht="13.5" customHeight="1" x14ac:dyDescent="0.4">
      <c r="A5" s="791"/>
      <c r="B5" s="791"/>
      <c r="C5" s="791"/>
      <c r="D5" s="791"/>
      <c r="E5" s="791"/>
      <c r="F5" s="791"/>
      <c r="G5" s="791"/>
      <c r="H5" s="791"/>
      <c r="J5" s="598"/>
      <c r="K5" s="598"/>
      <c r="L5" s="598"/>
      <c r="N5" s="598"/>
      <c r="O5" s="598"/>
      <c r="P5" s="598"/>
      <c r="Q5" s="598"/>
    </row>
    <row r="6" spans="1:27" ht="13.5" customHeight="1" x14ac:dyDescent="0.4"/>
    <row r="7" spans="1:27" s="118" customFormat="1" ht="36" customHeight="1" x14ac:dyDescent="0.4">
      <c r="A7" s="790" t="s">
        <v>231</v>
      </c>
      <c r="B7" s="790"/>
      <c r="C7" s="790"/>
      <c r="D7" s="790"/>
      <c r="E7" s="790"/>
      <c r="F7" s="790"/>
      <c r="G7" s="790"/>
      <c r="H7" s="790"/>
      <c r="I7" s="790"/>
      <c r="J7" s="790"/>
      <c r="K7" s="790"/>
      <c r="L7" s="790"/>
      <c r="M7" s="790"/>
      <c r="N7" s="789" t="s">
        <v>448</v>
      </c>
      <c r="O7" s="789"/>
      <c r="P7" s="789"/>
      <c r="Q7" s="789"/>
      <c r="R7" s="789"/>
      <c r="S7" s="789"/>
      <c r="T7" s="789"/>
      <c r="U7" s="789"/>
      <c r="V7" s="789"/>
      <c r="W7" s="789"/>
      <c r="X7" s="601"/>
      <c r="Y7" s="601"/>
    </row>
    <row r="8" spans="1:27" s="118" customFormat="1" ht="36" customHeight="1" x14ac:dyDescent="0.2">
      <c r="A8" s="790" t="s">
        <v>449</v>
      </c>
      <c r="B8" s="790"/>
      <c r="C8" s="790"/>
      <c r="D8" s="790"/>
      <c r="E8" s="790"/>
      <c r="F8" s="790"/>
      <c r="G8" s="790"/>
      <c r="H8" s="790"/>
      <c r="I8" s="790"/>
      <c r="J8" s="790"/>
      <c r="K8" s="790"/>
      <c r="L8" s="790"/>
      <c r="M8" s="790"/>
      <c r="Z8" s="182" t="s">
        <v>450</v>
      </c>
    </row>
    <row r="9" spans="1:27" s="118" customFormat="1" ht="5.25" customHeight="1" thickBot="1" x14ac:dyDescent="0.45">
      <c r="A9" s="777"/>
      <c r="B9" s="777"/>
      <c r="C9" s="777"/>
      <c r="D9" s="777"/>
      <c r="E9" s="777"/>
      <c r="F9" s="777"/>
      <c r="G9" s="777"/>
      <c r="H9" s="777"/>
      <c r="I9" s="777"/>
      <c r="J9" s="777"/>
      <c r="K9" s="777"/>
      <c r="L9" s="777"/>
      <c r="W9" s="183"/>
      <c r="X9" s="183"/>
      <c r="Y9" s="183"/>
      <c r="Z9" s="184"/>
    </row>
    <row r="10" spans="1:27" s="118" customFormat="1" ht="9" customHeight="1" x14ac:dyDescent="0.4">
      <c r="A10" s="185"/>
      <c r="B10" s="778" t="s">
        <v>233</v>
      </c>
      <c r="C10" s="779"/>
      <c r="D10" s="533"/>
      <c r="E10" s="186"/>
      <c r="F10" s="186"/>
      <c r="G10" s="186"/>
      <c r="H10" s="186"/>
      <c r="I10" s="186"/>
      <c r="J10" s="186"/>
      <c r="K10" s="186"/>
      <c r="L10" s="186"/>
      <c r="M10" s="186"/>
      <c r="N10" s="534"/>
      <c r="O10" s="534"/>
      <c r="P10" s="534"/>
      <c r="Q10" s="534"/>
      <c r="R10" s="534"/>
      <c r="S10" s="534"/>
      <c r="T10" s="534"/>
      <c r="U10" s="534"/>
      <c r="V10" s="534"/>
      <c r="W10" s="534"/>
      <c r="X10" s="535"/>
      <c r="Y10" s="787" t="s">
        <v>234</v>
      </c>
      <c r="Z10" s="787"/>
    </row>
    <row r="11" spans="1:27" s="118" customFormat="1" ht="9" customHeight="1" x14ac:dyDescent="0.4">
      <c r="A11" s="555"/>
      <c r="B11" s="771"/>
      <c r="C11" s="780"/>
      <c r="D11" s="635"/>
      <c r="E11" s="649"/>
      <c r="F11" s="646"/>
      <c r="G11" s="646"/>
      <c r="H11" s="646"/>
      <c r="I11" s="646"/>
      <c r="J11" s="646"/>
      <c r="K11" s="646"/>
      <c r="L11" s="646"/>
      <c r="M11" s="646"/>
      <c r="N11" s="536"/>
      <c r="O11" s="536"/>
      <c r="P11" s="536"/>
      <c r="Q11" s="536"/>
      <c r="R11" s="536"/>
      <c r="S11" s="536"/>
      <c r="T11" s="536"/>
      <c r="U11" s="536"/>
      <c r="V11" s="536"/>
      <c r="W11" s="536"/>
      <c r="X11" s="537"/>
      <c r="Y11" s="772"/>
      <c r="Z11" s="772"/>
    </row>
    <row r="12" spans="1:27" s="118" customFormat="1" ht="17.25" customHeight="1" x14ac:dyDescent="0.4">
      <c r="A12" s="638"/>
      <c r="B12" s="771"/>
      <c r="C12" s="780"/>
      <c r="D12" s="635" t="s">
        <v>611</v>
      </c>
      <c r="E12" s="635" t="s">
        <v>235</v>
      </c>
      <c r="F12" s="639"/>
      <c r="G12" s="783" t="s">
        <v>236</v>
      </c>
      <c r="H12" s="783" t="s">
        <v>237</v>
      </c>
      <c r="I12" s="538" t="s">
        <v>238</v>
      </c>
      <c r="J12" s="539" t="s">
        <v>239</v>
      </c>
      <c r="K12" s="783" t="s">
        <v>240</v>
      </c>
      <c r="L12" s="783" t="s">
        <v>241</v>
      </c>
      <c r="M12" s="649" t="s">
        <v>242</v>
      </c>
      <c r="N12" s="802" t="s">
        <v>243</v>
      </c>
      <c r="O12" s="783" t="s">
        <v>244</v>
      </c>
      <c r="P12" s="639" t="s">
        <v>451</v>
      </c>
      <c r="Q12" s="639" t="s">
        <v>612</v>
      </c>
      <c r="R12" s="793" t="s">
        <v>245</v>
      </c>
      <c r="S12" s="639" t="s">
        <v>246</v>
      </c>
      <c r="T12" s="783" t="s">
        <v>247</v>
      </c>
      <c r="U12" s="793" t="s">
        <v>248</v>
      </c>
      <c r="V12" s="783" t="s">
        <v>249</v>
      </c>
      <c r="W12" s="540" t="s">
        <v>250</v>
      </c>
      <c r="X12" s="640"/>
      <c r="Y12" s="772"/>
      <c r="Z12" s="772"/>
    </row>
    <row r="13" spans="1:27" s="118" customFormat="1" ht="17.25" x14ac:dyDescent="0.4">
      <c r="A13" s="555"/>
      <c r="B13" s="771"/>
      <c r="C13" s="780"/>
      <c r="D13" s="635" t="s">
        <v>251</v>
      </c>
      <c r="E13" s="635" t="s">
        <v>613</v>
      </c>
      <c r="F13" s="640" t="s">
        <v>252</v>
      </c>
      <c r="G13" s="784"/>
      <c r="H13" s="784"/>
      <c r="I13" s="541" t="s">
        <v>253</v>
      </c>
      <c r="J13" s="640" t="s">
        <v>614</v>
      </c>
      <c r="K13" s="784"/>
      <c r="L13" s="784"/>
      <c r="M13" s="635" t="s">
        <v>254</v>
      </c>
      <c r="N13" s="780"/>
      <c r="O13" s="784"/>
      <c r="P13" s="640" t="s">
        <v>255</v>
      </c>
      <c r="Q13" s="640" t="s">
        <v>256</v>
      </c>
      <c r="R13" s="794"/>
      <c r="S13" s="640" t="s">
        <v>615</v>
      </c>
      <c r="T13" s="784"/>
      <c r="U13" s="794"/>
      <c r="V13" s="784"/>
      <c r="W13" s="542" t="s">
        <v>257</v>
      </c>
      <c r="X13" s="640" t="s">
        <v>258</v>
      </c>
      <c r="Y13" s="772"/>
      <c r="Z13" s="772"/>
    </row>
    <row r="14" spans="1:27" s="118" customFormat="1" ht="17.25" x14ac:dyDescent="0.4">
      <c r="A14" s="187"/>
      <c r="B14" s="781"/>
      <c r="C14" s="782"/>
      <c r="D14" s="642"/>
      <c r="E14" s="642"/>
      <c r="F14" s="641"/>
      <c r="G14" s="785"/>
      <c r="H14" s="785"/>
      <c r="I14" s="543" t="s">
        <v>259</v>
      </c>
      <c r="J14" s="641" t="s">
        <v>260</v>
      </c>
      <c r="K14" s="785"/>
      <c r="L14" s="785"/>
      <c r="M14" s="642" t="s">
        <v>261</v>
      </c>
      <c r="N14" s="782"/>
      <c r="O14" s="785"/>
      <c r="P14" s="641" t="s">
        <v>262</v>
      </c>
      <c r="Q14" s="641" t="s">
        <v>263</v>
      </c>
      <c r="R14" s="795"/>
      <c r="S14" s="641" t="s">
        <v>264</v>
      </c>
      <c r="T14" s="785"/>
      <c r="U14" s="795"/>
      <c r="V14" s="785"/>
      <c r="W14" s="544" t="s">
        <v>260</v>
      </c>
      <c r="X14" s="641"/>
      <c r="Y14" s="788"/>
      <c r="Z14" s="788"/>
    </row>
    <row r="15" spans="1:27" s="118" customFormat="1" ht="15.95" customHeight="1" x14ac:dyDescent="0.4">
      <c r="A15" s="545"/>
      <c r="B15" s="774" t="s">
        <v>616</v>
      </c>
      <c r="C15" s="792"/>
      <c r="D15" s="546">
        <v>10000</v>
      </c>
      <c r="E15" s="546">
        <v>9982.7999999999993</v>
      </c>
      <c r="F15" s="546">
        <v>770.9</v>
      </c>
      <c r="G15" s="546">
        <v>97.3</v>
      </c>
      <c r="H15" s="546">
        <v>588.70000000000005</v>
      </c>
      <c r="I15" s="546">
        <v>776</v>
      </c>
      <c r="J15" s="546">
        <v>345</v>
      </c>
      <c r="K15" s="546">
        <v>286.60000000000002</v>
      </c>
      <c r="L15" s="546">
        <v>3112.3</v>
      </c>
      <c r="M15" s="547">
        <v>381.9</v>
      </c>
      <c r="N15" s="548">
        <v>631.9</v>
      </c>
      <c r="O15" s="546">
        <v>18.899999999999999</v>
      </c>
      <c r="P15" s="546">
        <v>260.5</v>
      </c>
      <c r="Q15" s="546">
        <v>135.9</v>
      </c>
      <c r="R15" s="546">
        <v>80.099999999999994</v>
      </c>
      <c r="S15" s="546">
        <v>1723.2</v>
      </c>
      <c r="T15" s="546">
        <v>255.1</v>
      </c>
      <c r="U15" s="546">
        <v>141.1</v>
      </c>
      <c r="V15" s="546">
        <v>316.3</v>
      </c>
      <c r="W15" s="546">
        <v>61.1</v>
      </c>
      <c r="X15" s="547">
        <v>17.2</v>
      </c>
      <c r="Y15" s="774" t="s">
        <v>617</v>
      </c>
      <c r="Z15" s="775"/>
      <c r="AA15" s="614"/>
    </row>
    <row r="16" spans="1:27" ht="13.5" customHeight="1" x14ac:dyDescent="0.4">
      <c r="A16" s="549"/>
      <c r="B16" s="796"/>
      <c r="C16" s="797"/>
      <c r="D16" s="568"/>
      <c r="E16" s="551"/>
      <c r="F16" s="551"/>
      <c r="G16" s="551"/>
      <c r="H16" s="551"/>
      <c r="I16" s="551"/>
      <c r="J16" s="551"/>
      <c r="K16" s="803" t="s">
        <v>265</v>
      </c>
      <c r="L16" s="803"/>
      <c r="M16" s="803"/>
      <c r="N16" s="805" t="s">
        <v>266</v>
      </c>
      <c r="O16" s="551"/>
      <c r="P16" s="551"/>
      <c r="Q16" s="551"/>
      <c r="R16" s="551"/>
      <c r="S16" s="551"/>
      <c r="T16" s="551"/>
      <c r="U16" s="551"/>
      <c r="V16" s="551"/>
      <c r="W16" s="551"/>
      <c r="X16" s="551"/>
      <c r="Y16" s="569"/>
      <c r="Z16" s="551"/>
    </row>
    <row r="17" spans="1:27" ht="13.5" customHeight="1" x14ac:dyDescent="0.4">
      <c r="A17" s="143"/>
      <c r="B17" s="769"/>
      <c r="C17" s="770"/>
      <c r="D17" s="570"/>
      <c r="E17" s="553"/>
      <c r="F17" s="553"/>
      <c r="G17" s="553"/>
      <c r="H17" s="553"/>
      <c r="I17" s="553"/>
      <c r="J17" s="553"/>
      <c r="K17" s="804"/>
      <c r="L17" s="804"/>
      <c r="M17" s="804"/>
      <c r="N17" s="806"/>
      <c r="O17" s="553"/>
      <c r="P17" s="553"/>
      <c r="Q17" s="553"/>
      <c r="R17" s="553"/>
      <c r="S17" s="553"/>
      <c r="T17" s="553"/>
      <c r="U17" s="553"/>
      <c r="V17" s="553"/>
      <c r="W17" s="553"/>
      <c r="X17" s="581"/>
      <c r="Y17" s="571"/>
      <c r="Z17" s="571"/>
    </row>
    <row r="18" spans="1:27" s="118" customFormat="1" ht="15.75" customHeight="1" x14ac:dyDescent="0.4">
      <c r="A18" s="555"/>
      <c r="B18" s="771" t="s">
        <v>11</v>
      </c>
      <c r="C18" s="772"/>
      <c r="D18" s="572">
        <v>109.2</v>
      </c>
      <c r="E18" s="554">
        <v>109.2</v>
      </c>
      <c r="F18" s="554">
        <v>92.1</v>
      </c>
      <c r="G18" s="554">
        <v>95.2</v>
      </c>
      <c r="H18" s="554">
        <v>115.9</v>
      </c>
      <c r="I18" s="554">
        <v>116.8</v>
      </c>
      <c r="J18" s="554">
        <v>122.4</v>
      </c>
      <c r="K18" s="554">
        <v>96.4</v>
      </c>
      <c r="L18" s="554">
        <v>126.4</v>
      </c>
      <c r="M18" s="554">
        <v>103.9</v>
      </c>
      <c r="N18" s="554">
        <v>98.6</v>
      </c>
      <c r="O18" s="554">
        <v>95.5</v>
      </c>
      <c r="P18" s="554">
        <v>108.7</v>
      </c>
      <c r="Q18" s="554">
        <v>97.2</v>
      </c>
      <c r="R18" s="554">
        <v>66</v>
      </c>
      <c r="S18" s="554">
        <v>92.3</v>
      </c>
      <c r="T18" s="554">
        <v>90.8</v>
      </c>
      <c r="U18" s="554">
        <v>63</v>
      </c>
      <c r="V18" s="554">
        <v>128.1</v>
      </c>
      <c r="W18" s="554">
        <v>95.4</v>
      </c>
      <c r="X18" s="582">
        <v>106.2</v>
      </c>
      <c r="Y18" s="566"/>
      <c r="Z18" s="566" t="s">
        <v>8</v>
      </c>
    </row>
    <row r="19" spans="1:27" s="118" customFormat="1" ht="15.75" customHeight="1" x14ac:dyDescent="0.4">
      <c r="A19" s="555"/>
      <c r="B19" s="771" t="s">
        <v>10</v>
      </c>
      <c r="C19" s="772"/>
      <c r="D19" s="572">
        <v>109.8</v>
      </c>
      <c r="E19" s="554">
        <v>109.8</v>
      </c>
      <c r="F19" s="554">
        <v>90</v>
      </c>
      <c r="G19" s="554">
        <v>92</v>
      </c>
      <c r="H19" s="554">
        <v>112.5</v>
      </c>
      <c r="I19" s="554">
        <v>117.7</v>
      </c>
      <c r="J19" s="554">
        <v>124.6</v>
      </c>
      <c r="K19" s="554">
        <v>87.5</v>
      </c>
      <c r="L19" s="554">
        <v>130.1</v>
      </c>
      <c r="M19" s="554">
        <v>101.1</v>
      </c>
      <c r="N19" s="554">
        <v>100.5</v>
      </c>
      <c r="O19" s="554">
        <v>96</v>
      </c>
      <c r="P19" s="554">
        <v>115</v>
      </c>
      <c r="Q19" s="554">
        <v>97</v>
      </c>
      <c r="R19" s="554">
        <v>67.400000000000006</v>
      </c>
      <c r="S19" s="554">
        <v>92.3</v>
      </c>
      <c r="T19" s="554">
        <v>91.4</v>
      </c>
      <c r="U19" s="554">
        <v>46.6</v>
      </c>
      <c r="V19" s="554">
        <v>124.5</v>
      </c>
      <c r="W19" s="554">
        <v>106.2</v>
      </c>
      <c r="X19" s="582">
        <v>104.3</v>
      </c>
      <c r="Y19" s="566"/>
      <c r="Z19" s="566" t="s">
        <v>6</v>
      </c>
    </row>
    <row r="20" spans="1:27" s="118" customFormat="1" ht="15.75" customHeight="1" x14ac:dyDescent="0.4">
      <c r="A20" s="555"/>
      <c r="B20" s="771" t="s">
        <v>159</v>
      </c>
      <c r="C20" s="772"/>
      <c r="D20" s="572">
        <v>115</v>
      </c>
      <c r="E20" s="554">
        <v>115</v>
      </c>
      <c r="F20" s="554">
        <v>93.3</v>
      </c>
      <c r="G20" s="554">
        <v>97.3</v>
      </c>
      <c r="H20" s="554">
        <v>111.9</v>
      </c>
      <c r="I20" s="554">
        <v>126.7</v>
      </c>
      <c r="J20" s="554">
        <v>200.3</v>
      </c>
      <c r="K20" s="554">
        <v>95.6</v>
      </c>
      <c r="L20" s="554">
        <v>134.19999999999999</v>
      </c>
      <c r="M20" s="554">
        <v>105.2</v>
      </c>
      <c r="N20" s="554">
        <v>103.1</v>
      </c>
      <c r="O20" s="554">
        <v>92</v>
      </c>
      <c r="P20" s="554">
        <v>121.3</v>
      </c>
      <c r="Q20" s="554">
        <v>97.7</v>
      </c>
      <c r="R20" s="554">
        <v>68.8</v>
      </c>
      <c r="S20" s="554">
        <v>90.8</v>
      </c>
      <c r="T20" s="554">
        <v>89.1</v>
      </c>
      <c r="U20" s="554">
        <v>47.3</v>
      </c>
      <c r="V20" s="554">
        <v>122.4</v>
      </c>
      <c r="W20" s="554">
        <v>99.6</v>
      </c>
      <c r="X20" s="582">
        <v>105.7</v>
      </c>
      <c r="Y20" s="566"/>
      <c r="Z20" s="566" t="s">
        <v>160</v>
      </c>
    </row>
    <row r="21" spans="1:27" s="118" customFormat="1" ht="9" customHeight="1" x14ac:dyDescent="0.4">
      <c r="A21" s="555"/>
      <c r="B21" s="771"/>
      <c r="C21" s="772"/>
      <c r="D21" s="572"/>
      <c r="E21" s="554"/>
      <c r="F21" s="554"/>
      <c r="G21" s="554"/>
      <c r="H21" s="554"/>
      <c r="I21" s="554"/>
      <c r="J21" s="554"/>
      <c r="K21" s="554"/>
      <c r="L21" s="554"/>
      <c r="M21" s="554"/>
      <c r="N21" s="554"/>
      <c r="O21" s="554"/>
      <c r="P21" s="554"/>
      <c r="Q21" s="554"/>
      <c r="R21" s="554"/>
      <c r="S21" s="554"/>
      <c r="T21" s="554"/>
      <c r="U21" s="554"/>
      <c r="V21" s="554"/>
      <c r="W21" s="554"/>
      <c r="X21" s="582"/>
      <c r="Y21" s="577"/>
      <c r="Z21" s="566"/>
    </row>
    <row r="22" spans="1:27" s="118" customFormat="1" ht="15.75" customHeight="1" x14ac:dyDescent="0.4">
      <c r="A22" s="638" t="s">
        <v>267</v>
      </c>
      <c r="B22" s="800"/>
      <c r="C22" s="801"/>
      <c r="D22" s="572"/>
      <c r="E22" s="554"/>
      <c r="F22" s="554"/>
      <c r="G22" s="554"/>
      <c r="H22" s="554"/>
      <c r="I22" s="554"/>
      <c r="J22" s="554"/>
      <c r="K22" s="554"/>
      <c r="L22" s="554"/>
      <c r="M22" s="554"/>
      <c r="N22" s="554" t="s">
        <v>5</v>
      </c>
      <c r="O22" s="554"/>
      <c r="P22" s="554"/>
      <c r="Q22" s="554"/>
      <c r="R22" s="554"/>
      <c r="S22" s="554"/>
      <c r="T22" s="554"/>
      <c r="U22" s="554"/>
      <c r="V22" s="554"/>
      <c r="W22" s="554"/>
      <c r="X22" s="582"/>
      <c r="Y22" s="583"/>
      <c r="Z22" s="566"/>
    </row>
    <row r="23" spans="1:27" s="118" customFormat="1" ht="15.75" customHeight="1" x14ac:dyDescent="0.4">
      <c r="A23" s="638"/>
      <c r="B23" s="118">
        <v>30</v>
      </c>
      <c r="C23" s="251" t="s">
        <v>458</v>
      </c>
      <c r="D23" s="573">
        <v>112.2</v>
      </c>
      <c r="E23" s="574">
        <v>112.2</v>
      </c>
      <c r="F23" s="574">
        <v>95.7</v>
      </c>
      <c r="G23" s="574">
        <v>89.4</v>
      </c>
      <c r="H23" s="574">
        <v>111.8</v>
      </c>
      <c r="I23" s="574">
        <v>124.7</v>
      </c>
      <c r="J23" s="574">
        <v>236.5</v>
      </c>
      <c r="K23" s="574">
        <v>95.1</v>
      </c>
      <c r="L23" s="574">
        <v>129.6</v>
      </c>
      <c r="M23" s="574">
        <v>107.6</v>
      </c>
      <c r="N23" s="574">
        <v>95.3</v>
      </c>
      <c r="O23" s="574">
        <v>94.3</v>
      </c>
      <c r="P23" s="574">
        <v>109.9</v>
      </c>
      <c r="Q23" s="574">
        <v>91.9</v>
      </c>
      <c r="R23" s="574">
        <v>62.8</v>
      </c>
      <c r="S23" s="574">
        <v>85.1</v>
      </c>
      <c r="T23" s="574">
        <v>83.3</v>
      </c>
      <c r="U23" s="574">
        <v>39.6</v>
      </c>
      <c r="V23" s="574">
        <v>114.1</v>
      </c>
      <c r="W23" s="574">
        <v>69.3</v>
      </c>
      <c r="X23" s="585">
        <v>106.5</v>
      </c>
      <c r="Y23" s="118">
        <v>30</v>
      </c>
      <c r="Z23" s="634">
        <v>5</v>
      </c>
    </row>
    <row r="24" spans="1:27" s="118" customFormat="1" ht="15.75" customHeight="1" x14ac:dyDescent="0.4">
      <c r="A24" s="638"/>
      <c r="C24" s="251" t="s">
        <v>459</v>
      </c>
      <c r="D24" s="573">
        <v>114.2</v>
      </c>
      <c r="E24" s="574">
        <v>114.3</v>
      </c>
      <c r="F24" s="574">
        <v>94.1</v>
      </c>
      <c r="G24" s="574">
        <v>93.9</v>
      </c>
      <c r="H24" s="574">
        <v>102.9</v>
      </c>
      <c r="I24" s="574">
        <v>111.1</v>
      </c>
      <c r="J24" s="574">
        <v>238.5</v>
      </c>
      <c r="K24" s="574">
        <v>102.3</v>
      </c>
      <c r="L24" s="574">
        <v>137.1</v>
      </c>
      <c r="M24" s="574">
        <v>109.6</v>
      </c>
      <c r="N24" s="574">
        <v>82</v>
      </c>
      <c r="O24" s="574">
        <v>93.2</v>
      </c>
      <c r="P24" s="574">
        <v>123.9</v>
      </c>
      <c r="Q24" s="574">
        <v>96.1</v>
      </c>
      <c r="R24" s="574">
        <v>64.599999999999994</v>
      </c>
      <c r="S24" s="574">
        <v>90</v>
      </c>
      <c r="T24" s="574">
        <v>89.5</v>
      </c>
      <c r="U24" s="574">
        <v>43</v>
      </c>
      <c r="V24" s="574">
        <v>124.3</v>
      </c>
      <c r="W24" s="574">
        <v>75.3</v>
      </c>
      <c r="X24" s="585">
        <v>93.4</v>
      </c>
      <c r="Y24" s="634"/>
      <c r="Z24" s="118">
        <v>6</v>
      </c>
    </row>
    <row r="25" spans="1:27" s="118" customFormat="1" ht="15.75" customHeight="1" x14ac:dyDescent="0.4">
      <c r="A25" s="638"/>
      <c r="C25" s="251" t="s">
        <v>460</v>
      </c>
      <c r="D25" s="573">
        <v>119.2</v>
      </c>
      <c r="E25" s="574">
        <v>119.3</v>
      </c>
      <c r="F25" s="574">
        <v>87</v>
      </c>
      <c r="G25" s="574">
        <v>86.4</v>
      </c>
      <c r="H25" s="574">
        <v>120.6</v>
      </c>
      <c r="I25" s="574">
        <v>110.5</v>
      </c>
      <c r="J25" s="574">
        <v>271.89999999999998</v>
      </c>
      <c r="K25" s="574">
        <v>100.3</v>
      </c>
      <c r="L25" s="574">
        <v>144.4</v>
      </c>
      <c r="M25" s="574">
        <v>110.2</v>
      </c>
      <c r="N25" s="574">
        <v>99.1</v>
      </c>
      <c r="O25" s="574">
        <v>89.6</v>
      </c>
      <c r="P25" s="574">
        <v>124.6</v>
      </c>
      <c r="Q25" s="574">
        <v>93.2</v>
      </c>
      <c r="R25" s="574">
        <v>61.2</v>
      </c>
      <c r="S25" s="574">
        <v>93.4</v>
      </c>
      <c r="T25" s="574">
        <v>89</v>
      </c>
      <c r="U25" s="574">
        <v>38.4</v>
      </c>
      <c r="V25" s="574">
        <v>115.3</v>
      </c>
      <c r="W25" s="574">
        <v>74</v>
      </c>
      <c r="X25" s="585">
        <v>99.2</v>
      </c>
      <c r="Y25" s="634"/>
      <c r="Z25" s="118">
        <v>7</v>
      </c>
      <c r="AA25" s="556"/>
    </row>
    <row r="26" spans="1:27" s="118" customFormat="1" ht="15.75" customHeight="1" x14ac:dyDescent="0.4">
      <c r="A26" s="638"/>
      <c r="C26" s="251" t="s">
        <v>461</v>
      </c>
      <c r="D26" s="573">
        <v>108.2</v>
      </c>
      <c r="E26" s="574">
        <v>108.2</v>
      </c>
      <c r="F26" s="574">
        <v>90</v>
      </c>
      <c r="G26" s="574">
        <v>82.1</v>
      </c>
      <c r="H26" s="574">
        <v>109.9</v>
      </c>
      <c r="I26" s="574">
        <v>111.9</v>
      </c>
      <c r="J26" s="574">
        <v>231.2</v>
      </c>
      <c r="K26" s="574">
        <v>100.6</v>
      </c>
      <c r="L26" s="574">
        <v>120.5</v>
      </c>
      <c r="M26" s="574">
        <v>99</v>
      </c>
      <c r="N26" s="574">
        <v>107.3</v>
      </c>
      <c r="O26" s="574">
        <v>97.2</v>
      </c>
      <c r="P26" s="574">
        <v>105.8</v>
      </c>
      <c r="Q26" s="574">
        <v>87.9</v>
      </c>
      <c r="R26" s="574">
        <v>56.7</v>
      </c>
      <c r="S26" s="574">
        <v>87.9</v>
      </c>
      <c r="T26" s="574">
        <v>73.099999999999994</v>
      </c>
      <c r="U26" s="574">
        <v>33.700000000000003</v>
      </c>
      <c r="V26" s="574">
        <v>114.4</v>
      </c>
      <c r="W26" s="574">
        <v>81.8</v>
      </c>
      <c r="X26" s="585">
        <v>101.5</v>
      </c>
      <c r="Z26" s="118">
        <v>8</v>
      </c>
      <c r="AA26" s="556"/>
    </row>
    <row r="27" spans="1:27" s="118" customFormat="1" ht="15.75" customHeight="1" x14ac:dyDescent="0.4">
      <c r="A27" s="638"/>
      <c r="C27" s="251" t="s">
        <v>618</v>
      </c>
      <c r="D27" s="573">
        <v>113.1</v>
      </c>
      <c r="E27" s="574">
        <v>113.2</v>
      </c>
      <c r="F27" s="574">
        <v>91.4</v>
      </c>
      <c r="G27" s="574">
        <v>87</v>
      </c>
      <c r="H27" s="574">
        <v>104.3</v>
      </c>
      <c r="I27" s="574">
        <v>139.4</v>
      </c>
      <c r="J27" s="574">
        <v>220.6</v>
      </c>
      <c r="K27" s="574">
        <v>97.7</v>
      </c>
      <c r="L27" s="574">
        <v>132.80000000000001</v>
      </c>
      <c r="M27" s="574">
        <v>96.8</v>
      </c>
      <c r="N27" s="574">
        <v>103.7</v>
      </c>
      <c r="O27" s="574">
        <v>92.3</v>
      </c>
      <c r="P27" s="574">
        <v>113.9</v>
      </c>
      <c r="Q27" s="574">
        <v>90.2</v>
      </c>
      <c r="R27" s="574">
        <v>68.400000000000006</v>
      </c>
      <c r="S27" s="574">
        <v>81.8</v>
      </c>
      <c r="T27" s="574">
        <v>86.7</v>
      </c>
      <c r="U27" s="574">
        <v>38.4</v>
      </c>
      <c r="V27" s="574">
        <v>118.5</v>
      </c>
      <c r="W27" s="574">
        <v>100</v>
      </c>
      <c r="X27" s="585">
        <v>94.8</v>
      </c>
      <c r="Z27" s="118">
        <v>9</v>
      </c>
      <c r="AA27" s="556"/>
    </row>
    <row r="28" spans="1:27" s="118" customFormat="1" ht="16.5" customHeight="1" x14ac:dyDescent="0.4">
      <c r="A28" s="638"/>
      <c r="C28" s="251" t="s">
        <v>619</v>
      </c>
      <c r="D28" s="573">
        <v>119.4</v>
      </c>
      <c r="E28" s="574">
        <v>119.4</v>
      </c>
      <c r="F28" s="574">
        <v>92.2</v>
      </c>
      <c r="G28" s="574">
        <v>97.4</v>
      </c>
      <c r="H28" s="574">
        <v>118.2</v>
      </c>
      <c r="I28" s="574">
        <v>116.4</v>
      </c>
      <c r="J28" s="574">
        <v>230</v>
      </c>
      <c r="K28" s="574">
        <v>103.5</v>
      </c>
      <c r="L28" s="574">
        <v>147</v>
      </c>
      <c r="M28" s="574">
        <v>122.5</v>
      </c>
      <c r="N28" s="574">
        <v>93.4</v>
      </c>
      <c r="O28" s="574">
        <v>95.9</v>
      </c>
      <c r="P28" s="574">
        <v>129.5</v>
      </c>
      <c r="Q28" s="574">
        <v>100.8</v>
      </c>
      <c r="R28" s="574">
        <v>70.3</v>
      </c>
      <c r="S28" s="574">
        <v>85.4</v>
      </c>
      <c r="T28" s="574">
        <v>93.2</v>
      </c>
      <c r="U28" s="574">
        <v>42.4</v>
      </c>
      <c r="V28" s="574">
        <v>128.19999999999999</v>
      </c>
      <c r="W28" s="574">
        <v>113.2</v>
      </c>
      <c r="X28" s="585">
        <v>116.3</v>
      </c>
      <c r="Z28" s="118">
        <v>10</v>
      </c>
      <c r="AA28" s="556"/>
    </row>
    <row r="29" spans="1:27" s="118" customFormat="1" ht="16.5" customHeight="1" x14ac:dyDescent="0.4">
      <c r="A29" s="638"/>
      <c r="C29" s="251" t="s">
        <v>620</v>
      </c>
      <c r="D29" s="573">
        <v>121.5</v>
      </c>
      <c r="E29" s="574">
        <v>121.5</v>
      </c>
      <c r="F29" s="574">
        <v>98</v>
      </c>
      <c r="G29" s="574">
        <v>94.6</v>
      </c>
      <c r="H29" s="574">
        <v>118.3</v>
      </c>
      <c r="I29" s="574">
        <v>118.8</v>
      </c>
      <c r="J29" s="574">
        <v>231</v>
      </c>
      <c r="K29" s="574">
        <v>103.3</v>
      </c>
      <c r="L29" s="574">
        <v>149.69999999999999</v>
      </c>
      <c r="M29" s="574">
        <v>120.3</v>
      </c>
      <c r="N29" s="574">
        <v>99.4</v>
      </c>
      <c r="O29" s="574">
        <v>85</v>
      </c>
      <c r="P29" s="574">
        <v>123</v>
      </c>
      <c r="Q29" s="574">
        <v>101.2</v>
      </c>
      <c r="R29" s="574">
        <v>73.900000000000006</v>
      </c>
      <c r="S29" s="574">
        <v>88.2</v>
      </c>
      <c r="T29" s="574">
        <v>89.4</v>
      </c>
      <c r="U29" s="574">
        <v>42.2</v>
      </c>
      <c r="V29" s="574">
        <v>132</v>
      </c>
      <c r="W29" s="574">
        <v>116.2</v>
      </c>
      <c r="X29" s="585">
        <v>106.9</v>
      </c>
      <c r="Z29" s="118">
        <v>11</v>
      </c>
      <c r="AA29" s="556"/>
    </row>
    <row r="30" spans="1:27" ht="13.5" customHeight="1" x14ac:dyDescent="0.4">
      <c r="A30" s="659"/>
      <c r="C30" s="637"/>
      <c r="D30" s="557"/>
      <c r="E30" s="558"/>
      <c r="F30" s="558"/>
      <c r="G30" s="558"/>
      <c r="H30" s="558"/>
      <c r="I30" s="558"/>
      <c r="J30" s="558"/>
      <c r="K30" s="773" t="s">
        <v>268</v>
      </c>
      <c r="L30" s="773"/>
      <c r="M30" s="773"/>
      <c r="N30" s="773" t="s">
        <v>621</v>
      </c>
      <c r="O30" s="773"/>
      <c r="P30" s="773"/>
      <c r="Q30" s="773"/>
      <c r="R30" s="558"/>
      <c r="S30" s="558"/>
      <c r="T30" s="558"/>
      <c r="U30" s="558"/>
      <c r="V30" s="558"/>
      <c r="W30" s="558"/>
      <c r="X30" s="586"/>
      <c r="Y30" s="587"/>
      <c r="Z30" s="588"/>
    </row>
    <row r="31" spans="1:27" ht="13.5" customHeight="1" x14ac:dyDescent="0.4">
      <c r="A31" s="659"/>
      <c r="B31" s="636"/>
      <c r="C31" s="637"/>
      <c r="D31" s="559"/>
      <c r="E31" s="560"/>
      <c r="F31" s="560"/>
      <c r="G31" s="560"/>
      <c r="H31" s="560"/>
      <c r="I31" s="560"/>
      <c r="J31" s="560"/>
      <c r="K31" s="773"/>
      <c r="L31" s="773"/>
      <c r="M31" s="773"/>
      <c r="N31" s="773"/>
      <c r="O31" s="773"/>
      <c r="P31" s="773"/>
      <c r="Q31" s="773"/>
      <c r="R31" s="560"/>
      <c r="S31" s="560"/>
      <c r="T31" s="560"/>
      <c r="U31" s="560"/>
      <c r="V31" s="560"/>
      <c r="W31" s="560"/>
      <c r="X31" s="589"/>
      <c r="Y31" s="587"/>
      <c r="Z31" s="566"/>
    </row>
    <row r="32" spans="1:27" s="118" customFormat="1" ht="15.75" customHeight="1" x14ac:dyDescent="0.4">
      <c r="A32" s="638" t="s">
        <v>269</v>
      </c>
      <c r="B32" s="118">
        <v>30</v>
      </c>
      <c r="C32" s="251" t="s">
        <v>458</v>
      </c>
      <c r="D32" s="573">
        <v>120</v>
      </c>
      <c r="E32" s="574">
        <v>120</v>
      </c>
      <c r="F32" s="574">
        <v>91.6</v>
      </c>
      <c r="G32" s="574">
        <v>94.2</v>
      </c>
      <c r="H32" s="574">
        <v>120.3</v>
      </c>
      <c r="I32" s="574">
        <v>135.19999999999999</v>
      </c>
      <c r="J32" s="574">
        <v>255.6</v>
      </c>
      <c r="K32" s="574">
        <v>112.6</v>
      </c>
      <c r="L32" s="574">
        <v>142.1</v>
      </c>
      <c r="M32" s="574">
        <v>106.9</v>
      </c>
      <c r="N32" s="574">
        <v>101.3</v>
      </c>
      <c r="O32" s="574">
        <v>91.5</v>
      </c>
      <c r="P32" s="574">
        <v>117.1</v>
      </c>
      <c r="Q32" s="574">
        <v>93.4</v>
      </c>
      <c r="R32" s="574">
        <v>64.900000000000006</v>
      </c>
      <c r="S32" s="574">
        <v>89.6</v>
      </c>
      <c r="T32" s="574">
        <v>88.1</v>
      </c>
      <c r="U32" s="574">
        <v>43.6</v>
      </c>
      <c r="V32" s="574">
        <v>121.3</v>
      </c>
      <c r="W32" s="574">
        <v>66.400000000000006</v>
      </c>
      <c r="X32" s="585">
        <v>104.1</v>
      </c>
      <c r="Y32" s="118">
        <v>30</v>
      </c>
      <c r="Z32" s="634">
        <v>5</v>
      </c>
    </row>
    <row r="33" spans="1:27" s="118" customFormat="1" ht="15.75" customHeight="1" x14ac:dyDescent="0.4">
      <c r="A33" s="555"/>
      <c r="C33" s="251" t="s">
        <v>459</v>
      </c>
      <c r="D33" s="573">
        <v>110.2</v>
      </c>
      <c r="E33" s="574">
        <v>110.3</v>
      </c>
      <c r="F33" s="574">
        <v>92.8</v>
      </c>
      <c r="G33" s="574">
        <v>91.3</v>
      </c>
      <c r="H33" s="574">
        <v>108.5</v>
      </c>
      <c r="I33" s="574">
        <v>111.1</v>
      </c>
      <c r="J33" s="574">
        <v>251.5</v>
      </c>
      <c r="K33" s="574">
        <v>99.8</v>
      </c>
      <c r="L33" s="574">
        <v>125.9</v>
      </c>
      <c r="M33" s="574">
        <v>107.8</v>
      </c>
      <c r="N33" s="574">
        <v>88.2</v>
      </c>
      <c r="O33" s="574">
        <v>95.2</v>
      </c>
      <c r="P33" s="574">
        <v>116.7</v>
      </c>
      <c r="Q33" s="574">
        <v>96.2</v>
      </c>
      <c r="R33" s="574">
        <v>62.2</v>
      </c>
      <c r="S33" s="574">
        <v>85.5</v>
      </c>
      <c r="T33" s="574">
        <v>86.4</v>
      </c>
      <c r="U33" s="574">
        <v>45.2</v>
      </c>
      <c r="V33" s="574">
        <v>121.1</v>
      </c>
      <c r="W33" s="574">
        <v>81</v>
      </c>
      <c r="X33" s="585">
        <v>109.4</v>
      </c>
      <c r="Y33" s="634"/>
      <c r="Z33" s="118">
        <v>6</v>
      </c>
    </row>
    <row r="34" spans="1:27" s="118" customFormat="1" ht="15.75" customHeight="1" x14ac:dyDescent="0.4">
      <c r="A34" s="555"/>
      <c r="C34" s="251" t="s">
        <v>460</v>
      </c>
      <c r="D34" s="573">
        <v>110.5</v>
      </c>
      <c r="E34" s="574">
        <v>110.6</v>
      </c>
      <c r="F34" s="574">
        <v>87.1</v>
      </c>
      <c r="G34" s="574">
        <v>85.7</v>
      </c>
      <c r="H34" s="574">
        <v>115.3</v>
      </c>
      <c r="I34" s="574">
        <v>113.1</v>
      </c>
      <c r="J34" s="574">
        <v>312.2</v>
      </c>
      <c r="K34" s="574">
        <v>101.5</v>
      </c>
      <c r="L34" s="574">
        <v>126.9</v>
      </c>
      <c r="M34" s="574">
        <v>107.9</v>
      </c>
      <c r="N34" s="574">
        <v>93.2</v>
      </c>
      <c r="O34" s="574">
        <v>88.5</v>
      </c>
      <c r="P34" s="574">
        <v>117.2</v>
      </c>
      <c r="Q34" s="574">
        <v>90.2</v>
      </c>
      <c r="R34" s="574">
        <v>58.9</v>
      </c>
      <c r="S34" s="574">
        <v>82.7</v>
      </c>
      <c r="T34" s="574">
        <v>82.1</v>
      </c>
      <c r="U34" s="574">
        <v>39.700000000000003</v>
      </c>
      <c r="V34" s="574">
        <v>119</v>
      </c>
      <c r="W34" s="574">
        <v>79.099999999999994</v>
      </c>
      <c r="X34" s="585">
        <v>100.7</v>
      </c>
      <c r="Y34" s="634"/>
      <c r="Z34" s="118">
        <v>7</v>
      </c>
    </row>
    <row r="35" spans="1:27" s="118" customFormat="1" ht="15.75" customHeight="1" x14ac:dyDescent="0.4">
      <c r="A35" s="555"/>
      <c r="C35" s="251" t="s">
        <v>461</v>
      </c>
      <c r="D35" s="573">
        <v>115.7</v>
      </c>
      <c r="E35" s="574">
        <v>115.8</v>
      </c>
      <c r="F35" s="574">
        <v>87.2</v>
      </c>
      <c r="G35" s="574">
        <v>89.4</v>
      </c>
      <c r="H35" s="574">
        <v>108.8</v>
      </c>
      <c r="I35" s="574">
        <v>120.5</v>
      </c>
      <c r="J35" s="574">
        <v>227.5</v>
      </c>
      <c r="K35" s="574">
        <v>111.7</v>
      </c>
      <c r="L35" s="574">
        <v>139.1</v>
      </c>
      <c r="M35" s="574">
        <v>109.1</v>
      </c>
      <c r="N35" s="574">
        <v>101.5</v>
      </c>
      <c r="O35" s="574">
        <v>95.1</v>
      </c>
      <c r="P35" s="574">
        <v>116</v>
      </c>
      <c r="Q35" s="574">
        <v>95.5</v>
      </c>
      <c r="R35" s="574">
        <v>59.9</v>
      </c>
      <c r="S35" s="574">
        <v>90.5</v>
      </c>
      <c r="T35" s="574">
        <v>83.3</v>
      </c>
      <c r="U35" s="574">
        <v>36.9</v>
      </c>
      <c r="V35" s="574">
        <v>123.8</v>
      </c>
      <c r="W35" s="574">
        <v>90.6</v>
      </c>
      <c r="X35" s="585">
        <v>103.6</v>
      </c>
      <c r="Z35" s="118">
        <v>8</v>
      </c>
    </row>
    <row r="36" spans="1:27" s="118" customFormat="1" ht="15.75" customHeight="1" x14ac:dyDescent="0.4">
      <c r="A36" s="638"/>
      <c r="C36" s="251" t="s">
        <v>622</v>
      </c>
      <c r="D36" s="573">
        <v>110.5</v>
      </c>
      <c r="E36" s="574">
        <v>110.6</v>
      </c>
      <c r="F36" s="574">
        <v>88.7</v>
      </c>
      <c r="G36" s="574">
        <v>88.3</v>
      </c>
      <c r="H36" s="574">
        <v>102.5</v>
      </c>
      <c r="I36" s="574">
        <v>113.2</v>
      </c>
      <c r="J36" s="574">
        <v>211.7</v>
      </c>
      <c r="K36" s="574">
        <v>89.8</v>
      </c>
      <c r="L36" s="574">
        <v>131.1</v>
      </c>
      <c r="M36" s="574">
        <v>101</v>
      </c>
      <c r="N36" s="574">
        <v>101.3</v>
      </c>
      <c r="O36" s="574">
        <v>92.1</v>
      </c>
      <c r="P36" s="574">
        <v>109.9</v>
      </c>
      <c r="Q36" s="574">
        <v>93.8</v>
      </c>
      <c r="R36" s="574">
        <v>67.3</v>
      </c>
      <c r="S36" s="574">
        <v>86.2</v>
      </c>
      <c r="T36" s="574">
        <v>83.7</v>
      </c>
      <c r="U36" s="574">
        <v>40.9</v>
      </c>
      <c r="V36" s="574">
        <v>120.3</v>
      </c>
      <c r="W36" s="574">
        <v>105.3</v>
      </c>
      <c r="X36" s="585">
        <v>101</v>
      </c>
      <c r="Z36" s="118">
        <v>9</v>
      </c>
    </row>
    <row r="37" spans="1:27" s="118" customFormat="1" ht="16.5" customHeight="1" x14ac:dyDescent="0.4">
      <c r="A37" s="638"/>
      <c r="C37" s="251" t="s">
        <v>623</v>
      </c>
      <c r="D37" s="573">
        <v>115</v>
      </c>
      <c r="E37" s="574">
        <v>115</v>
      </c>
      <c r="F37" s="574">
        <v>94.2</v>
      </c>
      <c r="G37" s="574">
        <v>90.5</v>
      </c>
      <c r="H37" s="574">
        <v>111</v>
      </c>
      <c r="I37" s="574">
        <v>115.9</v>
      </c>
      <c r="J37" s="574">
        <v>202.6</v>
      </c>
      <c r="K37" s="574">
        <v>102.5</v>
      </c>
      <c r="L37" s="574">
        <v>139.6</v>
      </c>
      <c r="M37" s="574">
        <v>106.6</v>
      </c>
      <c r="N37" s="574">
        <v>108.8</v>
      </c>
      <c r="O37" s="574">
        <v>93.3</v>
      </c>
      <c r="P37" s="574">
        <v>120.5</v>
      </c>
      <c r="Q37" s="574">
        <v>96.3</v>
      </c>
      <c r="R37" s="574">
        <v>65.900000000000006</v>
      </c>
      <c r="S37" s="574">
        <v>81.5</v>
      </c>
      <c r="T37" s="574">
        <v>86.5</v>
      </c>
      <c r="U37" s="574">
        <v>38.799999999999997</v>
      </c>
      <c r="V37" s="574">
        <v>122</v>
      </c>
      <c r="W37" s="574">
        <v>100</v>
      </c>
      <c r="X37" s="585">
        <v>107.9</v>
      </c>
      <c r="Z37" s="118">
        <v>10</v>
      </c>
      <c r="AA37" s="556"/>
    </row>
    <row r="38" spans="1:27" s="118" customFormat="1" ht="16.5" customHeight="1" x14ac:dyDescent="0.4">
      <c r="A38" s="638"/>
      <c r="C38" s="251" t="s">
        <v>624</v>
      </c>
      <c r="D38" s="573">
        <v>118.5</v>
      </c>
      <c r="E38" s="574">
        <v>118.5</v>
      </c>
      <c r="F38" s="574">
        <v>99.4</v>
      </c>
      <c r="G38" s="574">
        <v>88</v>
      </c>
      <c r="H38" s="574">
        <v>113.7</v>
      </c>
      <c r="I38" s="574">
        <v>118</v>
      </c>
      <c r="J38" s="574">
        <v>188.1</v>
      </c>
      <c r="K38" s="574">
        <v>97.3</v>
      </c>
      <c r="L38" s="574">
        <v>154.4</v>
      </c>
      <c r="M38" s="574">
        <v>110.7</v>
      </c>
      <c r="N38" s="574">
        <v>104.9</v>
      </c>
      <c r="O38" s="574">
        <v>87.8</v>
      </c>
      <c r="P38" s="574">
        <v>117</v>
      </c>
      <c r="Q38" s="574">
        <v>96.3</v>
      </c>
      <c r="R38" s="574">
        <v>72.3</v>
      </c>
      <c r="S38" s="574">
        <v>85.8</v>
      </c>
      <c r="T38" s="574">
        <v>87.7</v>
      </c>
      <c r="U38" s="574">
        <v>37.700000000000003</v>
      </c>
      <c r="V38" s="574">
        <v>122.8</v>
      </c>
      <c r="W38" s="574">
        <v>102.8</v>
      </c>
      <c r="X38" s="585">
        <v>102.3</v>
      </c>
      <c r="Z38" s="118">
        <v>11</v>
      </c>
      <c r="AA38" s="556"/>
    </row>
    <row r="39" spans="1:27" s="118" customFormat="1" ht="13.5" customHeight="1" thickBot="1" x14ac:dyDescent="0.45">
      <c r="A39" s="190"/>
      <c r="B39" s="561"/>
      <c r="C39" s="183"/>
      <c r="D39" s="575"/>
      <c r="E39" s="562"/>
      <c r="F39" s="562"/>
      <c r="G39" s="562"/>
      <c r="H39" s="562"/>
      <c r="I39" s="562"/>
      <c r="J39" s="562"/>
      <c r="K39" s="562"/>
      <c r="L39" s="562"/>
      <c r="M39" s="562"/>
      <c r="N39" s="562"/>
      <c r="O39" s="562"/>
      <c r="P39" s="562"/>
      <c r="Q39" s="562"/>
      <c r="R39" s="562"/>
      <c r="S39" s="562"/>
      <c r="T39" s="562"/>
      <c r="U39" s="562"/>
      <c r="V39" s="562"/>
      <c r="W39" s="562"/>
      <c r="X39" s="590"/>
      <c r="Y39" s="562"/>
      <c r="Z39" s="562"/>
    </row>
    <row r="40" spans="1:27" ht="9.9499999999999993" customHeight="1" x14ac:dyDescent="0.4">
      <c r="A40" s="191"/>
      <c r="D40" s="636"/>
      <c r="X40" s="552"/>
      <c r="Y40" s="171"/>
      <c r="Z40" s="637"/>
    </row>
    <row r="41" spans="1:27" ht="9.9499999999999993" customHeight="1" thickBot="1" x14ac:dyDescent="0.45">
      <c r="A41" s="191"/>
      <c r="D41" s="636"/>
      <c r="X41" s="552"/>
      <c r="Y41" s="171"/>
      <c r="Z41" s="637"/>
    </row>
    <row r="42" spans="1:27" s="118" customFormat="1" ht="15.95" customHeight="1" x14ac:dyDescent="0.4">
      <c r="A42" s="535"/>
      <c r="B42" s="798" t="s">
        <v>625</v>
      </c>
      <c r="C42" s="799"/>
      <c r="D42" s="563">
        <v>10000</v>
      </c>
      <c r="E42" s="563">
        <v>9986.9</v>
      </c>
      <c r="F42" s="563">
        <v>1093.9000000000001</v>
      </c>
      <c r="G42" s="563">
        <v>114.7</v>
      </c>
      <c r="H42" s="563">
        <v>459.1</v>
      </c>
      <c r="I42" s="563">
        <v>670.8</v>
      </c>
      <c r="J42" s="563">
        <v>379.4</v>
      </c>
      <c r="K42" s="563">
        <v>313.8</v>
      </c>
      <c r="L42" s="563">
        <v>2946.4</v>
      </c>
      <c r="M42" s="564">
        <v>427.9</v>
      </c>
      <c r="N42" s="565">
        <v>535.1</v>
      </c>
      <c r="O42" s="563">
        <v>97.5</v>
      </c>
      <c r="P42" s="563">
        <v>251.7</v>
      </c>
      <c r="Q42" s="563">
        <v>106.5</v>
      </c>
      <c r="R42" s="563">
        <v>59.8</v>
      </c>
      <c r="S42" s="563">
        <v>1856</v>
      </c>
      <c r="T42" s="563">
        <v>240.8</v>
      </c>
      <c r="U42" s="563">
        <v>105.2</v>
      </c>
      <c r="V42" s="563">
        <v>268</v>
      </c>
      <c r="W42" s="563">
        <v>60.3</v>
      </c>
      <c r="X42" s="563">
        <v>13.1</v>
      </c>
      <c r="Y42" s="799" t="s">
        <v>626</v>
      </c>
      <c r="Z42" s="799"/>
    </row>
    <row r="43" spans="1:27" ht="13.5" customHeight="1" x14ac:dyDescent="0.4">
      <c r="A43" s="143"/>
      <c r="B43" s="796"/>
      <c r="C43" s="797"/>
      <c r="D43" s="569"/>
      <c r="E43" s="551"/>
      <c r="F43" s="551"/>
      <c r="G43" s="551"/>
      <c r="H43" s="551"/>
      <c r="I43" s="551"/>
      <c r="J43" s="551"/>
      <c r="K43" s="803" t="s">
        <v>265</v>
      </c>
      <c r="L43" s="803"/>
      <c r="M43" s="803"/>
      <c r="N43" s="805" t="s">
        <v>266</v>
      </c>
      <c r="O43" s="551"/>
      <c r="P43" s="551"/>
      <c r="Q43" s="551"/>
      <c r="R43" s="551"/>
      <c r="S43" s="551"/>
      <c r="T43" s="551"/>
      <c r="U43" s="551"/>
      <c r="V43" s="551"/>
      <c r="W43" s="551"/>
      <c r="X43" s="591"/>
      <c r="Y43" s="592"/>
      <c r="Z43" s="551"/>
    </row>
    <row r="44" spans="1:27" ht="13.5" customHeight="1" x14ac:dyDescent="0.4">
      <c r="A44" s="143"/>
      <c r="B44" s="769"/>
      <c r="C44" s="770"/>
      <c r="D44" s="570"/>
      <c r="E44" s="553"/>
      <c r="F44" s="553"/>
      <c r="G44" s="553"/>
      <c r="H44" s="553"/>
      <c r="I44" s="553"/>
      <c r="J44" s="553"/>
      <c r="K44" s="804"/>
      <c r="L44" s="804"/>
      <c r="M44" s="804"/>
      <c r="N44" s="806"/>
      <c r="O44" s="553"/>
      <c r="P44" s="553"/>
      <c r="Q44" s="553"/>
      <c r="R44" s="553"/>
      <c r="S44" s="553"/>
      <c r="T44" s="553"/>
      <c r="U44" s="553"/>
      <c r="V44" s="553"/>
      <c r="W44" s="553"/>
      <c r="X44" s="581"/>
      <c r="Y44" s="587"/>
      <c r="Z44" s="571"/>
    </row>
    <row r="45" spans="1:27" s="118" customFormat="1" ht="15.75" customHeight="1" x14ac:dyDescent="0.4">
      <c r="A45" s="555"/>
      <c r="B45" s="771" t="s">
        <v>11</v>
      </c>
      <c r="C45" s="772"/>
      <c r="D45" s="572">
        <v>110.1</v>
      </c>
      <c r="E45" s="554">
        <v>110.2</v>
      </c>
      <c r="F45" s="554">
        <v>96</v>
      </c>
      <c r="G45" s="554">
        <v>100.9</v>
      </c>
      <c r="H45" s="554">
        <v>116.8</v>
      </c>
      <c r="I45" s="554">
        <v>118.1</v>
      </c>
      <c r="J45" s="554">
        <v>149.80000000000001</v>
      </c>
      <c r="K45" s="554">
        <v>95.9</v>
      </c>
      <c r="L45" s="554">
        <v>127.9</v>
      </c>
      <c r="M45" s="554">
        <v>99.8</v>
      </c>
      <c r="N45" s="554">
        <v>100.2</v>
      </c>
      <c r="O45" s="554">
        <v>91.9</v>
      </c>
      <c r="P45" s="554">
        <v>108.2</v>
      </c>
      <c r="Q45" s="554">
        <v>96.9</v>
      </c>
      <c r="R45" s="554">
        <v>55.2</v>
      </c>
      <c r="S45" s="554">
        <v>93.2</v>
      </c>
      <c r="T45" s="554">
        <v>90.7</v>
      </c>
      <c r="U45" s="554">
        <v>56.3</v>
      </c>
      <c r="V45" s="554">
        <v>126.8</v>
      </c>
      <c r="W45" s="554">
        <v>102.1</v>
      </c>
      <c r="X45" s="582">
        <v>77.099999999999994</v>
      </c>
      <c r="Y45" s="566"/>
      <c r="Z45" s="566" t="s">
        <v>8</v>
      </c>
    </row>
    <row r="46" spans="1:27" s="118" customFormat="1" ht="15.75" customHeight="1" x14ac:dyDescent="0.4">
      <c r="A46" s="555"/>
      <c r="B46" s="771" t="s">
        <v>10</v>
      </c>
      <c r="C46" s="772"/>
      <c r="D46" s="572">
        <v>111.7</v>
      </c>
      <c r="E46" s="554">
        <v>111.8</v>
      </c>
      <c r="F46" s="554">
        <v>93.2</v>
      </c>
      <c r="G46" s="554">
        <v>98.8</v>
      </c>
      <c r="H46" s="554">
        <v>114.3</v>
      </c>
      <c r="I46" s="554">
        <v>120.5</v>
      </c>
      <c r="J46" s="554">
        <v>149.4</v>
      </c>
      <c r="K46" s="554">
        <v>87.1</v>
      </c>
      <c r="L46" s="554">
        <v>132.30000000000001</v>
      </c>
      <c r="M46" s="554">
        <v>103.3</v>
      </c>
      <c r="N46" s="554">
        <v>112.6</v>
      </c>
      <c r="O46" s="554">
        <v>95.2</v>
      </c>
      <c r="P46" s="554">
        <v>117.3</v>
      </c>
      <c r="Q46" s="554">
        <v>93.8</v>
      </c>
      <c r="R46" s="554">
        <v>55.7</v>
      </c>
      <c r="S46" s="554">
        <v>93.4</v>
      </c>
      <c r="T46" s="554">
        <v>90.8</v>
      </c>
      <c r="U46" s="554">
        <v>38.5</v>
      </c>
      <c r="V46" s="554">
        <v>123.7</v>
      </c>
      <c r="W46" s="554">
        <v>112.7</v>
      </c>
      <c r="X46" s="582">
        <v>78.599999999999994</v>
      </c>
      <c r="Y46" s="566"/>
      <c r="Z46" s="566" t="s">
        <v>6</v>
      </c>
    </row>
    <row r="47" spans="1:27" s="118" customFormat="1" ht="15.75" customHeight="1" x14ac:dyDescent="0.4">
      <c r="A47" s="555"/>
      <c r="B47" s="771" t="s">
        <v>159</v>
      </c>
      <c r="C47" s="772"/>
      <c r="D47" s="572">
        <v>116.8</v>
      </c>
      <c r="E47" s="554">
        <v>116.9</v>
      </c>
      <c r="F47" s="554">
        <v>93.6</v>
      </c>
      <c r="G47" s="554">
        <v>104.9</v>
      </c>
      <c r="H47" s="554">
        <v>110.8</v>
      </c>
      <c r="I47" s="554">
        <v>128</v>
      </c>
      <c r="J47" s="554">
        <v>229.6</v>
      </c>
      <c r="K47" s="554">
        <v>95.1</v>
      </c>
      <c r="L47" s="554">
        <v>136.9</v>
      </c>
      <c r="M47" s="554">
        <v>110.3</v>
      </c>
      <c r="N47" s="554">
        <v>114.3</v>
      </c>
      <c r="O47" s="554">
        <v>88</v>
      </c>
      <c r="P47" s="554">
        <v>121.6</v>
      </c>
      <c r="Q47" s="554">
        <v>94.2</v>
      </c>
      <c r="R47" s="554">
        <v>58.6</v>
      </c>
      <c r="S47" s="554">
        <v>91.7</v>
      </c>
      <c r="T47" s="554">
        <v>91.9</v>
      </c>
      <c r="U47" s="554">
        <v>39.4</v>
      </c>
      <c r="V47" s="554">
        <v>121.7</v>
      </c>
      <c r="W47" s="554">
        <v>100.4</v>
      </c>
      <c r="X47" s="582">
        <v>80</v>
      </c>
      <c r="Y47" s="566"/>
      <c r="Z47" s="566" t="s">
        <v>160</v>
      </c>
    </row>
    <row r="48" spans="1:27" s="118" customFormat="1" ht="9" customHeight="1" x14ac:dyDescent="0.4">
      <c r="A48" s="555"/>
      <c r="B48" s="771"/>
      <c r="C48" s="772"/>
      <c r="D48" s="576"/>
      <c r="E48" s="567"/>
      <c r="F48" s="567"/>
      <c r="G48" s="567"/>
      <c r="H48" s="567"/>
      <c r="I48" s="567"/>
      <c r="J48" s="567"/>
      <c r="K48" s="567"/>
      <c r="L48" s="567"/>
      <c r="M48" s="567"/>
      <c r="N48" s="567"/>
      <c r="O48" s="567"/>
      <c r="P48" s="567"/>
      <c r="Q48" s="567"/>
      <c r="R48" s="567"/>
      <c r="S48" s="567"/>
      <c r="T48" s="567"/>
      <c r="U48" s="567"/>
      <c r="V48" s="567"/>
      <c r="W48" s="567"/>
      <c r="X48" s="593"/>
      <c r="Y48" s="577"/>
      <c r="Z48" s="577"/>
    </row>
    <row r="49" spans="1:27" s="118" customFormat="1" ht="15.75" customHeight="1" x14ac:dyDescent="0.4">
      <c r="A49" s="638" t="s">
        <v>270</v>
      </c>
      <c r="B49" s="800"/>
      <c r="C49" s="801"/>
      <c r="D49" s="576"/>
      <c r="E49" s="567"/>
      <c r="F49" s="567"/>
      <c r="G49" s="567"/>
      <c r="H49" s="567"/>
      <c r="I49" s="567"/>
      <c r="J49" s="567"/>
      <c r="K49" s="567"/>
      <c r="L49" s="567"/>
      <c r="M49" s="567"/>
      <c r="N49" s="567"/>
      <c r="O49" s="567"/>
      <c r="P49" s="567"/>
      <c r="Q49" s="567"/>
      <c r="R49" s="567"/>
      <c r="S49" s="567"/>
      <c r="T49" s="567"/>
      <c r="U49" s="567"/>
      <c r="V49" s="567"/>
      <c r="W49" s="567"/>
      <c r="X49" s="593"/>
      <c r="Y49" s="577"/>
      <c r="Z49" s="577"/>
    </row>
    <row r="50" spans="1:27" s="118" customFormat="1" ht="15.75" customHeight="1" x14ac:dyDescent="0.4">
      <c r="A50" s="638"/>
      <c r="B50" s="118">
        <v>30</v>
      </c>
      <c r="C50" s="251" t="s">
        <v>458</v>
      </c>
      <c r="D50" s="573">
        <v>113.2</v>
      </c>
      <c r="E50" s="574">
        <v>113.2</v>
      </c>
      <c r="F50" s="574">
        <v>91.7</v>
      </c>
      <c r="G50" s="574">
        <v>100.4</v>
      </c>
      <c r="H50" s="574">
        <v>100.4</v>
      </c>
      <c r="I50" s="574">
        <v>123.2</v>
      </c>
      <c r="J50" s="574">
        <v>264.60000000000002</v>
      </c>
      <c r="K50" s="574">
        <v>95</v>
      </c>
      <c r="L50" s="574">
        <v>131.5</v>
      </c>
      <c r="M50" s="574">
        <v>114.1</v>
      </c>
      <c r="N50" s="574">
        <v>104.6</v>
      </c>
      <c r="O50" s="574">
        <v>105.7</v>
      </c>
      <c r="P50" s="574">
        <v>121.9</v>
      </c>
      <c r="Q50" s="574">
        <v>86.9</v>
      </c>
      <c r="R50" s="574">
        <v>48.8</v>
      </c>
      <c r="S50" s="574">
        <v>83.2</v>
      </c>
      <c r="T50" s="574">
        <v>83.5</v>
      </c>
      <c r="U50" s="574">
        <v>35.700000000000003</v>
      </c>
      <c r="V50" s="574">
        <v>113</v>
      </c>
      <c r="W50" s="574">
        <v>99</v>
      </c>
      <c r="X50" s="585">
        <v>84.7</v>
      </c>
      <c r="Y50" s="118">
        <v>30</v>
      </c>
      <c r="Z50" s="634">
        <v>5</v>
      </c>
    </row>
    <row r="51" spans="1:27" s="118" customFormat="1" ht="15.75" customHeight="1" x14ac:dyDescent="0.4">
      <c r="A51" s="638"/>
      <c r="C51" s="251" t="s">
        <v>459</v>
      </c>
      <c r="D51" s="573">
        <v>116.4</v>
      </c>
      <c r="E51" s="574">
        <v>116.4</v>
      </c>
      <c r="F51" s="574">
        <v>92.2</v>
      </c>
      <c r="G51" s="574">
        <v>103.2</v>
      </c>
      <c r="H51" s="574">
        <v>101</v>
      </c>
      <c r="I51" s="574">
        <v>116.1</v>
      </c>
      <c r="J51" s="574">
        <v>266.7</v>
      </c>
      <c r="K51" s="574">
        <v>103.1</v>
      </c>
      <c r="L51" s="574">
        <v>139.30000000000001</v>
      </c>
      <c r="M51" s="574">
        <v>110.2</v>
      </c>
      <c r="N51" s="574">
        <v>102.6</v>
      </c>
      <c r="O51" s="574">
        <v>96.4</v>
      </c>
      <c r="P51" s="574">
        <v>126.4</v>
      </c>
      <c r="Q51" s="574">
        <v>87</v>
      </c>
      <c r="R51" s="574">
        <v>49</v>
      </c>
      <c r="S51" s="574">
        <v>87.4</v>
      </c>
      <c r="T51" s="574">
        <v>84.4</v>
      </c>
      <c r="U51" s="574">
        <v>38.4</v>
      </c>
      <c r="V51" s="574">
        <v>123.4</v>
      </c>
      <c r="W51" s="574">
        <v>110.2</v>
      </c>
      <c r="X51" s="585">
        <v>74.2</v>
      </c>
      <c r="Y51" s="634"/>
      <c r="Z51" s="118">
        <v>6</v>
      </c>
    </row>
    <row r="52" spans="1:27" s="118" customFormat="1" ht="15.75" customHeight="1" x14ac:dyDescent="0.4">
      <c r="A52" s="638"/>
      <c r="C52" s="251" t="s">
        <v>460</v>
      </c>
      <c r="D52" s="573">
        <v>121.6</v>
      </c>
      <c r="E52" s="574">
        <v>121.7</v>
      </c>
      <c r="F52" s="574">
        <v>89.6</v>
      </c>
      <c r="G52" s="574">
        <v>99.8</v>
      </c>
      <c r="H52" s="574">
        <v>123.1</v>
      </c>
      <c r="I52" s="574">
        <v>113.1</v>
      </c>
      <c r="J52" s="574">
        <v>302.89999999999998</v>
      </c>
      <c r="K52" s="574">
        <v>100.4</v>
      </c>
      <c r="L52" s="574">
        <v>148</v>
      </c>
      <c r="M52" s="574">
        <v>107.5</v>
      </c>
      <c r="N52" s="574">
        <v>104.6</v>
      </c>
      <c r="O52" s="574">
        <v>85.2</v>
      </c>
      <c r="P52" s="574">
        <v>137.19999999999999</v>
      </c>
      <c r="Q52" s="574">
        <v>90</v>
      </c>
      <c r="R52" s="574">
        <v>48.6</v>
      </c>
      <c r="S52" s="574">
        <v>92.5</v>
      </c>
      <c r="T52" s="574">
        <v>85.8</v>
      </c>
      <c r="U52" s="574">
        <v>34.299999999999997</v>
      </c>
      <c r="V52" s="574">
        <v>115.1</v>
      </c>
      <c r="W52" s="574">
        <v>105.8</v>
      </c>
      <c r="X52" s="585">
        <v>77.7</v>
      </c>
      <c r="Y52" s="634"/>
      <c r="Z52" s="118">
        <v>7</v>
      </c>
    </row>
    <row r="53" spans="1:27" s="118" customFormat="1" ht="15.75" customHeight="1" x14ac:dyDescent="0.4">
      <c r="A53" s="638"/>
      <c r="C53" s="251" t="s">
        <v>461</v>
      </c>
      <c r="D53" s="573">
        <v>109.5</v>
      </c>
      <c r="E53" s="574">
        <v>109.5</v>
      </c>
      <c r="F53" s="574">
        <v>88.1</v>
      </c>
      <c r="G53" s="574">
        <v>89.4</v>
      </c>
      <c r="H53" s="574">
        <v>107.9</v>
      </c>
      <c r="I53" s="574">
        <v>113.8</v>
      </c>
      <c r="J53" s="574">
        <v>262.7</v>
      </c>
      <c r="K53" s="574">
        <v>99.3</v>
      </c>
      <c r="L53" s="574">
        <v>121.7</v>
      </c>
      <c r="M53" s="574">
        <v>104</v>
      </c>
      <c r="N53" s="574">
        <v>106.5</v>
      </c>
      <c r="O53" s="574">
        <v>63.9</v>
      </c>
      <c r="P53" s="574">
        <v>117.2</v>
      </c>
      <c r="Q53" s="574">
        <v>90.2</v>
      </c>
      <c r="R53" s="574">
        <v>45.8</v>
      </c>
      <c r="S53" s="574">
        <v>87.9</v>
      </c>
      <c r="T53" s="574">
        <v>78.3</v>
      </c>
      <c r="U53" s="574">
        <v>30.9</v>
      </c>
      <c r="V53" s="574">
        <v>113.4</v>
      </c>
      <c r="W53" s="574">
        <v>115.5</v>
      </c>
      <c r="X53" s="585">
        <v>67.2</v>
      </c>
      <c r="Z53" s="118">
        <v>8</v>
      </c>
    </row>
    <row r="54" spans="1:27" s="118" customFormat="1" ht="15.75" customHeight="1" x14ac:dyDescent="0.4">
      <c r="A54" s="638"/>
      <c r="C54" s="251" t="s">
        <v>627</v>
      </c>
      <c r="D54" s="573">
        <v>115.5</v>
      </c>
      <c r="E54" s="574">
        <v>115.6</v>
      </c>
      <c r="F54" s="574">
        <v>97.5</v>
      </c>
      <c r="G54" s="574">
        <v>99</v>
      </c>
      <c r="H54" s="574">
        <v>102.7</v>
      </c>
      <c r="I54" s="574">
        <v>143.4</v>
      </c>
      <c r="J54" s="574">
        <v>251.8</v>
      </c>
      <c r="K54" s="574">
        <v>97.5</v>
      </c>
      <c r="L54" s="574">
        <v>137</v>
      </c>
      <c r="M54" s="574">
        <v>103.4</v>
      </c>
      <c r="N54" s="574">
        <v>100.2</v>
      </c>
      <c r="O54" s="574">
        <v>118.7</v>
      </c>
      <c r="P54" s="574">
        <v>114.5</v>
      </c>
      <c r="Q54" s="574">
        <v>86.5</v>
      </c>
      <c r="R54" s="574">
        <v>51.4</v>
      </c>
      <c r="S54" s="574">
        <v>80.099999999999994</v>
      </c>
      <c r="T54" s="574">
        <v>87.8</v>
      </c>
      <c r="U54" s="574">
        <v>35.9</v>
      </c>
      <c r="V54" s="574">
        <v>118.1</v>
      </c>
      <c r="W54" s="574">
        <v>117.9</v>
      </c>
      <c r="X54" s="585">
        <v>69.8</v>
      </c>
      <c r="Z54" s="118">
        <v>9</v>
      </c>
    </row>
    <row r="55" spans="1:27" s="118" customFormat="1" ht="16.5" customHeight="1" x14ac:dyDescent="0.4">
      <c r="A55" s="638"/>
      <c r="C55" s="251" t="s">
        <v>623</v>
      </c>
      <c r="D55" s="573">
        <v>122.9</v>
      </c>
      <c r="E55" s="574">
        <v>122.9</v>
      </c>
      <c r="F55" s="574">
        <v>95.2</v>
      </c>
      <c r="G55" s="574">
        <v>102.7</v>
      </c>
      <c r="H55" s="574">
        <v>113.4</v>
      </c>
      <c r="I55" s="574">
        <v>125.1</v>
      </c>
      <c r="J55" s="574">
        <v>257.60000000000002</v>
      </c>
      <c r="K55" s="574">
        <v>103.4</v>
      </c>
      <c r="L55" s="574">
        <v>149.6</v>
      </c>
      <c r="M55" s="574">
        <v>130.19999999999999</v>
      </c>
      <c r="N55" s="574">
        <v>119.8</v>
      </c>
      <c r="O55" s="574">
        <v>86.2</v>
      </c>
      <c r="P55" s="574">
        <v>134.5</v>
      </c>
      <c r="Q55" s="574">
        <v>100.4</v>
      </c>
      <c r="R55" s="574">
        <v>53.7</v>
      </c>
      <c r="S55" s="574">
        <v>85.5</v>
      </c>
      <c r="T55" s="574">
        <v>102.7</v>
      </c>
      <c r="U55" s="574">
        <v>39.700000000000003</v>
      </c>
      <c r="V55" s="574">
        <v>127.3</v>
      </c>
      <c r="W55" s="574">
        <v>116.1</v>
      </c>
      <c r="X55" s="585">
        <v>90.6</v>
      </c>
      <c r="Z55" s="118">
        <v>10</v>
      </c>
      <c r="AA55" s="556"/>
    </row>
    <row r="56" spans="1:27" s="118" customFormat="1" ht="16.5" customHeight="1" x14ac:dyDescent="0.4">
      <c r="A56" s="638"/>
      <c r="C56" s="251" t="s">
        <v>620</v>
      </c>
      <c r="D56" s="573">
        <v>125.4</v>
      </c>
      <c r="E56" s="574">
        <v>125.4</v>
      </c>
      <c r="F56" s="574">
        <v>107.1</v>
      </c>
      <c r="G56" s="574">
        <v>100.6</v>
      </c>
      <c r="H56" s="574">
        <v>120</v>
      </c>
      <c r="I56" s="574">
        <v>125.2</v>
      </c>
      <c r="J56" s="574">
        <v>252</v>
      </c>
      <c r="K56" s="574">
        <v>104.4</v>
      </c>
      <c r="L56" s="574">
        <v>152.80000000000001</v>
      </c>
      <c r="M56" s="574">
        <v>125.5</v>
      </c>
      <c r="N56" s="574">
        <v>121.8</v>
      </c>
      <c r="O56" s="574">
        <v>102.6</v>
      </c>
      <c r="P56" s="574">
        <v>132.1</v>
      </c>
      <c r="Q56" s="574">
        <v>96.6</v>
      </c>
      <c r="R56" s="574">
        <v>57.5</v>
      </c>
      <c r="S56" s="574">
        <v>86.4</v>
      </c>
      <c r="T56" s="574">
        <v>96.6</v>
      </c>
      <c r="U56" s="574">
        <v>40.5</v>
      </c>
      <c r="V56" s="574">
        <v>130.9</v>
      </c>
      <c r="W56" s="574">
        <v>121.2</v>
      </c>
      <c r="X56" s="585">
        <v>87</v>
      </c>
      <c r="Z56" s="118">
        <v>11</v>
      </c>
      <c r="AA56" s="556"/>
    </row>
    <row r="57" spans="1:27" ht="13.5" customHeight="1" x14ac:dyDescent="0.4">
      <c r="A57" s="659"/>
      <c r="C57" s="637"/>
      <c r="D57" s="557"/>
      <c r="E57" s="558"/>
      <c r="F57" s="558"/>
      <c r="G57" s="558"/>
      <c r="H57" s="558"/>
      <c r="I57" s="558"/>
      <c r="J57" s="558"/>
      <c r="K57" s="773" t="s">
        <v>268</v>
      </c>
      <c r="L57" s="773"/>
      <c r="M57" s="773"/>
      <c r="N57" s="773" t="s">
        <v>628</v>
      </c>
      <c r="O57" s="773"/>
      <c r="P57" s="773"/>
      <c r="Q57" s="773"/>
      <c r="R57" s="558"/>
      <c r="S57" s="558"/>
      <c r="T57" s="558"/>
      <c r="U57" s="558"/>
      <c r="V57" s="558"/>
      <c r="W57" s="558"/>
      <c r="X57" s="586"/>
      <c r="Y57" s="587"/>
      <c r="Z57" s="615"/>
    </row>
    <row r="58" spans="1:27" ht="13.5" customHeight="1" x14ac:dyDescent="0.4">
      <c r="A58" s="659"/>
      <c r="B58" s="636"/>
      <c r="C58" s="637"/>
      <c r="D58" s="559"/>
      <c r="E58" s="560"/>
      <c r="F58" s="560"/>
      <c r="G58" s="560"/>
      <c r="H58" s="560"/>
      <c r="I58" s="560"/>
      <c r="J58" s="560"/>
      <c r="K58" s="773"/>
      <c r="L58" s="773"/>
      <c r="M58" s="773"/>
      <c r="N58" s="773"/>
      <c r="O58" s="773"/>
      <c r="P58" s="773"/>
      <c r="Q58" s="773"/>
      <c r="R58" s="560"/>
      <c r="S58" s="560"/>
      <c r="T58" s="560"/>
      <c r="U58" s="560"/>
      <c r="V58" s="560"/>
      <c r="W58" s="560"/>
      <c r="X58" s="589"/>
      <c r="Y58" s="587"/>
      <c r="Z58" s="615"/>
    </row>
    <row r="59" spans="1:27" s="118" customFormat="1" ht="15.75" customHeight="1" x14ac:dyDescent="0.4">
      <c r="A59" s="638" t="s">
        <v>271</v>
      </c>
      <c r="B59" s="118">
        <v>30</v>
      </c>
      <c r="C59" s="251" t="s">
        <v>458</v>
      </c>
      <c r="D59" s="573">
        <v>122</v>
      </c>
      <c r="E59" s="574">
        <v>122</v>
      </c>
      <c r="F59" s="574">
        <v>88.8</v>
      </c>
      <c r="G59" s="574">
        <v>103.7</v>
      </c>
      <c r="H59" s="574">
        <v>113.9</v>
      </c>
      <c r="I59" s="574">
        <v>135.80000000000001</v>
      </c>
      <c r="J59" s="574">
        <v>290.8</v>
      </c>
      <c r="K59" s="574">
        <v>113.4</v>
      </c>
      <c r="L59" s="574">
        <v>144.80000000000001</v>
      </c>
      <c r="M59" s="574">
        <v>114.3</v>
      </c>
      <c r="N59" s="574">
        <v>112.7</v>
      </c>
      <c r="O59" s="574">
        <v>120</v>
      </c>
      <c r="P59" s="574">
        <v>127.5</v>
      </c>
      <c r="Q59" s="574">
        <v>96.4</v>
      </c>
      <c r="R59" s="574">
        <v>51.8</v>
      </c>
      <c r="S59" s="574">
        <v>87.9</v>
      </c>
      <c r="T59" s="574">
        <v>87.3</v>
      </c>
      <c r="U59" s="574">
        <v>39.299999999999997</v>
      </c>
      <c r="V59" s="574">
        <v>120.2</v>
      </c>
      <c r="W59" s="574">
        <v>94.2</v>
      </c>
      <c r="X59" s="585">
        <v>84.2</v>
      </c>
      <c r="Y59" s="118">
        <v>30</v>
      </c>
      <c r="Z59" s="634">
        <v>5</v>
      </c>
    </row>
    <row r="60" spans="1:27" s="118" customFormat="1" ht="15.75" customHeight="1" x14ac:dyDescent="0.4">
      <c r="A60" s="555"/>
      <c r="C60" s="251" t="s">
        <v>459</v>
      </c>
      <c r="D60" s="573">
        <v>112.7</v>
      </c>
      <c r="E60" s="574">
        <v>112.7</v>
      </c>
      <c r="F60" s="574">
        <v>90.7</v>
      </c>
      <c r="G60" s="574">
        <v>102.2</v>
      </c>
      <c r="H60" s="574">
        <v>110.9</v>
      </c>
      <c r="I60" s="574">
        <v>118.6</v>
      </c>
      <c r="J60" s="574">
        <v>274.3</v>
      </c>
      <c r="K60" s="574">
        <v>100.5</v>
      </c>
      <c r="L60" s="574">
        <v>127.6</v>
      </c>
      <c r="M60" s="574">
        <v>111.1</v>
      </c>
      <c r="N60" s="574">
        <v>104.3</v>
      </c>
      <c r="O60" s="574">
        <v>105.1</v>
      </c>
      <c r="P60" s="574">
        <v>122.6</v>
      </c>
      <c r="Q60" s="574">
        <v>92.5</v>
      </c>
      <c r="R60" s="574">
        <v>48.8</v>
      </c>
      <c r="S60" s="574">
        <v>82.6</v>
      </c>
      <c r="T60" s="574">
        <v>85.2</v>
      </c>
      <c r="U60" s="574">
        <v>41.7</v>
      </c>
      <c r="V60" s="574">
        <v>120.3</v>
      </c>
      <c r="W60" s="574">
        <v>129</v>
      </c>
      <c r="X60" s="585">
        <v>79.7</v>
      </c>
      <c r="Y60" s="634"/>
      <c r="Z60" s="118">
        <v>6</v>
      </c>
    </row>
    <row r="61" spans="1:27" s="118" customFormat="1" ht="15.75" customHeight="1" x14ac:dyDescent="0.4">
      <c r="A61" s="555"/>
      <c r="C61" s="251" t="s">
        <v>460</v>
      </c>
      <c r="D61" s="573">
        <v>114.1</v>
      </c>
      <c r="E61" s="574">
        <v>114.2</v>
      </c>
      <c r="F61" s="574">
        <v>88.7</v>
      </c>
      <c r="G61" s="574">
        <v>101.9</v>
      </c>
      <c r="H61" s="574">
        <v>121.1</v>
      </c>
      <c r="I61" s="574">
        <v>115.6</v>
      </c>
      <c r="J61" s="574">
        <v>331.2</v>
      </c>
      <c r="K61" s="574">
        <v>101.4</v>
      </c>
      <c r="L61" s="574">
        <v>131.69999999999999</v>
      </c>
      <c r="M61" s="574">
        <v>105.8</v>
      </c>
      <c r="N61" s="574">
        <v>101.4</v>
      </c>
      <c r="O61" s="574">
        <v>82.3</v>
      </c>
      <c r="P61" s="574">
        <v>129.6</v>
      </c>
      <c r="Q61" s="574">
        <v>88.7</v>
      </c>
      <c r="R61" s="574">
        <v>47.6</v>
      </c>
      <c r="S61" s="574">
        <v>81.599999999999994</v>
      </c>
      <c r="T61" s="574">
        <v>86.3</v>
      </c>
      <c r="U61" s="574">
        <v>35.700000000000003</v>
      </c>
      <c r="V61" s="574">
        <v>118.4</v>
      </c>
      <c r="W61" s="574">
        <v>117.2</v>
      </c>
      <c r="X61" s="585">
        <v>75.599999999999994</v>
      </c>
      <c r="Y61" s="634"/>
      <c r="Z61" s="118">
        <v>7</v>
      </c>
    </row>
    <row r="62" spans="1:27" s="118" customFormat="1" ht="15.75" customHeight="1" x14ac:dyDescent="0.4">
      <c r="A62" s="555"/>
      <c r="C62" s="251" t="s">
        <v>461</v>
      </c>
      <c r="D62" s="573">
        <v>116.2</v>
      </c>
      <c r="E62" s="574">
        <v>116.3</v>
      </c>
      <c r="F62" s="574">
        <v>90.9</v>
      </c>
      <c r="G62" s="574">
        <v>99.9</v>
      </c>
      <c r="H62" s="574">
        <v>109.8</v>
      </c>
      <c r="I62" s="574">
        <v>122.8</v>
      </c>
      <c r="J62" s="574">
        <v>247.3</v>
      </c>
      <c r="K62" s="574">
        <v>110.2</v>
      </c>
      <c r="L62" s="574">
        <v>139.30000000000001</v>
      </c>
      <c r="M62" s="574">
        <v>114.8</v>
      </c>
      <c r="N62" s="574">
        <v>110.6</v>
      </c>
      <c r="O62" s="574">
        <v>63.1</v>
      </c>
      <c r="P62" s="574">
        <v>123.6</v>
      </c>
      <c r="Q62" s="574">
        <v>92.3</v>
      </c>
      <c r="R62" s="574">
        <v>48</v>
      </c>
      <c r="S62" s="574">
        <v>87.9</v>
      </c>
      <c r="T62" s="574">
        <v>85.3</v>
      </c>
      <c r="U62" s="574">
        <v>33.799999999999997</v>
      </c>
      <c r="V62" s="574">
        <v>123.1</v>
      </c>
      <c r="W62" s="574">
        <v>120</v>
      </c>
      <c r="X62" s="585">
        <v>73.2</v>
      </c>
      <c r="Z62" s="118">
        <v>8</v>
      </c>
    </row>
    <row r="63" spans="1:27" s="118" customFormat="1" ht="15.75" customHeight="1" x14ac:dyDescent="0.4">
      <c r="A63" s="638"/>
      <c r="C63" s="251" t="s">
        <v>627</v>
      </c>
      <c r="D63" s="573">
        <v>113.5</v>
      </c>
      <c r="E63" s="574">
        <v>113.7</v>
      </c>
      <c r="F63" s="574">
        <v>91.9</v>
      </c>
      <c r="G63" s="574">
        <v>99.2</v>
      </c>
      <c r="H63" s="574">
        <v>108</v>
      </c>
      <c r="I63" s="574">
        <v>118.3</v>
      </c>
      <c r="J63" s="574">
        <v>227</v>
      </c>
      <c r="K63" s="574">
        <v>89.8</v>
      </c>
      <c r="L63" s="574">
        <v>135.19999999999999</v>
      </c>
      <c r="M63" s="574">
        <v>110.3</v>
      </c>
      <c r="N63" s="574">
        <v>106.9</v>
      </c>
      <c r="O63" s="574">
        <v>118.8</v>
      </c>
      <c r="P63" s="574">
        <v>118.9</v>
      </c>
      <c r="Q63" s="574">
        <v>86</v>
      </c>
      <c r="R63" s="574">
        <v>50.5</v>
      </c>
      <c r="S63" s="574">
        <v>84.9</v>
      </c>
      <c r="T63" s="574">
        <v>83.1</v>
      </c>
      <c r="U63" s="574">
        <v>38.200000000000003</v>
      </c>
      <c r="V63" s="574">
        <v>119.5</v>
      </c>
      <c r="W63" s="574">
        <v>123</v>
      </c>
      <c r="X63" s="585">
        <v>69.099999999999994</v>
      </c>
      <c r="Z63" s="118">
        <v>9</v>
      </c>
    </row>
    <row r="64" spans="1:27" s="118" customFormat="1" ht="16.5" customHeight="1" x14ac:dyDescent="0.4">
      <c r="A64" s="638"/>
      <c r="C64" s="251" t="s">
        <v>629</v>
      </c>
      <c r="D64" s="573">
        <v>117</v>
      </c>
      <c r="E64" s="574">
        <v>117.1</v>
      </c>
      <c r="F64" s="574">
        <v>99.4</v>
      </c>
      <c r="G64" s="574">
        <v>99.5</v>
      </c>
      <c r="H64" s="574">
        <v>101.4</v>
      </c>
      <c r="I64" s="574">
        <v>123.8</v>
      </c>
      <c r="J64" s="574">
        <v>227.3</v>
      </c>
      <c r="K64" s="574">
        <v>102.1</v>
      </c>
      <c r="L64" s="574">
        <v>141.30000000000001</v>
      </c>
      <c r="M64" s="574">
        <v>115</v>
      </c>
      <c r="N64" s="574">
        <v>118.3</v>
      </c>
      <c r="O64" s="574">
        <v>84.2</v>
      </c>
      <c r="P64" s="574">
        <v>131.80000000000001</v>
      </c>
      <c r="Q64" s="574">
        <v>91.3</v>
      </c>
      <c r="R64" s="574">
        <v>49.5</v>
      </c>
      <c r="S64" s="574">
        <v>83.6</v>
      </c>
      <c r="T64" s="574">
        <v>86.8</v>
      </c>
      <c r="U64" s="574">
        <v>36.9</v>
      </c>
      <c r="V64" s="574">
        <v>121.4</v>
      </c>
      <c r="W64" s="574">
        <v>105.4</v>
      </c>
      <c r="X64" s="585">
        <v>82.6</v>
      </c>
      <c r="Z64" s="118">
        <v>10</v>
      </c>
      <c r="AA64" s="556"/>
    </row>
    <row r="65" spans="1:27" s="118" customFormat="1" ht="16.5" customHeight="1" x14ac:dyDescent="0.4">
      <c r="A65" s="638"/>
      <c r="C65" s="251" t="s">
        <v>624</v>
      </c>
      <c r="D65" s="573">
        <v>122</v>
      </c>
      <c r="E65" s="574">
        <v>121.5</v>
      </c>
      <c r="F65" s="574">
        <v>113</v>
      </c>
      <c r="G65" s="574">
        <v>93.8</v>
      </c>
      <c r="H65" s="574">
        <v>107.6</v>
      </c>
      <c r="I65" s="574">
        <v>121.2</v>
      </c>
      <c r="J65" s="574">
        <v>210.6</v>
      </c>
      <c r="K65" s="574">
        <v>97.8</v>
      </c>
      <c r="L65" s="574">
        <v>155.9</v>
      </c>
      <c r="M65" s="574">
        <v>115.5</v>
      </c>
      <c r="N65" s="574">
        <v>123.8</v>
      </c>
      <c r="O65" s="574">
        <v>108.3</v>
      </c>
      <c r="P65" s="574">
        <v>130.80000000000001</v>
      </c>
      <c r="Q65" s="574">
        <v>89.3</v>
      </c>
      <c r="R65" s="574">
        <v>56.1</v>
      </c>
      <c r="S65" s="574">
        <v>84.4</v>
      </c>
      <c r="T65" s="574">
        <v>89.6</v>
      </c>
      <c r="U65" s="574">
        <v>34.4</v>
      </c>
      <c r="V65" s="574">
        <v>122</v>
      </c>
      <c r="W65" s="574">
        <v>102</v>
      </c>
      <c r="X65" s="585">
        <v>83.7</v>
      </c>
      <c r="Z65" s="118">
        <v>11</v>
      </c>
      <c r="AA65" s="556"/>
    </row>
    <row r="66" spans="1:27" s="118" customFormat="1" ht="13.5" customHeight="1" thickBot="1" x14ac:dyDescent="0.45">
      <c r="A66" s="190"/>
      <c r="B66" s="561"/>
      <c r="C66" s="183"/>
      <c r="D66" s="575"/>
      <c r="E66" s="562"/>
      <c r="F66" s="562"/>
      <c r="G66" s="562"/>
      <c r="H66" s="562"/>
      <c r="I66" s="562"/>
      <c r="J66" s="562"/>
      <c r="K66" s="562"/>
      <c r="L66" s="562"/>
      <c r="M66" s="562"/>
      <c r="N66" s="562"/>
      <c r="O66" s="562"/>
      <c r="P66" s="562"/>
      <c r="Q66" s="562"/>
      <c r="R66" s="562"/>
      <c r="S66" s="562"/>
      <c r="T66" s="562"/>
      <c r="U66" s="562"/>
      <c r="V66" s="562"/>
      <c r="W66" s="562"/>
      <c r="X66" s="590"/>
      <c r="Y66" s="562"/>
      <c r="Z66" s="562"/>
    </row>
    <row r="67" spans="1:27" ht="9.9499999999999993" customHeight="1" x14ac:dyDescent="0.4">
      <c r="A67" s="191"/>
      <c r="D67" s="636"/>
      <c r="X67" s="552"/>
      <c r="Y67" s="171"/>
      <c r="Z67" s="637"/>
    </row>
    <row r="68" spans="1:27" ht="9.9499999999999993" customHeight="1" thickBot="1" x14ac:dyDescent="0.45">
      <c r="A68" s="191"/>
      <c r="D68" s="636"/>
      <c r="X68" s="552"/>
      <c r="Y68" s="171"/>
      <c r="Z68" s="637"/>
    </row>
    <row r="69" spans="1:27" s="118" customFormat="1" ht="15.95" customHeight="1" x14ac:dyDescent="0.4">
      <c r="A69" s="535"/>
      <c r="B69" s="798" t="s">
        <v>616</v>
      </c>
      <c r="C69" s="799"/>
      <c r="D69" s="563">
        <v>10000</v>
      </c>
      <c r="E69" s="563">
        <v>9990.7999999999993</v>
      </c>
      <c r="F69" s="563">
        <v>1948</v>
      </c>
      <c r="G69" s="563">
        <v>228</v>
      </c>
      <c r="H69" s="563">
        <v>1073.3</v>
      </c>
      <c r="I69" s="563">
        <v>667.7</v>
      </c>
      <c r="J69" s="563">
        <v>118.5</v>
      </c>
      <c r="K69" s="563">
        <v>472.9</v>
      </c>
      <c r="L69" s="563">
        <v>440.5</v>
      </c>
      <c r="M69" s="564">
        <v>807.9</v>
      </c>
      <c r="N69" s="565">
        <v>1337.6</v>
      </c>
      <c r="O69" s="563">
        <v>213.6</v>
      </c>
      <c r="P69" s="563">
        <v>315.60000000000002</v>
      </c>
      <c r="Q69" s="563">
        <v>150.19999999999999</v>
      </c>
      <c r="R69" s="563">
        <v>154</v>
      </c>
      <c r="S69" s="563">
        <v>1586.4</v>
      </c>
      <c r="T69" s="563">
        <v>214.4</v>
      </c>
      <c r="U69" s="563">
        <v>117.3</v>
      </c>
      <c r="V69" s="563" t="s">
        <v>2</v>
      </c>
      <c r="W69" s="563">
        <v>144.9</v>
      </c>
      <c r="X69" s="563">
        <v>9.1999999999999993</v>
      </c>
      <c r="Y69" s="799" t="s">
        <v>630</v>
      </c>
      <c r="Z69" s="799"/>
    </row>
    <row r="70" spans="1:27" ht="13.5" customHeight="1" x14ac:dyDescent="0.4">
      <c r="A70" s="143"/>
      <c r="B70" s="796"/>
      <c r="C70" s="797"/>
      <c r="D70" s="569"/>
      <c r="E70" s="551"/>
      <c r="F70" s="551"/>
      <c r="G70" s="551"/>
      <c r="H70" s="551"/>
      <c r="I70" s="551"/>
      <c r="J70" s="551"/>
      <c r="K70" s="803" t="s">
        <v>265</v>
      </c>
      <c r="L70" s="803"/>
      <c r="M70" s="803"/>
      <c r="N70" s="805" t="s">
        <v>266</v>
      </c>
      <c r="O70" s="551"/>
      <c r="P70" s="551"/>
      <c r="Q70" s="551"/>
      <c r="R70" s="551"/>
      <c r="S70" s="551"/>
      <c r="T70" s="551"/>
      <c r="U70" s="551"/>
      <c r="V70" s="551"/>
      <c r="W70" s="551"/>
      <c r="X70" s="591"/>
      <c r="Y70" s="592"/>
      <c r="Z70" s="551"/>
    </row>
    <row r="71" spans="1:27" ht="13.5" customHeight="1" x14ac:dyDescent="0.4">
      <c r="A71" s="143"/>
      <c r="B71" s="769"/>
      <c r="C71" s="770"/>
      <c r="D71" s="570"/>
      <c r="E71" s="553"/>
      <c r="F71" s="553"/>
      <c r="G71" s="553"/>
      <c r="H71" s="553"/>
      <c r="I71" s="553"/>
      <c r="J71" s="553"/>
      <c r="K71" s="804"/>
      <c r="L71" s="804"/>
      <c r="M71" s="804"/>
      <c r="N71" s="806"/>
      <c r="O71" s="553"/>
      <c r="P71" s="553"/>
      <c r="Q71" s="553"/>
      <c r="R71" s="553"/>
      <c r="S71" s="553"/>
      <c r="T71" s="553"/>
      <c r="U71" s="553"/>
      <c r="V71" s="553"/>
      <c r="W71" s="553"/>
      <c r="X71" s="581"/>
      <c r="Y71" s="587"/>
      <c r="Z71" s="571"/>
    </row>
    <row r="72" spans="1:27" s="118" customFormat="1" ht="15.75" customHeight="1" x14ac:dyDescent="0.4">
      <c r="A72" s="555"/>
      <c r="B72" s="771" t="s">
        <v>9</v>
      </c>
      <c r="C72" s="772"/>
      <c r="D72" s="572">
        <v>138.9</v>
      </c>
      <c r="E72" s="554">
        <v>138.9</v>
      </c>
      <c r="F72" s="554">
        <v>115.4</v>
      </c>
      <c r="G72" s="554">
        <v>120</v>
      </c>
      <c r="H72" s="554">
        <v>127.1</v>
      </c>
      <c r="I72" s="554">
        <v>475.8</v>
      </c>
      <c r="J72" s="554">
        <v>153.80000000000001</v>
      </c>
      <c r="K72" s="554" t="s">
        <v>4</v>
      </c>
      <c r="L72" s="554">
        <v>554.4</v>
      </c>
      <c r="M72" s="554">
        <v>36.299999999999997</v>
      </c>
      <c r="N72" s="554">
        <v>108.6</v>
      </c>
      <c r="O72" s="554" t="s">
        <v>4</v>
      </c>
      <c r="P72" s="554">
        <v>108.9</v>
      </c>
      <c r="Q72" s="554">
        <v>83.3</v>
      </c>
      <c r="R72" s="554">
        <v>39.9</v>
      </c>
      <c r="S72" s="554">
        <v>80.2</v>
      </c>
      <c r="T72" s="554">
        <v>81.900000000000006</v>
      </c>
      <c r="U72" s="554">
        <v>64</v>
      </c>
      <c r="V72" s="554" t="s">
        <v>2</v>
      </c>
      <c r="W72" s="554">
        <v>83.7</v>
      </c>
      <c r="X72" s="582">
        <v>130.19999999999999</v>
      </c>
      <c r="Y72" s="566"/>
      <c r="Z72" s="566" t="s">
        <v>8</v>
      </c>
    </row>
    <row r="73" spans="1:27" s="118" customFormat="1" ht="15.75" customHeight="1" x14ac:dyDescent="0.4">
      <c r="A73" s="555"/>
      <c r="B73" s="771" t="s">
        <v>7</v>
      </c>
      <c r="C73" s="772"/>
      <c r="D73" s="572">
        <v>134.19999999999999</v>
      </c>
      <c r="E73" s="554">
        <v>134.19999999999999</v>
      </c>
      <c r="F73" s="554">
        <v>100.7</v>
      </c>
      <c r="G73" s="554">
        <v>104.7</v>
      </c>
      <c r="H73" s="554">
        <v>114.5</v>
      </c>
      <c r="I73" s="554">
        <v>481.3</v>
      </c>
      <c r="J73" s="554">
        <v>133.69999999999999</v>
      </c>
      <c r="K73" s="554" t="s">
        <v>4</v>
      </c>
      <c r="L73" s="554">
        <v>583.9</v>
      </c>
      <c r="M73" s="554">
        <v>53.3</v>
      </c>
      <c r="N73" s="554">
        <v>86.2</v>
      </c>
      <c r="O73" s="554" t="s">
        <v>4</v>
      </c>
      <c r="P73" s="554">
        <v>95.1</v>
      </c>
      <c r="Q73" s="554">
        <v>92.1</v>
      </c>
      <c r="R73" s="554">
        <v>44.2</v>
      </c>
      <c r="S73" s="554">
        <v>83.8</v>
      </c>
      <c r="T73" s="554">
        <v>90.3</v>
      </c>
      <c r="U73" s="554">
        <v>43.5</v>
      </c>
      <c r="V73" s="554" t="s">
        <v>2</v>
      </c>
      <c r="W73" s="554">
        <v>89.6</v>
      </c>
      <c r="X73" s="582">
        <v>145.69999999999999</v>
      </c>
      <c r="Y73" s="566"/>
      <c r="Z73" s="566" t="s">
        <v>6</v>
      </c>
    </row>
    <row r="74" spans="1:27" s="118" customFormat="1" ht="15.75" customHeight="1" x14ac:dyDescent="0.4">
      <c r="A74" s="555"/>
      <c r="B74" s="771" t="s">
        <v>161</v>
      </c>
      <c r="C74" s="772"/>
      <c r="D74" s="572">
        <v>133.19999999999999</v>
      </c>
      <c r="E74" s="554">
        <v>133.19999999999999</v>
      </c>
      <c r="F74" s="554">
        <v>100.4</v>
      </c>
      <c r="G74" s="554">
        <v>45.3</v>
      </c>
      <c r="H74" s="554">
        <v>140.6</v>
      </c>
      <c r="I74" s="554">
        <v>379</v>
      </c>
      <c r="J74" s="554">
        <v>256.89999999999998</v>
      </c>
      <c r="K74" s="554" t="s">
        <v>4</v>
      </c>
      <c r="L74" s="554">
        <v>587.79999999999995</v>
      </c>
      <c r="M74" s="554">
        <v>74.2</v>
      </c>
      <c r="N74" s="554">
        <v>89.9</v>
      </c>
      <c r="O74" s="554" t="s">
        <v>4</v>
      </c>
      <c r="P74" s="554">
        <v>106.2</v>
      </c>
      <c r="Q74" s="554">
        <v>91.4</v>
      </c>
      <c r="R74" s="554">
        <v>43.9</v>
      </c>
      <c r="S74" s="554">
        <v>80.3</v>
      </c>
      <c r="T74" s="554">
        <v>82.3</v>
      </c>
      <c r="U74" s="554">
        <v>50</v>
      </c>
      <c r="V74" s="554" t="s">
        <v>2</v>
      </c>
      <c r="W74" s="554">
        <v>118.7</v>
      </c>
      <c r="X74" s="582">
        <v>128.80000000000001</v>
      </c>
      <c r="Y74" s="566"/>
      <c r="Z74" s="566" t="s">
        <v>160</v>
      </c>
    </row>
    <row r="75" spans="1:27" s="118" customFormat="1" ht="9" customHeight="1" x14ac:dyDescent="0.4">
      <c r="A75" s="555"/>
      <c r="B75" s="771"/>
      <c r="C75" s="772"/>
      <c r="D75" s="572"/>
      <c r="E75" s="554"/>
      <c r="F75" s="554"/>
      <c r="G75" s="554"/>
      <c r="H75" s="554"/>
      <c r="I75" s="554"/>
      <c r="J75" s="554"/>
      <c r="K75" s="554"/>
      <c r="L75" s="554"/>
      <c r="M75" s="554"/>
      <c r="N75" s="554"/>
      <c r="O75" s="554"/>
      <c r="P75" s="554"/>
      <c r="Q75" s="554"/>
      <c r="R75" s="554"/>
      <c r="S75" s="554"/>
      <c r="T75" s="554"/>
      <c r="U75" s="554"/>
      <c r="V75" s="554"/>
      <c r="W75" s="554"/>
      <c r="X75" s="582"/>
      <c r="Y75" s="577"/>
      <c r="Z75" s="577"/>
    </row>
    <row r="76" spans="1:27" s="118" customFormat="1" ht="15.75" customHeight="1" x14ac:dyDescent="0.4">
      <c r="A76" s="638" t="s">
        <v>272</v>
      </c>
      <c r="B76" s="800"/>
      <c r="C76" s="801"/>
      <c r="D76" s="572"/>
      <c r="E76" s="554"/>
      <c r="F76" s="554"/>
      <c r="G76" s="554"/>
      <c r="H76" s="554"/>
      <c r="I76" s="554"/>
      <c r="J76" s="554"/>
      <c r="K76" s="554"/>
      <c r="L76" s="554"/>
      <c r="M76" s="554"/>
      <c r="N76" s="554" t="s">
        <v>5</v>
      </c>
      <c r="O76" s="554"/>
      <c r="P76" s="554"/>
      <c r="Q76" s="554"/>
      <c r="R76" s="554"/>
      <c r="S76" s="554"/>
      <c r="T76" s="554"/>
      <c r="U76" s="554"/>
      <c r="V76" s="554"/>
      <c r="W76" s="554"/>
      <c r="X76" s="582"/>
      <c r="Y76" s="577"/>
      <c r="Z76" s="577"/>
    </row>
    <row r="77" spans="1:27" s="118" customFormat="1" ht="15.75" customHeight="1" x14ac:dyDescent="0.4">
      <c r="A77" s="638"/>
      <c r="B77" s="118">
        <v>30</v>
      </c>
      <c r="C77" s="251" t="s">
        <v>458</v>
      </c>
      <c r="D77" s="573">
        <v>137.4</v>
      </c>
      <c r="E77" s="574">
        <v>137.4</v>
      </c>
      <c r="F77" s="574">
        <v>106.3</v>
      </c>
      <c r="G77" s="574">
        <v>42.8</v>
      </c>
      <c r="H77" s="574">
        <v>177</v>
      </c>
      <c r="I77" s="574">
        <v>330.3</v>
      </c>
      <c r="J77" s="574">
        <v>307.60000000000002</v>
      </c>
      <c r="K77" s="578" t="s">
        <v>4</v>
      </c>
      <c r="L77" s="574">
        <v>578.6</v>
      </c>
      <c r="M77" s="574">
        <v>56.3</v>
      </c>
      <c r="N77" s="574">
        <v>102.4</v>
      </c>
      <c r="O77" s="578" t="s">
        <v>4</v>
      </c>
      <c r="P77" s="574">
        <v>110.5</v>
      </c>
      <c r="Q77" s="574">
        <v>107.7</v>
      </c>
      <c r="R77" s="574">
        <v>60.5</v>
      </c>
      <c r="S77" s="574">
        <v>90</v>
      </c>
      <c r="T77" s="574">
        <v>88.5</v>
      </c>
      <c r="U77" s="574">
        <v>44</v>
      </c>
      <c r="V77" s="578" t="s">
        <v>2</v>
      </c>
      <c r="W77" s="574">
        <v>140.80000000000001</v>
      </c>
      <c r="X77" s="585">
        <v>136.5</v>
      </c>
      <c r="Y77" s="118">
        <v>30</v>
      </c>
      <c r="Z77" s="634">
        <v>5</v>
      </c>
    </row>
    <row r="78" spans="1:27" s="118" customFormat="1" ht="15.75" customHeight="1" x14ac:dyDescent="0.4">
      <c r="A78" s="638"/>
      <c r="C78" s="251" t="s">
        <v>459</v>
      </c>
      <c r="D78" s="573">
        <v>140.5</v>
      </c>
      <c r="E78" s="574">
        <v>140.5</v>
      </c>
      <c r="F78" s="574">
        <v>108.1</v>
      </c>
      <c r="G78" s="574">
        <v>45.8</v>
      </c>
      <c r="H78" s="574">
        <v>180.7</v>
      </c>
      <c r="I78" s="574">
        <v>359.6</v>
      </c>
      <c r="J78" s="574">
        <v>306.39999999999998</v>
      </c>
      <c r="K78" s="578" t="s">
        <v>4</v>
      </c>
      <c r="L78" s="574">
        <v>596.70000000000005</v>
      </c>
      <c r="M78" s="574">
        <v>57.1</v>
      </c>
      <c r="N78" s="574">
        <v>93.3</v>
      </c>
      <c r="O78" s="578" t="s">
        <v>4</v>
      </c>
      <c r="P78" s="574">
        <v>115.3</v>
      </c>
      <c r="Q78" s="574">
        <v>110.7</v>
      </c>
      <c r="R78" s="574">
        <v>55.7</v>
      </c>
      <c r="S78" s="574">
        <v>92.5</v>
      </c>
      <c r="T78" s="574">
        <v>98.5</v>
      </c>
      <c r="U78" s="574">
        <v>45.2</v>
      </c>
      <c r="V78" s="578" t="s">
        <v>2</v>
      </c>
      <c r="W78" s="574">
        <v>141.69999999999999</v>
      </c>
      <c r="X78" s="585">
        <v>141.5</v>
      </c>
      <c r="Y78" s="634"/>
      <c r="Z78" s="118">
        <v>6</v>
      </c>
    </row>
    <row r="79" spans="1:27" s="118" customFormat="1" ht="15.75" customHeight="1" x14ac:dyDescent="0.4">
      <c r="A79" s="638"/>
      <c r="C79" s="251" t="s">
        <v>460</v>
      </c>
      <c r="D79" s="573">
        <v>138.80000000000001</v>
      </c>
      <c r="E79" s="574">
        <v>138.80000000000001</v>
      </c>
      <c r="F79" s="574">
        <v>102</v>
      </c>
      <c r="G79" s="574">
        <v>42.6</v>
      </c>
      <c r="H79" s="574">
        <v>170.5</v>
      </c>
      <c r="I79" s="574">
        <v>367</v>
      </c>
      <c r="J79" s="574">
        <v>329.4</v>
      </c>
      <c r="K79" s="578" t="s">
        <v>4</v>
      </c>
      <c r="L79" s="574">
        <v>566.29999999999995</v>
      </c>
      <c r="M79" s="574">
        <v>60.2</v>
      </c>
      <c r="N79" s="574">
        <v>97.7</v>
      </c>
      <c r="O79" s="578" t="s">
        <v>4</v>
      </c>
      <c r="P79" s="574">
        <v>111.2</v>
      </c>
      <c r="Q79" s="574">
        <v>109.8</v>
      </c>
      <c r="R79" s="574">
        <v>48.8</v>
      </c>
      <c r="S79" s="574">
        <v>95</v>
      </c>
      <c r="T79" s="574">
        <v>103.4</v>
      </c>
      <c r="U79" s="574">
        <v>44.7</v>
      </c>
      <c r="V79" s="578" t="s">
        <v>2</v>
      </c>
      <c r="W79" s="574">
        <v>145.4</v>
      </c>
      <c r="X79" s="585">
        <v>124.8</v>
      </c>
      <c r="Y79" s="634"/>
      <c r="Z79" s="118">
        <v>7</v>
      </c>
    </row>
    <row r="80" spans="1:27" s="118" customFormat="1" ht="15.75" customHeight="1" x14ac:dyDescent="0.4">
      <c r="A80" s="638"/>
      <c r="C80" s="251" t="s">
        <v>461</v>
      </c>
      <c r="D80" s="573">
        <v>146.5</v>
      </c>
      <c r="E80" s="574">
        <v>146.5</v>
      </c>
      <c r="F80" s="574">
        <v>106.8</v>
      </c>
      <c r="G80" s="574">
        <v>43.3</v>
      </c>
      <c r="H80" s="574">
        <v>173.6</v>
      </c>
      <c r="I80" s="574">
        <v>418</v>
      </c>
      <c r="J80" s="574">
        <v>338.2</v>
      </c>
      <c r="K80" s="578" t="s">
        <v>4</v>
      </c>
      <c r="L80" s="574">
        <v>602.5</v>
      </c>
      <c r="M80" s="574">
        <v>61.1</v>
      </c>
      <c r="N80" s="574">
        <v>104.5</v>
      </c>
      <c r="O80" s="578" t="s">
        <v>4</v>
      </c>
      <c r="P80" s="574">
        <v>111.3</v>
      </c>
      <c r="Q80" s="574">
        <v>104.7</v>
      </c>
      <c r="R80" s="574">
        <v>59.3</v>
      </c>
      <c r="S80" s="574">
        <v>92.2</v>
      </c>
      <c r="T80" s="574">
        <v>99.2</v>
      </c>
      <c r="U80" s="574">
        <v>42.7</v>
      </c>
      <c r="V80" s="578" t="s">
        <v>2</v>
      </c>
      <c r="W80" s="574">
        <v>151.4</v>
      </c>
      <c r="X80" s="585">
        <v>156.80000000000001</v>
      </c>
      <c r="Z80" s="118">
        <v>8</v>
      </c>
    </row>
    <row r="81" spans="1:27" s="118" customFormat="1" ht="15.75" customHeight="1" x14ac:dyDescent="0.4">
      <c r="A81" s="638"/>
      <c r="C81" s="251" t="s">
        <v>631</v>
      </c>
      <c r="D81" s="573">
        <v>141.4</v>
      </c>
      <c r="E81" s="574">
        <v>141.4</v>
      </c>
      <c r="F81" s="574">
        <v>103.2</v>
      </c>
      <c r="G81" s="574">
        <v>43</v>
      </c>
      <c r="H81" s="574">
        <v>175.2</v>
      </c>
      <c r="I81" s="574">
        <v>369.1</v>
      </c>
      <c r="J81" s="574">
        <v>314.39999999999998</v>
      </c>
      <c r="K81" s="578" t="s">
        <v>4</v>
      </c>
      <c r="L81" s="574">
        <v>567.20000000000005</v>
      </c>
      <c r="M81" s="574">
        <v>61.4</v>
      </c>
      <c r="N81" s="574">
        <v>117.4</v>
      </c>
      <c r="O81" s="578" t="s">
        <v>4</v>
      </c>
      <c r="P81" s="574">
        <v>113.7</v>
      </c>
      <c r="Q81" s="574">
        <v>107.3</v>
      </c>
      <c r="R81" s="574">
        <v>61.1</v>
      </c>
      <c r="S81" s="574">
        <v>87.7</v>
      </c>
      <c r="T81" s="574">
        <v>100.3</v>
      </c>
      <c r="U81" s="574">
        <v>42.5</v>
      </c>
      <c r="V81" s="578" t="s">
        <v>2</v>
      </c>
      <c r="W81" s="574">
        <v>146.80000000000001</v>
      </c>
      <c r="X81" s="585">
        <v>152.4</v>
      </c>
      <c r="Z81" s="118">
        <v>9</v>
      </c>
    </row>
    <row r="82" spans="1:27" s="118" customFormat="1" ht="16.5" customHeight="1" x14ac:dyDescent="0.4">
      <c r="A82" s="638"/>
      <c r="C82" s="251" t="s">
        <v>632</v>
      </c>
      <c r="D82" s="573">
        <v>139.5</v>
      </c>
      <c r="E82" s="574">
        <v>139.5</v>
      </c>
      <c r="F82" s="574">
        <v>107.2</v>
      </c>
      <c r="G82" s="574">
        <v>50.2</v>
      </c>
      <c r="H82" s="574">
        <v>182.9</v>
      </c>
      <c r="I82" s="574">
        <v>301.2</v>
      </c>
      <c r="J82" s="574">
        <v>333.7</v>
      </c>
      <c r="K82" s="578" t="s">
        <v>4</v>
      </c>
      <c r="L82" s="574">
        <v>567.4</v>
      </c>
      <c r="M82" s="574">
        <v>58.6</v>
      </c>
      <c r="N82" s="574">
        <v>114.7</v>
      </c>
      <c r="O82" s="578" t="s">
        <v>4</v>
      </c>
      <c r="P82" s="574">
        <v>119.6</v>
      </c>
      <c r="Q82" s="574">
        <v>104.6</v>
      </c>
      <c r="R82" s="574">
        <v>52.3</v>
      </c>
      <c r="S82" s="574">
        <v>95.4</v>
      </c>
      <c r="T82" s="574">
        <v>84.7</v>
      </c>
      <c r="U82" s="574">
        <v>41.2</v>
      </c>
      <c r="V82" s="578" t="s">
        <v>2</v>
      </c>
      <c r="W82" s="574">
        <v>144.19999999999999</v>
      </c>
      <c r="X82" s="585">
        <v>144.4</v>
      </c>
      <c r="Z82" s="118">
        <v>10</v>
      </c>
      <c r="AA82" s="556"/>
    </row>
    <row r="83" spans="1:27" s="118" customFormat="1" ht="16.5" customHeight="1" x14ac:dyDescent="0.4">
      <c r="A83" s="638"/>
      <c r="C83" s="251" t="s">
        <v>633</v>
      </c>
      <c r="D83" s="573">
        <v>139.1</v>
      </c>
      <c r="E83" s="574">
        <v>139.1</v>
      </c>
      <c r="F83" s="574">
        <v>104.3</v>
      </c>
      <c r="G83" s="574">
        <v>54.7</v>
      </c>
      <c r="H83" s="574">
        <v>174.3</v>
      </c>
      <c r="I83" s="574">
        <v>344.9</v>
      </c>
      <c r="J83" s="574">
        <v>303.10000000000002</v>
      </c>
      <c r="K83" s="578" t="s">
        <v>4</v>
      </c>
      <c r="L83" s="574">
        <v>568.9</v>
      </c>
      <c r="M83" s="574">
        <v>57.2</v>
      </c>
      <c r="N83" s="574">
        <v>109.5</v>
      </c>
      <c r="O83" s="578" t="s">
        <v>4</v>
      </c>
      <c r="P83" s="574">
        <v>124.1</v>
      </c>
      <c r="Q83" s="574">
        <v>102.1</v>
      </c>
      <c r="R83" s="574">
        <v>58.3</v>
      </c>
      <c r="S83" s="574">
        <v>92.9</v>
      </c>
      <c r="T83" s="574">
        <v>73.599999999999994</v>
      </c>
      <c r="U83" s="574">
        <v>39.200000000000003</v>
      </c>
      <c r="V83" s="578" t="s">
        <v>2</v>
      </c>
      <c r="W83" s="574">
        <v>140.6</v>
      </c>
      <c r="X83" s="585">
        <v>144</v>
      </c>
      <c r="Z83" s="118">
        <v>11</v>
      </c>
      <c r="AA83" s="556"/>
    </row>
    <row r="84" spans="1:27" ht="13.5" customHeight="1" x14ac:dyDescent="0.4">
      <c r="A84" s="659"/>
      <c r="C84" s="637"/>
      <c r="D84" s="557"/>
      <c r="E84" s="558"/>
      <c r="F84" s="558"/>
      <c r="G84" s="558"/>
      <c r="H84" s="558"/>
      <c r="I84" s="558"/>
      <c r="J84" s="558"/>
      <c r="K84" s="773" t="s">
        <v>268</v>
      </c>
      <c r="L84" s="773"/>
      <c r="M84" s="773"/>
      <c r="N84" s="773" t="s">
        <v>634</v>
      </c>
      <c r="O84" s="773"/>
      <c r="P84" s="773"/>
      <c r="Q84" s="773"/>
      <c r="R84" s="558"/>
      <c r="S84" s="558"/>
      <c r="T84" s="558"/>
      <c r="U84" s="558"/>
      <c r="V84" s="558"/>
      <c r="W84" s="558"/>
      <c r="X84" s="586"/>
      <c r="Y84" s="587"/>
      <c r="Z84" s="615"/>
    </row>
    <row r="85" spans="1:27" ht="13.5" customHeight="1" x14ac:dyDescent="0.4">
      <c r="A85" s="659"/>
      <c r="B85" s="636"/>
      <c r="C85" s="637"/>
      <c r="D85" s="559"/>
      <c r="E85" s="560"/>
      <c r="F85" s="560"/>
      <c r="G85" s="560"/>
      <c r="H85" s="560"/>
      <c r="I85" s="560"/>
      <c r="J85" s="560"/>
      <c r="K85" s="773"/>
      <c r="L85" s="773"/>
      <c r="M85" s="773"/>
      <c r="N85" s="773"/>
      <c r="O85" s="773"/>
      <c r="P85" s="773"/>
      <c r="Q85" s="773"/>
      <c r="R85" s="560"/>
      <c r="S85" s="560"/>
      <c r="T85" s="560"/>
      <c r="U85" s="560"/>
      <c r="V85" s="560"/>
      <c r="W85" s="560"/>
      <c r="X85" s="589"/>
      <c r="Y85" s="587"/>
      <c r="Z85" s="615"/>
    </row>
    <row r="86" spans="1:27" s="118" customFormat="1" ht="15.75" customHeight="1" x14ac:dyDescent="0.4">
      <c r="A86" s="638" t="s">
        <v>273</v>
      </c>
      <c r="B86" s="118">
        <v>30</v>
      </c>
      <c r="C86" s="251" t="s">
        <v>458</v>
      </c>
      <c r="D86" s="573">
        <v>140.80000000000001</v>
      </c>
      <c r="E86" s="574">
        <v>140.80000000000001</v>
      </c>
      <c r="F86" s="574">
        <v>108</v>
      </c>
      <c r="G86" s="574">
        <v>44.2</v>
      </c>
      <c r="H86" s="574">
        <v>183.5</v>
      </c>
      <c r="I86" s="574">
        <v>342.8</v>
      </c>
      <c r="J86" s="574">
        <v>321.60000000000002</v>
      </c>
      <c r="K86" s="578" t="s">
        <v>4</v>
      </c>
      <c r="L86" s="574">
        <v>592.9</v>
      </c>
      <c r="M86" s="574">
        <v>54.1</v>
      </c>
      <c r="N86" s="574">
        <v>104.5</v>
      </c>
      <c r="O86" s="578" t="s">
        <v>4</v>
      </c>
      <c r="P86" s="574">
        <v>113.4</v>
      </c>
      <c r="Q86" s="574">
        <v>105.3</v>
      </c>
      <c r="R86" s="574">
        <v>63.3</v>
      </c>
      <c r="S86" s="574">
        <v>89.7</v>
      </c>
      <c r="T86" s="574">
        <v>88.2</v>
      </c>
      <c r="U86" s="574">
        <v>46.4</v>
      </c>
      <c r="V86" s="578" t="s">
        <v>2</v>
      </c>
      <c r="W86" s="574">
        <v>146.19999999999999</v>
      </c>
      <c r="X86" s="585">
        <v>131.6</v>
      </c>
      <c r="Y86" s="118">
        <v>30</v>
      </c>
      <c r="Z86" s="634">
        <v>5</v>
      </c>
    </row>
    <row r="87" spans="1:27" s="118" customFormat="1" ht="15.75" customHeight="1" x14ac:dyDescent="0.4">
      <c r="A87" s="555"/>
      <c r="C87" s="251" t="s">
        <v>459</v>
      </c>
      <c r="D87" s="573">
        <v>140.69999999999999</v>
      </c>
      <c r="E87" s="574">
        <v>140.69999999999999</v>
      </c>
      <c r="F87" s="574">
        <v>111.1</v>
      </c>
      <c r="G87" s="574">
        <v>47.1</v>
      </c>
      <c r="H87" s="574">
        <v>173.7</v>
      </c>
      <c r="I87" s="574">
        <v>338.3</v>
      </c>
      <c r="J87" s="574">
        <v>321.39999999999998</v>
      </c>
      <c r="K87" s="578" t="s">
        <v>4</v>
      </c>
      <c r="L87" s="574">
        <v>609.6</v>
      </c>
      <c r="M87" s="574">
        <v>55.8</v>
      </c>
      <c r="N87" s="574">
        <v>101.4</v>
      </c>
      <c r="O87" s="578" t="s">
        <v>4</v>
      </c>
      <c r="P87" s="574">
        <v>118.4</v>
      </c>
      <c r="Q87" s="574">
        <v>102.6</v>
      </c>
      <c r="R87" s="574">
        <v>54.8</v>
      </c>
      <c r="S87" s="574">
        <v>89.1</v>
      </c>
      <c r="T87" s="574">
        <v>93</v>
      </c>
      <c r="U87" s="574">
        <v>47.4</v>
      </c>
      <c r="V87" s="578" t="s">
        <v>2</v>
      </c>
      <c r="W87" s="574">
        <v>144.69999999999999</v>
      </c>
      <c r="X87" s="585">
        <v>137</v>
      </c>
      <c r="Y87" s="634"/>
      <c r="Z87" s="118">
        <v>6</v>
      </c>
    </row>
    <row r="88" spans="1:27" s="118" customFormat="1" ht="15.75" customHeight="1" x14ac:dyDescent="0.4">
      <c r="A88" s="555"/>
      <c r="C88" s="251" t="s">
        <v>460</v>
      </c>
      <c r="D88" s="573">
        <v>130.6</v>
      </c>
      <c r="E88" s="574">
        <v>130.6</v>
      </c>
      <c r="F88" s="574">
        <v>105.6</v>
      </c>
      <c r="G88" s="574">
        <v>42.8</v>
      </c>
      <c r="H88" s="574">
        <v>154.4</v>
      </c>
      <c r="I88" s="574">
        <v>325.89999999999998</v>
      </c>
      <c r="J88" s="574">
        <v>318.8</v>
      </c>
      <c r="K88" s="578" t="s">
        <v>4</v>
      </c>
      <c r="L88" s="574">
        <v>528.29999999999995</v>
      </c>
      <c r="M88" s="574">
        <v>63.3</v>
      </c>
      <c r="N88" s="574">
        <v>99.7</v>
      </c>
      <c r="O88" s="578" t="s">
        <v>4</v>
      </c>
      <c r="P88" s="574">
        <v>113.9</v>
      </c>
      <c r="Q88" s="574">
        <v>99.5</v>
      </c>
      <c r="R88" s="574">
        <v>49.2</v>
      </c>
      <c r="S88" s="574">
        <v>87.2</v>
      </c>
      <c r="T88" s="574">
        <v>86.5</v>
      </c>
      <c r="U88" s="574">
        <v>47.1</v>
      </c>
      <c r="V88" s="578" t="s">
        <v>2</v>
      </c>
      <c r="W88" s="574">
        <v>140.80000000000001</v>
      </c>
      <c r="X88" s="585">
        <v>124.2</v>
      </c>
      <c r="Y88" s="634"/>
      <c r="Z88" s="118">
        <v>7</v>
      </c>
    </row>
    <row r="89" spans="1:27" s="118" customFormat="1" ht="15.75" customHeight="1" x14ac:dyDescent="0.4">
      <c r="A89" s="555"/>
      <c r="C89" s="251" t="s">
        <v>461</v>
      </c>
      <c r="D89" s="573">
        <v>139</v>
      </c>
      <c r="E89" s="574">
        <v>138.9</v>
      </c>
      <c r="F89" s="574">
        <v>105.1</v>
      </c>
      <c r="G89" s="574">
        <v>45.1</v>
      </c>
      <c r="H89" s="574">
        <v>157.9</v>
      </c>
      <c r="I89" s="574">
        <v>355.7</v>
      </c>
      <c r="J89" s="574">
        <v>310.39999999999998</v>
      </c>
      <c r="K89" s="578" t="s">
        <v>4</v>
      </c>
      <c r="L89" s="574">
        <v>576.4</v>
      </c>
      <c r="M89" s="574">
        <v>64.400000000000006</v>
      </c>
      <c r="N89" s="574">
        <v>99</v>
      </c>
      <c r="O89" s="578" t="s">
        <v>4</v>
      </c>
      <c r="P89" s="574">
        <v>116</v>
      </c>
      <c r="Q89" s="574">
        <v>96</v>
      </c>
      <c r="R89" s="574">
        <v>54.2</v>
      </c>
      <c r="S89" s="574">
        <v>91.4</v>
      </c>
      <c r="T89" s="574">
        <v>87.2</v>
      </c>
      <c r="U89" s="574">
        <v>44</v>
      </c>
      <c r="V89" s="578" t="s">
        <v>2</v>
      </c>
      <c r="W89" s="574">
        <v>144.1</v>
      </c>
      <c r="X89" s="585">
        <v>150.69999999999999</v>
      </c>
      <c r="Z89" s="118">
        <v>8</v>
      </c>
    </row>
    <row r="90" spans="1:27" s="118" customFormat="1" ht="15.75" customHeight="1" x14ac:dyDescent="0.4">
      <c r="A90" s="638"/>
      <c r="C90" s="251" t="s">
        <v>635</v>
      </c>
      <c r="D90" s="573">
        <v>133.4</v>
      </c>
      <c r="E90" s="574">
        <v>133.4</v>
      </c>
      <c r="F90" s="574">
        <v>107.7</v>
      </c>
      <c r="G90" s="574">
        <v>44</v>
      </c>
      <c r="H90" s="574">
        <v>145</v>
      </c>
      <c r="I90" s="574">
        <v>319.3</v>
      </c>
      <c r="J90" s="574">
        <v>338.7</v>
      </c>
      <c r="K90" s="578" t="s">
        <v>4</v>
      </c>
      <c r="L90" s="574">
        <v>544.20000000000005</v>
      </c>
      <c r="M90" s="574">
        <v>66.8</v>
      </c>
      <c r="N90" s="574">
        <v>108.4</v>
      </c>
      <c r="O90" s="578" t="s">
        <v>4</v>
      </c>
      <c r="P90" s="574">
        <v>115.2</v>
      </c>
      <c r="Q90" s="574">
        <v>99.6</v>
      </c>
      <c r="R90" s="574">
        <v>52.9</v>
      </c>
      <c r="S90" s="574">
        <v>89.2</v>
      </c>
      <c r="T90" s="574">
        <v>94.5</v>
      </c>
      <c r="U90" s="574">
        <v>42.7</v>
      </c>
      <c r="V90" s="578" t="s">
        <v>2</v>
      </c>
      <c r="W90" s="574">
        <v>139.6</v>
      </c>
      <c r="X90" s="584">
        <v>156.4</v>
      </c>
      <c r="Z90" s="118">
        <v>9</v>
      </c>
    </row>
    <row r="91" spans="1:27" s="118" customFormat="1" ht="16.5" customHeight="1" x14ac:dyDescent="0.4">
      <c r="A91" s="638"/>
      <c r="C91" s="251" t="s">
        <v>636</v>
      </c>
      <c r="D91" s="573">
        <v>132</v>
      </c>
      <c r="E91" s="574">
        <v>132</v>
      </c>
      <c r="F91" s="574">
        <v>104.7</v>
      </c>
      <c r="G91" s="574">
        <v>48.9</v>
      </c>
      <c r="H91" s="574">
        <v>161.1</v>
      </c>
      <c r="I91" s="574">
        <v>263.7</v>
      </c>
      <c r="J91" s="574">
        <v>326.2</v>
      </c>
      <c r="K91" s="578" t="s">
        <v>4</v>
      </c>
      <c r="L91" s="574">
        <v>556.79999999999995</v>
      </c>
      <c r="M91" s="574">
        <v>62.9</v>
      </c>
      <c r="N91" s="574">
        <v>109.2</v>
      </c>
      <c r="O91" s="578" t="s">
        <v>4</v>
      </c>
      <c r="P91" s="574">
        <v>115.4</v>
      </c>
      <c r="Q91" s="574">
        <v>102.1</v>
      </c>
      <c r="R91" s="574">
        <v>53</v>
      </c>
      <c r="S91" s="574">
        <v>94.2</v>
      </c>
      <c r="T91" s="574">
        <v>88.2</v>
      </c>
      <c r="U91" s="574">
        <v>39.799999999999997</v>
      </c>
      <c r="V91" s="578" t="s">
        <v>2</v>
      </c>
      <c r="W91" s="574">
        <v>138.4</v>
      </c>
      <c r="X91" s="584">
        <v>145.5</v>
      </c>
      <c r="Z91" s="118">
        <v>10</v>
      </c>
      <c r="AA91" s="556"/>
    </row>
    <row r="92" spans="1:27" s="118" customFormat="1" ht="16.5" customHeight="1" x14ac:dyDescent="0.4">
      <c r="A92" s="638"/>
      <c r="C92" s="251" t="s">
        <v>637</v>
      </c>
      <c r="D92" s="573">
        <v>135.80000000000001</v>
      </c>
      <c r="E92" s="574">
        <v>135.80000000000001</v>
      </c>
      <c r="F92" s="574">
        <v>100.5</v>
      </c>
      <c r="G92" s="574">
        <v>52.4</v>
      </c>
      <c r="H92" s="574">
        <v>176.8</v>
      </c>
      <c r="I92" s="574">
        <v>319.2</v>
      </c>
      <c r="J92" s="574">
        <v>266</v>
      </c>
      <c r="K92" s="578" t="s">
        <v>4</v>
      </c>
      <c r="L92" s="574">
        <v>561.5</v>
      </c>
      <c r="M92" s="574">
        <v>61.7</v>
      </c>
      <c r="N92" s="574">
        <v>105</v>
      </c>
      <c r="O92" s="578" t="s">
        <v>4</v>
      </c>
      <c r="P92" s="574">
        <v>119.2</v>
      </c>
      <c r="Q92" s="574">
        <v>102.9</v>
      </c>
      <c r="R92" s="574">
        <v>56.5</v>
      </c>
      <c r="S92" s="574">
        <v>91</v>
      </c>
      <c r="T92" s="574">
        <v>85.6</v>
      </c>
      <c r="U92" s="574">
        <v>36.6</v>
      </c>
      <c r="V92" s="578" t="s">
        <v>2</v>
      </c>
      <c r="W92" s="574">
        <v>145</v>
      </c>
      <c r="X92" s="584">
        <v>144</v>
      </c>
      <c r="Z92" s="118">
        <v>11</v>
      </c>
      <c r="AA92" s="556"/>
    </row>
    <row r="93" spans="1:27" s="118" customFormat="1" ht="13.5" customHeight="1" thickBot="1" x14ac:dyDescent="0.45">
      <c r="A93" s="190"/>
      <c r="B93" s="561"/>
      <c r="C93" s="183"/>
      <c r="D93" s="575"/>
      <c r="E93" s="562"/>
      <c r="F93" s="562"/>
      <c r="G93" s="562"/>
      <c r="H93" s="562"/>
      <c r="I93" s="562"/>
      <c r="J93" s="562"/>
      <c r="K93" s="562"/>
      <c r="L93" s="562"/>
      <c r="M93" s="562"/>
      <c r="N93" s="562"/>
      <c r="O93" s="562"/>
      <c r="P93" s="562"/>
      <c r="Q93" s="562"/>
      <c r="R93" s="562"/>
      <c r="S93" s="562"/>
      <c r="T93" s="562"/>
      <c r="U93" s="562"/>
      <c r="V93" s="562"/>
      <c r="W93" s="562"/>
      <c r="X93" s="562"/>
      <c r="Y93" s="575"/>
      <c r="Z93" s="562"/>
    </row>
    <row r="94" spans="1:27" s="118" customFormat="1" ht="71.25" customHeight="1" x14ac:dyDescent="0.4">
      <c r="A94" s="808" t="s">
        <v>274</v>
      </c>
      <c r="B94" s="808"/>
      <c r="C94" s="808"/>
      <c r="D94" s="808"/>
      <c r="E94" s="808"/>
      <c r="F94" s="808"/>
      <c r="G94" s="808"/>
      <c r="H94" s="808"/>
      <c r="I94" s="808"/>
      <c r="J94" s="808"/>
      <c r="K94" s="808"/>
      <c r="L94" s="808"/>
      <c r="M94" s="808"/>
      <c r="N94" s="118" t="s">
        <v>638</v>
      </c>
    </row>
    <row r="95" spans="1:27" s="118" customFormat="1" ht="18" customHeight="1" x14ac:dyDescent="0.4">
      <c r="A95" s="807" t="s">
        <v>639</v>
      </c>
      <c r="B95" s="807"/>
      <c r="C95" s="807"/>
      <c r="D95" s="807"/>
      <c r="E95" s="807"/>
      <c r="F95" s="807"/>
      <c r="G95" s="807"/>
      <c r="H95" s="807"/>
      <c r="I95" s="807"/>
      <c r="J95" s="807"/>
      <c r="K95" s="807"/>
      <c r="L95" s="807"/>
      <c r="M95" s="807"/>
    </row>
  </sheetData>
  <mergeCells count="60">
    <mergeCell ref="B76:C76"/>
    <mergeCell ref="K84:M85"/>
    <mergeCell ref="N84:Q85"/>
    <mergeCell ref="A95:M95"/>
    <mergeCell ref="Y42:Z42"/>
    <mergeCell ref="K43:M44"/>
    <mergeCell ref="N43:N44"/>
    <mergeCell ref="B49:C49"/>
    <mergeCell ref="K57:M58"/>
    <mergeCell ref="N57:Q58"/>
    <mergeCell ref="A94:M94"/>
    <mergeCell ref="B73:C73"/>
    <mergeCell ref="B74:C74"/>
    <mergeCell ref="B69:C69"/>
    <mergeCell ref="B75:C75"/>
    <mergeCell ref="B72:C72"/>
    <mergeCell ref="Y69:Z69"/>
    <mergeCell ref="K70:M71"/>
    <mergeCell ref="N70:N71"/>
    <mergeCell ref="B48:C48"/>
    <mergeCell ref="B47:C47"/>
    <mergeCell ref="B71:C71"/>
    <mergeCell ref="B70:C70"/>
    <mergeCell ref="T12:T14"/>
    <mergeCell ref="B16:C16"/>
    <mergeCell ref="B21:C21"/>
    <mergeCell ref="B43:C43"/>
    <mergeCell ref="B42:C42"/>
    <mergeCell ref="B20:C20"/>
    <mergeCell ref="B22:C22"/>
    <mergeCell ref="B19:C19"/>
    <mergeCell ref="B18:C18"/>
    <mergeCell ref="B17:C17"/>
    <mergeCell ref="G12:G14"/>
    <mergeCell ref="N12:N14"/>
    <mergeCell ref="R12:R14"/>
    <mergeCell ref="O12:O14"/>
    <mergeCell ref="K16:M17"/>
    <mergeCell ref="N16:N17"/>
    <mergeCell ref="Y15:Z15"/>
    <mergeCell ref="A1:B2"/>
    <mergeCell ref="A9:L9"/>
    <mergeCell ref="B10:C14"/>
    <mergeCell ref="H12:H14"/>
    <mergeCell ref="X1:Z2"/>
    <mergeCell ref="Y10:Z14"/>
    <mergeCell ref="N7:W7"/>
    <mergeCell ref="V12:V14"/>
    <mergeCell ref="A8:M8"/>
    <mergeCell ref="A4:H5"/>
    <mergeCell ref="A7:M7"/>
    <mergeCell ref="B15:C15"/>
    <mergeCell ref="U12:U14"/>
    <mergeCell ref="K12:K14"/>
    <mergeCell ref="L12:L14"/>
    <mergeCell ref="B44:C44"/>
    <mergeCell ref="B46:C46"/>
    <mergeCell ref="B45:C45"/>
    <mergeCell ref="K30:M31"/>
    <mergeCell ref="N30:Q31"/>
  </mergeCells>
  <phoneticPr fontId="3"/>
  <conditionalFormatting sqref="B23">
    <cfRule type="expression" dxfId="386" priority="36" stopIfTrue="1">
      <formula>B23=#REF!</formula>
    </cfRule>
  </conditionalFormatting>
  <conditionalFormatting sqref="B23">
    <cfRule type="expression" dxfId="385" priority="35" stopIfTrue="1">
      <formula>B23=#REF!</formula>
    </cfRule>
  </conditionalFormatting>
  <conditionalFormatting sqref="B23">
    <cfRule type="expression" dxfId="384" priority="34" stopIfTrue="1">
      <formula>B23=#REF!</formula>
    </cfRule>
  </conditionalFormatting>
  <conditionalFormatting sqref="Y23">
    <cfRule type="expression" dxfId="383" priority="33" stopIfTrue="1">
      <formula>Y23=#REF!</formula>
    </cfRule>
  </conditionalFormatting>
  <conditionalFormatting sqref="Y23">
    <cfRule type="expression" dxfId="382" priority="32" stopIfTrue="1">
      <formula>Y23=#REF!</formula>
    </cfRule>
  </conditionalFormatting>
  <conditionalFormatting sqref="Y23">
    <cfRule type="expression" dxfId="381" priority="31" stopIfTrue="1">
      <formula>Y23=#REF!</formula>
    </cfRule>
  </conditionalFormatting>
  <conditionalFormatting sqref="B32">
    <cfRule type="expression" dxfId="380" priority="30" stopIfTrue="1">
      <formula>B32=#REF!</formula>
    </cfRule>
  </conditionalFormatting>
  <conditionalFormatting sqref="B32">
    <cfRule type="expression" dxfId="379" priority="29" stopIfTrue="1">
      <formula>B32=#REF!</formula>
    </cfRule>
  </conditionalFormatting>
  <conditionalFormatting sqref="B32">
    <cfRule type="expression" dxfId="378" priority="28" stopIfTrue="1">
      <formula>B32=#REF!</formula>
    </cfRule>
  </conditionalFormatting>
  <conditionalFormatting sqref="B50">
    <cfRule type="expression" dxfId="377" priority="27" stopIfTrue="1">
      <formula>B50=#REF!</formula>
    </cfRule>
  </conditionalFormatting>
  <conditionalFormatting sqref="B50">
    <cfRule type="expression" dxfId="376" priority="26" stopIfTrue="1">
      <formula>B50=#REF!</formula>
    </cfRule>
  </conditionalFormatting>
  <conditionalFormatting sqref="B50">
    <cfRule type="expression" dxfId="375" priority="25" stopIfTrue="1">
      <formula>B50=#REF!</formula>
    </cfRule>
  </conditionalFormatting>
  <conditionalFormatting sqref="B59">
    <cfRule type="expression" dxfId="374" priority="24" stopIfTrue="1">
      <formula>B59=#REF!</formula>
    </cfRule>
  </conditionalFormatting>
  <conditionalFormatting sqref="B59">
    <cfRule type="expression" dxfId="373" priority="23" stopIfTrue="1">
      <formula>B59=#REF!</formula>
    </cfRule>
  </conditionalFormatting>
  <conditionalFormatting sqref="B59">
    <cfRule type="expression" dxfId="372" priority="22" stopIfTrue="1">
      <formula>B59=#REF!</formula>
    </cfRule>
  </conditionalFormatting>
  <conditionalFormatting sqref="B77">
    <cfRule type="expression" dxfId="371" priority="21" stopIfTrue="1">
      <formula>B77=#REF!</formula>
    </cfRule>
  </conditionalFormatting>
  <conditionalFormatting sqref="B77">
    <cfRule type="expression" dxfId="370" priority="20" stopIfTrue="1">
      <formula>B77=#REF!</formula>
    </cfRule>
  </conditionalFormatting>
  <conditionalFormatting sqref="B77">
    <cfRule type="expression" dxfId="369" priority="19" stopIfTrue="1">
      <formula>B77=#REF!</formula>
    </cfRule>
  </conditionalFormatting>
  <conditionalFormatting sqref="B86">
    <cfRule type="expression" dxfId="368" priority="18" stopIfTrue="1">
      <formula>B86=#REF!</formula>
    </cfRule>
  </conditionalFormatting>
  <conditionalFormatting sqref="B86">
    <cfRule type="expression" dxfId="367" priority="17" stopIfTrue="1">
      <formula>B86=#REF!</formula>
    </cfRule>
  </conditionalFormatting>
  <conditionalFormatting sqref="B86">
    <cfRule type="expression" dxfId="366" priority="16" stopIfTrue="1">
      <formula>B86=#REF!</formula>
    </cfRule>
  </conditionalFormatting>
  <conditionalFormatting sqref="Y32">
    <cfRule type="expression" dxfId="365" priority="15" stopIfTrue="1">
      <formula>Y32=#REF!</formula>
    </cfRule>
  </conditionalFormatting>
  <conditionalFormatting sqref="Y32">
    <cfRule type="expression" dxfId="364" priority="14" stopIfTrue="1">
      <formula>Y32=#REF!</formula>
    </cfRule>
  </conditionalFormatting>
  <conditionalFormatting sqref="Y32">
    <cfRule type="expression" dxfId="363" priority="13" stopIfTrue="1">
      <formula>Y32=#REF!</formula>
    </cfRule>
  </conditionalFormatting>
  <conditionalFormatting sqref="Y50">
    <cfRule type="expression" dxfId="362" priority="12" stopIfTrue="1">
      <formula>Y50=#REF!</formula>
    </cfRule>
  </conditionalFormatting>
  <conditionalFormatting sqref="Y50">
    <cfRule type="expression" dxfId="361" priority="11" stopIfTrue="1">
      <formula>Y50=#REF!</formula>
    </cfRule>
  </conditionalFormatting>
  <conditionalFormatting sqref="Y50">
    <cfRule type="expression" dxfId="360" priority="10" stopIfTrue="1">
      <formula>Y50=#REF!</formula>
    </cfRule>
  </conditionalFormatting>
  <conditionalFormatting sqref="Y59">
    <cfRule type="expression" dxfId="359" priority="9" stopIfTrue="1">
      <formula>Y59=#REF!</formula>
    </cfRule>
  </conditionalFormatting>
  <conditionalFormatting sqref="Y59">
    <cfRule type="expression" dxfId="358" priority="8" stopIfTrue="1">
      <formula>Y59=#REF!</formula>
    </cfRule>
  </conditionalFormatting>
  <conditionalFormatting sqref="Y59">
    <cfRule type="expression" dxfId="357" priority="7" stopIfTrue="1">
      <formula>Y59=#REF!</formula>
    </cfRule>
  </conditionalFormatting>
  <conditionalFormatting sqref="Y77">
    <cfRule type="expression" dxfId="356" priority="6" stopIfTrue="1">
      <formula>Y77=#REF!</formula>
    </cfRule>
  </conditionalFormatting>
  <conditionalFormatting sqref="Y77">
    <cfRule type="expression" dxfId="355" priority="5" stopIfTrue="1">
      <formula>Y77=#REF!</formula>
    </cfRule>
  </conditionalFormatting>
  <conditionalFormatting sqref="Y77">
    <cfRule type="expression" dxfId="354" priority="4" stopIfTrue="1">
      <formula>Y77=#REF!</formula>
    </cfRule>
  </conditionalFormatting>
  <conditionalFormatting sqref="Y86">
    <cfRule type="expression" dxfId="353" priority="3" stopIfTrue="1">
      <formula>Y86=#REF!</formula>
    </cfRule>
  </conditionalFormatting>
  <conditionalFormatting sqref="Y86">
    <cfRule type="expression" dxfId="352" priority="2" stopIfTrue="1">
      <formula>Y86=#REF!</formula>
    </cfRule>
  </conditionalFormatting>
  <conditionalFormatting sqref="Y86">
    <cfRule type="expression" dxfId="351" priority="1" stopIfTrue="1">
      <formula>Y86=#REF!</formula>
    </cfRule>
  </conditionalFormatting>
  <printOptions horizontalCentered="1"/>
  <pageMargins left="0.59055118110236227" right="0.59055118110236227" top="0.39370078740157483" bottom="0" header="0" footer="0"/>
  <pageSetup paperSize="9" scale="62" firstPageNumber="9" fitToWidth="2" orientation="portrait" useFirstPageNumber="1" r:id="rId1"/>
  <headerFooter alignWithMargins="0">
    <oddFooter>&amp;C&amp;"ＭＳ 明朝,標準"&amp;16&amp;P</oddFooter>
  </headerFooter>
  <colBreaks count="1" manualBreakCount="1">
    <brk id="13" max="9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86"/>
  <sheetViews>
    <sheetView zoomScale="59" zoomScaleNormal="65" zoomScaleSheetLayoutView="55" workbookViewId="0">
      <selection activeCell="T21" sqref="T21"/>
    </sheetView>
  </sheetViews>
  <sheetFormatPr defaultRowHeight="13.5" x14ac:dyDescent="0.15"/>
  <cols>
    <col min="1" max="1" width="2" style="602" customWidth="1"/>
    <col min="2" max="4" width="2.625" style="602" customWidth="1"/>
    <col min="5" max="5" width="33.625" style="602" customWidth="1"/>
    <col min="6" max="6" width="2.375" style="602" customWidth="1"/>
    <col min="7" max="15" width="17.625" style="602" customWidth="1"/>
    <col min="16" max="256" width="9" style="602"/>
    <col min="257" max="257" width="2" style="602" customWidth="1"/>
    <col min="258" max="260" width="2.625" style="602" customWidth="1"/>
    <col min="261" max="261" width="33.625" style="602" customWidth="1"/>
    <col min="262" max="262" width="2.375" style="602" customWidth="1"/>
    <col min="263" max="271" width="17.625" style="602" customWidth="1"/>
    <col min="272" max="512" width="9" style="602"/>
    <col min="513" max="513" width="2" style="602" customWidth="1"/>
    <col min="514" max="516" width="2.625" style="602" customWidth="1"/>
    <col min="517" max="517" width="33.625" style="602" customWidth="1"/>
    <col min="518" max="518" width="2.375" style="602" customWidth="1"/>
    <col min="519" max="527" width="17.625" style="602" customWidth="1"/>
    <col min="528" max="768" width="9" style="602"/>
    <col min="769" max="769" width="2" style="602" customWidth="1"/>
    <col min="770" max="772" width="2.625" style="602" customWidth="1"/>
    <col min="773" max="773" width="33.625" style="602" customWidth="1"/>
    <col min="774" max="774" width="2.375" style="602" customWidth="1"/>
    <col min="775" max="783" width="17.625" style="602" customWidth="1"/>
    <col min="784" max="1024" width="9" style="602"/>
    <col min="1025" max="1025" width="2" style="602" customWidth="1"/>
    <col min="1026" max="1028" width="2.625" style="602" customWidth="1"/>
    <col min="1029" max="1029" width="33.625" style="602" customWidth="1"/>
    <col min="1030" max="1030" width="2.375" style="602" customWidth="1"/>
    <col min="1031" max="1039" width="17.625" style="602" customWidth="1"/>
    <col min="1040" max="1280" width="9" style="602"/>
    <col min="1281" max="1281" width="2" style="602" customWidth="1"/>
    <col min="1282" max="1284" width="2.625" style="602" customWidth="1"/>
    <col min="1285" max="1285" width="33.625" style="602" customWidth="1"/>
    <col min="1286" max="1286" width="2.375" style="602" customWidth="1"/>
    <col min="1287" max="1295" width="17.625" style="602" customWidth="1"/>
    <col min="1296" max="1536" width="9" style="602"/>
    <col min="1537" max="1537" width="2" style="602" customWidth="1"/>
    <col min="1538" max="1540" width="2.625" style="602" customWidth="1"/>
    <col min="1541" max="1541" width="33.625" style="602" customWidth="1"/>
    <col min="1542" max="1542" width="2.375" style="602" customWidth="1"/>
    <col min="1543" max="1551" width="17.625" style="602" customWidth="1"/>
    <col min="1552" max="1792" width="9" style="602"/>
    <col min="1793" max="1793" width="2" style="602" customWidth="1"/>
    <col min="1794" max="1796" width="2.625" style="602" customWidth="1"/>
    <col min="1797" max="1797" width="33.625" style="602" customWidth="1"/>
    <col min="1798" max="1798" width="2.375" style="602" customWidth="1"/>
    <col min="1799" max="1807" width="17.625" style="602" customWidth="1"/>
    <col min="1808" max="2048" width="9" style="602"/>
    <col min="2049" max="2049" width="2" style="602" customWidth="1"/>
    <col min="2050" max="2052" width="2.625" style="602" customWidth="1"/>
    <col min="2053" max="2053" width="33.625" style="602" customWidth="1"/>
    <col min="2054" max="2054" width="2.375" style="602" customWidth="1"/>
    <col min="2055" max="2063" width="17.625" style="602" customWidth="1"/>
    <col min="2064" max="2304" width="9" style="602"/>
    <col min="2305" max="2305" width="2" style="602" customWidth="1"/>
    <col min="2306" max="2308" width="2.625" style="602" customWidth="1"/>
    <col min="2309" max="2309" width="33.625" style="602" customWidth="1"/>
    <col min="2310" max="2310" width="2.375" style="602" customWidth="1"/>
    <col min="2311" max="2319" width="17.625" style="602" customWidth="1"/>
    <col min="2320" max="2560" width="9" style="602"/>
    <col min="2561" max="2561" width="2" style="602" customWidth="1"/>
    <col min="2562" max="2564" width="2.625" style="602" customWidth="1"/>
    <col min="2565" max="2565" width="33.625" style="602" customWidth="1"/>
    <col min="2566" max="2566" width="2.375" style="602" customWidth="1"/>
    <col min="2567" max="2575" width="17.625" style="602" customWidth="1"/>
    <col min="2576" max="2816" width="9" style="602"/>
    <col min="2817" max="2817" width="2" style="602" customWidth="1"/>
    <col min="2818" max="2820" width="2.625" style="602" customWidth="1"/>
    <col min="2821" max="2821" width="33.625" style="602" customWidth="1"/>
    <col min="2822" max="2822" width="2.375" style="602" customWidth="1"/>
    <col min="2823" max="2831" width="17.625" style="602" customWidth="1"/>
    <col min="2832" max="3072" width="9" style="602"/>
    <col min="3073" max="3073" width="2" style="602" customWidth="1"/>
    <col min="3074" max="3076" width="2.625" style="602" customWidth="1"/>
    <col min="3077" max="3077" width="33.625" style="602" customWidth="1"/>
    <col min="3078" max="3078" width="2.375" style="602" customWidth="1"/>
    <col min="3079" max="3087" width="17.625" style="602" customWidth="1"/>
    <col min="3088" max="3328" width="9" style="602"/>
    <col min="3329" max="3329" width="2" style="602" customWidth="1"/>
    <col min="3330" max="3332" width="2.625" style="602" customWidth="1"/>
    <col min="3333" max="3333" width="33.625" style="602" customWidth="1"/>
    <col min="3334" max="3334" width="2.375" style="602" customWidth="1"/>
    <col min="3335" max="3343" width="17.625" style="602" customWidth="1"/>
    <col min="3344" max="3584" width="9" style="602"/>
    <col min="3585" max="3585" width="2" style="602" customWidth="1"/>
    <col min="3586" max="3588" width="2.625" style="602" customWidth="1"/>
    <col min="3589" max="3589" width="33.625" style="602" customWidth="1"/>
    <col min="3590" max="3590" width="2.375" style="602" customWidth="1"/>
    <col min="3591" max="3599" width="17.625" style="602" customWidth="1"/>
    <col min="3600" max="3840" width="9" style="602"/>
    <col min="3841" max="3841" width="2" style="602" customWidth="1"/>
    <col min="3842" max="3844" width="2.625" style="602" customWidth="1"/>
    <col min="3845" max="3845" width="33.625" style="602" customWidth="1"/>
    <col min="3846" max="3846" width="2.375" style="602" customWidth="1"/>
    <col min="3847" max="3855" width="17.625" style="602" customWidth="1"/>
    <col min="3856" max="4096" width="9" style="602"/>
    <col min="4097" max="4097" width="2" style="602" customWidth="1"/>
    <col min="4098" max="4100" width="2.625" style="602" customWidth="1"/>
    <col min="4101" max="4101" width="33.625" style="602" customWidth="1"/>
    <col min="4102" max="4102" width="2.375" style="602" customWidth="1"/>
    <col min="4103" max="4111" width="17.625" style="602" customWidth="1"/>
    <col min="4112" max="4352" width="9" style="602"/>
    <col min="4353" max="4353" width="2" style="602" customWidth="1"/>
    <col min="4354" max="4356" width="2.625" style="602" customWidth="1"/>
    <col min="4357" max="4357" width="33.625" style="602" customWidth="1"/>
    <col min="4358" max="4358" width="2.375" style="602" customWidth="1"/>
    <col min="4359" max="4367" width="17.625" style="602" customWidth="1"/>
    <col min="4368" max="4608" width="9" style="602"/>
    <col min="4609" max="4609" width="2" style="602" customWidth="1"/>
    <col min="4610" max="4612" width="2.625" style="602" customWidth="1"/>
    <col min="4613" max="4613" width="33.625" style="602" customWidth="1"/>
    <col min="4614" max="4614" width="2.375" style="602" customWidth="1"/>
    <col min="4615" max="4623" width="17.625" style="602" customWidth="1"/>
    <col min="4624" max="4864" width="9" style="602"/>
    <col min="4865" max="4865" width="2" style="602" customWidth="1"/>
    <col min="4866" max="4868" width="2.625" style="602" customWidth="1"/>
    <col min="4869" max="4869" width="33.625" style="602" customWidth="1"/>
    <col min="4870" max="4870" width="2.375" style="602" customWidth="1"/>
    <col min="4871" max="4879" width="17.625" style="602" customWidth="1"/>
    <col min="4880" max="5120" width="9" style="602"/>
    <col min="5121" max="5121" width="2" style="602" customWidth="1"/>
    <col min="5122" max="5124" width="2.625" style="602" customWidth="1"/>
    <col min="5125" max="5125" width="33.625" style="602" customWidth="1"/>
    <col min="5126" max="5126" width="2.375" style="602" customWidth="1"/>
    <col min="5127" max="5135" width="17.625" style="602" customWidth="1"/>
    <col min="5136" max="5376" width="9" style="602"/>
    <col min="5377" max="5377" width="2" style="602" customWidth="1"/>
    <col min="5378" max="5380" width="2.625" style="602" customWidth="1"/>
    <col min="5381" max="5381" width="33.625" style="602" customWidth="1"/>
    <col min="5382" max="5382" width="2.375" style="602" customWidth="1"/>
    <col min="5383" max="5391" width="17.625" style="602" customWidth="1"/>
    <col min="5392" max="5632" width="9" style="602"/>
    <col min="5633" max="5633" width="2" style="602" customWidth="1"/>
    <col min="5634" max="5636" width="2.625" style="602" customWidth="1"/>
    <col min="5637" max="5637" width="33.625" style="602" customWidth="1"/>
    <col min="5638" max="5638" width="2.375" style="602" customWidth="1"/>
    <col min="5639" max="5647" width="17.625" style="602" customWidth="1"/>
    <col min="5648" max="5888" width="9" style="602"/>
    <col min="5889" max="5889" width="2" style="602" customWidth="1"/>
    <col min="5890" max="5892" width="2.625" style="602" customWidth="1"/>
    <col min="5893" max="5893" width="33.625" style="602" customWidth="1"/>
    <col min="5894" max="5894" width="2.375" style="602" customWidth="1"/>
    <col min="5895" max="5903" width="17.625" style="602" customWidth="1"/>
    <col min="5904" max="6144" width="9" style="602"/>
    <col min="6145" max="6145" width="2" style="602" customWidth="1"/>
    <col min="6146" max="6148" width="2.625" style="602" customWidth="1"/>
    <col min="6149" max="6149" width="33.625" style="602" customWidth="1"/>
    <col min="6150" max="6150" width="2.375" style="602" customWidth="1"/>
    <col min="6151" max="6159" width="17.625" style="602" customWidth="1"/>
    <col min="6160" max="6400" width="9" style="602"/>
    <col min="6401" max="6401" width="2" style="602" customWidth="1"/>
    <col min="6402" max="6404" width="2.625" style="602" customWidth="1"/>
    <col min="6405" max="6405" width="33.625" style="602" customWidth="1"/>
    <col min="6406" max="6406" width="2.375" style="602" customWidth="1"/>
    <col min="6407" max="6415" width="17.625" style="602" customWidth="1"/>
    <col min="6416" max="6656" width="9" style="602"/>
    <col min="6657" max="6657" width="2" style="602" customWidth="1"/>
    <col min="6658" max="6660" width="2.625" style="602" customWidth="1"/>
    <col min="6661" max="6661" width="33.625" style="602" customWidth="1"/>
    <col min="6662" max="6662" width="2.375" style="602" customWidth="1"/>
    <col min="6663" max="6671" width="17.625" style="602" customWidth="1"/>
    <col min="6672" max="6912" width="9" style="602"/>
    <col min="6913" max="6913" width="2" style="602" customWidth="1"/>
    <col min="6914" max="6916" width="2.625" style="602" customWidth="1"/>
    <col min="6917" max="6917" width="33.625" style="602" customWidth="1"/>
    <col min="6918" max="6918" width="2.375" style="602" customWidth="1"/>
    <col min="6919" max="6927" width="17.625" style="602" customWidth="1"/>
    <col min="6928" max="7168" width="9" style="602"/>
    <col min="7169" max="7169" width="2" style="602" customWidth="1"/>
    <col min="7170" max="7172" width="2.625" style="602" customWidth="1"/>
    <col min="7173" max="7173" width="33.625" style="602" customWidth="1"/>
    <col min="7174" max="7174" width="2.375" style="602" customWidth="1"/>
    <col min="7175" max="7183" width="17.625" style="602" customWidth="1"/>
    <col min="7184" max="7424" width="9" style="602"/>
    <col min="7425" max="7425" width="2" style="602" customWidth="1"/>
    <col min="7426" max="7428" width="2.625" style="602" customWidth="1"/>
    <col min="7429" max="7429" width="33.625" style="602" customWidth="1"/>
    <col min="7430" max="7430" width="2.375" style="602" customWidth="1"/>
    <col min="7431" max="7439" width="17.625" style="602" customWidth="1"/>
    <col min="7440" max="7680" width="9" style="602"/>
    <col min="7681" max="7681" width="2" style="602" customWidth="1"/>
    <col min="7682" max="7684" width="2.625" style="602" customWidth="1"/>
    <col min="7685" max="7685" width="33.625" style="602" customWidth="1"/>
    <col min="7686" max="7686" width="2.375" style="602" customWidth="1"/>
    <col min="7687" max="7695" width="17.625" style="602" customWidth="1"/>
    <col min="7696" max="7936" width="9" style="602"/>
    <col min="7937" max="7937" width="2" style="602" customWidth="1"/>
    <col min="7938" max="7940" width="2.625" style="602" customWidth="1"/>
    <col min="7941" max="7941" width="33.625" style="602" customWidth="1"/>
    <col min="7942" max="7942" width="2.375" style="602" customWidth="1"/>
    <col min="7943" max="7951" width="17.625" style="602" customWidth="1"/>
    <col min="7952" max="8192" width="9" style="602"/>
    <col min="8193" max="8193" width="2" style="602" customWidth="1"/>
    <col min="8194" max="8196" width="2.625" style="602" customWidth="1"/>
    <col min="8197" max="8197" width="33.625" style="602" customWidth="1"/>
    <col min="8198" max="8198" width="2.375" style="602" customWidth="1"/>
    <col min="8199" max="8207" width="17.625" style="602" customWidth="1"/>
    <col min="8208" max="8448" width="9" style="602"/>
    <col min="8449" max="8449" width="2" style="602" customWidth="1"/>
    <col min="8450" max="8452" width="2.625" style="602" customWidth="1"/>
    <col min="8453" max="8453" width="33.625" style="602" customWidth="1"/>
    <col min="8454" max="8454" width="2.375" style="602" customWidth="1"/>
    <col min="8455" max="8463" width="17.625" style="602" customWidth="1"/>
    <col min="8464" max="8704" width="9" style="602"/>
    <col min="8705" max="8705" width="2" style="602" customWidth="1"/>
    <col min="8706" max="8708" width="2.625" style="602" customWidth="1"/>
    <col min="8709" max="8709" width="33.625" style="602" customWidth="1"/>
    <col min="8710" max="8710" width="2.375" style="602" customWidth="1"/>
    <col min="8711" max="8719" width="17.625" style="602" customWidth="1"/>
    <col min="8720" max="8960" width="9" style="602"/>
    <col min="8961" max="8961" width="2" style="602" customWidth="1"/>
    <col min="8962" max="8964" width="2.625" style="602" customWidth="1"/>
    <col min="8965" max="8965" width="33.625" style="602" customWidth="1"/>
    <col min="8966" max="8966" width="2.375" style="602" customWidth="1"/>
    <col min="8967" max="8975" width="17.625" style="602" customWidth="1"/>
    <col min="8976" max="9216" width="9" style="602"/>
    <col min="9217" max="9217" width="2" style="602" customWidth="1"/>
    <col min="9218" max="9220" width="2.625" style="602" customWidth="1"/>
    <col min="9221" max="9221" width="33.625" style="602" customWidth="1"/>
    <col min="9222" max="9222" width="2.375" style="602" customWidth="1"/>
    <col min="9223" max="9231" width="17.625" style="602" customWidth="1"/>
    <col min="9232" max="9472" width="9" style="602"/>
    <col min="9473" max="9473" width="2" style="602" customWidth="1"/>
    <col min="9474" max="9476" width="2.625" style="602" customWidth="1"/>
    <col min="9477" max="9477" width="33.625" style="602" customWidth="1"/>
    <col min="9478" max="9478" width="2.375" style="602" customWidth="1"/>
    <col min="9479" max="9487" width="17.625" style="602" customWidth="1"/>
    <col min="9488" max="9728" width="9" style="602"/>
    <col min="9729" max="9729" width="2" style="602" customWidth="1"/>
    <col min="9730" max="9732" width="2.625" style="602" customWidth="1"/>
    <col min="9733" max="9733" width="33.625" style="602" customWidth="1"/>
    <col min="9734" max="9734" width="2.375" style="602" customWidth="1"/>
    <col min="9735" max="9743" width="17.625" style="602" customWidth="1"/>
    <col min="9744" max="9984" width="9" style="602"/>
    <col min="9985" max="9985" width="2" style="602" customWidth="1"/>
    <col min="9986" max="9988" width="2.625" style="602" customWidth="1"/>
    <col min="9989" max="9989" width="33.625" style="602" customWidth="1"/>
    <col min="9990" max="9990" width="2.375" style="602" customWidth="1"/>
    <col min="9991" max="9999" width="17.625" style="602" customWidth="1"/>
    <col min="10000" max="10240" width="9" style="602"/>
    <col min="10241" max="10241" width="2" style="602" customWidth="1"/>
    <col min="10242" max="10244" width="2.625" style="602" customWidth="1"/>
    <col min="10245" max="10245" width="33.625" style="602" customWidth="1"/>
    <col min="10246" max="10246" width="2.375" style="602" customWidth="1"/>
    <col min="10247" max="10255" width="17.625" style="602" customWidth="1"/>
    <col min="10256" max="10496" width="9" style="602"/>
    <col min="10497" max="10497" width="2" style="602" customWidth="1"/>
    <col min="10498" max="10500" width="2.625" style="602" customWidth="1"/>
    <col min="10501" max="10501" width="33.625" style="602" customWidth="1"/>
    <col min="10502" max="10502" width="2.375" style="602" customWidth="1"/>
    <col min="10503" max="10511" width="17.625" style="602" customWidth="1"/>
    <col min="10512" max="10752" width="9" style="602"/>
    <col min="10753" max="10753" width="2" style="602" customWidth="1"/>
    <col min="10754" max="10756" width="2.625" style="602" customWidth="1"/>
    <col min="10757" max="10757" width="33.625" style="602" customWidth="1"/>
    <col min="10758" max="10758" width="2.375" style="602" customWidth="1"/>
    <col min="10759" max="10767" width="17.625" style="602" customWidth="1"/>
    <col min="10768" max="11008" width="9" style="602"/>
    <col min="11009" max="11009" width="2" style="602" customWidth="1"/>
    <col min="11010" max="11012" width="2.625" style="602" customWidth="1"/>
    <col min="11013" max="11013" width="33.625" style="602" customWidth="1"/>
    <col min="11014" max="11014" width="2.375" style="602" customWidth="1"/>
    <col min="11015" max="11023" width="17.625" style="602" customWidth="1"/>
    <col min="11024" max="11264" width="9" style="602"/>
    <col min="11265" max="11265" width="2" style="602" customWidth="1"/>
    <col min="11266" max="11268" width="2.625" style="602" customWidth="1"/>
    <col min="11269" max="11269" width="33.625" style="602" customWidth="1"/>
    <col min="11270" max="11270" width="2.375" style="602" customWidth="1"/>
    <col min="11271" max="11279" width="17.625" style="602" customWidth="1"/>
    <col min="11280" max="11520" width="9" style="602"/>
    <col min="11521" max="11521" width="2" style="602" customWidth="1"/>
    <col min="11522" max="11524" width="2.625" style="602" customWidth="1"/>
    <col min="11525" max="11525" width="33.625" style="602" customWidth="1"/>
    <col min="11526" max="11526" width="2.375" style="602" customWidth="1"/>
    <col min="11527" max="11535" width="17.625" style="602" customWidth="1"/>
    <col min="11536" max="11776" width="9" style="602"/>
    <col min="11777" max="11777" width="2" style="602" customWidth="1"/>
    <col min="11778" max="11780" width="2.625" style="602" customWidth="1"/>
    <col min="11781" max="11781" width="33.625" style="602" customWidth="1"/>
    <col min="11782" max="11782" width="2.375" style="602" customWidth="1"/>
    <col min="11783" max="11791" width="17.625" style="602" customWidth="1"/>
    <col min="11792" max="12032" width="9" style="602"/>
    <col min="12033" max="12033" width="2" style="602" customWidth="1"/>
    <col min="12034" max="12036" width="2.625" style="602" customWidth="1"/>
    <col min="12037" max="12037" width="33.625" style="602" customWidth="1"/>
    <col min="12038" max="12038" width="2.375" style="602" customWidth="1"/>
    <col min="12039" max="12047" width="17.625" style="602" customWidth="1"/>
    <col min="12048" max="12288" width="9" style="602"/>
    <col min="12289" max="12289" width="2" style="602" customWidth="1"/>
    <col min="12290" max="12292" width="2.625" style="602" customWidth="1"/>
    <col min="12293" max="12293" width="33.625" style="602" customWidth="1"/>
    <col min="12294" max="12294" width="2.375" style="602" customWidth="1"/>
    <col min="12295" max="12303" width="17.625" style="602" customWidth="1"/>
    <col min="12304" max="12544" width="9" style="602"/>
    <col min="12545" max="12545" width="2" style="602" customWidth="1"/>
    <col min="12546" max="12548" width="2.625" style="602" customWidth="1"/>
    <col min="12549" max="12549" width="33.625" style="602" customWidth="1"/>
    <col min="12550" max="12550" width="2.375" style="602" customWidth="1"/>
    <col min="12551" max="12559" width="17.625" style="602" customWidth="1"/>
    <col min="12560" max="12800" width="9" style="602"/>
    <col min="12801" max="12801" width="2" style="602" customWidth="1"/>
    <col min="12802" max="12804" width="2.625" style="602" customWidth="1"/>
    <col min="12805" max="12805" width="33.625" style="602" customWidth="1"/>
    <col min="12806" max="12806" width="2.375" style="602" customWidth="1"/>
    <col min="12807" max="12815" width="17.625" style="602" customWidth="1"/>
    <col min="12816" max="13056" width="9" style="602"/>
    <col min="13057" max="13057" width="2" style="602" customWidth="1"/>
    <col min="13058" max="13060" width="2.625" style="602" customWidth="1"/>
    <col min="13061" max="13061" width="33.625" style="602" customWidth="1"/>
    <col min="13062" max="13062" width="2.375" style="602" customWidth="1"/>
    <col min="13063" max="13071" width="17.625" style="602" customWidth="1"/>
    <col min="13072" max="13312" width="9" style="602"/>
    <col min="13313" max="13313" width="2" style="602" customWidth="1"/>
    <col min="13314" max="13316" width="2.625" style="602" customWidth="1"/>
    <col min="13317" max="13317" width="33.625" style="602" customWidth="1"/>
    <col min="13318" max="13318" width="2.375" style="602" customWidth="1"/>
    <col min="13319" max="13327" width="17.625" style="602" customWidth="1"/>
    <col min="13328" max="13568" width="9" style="602"/>
    <col min="13569" max="13569" width="2" style="602" customWidth="1"/>
    <col min="13570" max="13572" width="2.625" style="602" customWidth="1"/>
    <col min="13573" max="13573" width="33.625" style="602" customWidth="1"/>
    <col min="13574" max="13574" width="2.375" style="602" customWidth="1"/>
    <col min="13575" max="13583" width="17.625" style="602" customWidth="1"/>
    <col min="13584" max="13824" width="9" style="602"/>
    <col min="13825" max="13825" width="2" style="602" customWidth="1"/>
    <col min="13826" max="13828" width="2.625" style="602" customWidth="1"/>
    <col min="13829" max="13829" width="33.625" style="602" customWidth="1"/>
    <col min="13830" max="13830" width="2.375" style="602" customWidth="1"/>
    <col min="13831" max="13839" width="17.625" style="602" customWidth="1"/>
    <col min="13840" max="14080" width="9" style="602"/>
    <col min="14081" max="14081" width="2" style="602" customWidth="1"/>
    <col min="14082" max="14084" width="2.625" style="602" customWidth="1"/>
    <col min="14085" max="14085" width="33.625" style="602" customWidth="1"/>
    <col min="14086" max="14086" width="2.375" style="602" customWidth="1"/>
    <col min="14087" max="14095" width="17.625" style="602" customWidth="1"/>
    <col min="14096" max="14336" width="9" style="602"/>
    <col min="14337" max="14337" width="2" style="602" customWidth="1"/>
    <col min="14338" max="14340" width="2.625" style="602" customWidth="1"/>
    <col min="14341" max="14341" width="33.625" style="602" customWidth="1"/>
    <col min="14342" max="14342" width="2.375" style="602" customWidth="1"/>
    <col min="14343" max="14351" width="17.625" style="602" customWidth="1"/>
    <col min="14352" max="14592" width="9" style="602"/>
    <col min="14593" max="14593" width="2" style="602" customWidth="1"/>
    <col min="14594" max="14596" width="2.625" style="602" customWidth="1"/>
    <col min="14597" max="14597" width="33.625" style="602" customWidth="1"/>
    <col min="14598" max="14598" width="2.375" style="602" customWidth="1"/>
    <col min="14599" max="14607" width="17.625" style="602" customWidth="1"/>
    <col min="14608" max="14848" width="9" style="602"/>
    <col min="14849" max="14849" width="2" style="602" customWidth="1"/>
    <col min="14850" max="14852" width="2.625" style="602" customWidth="1"/>
    <col min="14853" max="14853" width="33.625" style="602" customWidth="1"/>
    <col min="14854" max="14854" width="2.375" style="602" customWidth="1"/>
    <col min="14855" max="14863" width="17.625" style="602" customWidth="1"/>
    <col min="14864" max="15104" width="9" style="602"/>
    <col min="15105" max="15105" width="2" style="602" customWidth="1"/>
    <col min="15106" max="15108" width="2.625" style="602" customWidth="1"/>
    <col min="15109" max="15109" width="33.625" style="602" customWidth="1"/>
    <col min="15110" max="15110" width="2.375" style="602" customWidth="1"/>
    <col min="15111" max="15119" width="17.625" style="602" customWidth="1"/>
    <col min="15120" max="15360" width="9" style="602"/>
    <col min="15361" max="15361" width="2" style="602" customWidth="1"/>
    <col min="15362" max="15364" width="2.625" style="602" customWidth="1"/>
    <col min="15365" max="15365" width="33.625" style="602" customWidth="1"/>
    <col min="15366" max="15366" width="2.375" style="602" customWidth="1"/>
    <col min="15367" max="15375" width="17.625" style="602" customWidth="1"/>
    <col min="15376" max="15616" width="9" style="602"/>
    <col min="15617" max="15617" width="2" style="602" customWidth="1"/>
    <col min="15618" max="15620" width="2.625" style="602" customWidth="1"/>
    <col min="15621" max="15621" width="33.625" style="602" customWidth="1"/>
    <col min="15622" max="15622" width="2.375" style="602" customWidth="1"/>
    <col min="15623" max="15631" width="17.625" style="602" customWidth="1"/>
    <col min="15632" max="15872" width="9" style="602"/>
    <col min="15873" max="15873" width="2" style="602" customWidth="1"/>
    <col min="15874" max="15876" width="2.625" style="602" customWidth="1"/>
    <col min="15877" max="15877" width="33.625" style="602" customWidth="1"/>
    <col min="15878" max="15878" width="2.375" style="602" customWidth="1"/>
    <col min="15879" max="15887" width="17.625" style="602" customWidth="1"/>
    <col min="15888" max="16128" width="9" style="602"/>
    <col min="16129" max="16129" width="2" style="602" customWidth="1"/>
    <col min="16130" max="16132" width="2.625" style="602" customWidth="1"/>
    <col min="16133" max="16133" width="33.625" style="602" customWidth="1"/>
    <col min="16134" max="16134" width="2.375" style="602" customWidth="1"/>
    <col min="16135" max="16143" width="17.625" style="602" customWidth="1"/>
    <col min="16144" max="16384" width="9" style="602"/>
  </cols>
  <sheetData>
    <row r="1" spans="1:15" ht="18" customHeight="1" x14ac:dyDescent="0.15">
      <c r="A1" s="821" t="s">
        <v>275</v>
      </c>
      <c r="B1" s="821"/>
      <c r="C1" s="821"/>
      <c r="D1" s="821"/>
      <c r="E1" s="821"/>
      <c r="N1" s="820"/>
      <c r="O1" s="820"/>
    </row>
    <row r="2" spans="1:15" ht="13.7" customHeight="1" x14ac:dyDescent="0.15">
      <c r="A2" s="821"/>
      <c r="B2" s="821"/>
      <c r="C2" s="821"/>
      <c r="D2" s="821"/>
      <c r="E2" s="821"/>
      <c r="N2" s="820"/>
      <c r="O2" s="820"/>
    </row>
    <row r="3" spans="1:15" ht="13.7" customHeight="1" x14ac:dyDescent="0.15">
      <c r="B3" s="192"/>
      <c r="C3" s="192"/>
      <c r="D3" s="192"/>
      <c r="E3" s="192"/>
    </row>
    <row r="4" spans="1:15" x14ac:dyDescent="0.15">
      <c r="A4" s="823" t="s">
        <v>276</v>
      </c>
      <c r="B4" s="823"/>
      <c r="C4" s="823"/>
      <c r="D4" s="823"/>
      <c r="E4" s="823"/>
      <c r="F4" s="823"/>
      <c r="G4" s="823"/>
      <c r="H4" s="823"/>
      <c r="I4" s="823"/>
      <c r="J4" s="823"/>
      <c r="K4" s="823"/>
      <c r="L4" s="823"/>
      <c r="M4" s="823"/>
      <c r="N4" s="823"/>
      <c r="O4" s="823"/>
    </row>
    <row r="5" spans="1:15" x14ac:dyDescent="0.15">
      <c r="A5" s="823"/>
      <c r="B5" s="823"/>
      <c r="C5" s="823"/>
      <c r="D5" s="823"/>
      <c r="E5" s="823"/>
      <c r="F5" s="823"/>
      <c r="G5" s="823"/>
      <c r="H5" s="823"/>
      <c r="I5" s="823"/>
      <c r="J5" s="823"/>
      <c r="K5" s="823"/>
      <c r="L5" s="823"/>
      <c r="M5" s="823"/>
      <c r="N5" s="823"/>
      <c r="O5" s="823"/>
    </row>
    <row r="6" spans="1:15" x14ac:dyDescent="0.15">
      <c r="A6" s="823"/>
      <c r="B6" s="823"/>
      <c r="C6" s="823"/>
      <c r="D6" s="823"/>
      <c r="E6" s="823"/>
      <c r="F6" s="823"/>
      <c r="G6" s="823"/>
      <c r="H6" s="823"/>
      <c r="I6" s="823"/>
      <c r="J6" s="823"/>
      <c r="K6" s="823"/>
      <c r="L6" s="823"/>
      <c r="M6" s="823"/>
      <c r="N6" s="823"/>
      <c r="O6" s="823"/>
    </row>
    <row r="7" spans="1:15" ht="13.5" customHeight="1" x14ac:dyDescent="0.25">
      <c r="B7" s="193"/>
      <c r="C7" s="193"/>
      <c r="D7" s="193"/>
      <c r="E7" s="193"/>
      <c r="F7" s="193"/>
      <c r="G7" s="193"/>
      <c r="H7" s="193"/>
      <c r="I7" s="193"/>
      <c r="J7" s="193"/>
      <c r="K7" s="193"/>
      <c r="L7" s="193"/>
      <c r="M7" s="193"/>
      <c r="N7" s="193"/>
      <c r="O7" s="193"/>
    </row>
    <row r="8" spans="1:15" ht="13.7" hidden="1" customHeight="1" x14ac:dyDescent="0.25">
      <c r="B8" s="193"/>
      <c r="C8" s="193"/>
      <c r="D8" s="193"/>
      <c r="E8" s="193"/>
      <c r="F8" s="193"/>
      <c r="G8" s="193"/>
      <c r="H8" s="193"/>
      <c r="I8" s="193"/>
      <c r="J8" s="193"/>
      <c r="K8" s="193"/>
      <c r="L8" s="193"/>
      <c r="M8" s="193"/>
      <c r="N8" s="193"/>
      <c r="O8" s="193"/>
    </row>
    <row r="9" spans="1:15" s="194" customFormat="1" ht="72.75" customHeight="1" x14ac:dyDescent="0.25">
      <c r="A9" s="824" t="s">
        <v>277</v>
      </c>
      <c r="B9" s="824"/>
      <c r="C9" s="824"/>
      <c r="D9" s="824"/>
      <c r="E9" s="824"/>
      <c r="F9" s="824"/>
      <c r="G9" s="824"/>
      <c r="H9" s="824"/>
      <c r="I9" s="824"/>
      <c r="J9" s="824"/>
      <c r="K9" s="824"/>
      <c r="L9" s="824"/>
      <c r="M9" s="824"/>
      <c r="N9" s="824"/>
      <c r="O9" s="824"/>
    </row>
    <row r="10" spans="1:15" s="194" customFormat="1" ht="13.5" hidden="1" customHeight="1" x14ac:dyDescent="0.25">
      <c r="A10" s="600"/>
      <c r="B10" s="600"/>
      <c r="C10" s="600"/>
      <c r="D10" s="600"/>
      <c r="E10" s="600"/>
      <c r="F10" s="600"/>
      <c r="G10" s="600"/>
      <c r="H10" s="600"/>
      <c r="I10" s="600"/>
      <c r="J10" s="600"/>
      <c r="K10" s="600"/>
      <c r="L10" s="600"/>
      <c r="M10" s="600"/>
      <c r="N10" s="600"/>
      <c r="O10" s="600"/>
    </row>
    <row r="11" spans="1:15" s="194" customFormat="1" ht="24.75" thickBot="1" x14ac:dyDescent="0.3">
      <c r="A11" s="600"/>
      <c r="B11" s="600"/>
      <c r="C11" s="600"/>
      <c r="D11" s="600"/>
      <c r="E11" s="600"/>
      <c r="F11" s="600"/>
      <c r="G11" s="600"/>
      <c r="H11" s="600"/>
      <c r="I11" s="600"/>
      <c r="J11" s="600"/>
      <c r="K11" s="600"/>
      <c r="L11" s="600"/>
      <c r="M11" s="600"/>
      <c r="N11" s="600"/>
      <c r="O11" s="195" t="s">
        <v>278</v>
      </c>
    </row>
    <row r="12" spans="1:15" s="194" customFormat="1" ht="16.5" customHeight="1" x14ac:dyDescent="0.25">
      <c r="A12" s="196"/>
      <c r="B12" s="812" t="s">
        <v>279</v>
      </c>
      <c r="C12" s="810"/>
      <c r="D12" s="810"/>
      <c r="E12" s="810"/>
      <c r="F12" s="810"/>
      <c r="G12" s="810" t="s">
        <v>280</v>
      </c>
      <c r="H12" s="810"/>
      <c r="I12" s="817"/>
      <c r="J12" s="810" t="s">
        <v>281</v>
      </c>
      <c r="K12" s="810"/>
      <c r="L12" s="810"/>
      <c r="M12" s="810" t="s">
        <v>282</v>
      </c>
      <c r="N12" s="810"/>
      <c r="O12" s="817"/>
    </row>
    <row r="13" spans="1:15" s="194" customFormat="1" ht="16.5" customHeight="1" x14ac:dyDescent="0.25">
      <c r="A13" s="197"/>
      <c r="B13" s="813"/>
      <c r="C13" s="814"/>
      <c r="D13" s="814"/>
      <c r="E13" s="814"/>
      <c r="F13" s="814"/>
      <c r="G13" s="811"/>
      <c r="H13" s="811"/>
      <c r="I13" s="818"/>
      <c r="J13" s="811"/>
      <c r="K13" s="811"/>
      <c r="L13" s="811"/>
      <c r="M13" s="811"/>
      <c r="N13" s="811"/>
      <c r="O13" s="818"/>
    </row>
    <row r="14" spans="1:15" s="194" customFormat="1" ht="24.75" customHeight="1" x14ac:dyDescent="0.25">
      <c r="A14" s="197"/>
      <c r="B14" s="813"/>
      <c r="C14" s="814"/>
      <c r="D14" s="814"/>
      <c r="E14" s="814"/>
      <c r="F14" s="814"/>
      <c r="G14" s="198" t="str">
        <f>TEXT(G15,"[DBNum3][$-411]ggge年")</f>
        <v>平成３０年</v>
      </c>
      <c r="H14" s="198" t="str">
        <f>TEXT(H15,"[DBNum3][$-411]ggge年")</f>
        <v>平成３０年</v>
      </c>
      <c r="I14" s="198" t="str">
        <f>TEXT(I15,"[DBNum3][$-411]ggge年")</f>
        <v>平成３０年</v>
      </c>
      <c r="J14" s="198" t="str">
        <f t="shared" ref="J14:L15" si="0">IF(ISBLANK(G14),"",G14)</f>
        <v>平成３０年</v>
      </c>
      <c r="K14" s="198" t="str">
        <f t="shared" si="0"/>
        <v>平成３０年</v>
      </c>
      <c r="L14" s="198" t="str">
        <f t="shared" si="0"/>
        <v>平成３０年</v>
      </c>
      <c r="M14" s="198" t="str">
        <f t="shared" ref="M14:O15" si="1">IF(ISBLANK(G14),"",G14)</f>
        <v>平成３０年</v>
      </c>
      <c r="N14" s="198" t="str">
        <f t="shared" si="1"/>
        <v>平成３０年</v>
      </c>
      <c r="O14" s="199" t="str">
        <f t="shared" si="1"/>
        <v>平成３０年</v>
      </c>
    </row>
    <row r="15" spans="1:15" s="194" customFormat="1" ht="24" customHeight="1" x14ac:dyDescent="0.25">
      <c r="A15" s="200"/>
      <c r="B15" s="815"/>
      <c r="C15" s="811"/>
      <c r="D15" s="811"/>
      <c r="E15" s="811"/>
      <c r="F15" s="811"/>
      <c r="G15" s="201">
        <v>43374</v>
      </c>
      <c r="H15" s="201">
        <v>43405</v>
      </c>
      <c r="I15" s="201">
        <v>43435</v>
      </c>
      <c r="J15" s="201">
        <f t="shared" si="0"/>
        <v>43374</v>
      </c>
      <c r="K15" s="201">
        <f t="shared" si="0"/>
        <v>43405</v>
      </c>
      <c r="L15" s="201">
        <f t="shared" si="0"/>
        <v>43435</v>
      </c>
      <c r="M15" s="201">
        <f t="shared" si="1"/>
        <v>43374</v>
      </c>
      <c r="N15" s="201">
        <f t="shared" si="1"/>
        <v>43405</v>
      </c>
      <c r="O15" s="202">
        <f t="shared" si="1"/>
        <v>43435</v>
      </c>
    </row>
    <row r="16" spans="1:15" s="194" customFormat="1" ht="13.5" customHeight="1" x14ac:dyDescent="0.25">
      <c r="A16" s="644"/>
      <c r="B16" s="203"/>
      <c r="C16" s="203"/>
      <c r="D16" s="203"/>
      <c r="E16" s="203"/>
      <c r="F16" s="204"/>
      <c r="G16" s="205"/>
      <c r="H16" s="205"/>
      <c r="I16" s="206"/>
      <c r="J16" s="207"/>
      <c r="K16" s="205"/>
      <c r="L16" s="208"/>
      <c r="M16" s="205"/>
      <c r="N16" s="205"/>
      <c r="O16" s="206"/>
    </row>
    <row r="17" spans="1:15" s="194" customFormat="1" ht="24.75" customHeight="1" x14ac:dyDescent="0.25">
      <c r="A17" s="644"/>
      <c r="B17" s="822" t="s">
        <v>283</v>
      </c>
      <c r="C17" s="822"/>
      <c r="D17" s="822"/>
      <c r="E17" s="822"/>
      <c r="F17" s="644"/>
      <c r="G17" s="209">
        <v>102</v>
      </c>
      <c r="H17" s="210">
        <v>101.8</v>
      </c>
      <c r="I17" s="210">
        <f>[2]A005!$I25</f>
        <v>101.5</v>
      </c>
      <c r="J17" s="209">
        <v>102.2</v>
      </c>
      <c r="K17" s="210">
        <v>102.1</v>
      </c>
      <c r="L17" s="211">
        <f>[2]A005!$I84</f>
        <v>101.4</v>
      </c>
      <c r="M17" s="210">
        <v>102.9</v>
      </c>
      <c r="N17" s="210">
        <v>102.4</v>
      </c>
      <c r="O17" s="210">
        <f>[2]A005!$I96</f>
        <v>102</v>
      </c>
    </row>
    <row r="18" spans="1:15" s="194" customFormat="1" ht="24.75" customHeight="1" x14ac:dyDescent="0.25">
      <c r="A18" s="644"/>
      <c r="B18" s="816" t="s">
        <v>284</v>
      </c>
      <c r="C18" s="816"/>
      <c r="D18" s="816"/>
      <c r="E18" s="816"/>
      <c r="F18" s="644"/>
      <c r="G18" s="212">
        <v>0.3</v>
      </c>
      <c r="H18" s="213">
        <v>-0.3</v>
      </c>
      <c r="I18" s="213">
        <f>[2]A005!$J25</f>
        <v>-0.3</v>
      </c>
      <c r="J18" s="212">
        <v>0.5</v>
      </c>
      <c r="K18" s="213">
        <v>-0.1</v>
      </c>
      <c r="L18" s="214">
        <f>[2]A005!$J84</f>
        <v>-0.7</v>
      </c>
      <c r="M18" s="213">
        <v>0.2</v>
      </c>
      <c r="N18" s="213">
        <v>-0.4</v>
      </c>
      <c r="O18" s="213">
        <f>[2]A005!$J96</f>
        <v>-0.4</v>
      </c>
    </row>
    <row r="19" spans="1:15" s="194" customFormat="1" ht="24.75" customHeight="1" x14ac:dyDescent="0.25">
      <c r="A19" s="644"/>
      <c r="B19" s="816" t="s">
        <v>285</v>
      </c>
      <c r="C19" s="816"/>
      <c r="D19" s="816"/>
      <c r="E19" s="816"/>
      <c r="F19" s="644"/>
      <c r="G19" s="212">
        <v>1.4</v>
      </c>
      <c r="H19" s="213">
        <v>0.8</v>
      </c>
      <c r="I19" s="213">
        <f>[2]A005!$K25</f>
        <v>0.3</v>
      </c>
      <c r="J19" s="212">
        <v>1.1000000000000001</v>
      </c>
      <c r="K19" s="213">
        <v>0.7</v>
      </c>
      <c r="L19" s="214">
        <f>[2]A005!$K84</f>
        <v>-0.1</v>
      </c>
      <c r="M19" s="213">
        <v>1.1000000000000001</v>
      </c>
      <c r="N19" s="213">
        <v>0.4</v>
      </c>
      <c r="O19" s="213">
        <f>[2]A005!$K96</f>
        <v>-0.1</v>
      </c>
    </row>
    <row r="20" spans="1:15" s="194" customFormat="1" ht="15" customHeight="1" x14ac:dyDescent="0.25">
      <c r="A20" s="644"/>
      <c r="B20" s="644"/>
      <c r="C20" s="644"/>
      <c r="D20" s="215"/>
      <c r="E20" s="215"/>
      <c r="F20" s="644"/>
      <c r="G20" s="209"/>
      <c r="H20" s="210"/>
      <c r="I20" s="210"/>
      <c r="J20" s="209"/>
      <c r="K20" s="210"/>
      <c r="L20" s="211"/>
      <c r="M20" s="210"/>
      <c r="N20" s="210"/>
      <c r="O20" s="210"/>
    </row>
    <row r="21" spans="1:15" s="194" customFormat="1" ht="24.75" customHeight="1" x14ac:dyDescent="0.25">
      <c r="A21" s="644"/>
      <c r="B21" s="197" t="s">
        <v>286</v>
      </c>
      <c r="C21" s="644"/>
      <c r="D21" s="215"/>
      <c r="E21" s="215"/>
      <c r="F21" s="644"/>
      <c r="G21" s="209">
        <v>104.6</v>
      </c>
      <c r="H21" s="210">
        <v>103.8</v>
      </c>
      <c r="I21" s="216">
        <f>[2]A005!$X25</f>
        <v>103.2</v>
      </c>
      <c r="J21" s="209">
        <v>103.2</v>
      </c>
      <c r="K21" s="210">
        <v>103</v>
      </c>
      <c r="L21" s="216">
        <f>[2]A005!$X84</f>
        <v>101.8</v>
      </c>
      <c r="M21" s="209">
        <v>105.3</v>
      </c>
      <c r="N21" s="210">
        <v>104.1</v>
      </c>
      <c r="O21" s="210">
        <f>[2]A005!$X96</f>
        <v>103.7</v>
      </c>
    </row>
    <row r="22" spans="1:15" s="194" customFormat="1" ht="24.75" customHeight="1" x14ac:dyDescent="0.25">
      <c r="A22" s="644"/>
      <c r="B22" s="644"/>
      <c r="C22" s="644"/>
      <c r="D22" s="809" t="s">
        <v>287</v>
      </c>
      <c r="E22" s="809"/>
      <c r="F22" s="644"/>
      <c r="G22" s="209">
        <v>105.5</v>
      </c>
      <c r="H22" s="210">
        <v>105.6</v>
      </c>
      <c r="I22" s="216">
        <f>[2]A005!$AG25</f>
        <v>105.4</v>
      </c>
      <c r="J22" s="209">
        <v>104</v>
      </c>
      <c r="K22" s="210">
        <v>104.2</v>
      </c>
      <c r="L22" s="216">
        <f>[2]A005!$AG84</f>
        <v>104.7</v>
      </c>
      <c r="M22" s="209">
        <v>106.2</v>
      </c>
      <c r="N22" s="210">
        <v>106.7</v>
      </c>
      <c r="O22" s="210">
        <f>[2]A005!$AG96</f>
        <v>107.1</v>
      </c>
    </row>
    <row r="23" spans="1:15" s="194" customFormat="1" ht="24.95" customHeight="1" x14ac:dyDescent="0.25">
      <c r="A23" s="644"/>
      <c r="B23" s="644"/>
      <c r="C23" s="644"/>
      <c r="D23" s="809" t="s">
        <v>288</v>
      </c>
      <c r="E23" s="809"/>
      <c r="F23" s="644"/>
      <c r="G23" s="209">
        <v>110.7</v>
      </c>
      <c r="H23" s="210">
        <v>110.1</v>
      </c>
      <c r="I23" s="216">
        <f>[2]A005!$AJ25</f>
        <v>111.3</v>
      </c>
      <c r="J23" s="209">
        <v>107.5</v>
      </c>
      <c r="K23" s="210">
        <v>104.9</v>
      </c>
      <c r="L23" s="216">
        <f>[2]A005!$AJ84</f>
        <v>106.4</v>
      </c>
      <c r="M23" s="209">
        <v>109</v>
      </c>
      <c r="N23" s="210">
        <v>107.7</v>
      </c>
      <c r="O23" s="210">
        <f>[2]A005!$AJ96</f>
        <v>108.1</v>
      </c>
    </row>
    <row r="24" spans="1:15" s="194" customFormat="1" ht="24.95" customHeight="1" x14ac:dyDescent="0.25">
      <c r="A24" s="644"/>
      <c r="B24" s="644"/>
      <c r="C24" s="644"/>
      <c r="D24" s="809" t="s">
        <v>289</v>
      </c>
      <c r="E24" s="809"/>
      <c r="F24" s="644"/>
      <c r="G24" s="209">
        <v>103.7</v>
      </c>
      <c r="H24" s="210">
        <v>103.7</v>
      </c>
      <c r="I24" s="216">
        <f>[2]A005!$AP25</f>
        <v>103.8</v>
      </c>
      <c r="J24" s="209">
        <v>97.1</v>
      </c>
      <c r="K24" s="210">
        <v>97.7</v>
      </c>
      <c r="L24" s="216">
        <f>[2]A005!$AP84</f>
        <v>97.5</v>
      </c>
      <c r="M24" s="209">
        <v>105.5</v>
      </c>
      <c r="N24" s="210">
        <v>105.5</v>
      </c>
      <c r="O24" s="210">
        <f>[2]A005!$AP96</f>
        <v>104.8</v>
      </c>
    </row>
    <row r="25" spans="1:15" s="194" customFormat="1" ht="24.95" customHeight="1" x14ac:dyDescent="0.25">
      <c r="A25" s="644"/>
      <c r="B25" s="644"/>
      <c r="C25" s="644"/>
      <c r="D25" s="809" t="s">
        <v>290</v>
      </c>
      <c r="E25" s="809"/>
      <c r="F25" s="644"/>
      <c r="G25" s="209">
        <v>102.6</v>
      </c>
      <c r="H25" s="210">
        <v>102.6</v>
      </c>
      <c r="I25" s="216">
        <f>[2]A005!$AS25</f>
        <v>102.5</v>
      </c>
      <c r="J25" s="209">
        <v>99.1</v>
      </c>
      <c r="K25" s="210">
        <v>99.5</v>
      </c>
      <c r="L25" s="216">
        <f>[2]A005!$AS84</f>
        <v>99.4</v>
      </c>
      <c r="M25" s="209">
        <v>105.3</v>
      </c>
      <c r="N25" s="210">
        <v>104.6</v>
      </c>
      <c r="O25" s="210">
        <f>[2]A005!$AS96</f>
        <v>105.4</v>
      </c>
    </row>
    <row r="26" spans="1:15" s="194" customFormat="1" ht="24.95" customHeight="1" x14ac:dyDescent="0.25">
      <c r="A26" s="644"/>
      <c r="B26" s="644"/>
      <c r="C26" s="644"/>
      <c r="D26" s="809" t="s">
        <v>291</v>
      </c>
      <c r="E26" s="809"/>
      <c r="F26" s="644"/>
      <c r="G26" s="209">
        <v>111.9</v>
      </c>
      <c r="H26" s="210">
        <v>105.2</v>
      </c>
      <c r="I26" s="216">
        <f>[2]A005!$AV25</f>
        <v>98.6</v>
      </c>
      <c r="J26" s="209">
        <v>112.4</v>
      </c>
      <c r="K26" s="210">
        <v>105.8</v>
      </c>
      <c r="L26" s="216">
        <f>[2]A005!$AV84</f>
        <v>94</v>
      </c>
      <c r="M26" s="209">
        <v>113.6</v>
      </c>
      <c r="N26" s="210">
        <v>103</v>
      </c>
      <c r="O26" s="210">
        <f>[2]A005!$AV96</f>
        <v>95.5</v>
      </c>
    </row>
    <row r="27" spans="1:15" s="194" customFormat="1" ht="24.95" customHeight="1" x14ac:dyDescent="0.25">
      <c r="A27" s="644"/>
      <c r="B27" s="644"/>
      <c r="C27" s="644"/>
      <c r="D27" s="809" t="s">
        <v>292</v>
      </c>
      <c r="E27" s="809"/>
      <c r="F27" s="644"/>
      <c r="G27" s="209">
        <v>107.9</v>
      </c>
      <c r="H27" s="210">
        <v>104.1</v>
      </c>
      <c r="I27" s="216">
        <f>[2]A005!$BB25</f>
        <v>108.5</v>
      </c>
      <c r="J27" s="209">
        <v>111.1</v>
      </c>
      <c r="K27" s="210">
        <v>105.9</v>
      </c>
      <c r="L27" s="216">
        <f>[2]A005!$BB84</f>
        <v>108.1</v>
      </c>
      <c r="M27" s="209">
        <v>110.5</v>
      </c>
      <c r="N27" s="210">
        <v>102.5</v>
      </c>
      <c r="O27" s="210">
        <f>[2]A005!$BB96</f>
        <v>114.1</v>
      </c>
    </row>
    <row r="28" spans="1:15" s="194" customFormat="1" ht="24.95" customHeight="1" x14ac:dyDescent="0.25">
      <c r="A28" s="644"/>
      <c r="B28" s="644"/>
      <c r="C28" s="644"/>
      <c r="D28" s="809" t="s">
        <v>293</v>
      </c>
      <c r="E28" s="809"/>
      <c r="F28" s="644"/>
      <c r="G28" s="209">
        <v>101</v>
      </c>
      <c r="H28" s="210">
        <v>101.3</v>
      </c>
      <c r="I28" s="216">
        <f>[2]A005!$BH25</f>
        <v>100.8</v>
      </c>
      <c r="J28" s="209">
        <v>102.1</v>
      </c>
      <c r="K28" s="210">
        <v>102.1</v>
      </c>
      <c r="L28" s="216">
        <f>[2]A005!$BH84</f>
        <v>101.5</v>
      </c>
      <c r="M28" s="209">
        <v>104</v>
      </c>
      <c r="N28" s="210">
        <v>104.3</v>
      </c>
      <c r="O28" s="210">
        <f>[2]A005!$BH96</f>
        <v>104</v>
      </c>
    </row>
    <row r="29" spans="1:15" s="194" customFormat="1" ht="24.95" customHeight="1" x14ac:dyDescent="0.25">
      <c r="A29" s="644"/>
      <c r="B29" s="644"/>
      <c r="C29" s="644"/>
      <c r="D29" s="809" t="s">
        <v>294</v>
      </c>
      <c r="E29" s="809"/>
      <c r="F29" s="644"/>
      <c r="G29" s="209">
        <v>103.4</v>
      </c>
      <c r="H29" s="210">
        <v>103.6</v>
      </c>
      <c r="I29" s="216">
        <f>[2]A005!$BK25</f>
        <v>103.2</v>
      </c>
      <c r="J29" s="209">
        <v>101.7</v>
      </c>
      <c r="K29" s="210">
        <v>102.1</v>
      </c>
      <c r="L29" s="216">
        <f>[2]A005!$BK84</f>
        <v>102.1</v>
      </c>
      <c r="M29" s="209">
        <v>103.1</v>
      </c>
      <c r="N29" s="210">
        <v>103.2</v>
      </c>
      <c r="O29" s="210">
        <f>[2]A005!$BK96</f>
        <v>103.6</v>
      </c>
    </row>
    <row r="30" spans="1:15" s="194" customFormat="1" ht="24.95" customHeight="1" x14ac:dyDescent="0.25">
      <c r="A30" s="644"/>
      <c r="B30" s="644"/>
      <c r="C30" s="215"/>
      <c r="D30" s="809" t="s">
        <v>295</v>
      </c>
      <c r="E30" s="809"/>
      <c r="F30" s="644"/>
      <c r="G30" s="209">
        <v>102.5</v>
      </c>
      <c r="H30" s="210">
        <v>102.4</v>
      </c>
      <c r="I30" s="216">
        <f>[2]A005!$BN25</f>
        <v>102.2</v>
      </c>
      <c r="J30" s="209">
        <v>102.8</v>
      </c>
      <c r="K30" s="210">
        <v>103.3</v>
      </c>
      <c r="L30" s="216">
        <f>[2]A005!$BN84</f>
        <v>101.9</v>
      </c>
      <c r="M30" s="209">
        <v>103.4</v>
      </c>
      <c r="N30" s="210">
        <v>103.7</v>
      </c>
      <c r="O30" s="210">
        <f>[2]A005!$BN96</f>
        <v>102.3</v>
      </c>
    </row>
    <row r="31" spans="1:15" s="194" customFormat="1" ht="24.95" customHeight="1" x14ac:dyDescent="0.25">
      <c r="A31" s="644"/>
      <c r="B31" s="644"/>
      <c r="C31" s="644"/>
      <c r="D31" s="809" t="s">
        <v>296</v>
      </c>
      <c r="E31" s="809"/>
      <c r="F31" s="644"/>
      <c r="G31" s="209">
        <v>100.5</v>
      </c>
      <c r="H31" s="210">
        <v>100.6</v>
      </c>
      <c r="I31" s="216">
        <f>[2]A005!$BQ25</f>
        <v>100.6</v>
      </c>
      <c r="J31" s="209">
        <v>98.3</v>
      </c>
      <c r="K31" s="210">
        <v>99.2</v>
      </c>
      <c r="L31" s="216">
        <f>[2]A005!$BQ84</f>
        <v>99</v>
      </c>
      <c r="M31" s="209">
        <v>99.9</v>
      </c>
      <c r="N31" s="210">
        <v>100.4</v>
      </c>
      <c r="O31" s="210">
        <f>[2]A005!$BQ96</f>
        <v>100.4</v>
      </c>
    </row>
    <row r="32" spans="1:15" s="194" customFormat="1" ht="24.95" customHeight="1" x14ac:dyDescent="0.25">
      <c r="A32" s="644"/>
      <c r="B32" s="644"/>
      <c r="C32" s="644"/>
      <c r="D32" s="809" t="s">
        <v>297</v>
      </c>
      <c r="E32" s="809"/>
      <c r="F32" s="644"/>
      <c r="G32" s="209">
        <v>102.8</v>
      </c>
      <c r="H32" s="210">
        <v>102.7</v>
      </c>
      <c r="I32" s="216">
        <f>[2]A005!$BT25</f>
        <v>102</v>
      </c>
      <c r="J32" s="209">
        <v>101.7</v>
      </c>
      <c r="K32" s="210">
        <v>101.6</v>
      </c>
      <c r="L32" s="216">
        <f>[2]A005!$BT84</f>
        <v>101.6</v>
      </c>
      <c r="M32" s="209">
        <v>102.4</v>
      </c>
      <c r="N32" s="210">
        <v>100.4</v>
      </c>
      <c r="O32" s="210">
        <f>[2]A005!$BT96</f>
        <v>101.8</v>
      </c>
    </row>
    <row r="33" spans="1:15" s="194" customFormat="1" ht="24.95" customHeight="1" x14ac:dyDescent="0.25">
      <c r="A33" s="644"/>
      <c r="B33" s="644"/>
      <c r="C33" s="644"/>
      <c r="D33" s="809" t="s">
        <v>298</v>
      </c>
      <c r="E33" s="809"/>
      <c r="F33" s="644"/>
      <c r="G33" s="209">
        <v>102.2</v>
      </c>
      <c r="H33" s="210">
        <v>102.3</v>
      </c>
      <c r="I33" s="216">
        <f>[2]A005!$BW25</f>
        <v>102.4</v>
      </c>
      <c r="J33" s="209">
        <v>101.8</v>
      </c>
      <c r="K33" s="210">
        <v>104.9</v>
      </c>
      <c r="L33" s="216">
        <f>[2]A005!$BW84</f>
        <v>105.2</v>
      </c>
      <c r="M33" s="209">
        <v>100.9</v>
      </c>
      <c r="N33" s="210">
        <v>103.7</v>
      </c>
      <c r="O33" s="210">
        <f>[2]A005!$BW96</f>
        <v>104</v>
      </c>
    </row>
    <row r="34" spans="1:15" s="194" customFormat="1" ht="24.95" customHeight="1" x14ac:dyDescent="0.25">
      <c r="A34" s="644"/>
      <c r="B34" s="197" t="s">
        <v>299</v>
      </c>
      <c r="C34" s="643"/>
      <c r="D34" s="643"/>
      <c r="E34" s="643"/>
      <c r="F34" s="644"/>
      <c r="G34" s="209">
        <v>99.6</v>
      </c>
      <c r="H34" s="210">
        <v>99.6</v>
      </c>
      <c r="I34" s="216">
        <f>[2]A005!$BZ25</f>
        <v>99.6</v>
      </c>
      <c r="J34" s="209">
        <v>100.5</v>
      </c>
      <c r="K34" s="210">
        <v>100.5</v>
      </c>
      <c r="L34" s="216">
        <f>[2]A005!$BZ84</f>
        <v>100.6</v>
      </c>
      <c r="M34" s="209">
        <v>101.2</v>
      </c>
      <c r="N34" s="210">
        <v>101.1</v>
      </c>
      <c r="O34" s="210">
        <f>[2]A005!$BZ96</f>
        <v>101.1</v>
      </c>
    </row>
    <row r="35" spans="1:15" s="194" customFormat="1" ht="24.95" customHeight="1" x14ac:dyDescent="0.25">
      <c r="A35" s="644"/>
      <c r="B35" s="197"/>
      <c r="C35" s="644"/>
      <c r="D35" s="809" t="s">
        <v>300</v>
      </c>
      <c r="E35" s="809"/>
      <c r="F35" s="644"/>
      <c r="G35" s="209">
        <v>99.2</v>
      </c>
      <c r="H35" s="210">
        <v>99.2</v>
      </c>
      <c r="I35" s="216">
        <f>[2]A005!$CF25</f>
        <v>99.2</v>
      </c>
      <c r="J35" s="209">
        <v>98.9</v>
      </c>
      <c r="K35" s="210">
        <v>98.9</v>
      </c>
      <c r="L35" s="216">
        <f>[2]A005!$CF84</f>
        <v>98.9</v>
      </c>
      <c r="M35" s="209">
        <v>99.5</v>
      </c>
      <c r="N35" s="210">
        <v>99.5</v>
      </c>
      <c r="O35" s="210">
        <f>[2]A005!$CF96</f>
        <v>99.4</v>
      </c>
    </row>
    <row r="36" spans="1:15" s="194" customFormat="1" ht="24.95" customHeight="1" x14ac:dyDescent="0.25">
      <c r="A36" s="644"/>
      <c r="B36" s="197"/>
      <c r="C36" s="644"/>
      <c r="D36" s="809" t="s">
        <v>301</v>
      </c>
      <c r="E36" s="809"/>
      <c r="F36" s="644"/>
      <c r="G36" s="209">
        <v>101.7</v>
      </c>
      <c r="H36" s="210">
        <v>101.8</v>
      </c>
      <c r="I36" s="216">
        <f>[2]A005!$CL25</f>
        <v>101.9</v>
      </c>
      <c r="J36" s="209">
        <v>113.4</v>
      </c>
      <c r="K36" s="210">
        <v>113.2</v>
      </c>
      <c r="L36" s="216">
        <f>[2]A005!$CL84</f>
        <v>113.4</v>
      </c>
      <c r="M36" s="209">
        <v>105.5</v>
      </c>
      <c r="N36" s="210">
        <v>105.3</v>
      </c>
      <c r="O36" s="210">
        <f>[2]A005!$CL96</f>
        <v>105.6</v>
      </c>
    </row>
    <row r="37" spans="1:15" s="194" customFormat="1" ht="24.95" customHeight="1" x14ac:dyDescent="0.25">
      <c r="A37" s="644"/>
      <c r="B37" s="197" t="s">
        <v>302</v>
      </c>
      <c r="C37" s="643"/>
      <c r="D37" s="643"/>
      <c r="E37" s="643"/>
      <c r="F37" s="644"/>
      <c r="G37" s="209">
        <v>100.6</v>
      </c>
      <c r="H37" s="210">
        <v>101.2</v>
      </c>
      <c r="I37" s="216">
        <f>[2]A005!$CO25</f>
        <v>101.3</v>
      </c>
      <c r="J37" s="209">
        <v>100.8</v>
      </c>
      <c r="K37" s="210">
        <v>101.5</v>
      </c>
      <c r="L37" s="216">
        <f>[2]A005!$CO84</f>
        <v>101.8</v>
      </c>
      <c r="M37" s="209">
        <v>101.2</v>
      </c>
      <c r="N37" s="210">
        <v>101.8</v>
      </c>
      <c r="O37" s="210">
        <f>[2]A005!$CO96</f>
        <v>102</v>
      </c>
    </row>
    <row r="38" spans="1:15" s="194" customFormat="1" ht="24.95" customHeight="1" x14ac:dyDescent="0.25">
      <c r="A38" s="644"/>
      <c r="B38" s="644"/>
      <c r="C38" s="644"/>
      <c r="D38" s="809" t="s">
        <v>303</v>
      </c>
      <c r="E38" s="809"/>
      <c r="F38" s="217"/>
      <c r="G38" s="209">
        <v>101.1</v>
      </c>
      <c r="H38" s="210">
        <v>101.8</v>
      </c>
      <c r="I38" s="216">
        <f>[2]A005!$CR25</f>
        <v>102.3</v>
      </c>
      <c r="J38" s="209">
        <v>104.2</v>
      </c>
      <c r="K38" s="210">
        <v>104.8</v>
      </c>
      <c r="L38" s="216">
        <f>[2]A005!$CR84</f>
        <v>105.3</v>
      </c>
      <c r="M38" s="209">
        <v>104.2</v>
      </c>
      <c r="N38" s="210">
        <v>104.8</v>
      </c>
      <c r="O38" s="210">
        <f>[2]A005!$CR96</f>
        <v>105.3</v>
      </c>
    </row>
    <row r="39" spans="1:15" s="194" customFormat="1" ht="24.95" customHeight="1" x14ac:dyDescent="0.25">
      <c r="A39" s="644"/>
      <c r="B39" s="644"/>
      <c r="C39" s="644"/>
      <c r="D39" s="809" t="s">
        <v>304</v>
      </c>
      <c r="E39" s="809"/>
      <c r="F39" s="217"/>
      <c r="G39" s="209">
        <v>94.3</v>
      </c>
      <c r="H39" s="210">
        <v>94.9</v>
      </c>
      <c r="I39" s="216">
        <f>[2]A005!$CU25</f>
        <v>95.5</v>
      </c>
      <c r="J39" s="209">
        <v>96.3</v>
      </c>
      <c r="K39" s="210">
        <v>97</v>
      </c>
      <c r="L39" s="216">
        <f>[2]A005!$CU84</f>
        <v>97.5</v>
      </c>
      <c r="M39" s="209">
        <v>94.5</v>
      </c>
      <c r="N39" s="210">
        <v>95</v>
      </c>
      <c r="O39" s="210">
        <f>[2]A005!$CU96</f>
        <v>95.5</v>
      </c>
    </row>
    <row r="40" spans="1:15" s="194" customFormat="1" ht="24.95" customHeight="1" x14ac:dyDescent="0.25">
      <c r="A40" s="644"/>
      <c r="B40" s="197"/>
      <c r="C40" s="644"/>
      <c r="D40" s="809" t="s">
        <v>305</v>
      </c>
      <c r="E40" s="809"/>
      <c r="F40" s="644"/>
      <c r="G40" s="209">
        <v>120.4</v>
      </c>
      <c r="H40" s="210">
        <v>122</v>
      </c>
      <c r="I40" s="216">
        <f>[2]A005!$CX25</f>
        <v>116.4</v>
      </c>
      <c r="J40" s="209">
        <v>106.6</v>
      </c>
      <c r="K40" s="210">
        <v>117.3</v>
      </c>
      <c r="L40" s="216">
        <f>[2]A005!$CX84</f>
        <v>114.2</v>
      </c>
      <c r="M40" s="209">
        <v>115.7</v>
      </c>
      <c r="N40" s="210">
        <v>119.9</v>
      </c>
      <c r="O40" s="210">
        <f>[2]A005!$CX96</f>
        <v>114.9</v>
      </c>
    </row>
    <row r="41" spans="1:15" s="194" customFormat="1" ht="24.95" customHeight="1" x14ac:dyDescent="0.25">
      <c r="A41" s="644"/>
      <c r="B41" s="197"/>
      <c r="C41" s="644"/>
      <c r="D41" s="809" t="s">
        <v>306</v>
      </c>
      <c r="E41" s="809"/>
      <c r="F41" s="644"/>
      <c r="G41" s="209">
        <v>101.6</v>
      </c>
      <c r="H41" s="210">
        <v>101.6</v>
      </c>
      <c r="I41" s="216">
        <f>[2]A005!$DA25</f>
        <v>101.6</v>
      </c>
      <c r="J41" s="209">
        <v>100</v>
      </c>
      <c r="K41" s="210">
        <v>100</v>
      </c>
      <c r="L41" s="216">
        <f>[2]A005!$DA84</f>
        <v>100</v>
      </c>
      <c r="M41" s="209">
        <v>100</v>
      </c>
      <c r="N41" s="210">
        <v>100</v>
      </c>
      <c r="O41" s="210">
        <f>[2]A005!$DA96</f>
        <v>100</v>
      </c>
    </row>
    <row r="42" spans="1:15" s="218" customFormat="1" ht="24.95" customHeight="1" x14ac:dyDescent="0.25">
      <c r="A42" s="644"/>
      <c r="B42" s="197" t="s">
        <v>307</v>
      </c>
      <c r="C42" s="197"/>
      <c r="D42" s="197"/>
      <c r="E42" s="197"/>
      <c r="F42" s="644"/>
      <c r="G42" s="209">
        <v>98.1</v>
      </c>
      <c r="H42" s="210">
        <v>98.4</v>
      </c>
      <c r="I42" s="216">
        <f>[2]A005!$DD25</f>
        <v>98.9</v>
      </c>
      <c r="J42" s="209">
        <v>97.5</v>
      </c>
      <c r="K42" s="210">
        <v>97.3</v>
      </c>
      <c r="L42" s="216">
        <f>[2]A005!$DD84</f>
        <v>97.1</v>
      </c>
      <c r="M42" s="209">
        <v>94.8</v>
      </c>
      <c r="N42" s="210">
        <v>93.9</v>
      </c>
      <c r="O42" s="210">
        <f>[2]A005!$DD96</f>
        <v>93.8</v>
      </c>
    </row>
    <row r="43" spans="1:15" s="194" customFormat="1" ht="24.95" customHeight="1" x14ac:dyDescent="0.25">
      <c r="A43" s="644"/>
      <c r="B43" s="197"/>
      <c r="C43" s="197"/>
      <c r="D43" s="809" t="s">
        <v>308</v>
      </c>
      <c r="E43" s="809"/>
      <c r="F43" s="644"/>
      <c r="G43" s="209">
        <v>94.1</v>
      </c>
      <c r="H43" s="210">
        <v>95.2</v>
      </c>
      <c r="I43" s="216">
        <f>[2]A005!$DG25</f>
        <v>96.7</v>
      </c>
      <c r="J43" s="209">
        <v>98</v>
      </c>
      <c r="K43" s="210">
        <v>99.4</v>
      </c>
      <c r="L43" s="216">
        <f>[2]A005!$DG84</f>
        <v>99.9</v>
      </c>
      <c r="M43" s="209">
        <v>91.4</v>
      </c>
      <c r="N43" s="210">
        <v>88.7</v>
      </c>
      <c r="O43" s="210">
        <f>[2]A005!$DG96</f>
        <v>89.7</v>
      </c>
    </row>
    <row r="44" spans="1:15" s="194" customFormat="1" ht="24.95" customHeight="1" x14ac:dyDescent="0.25">
      <c r="A44" s="644"/>
      <c r="B44" s="644"/>
      <c r="C44" s="644"/>
      <c r="D44" s="809" t="s">
        <v>309</v>
      </c>
      <c r="E44" s="809"/>
      <c r="F44" s="644"/>
      <c r="G44" s="209">
        <v>89.8</v>
      </c>
      <c r="H44" s="210">
        <v>91.7</v>
      </c>
      <c r="I44" s="216">
        <f>[2]A005!$DJ25</f>
        <v>91.8</v>
      </c>
      <c r="J44" s="209">
        <v>87.6</v>
      </c>
      <c r="K44" s="210">
        <v>88.7</v>
      </c>
      <c r="L44" s="216">
        <f>[2]A005!$DJ84</f>
        <v>89</v>
      </c>
      <c r="M44" s="209">
        <v>84.9</v>
      </c>
      <c r="N44" s="210">
        <v>87.2</v>
      </c>
      <c r="O44" s="210">
        <f>[2]A005!$DJ96</f>
        <v>86.7</v>
      </c>
    </row>
    <row r="45" spans="1:15" s="194" customFormat="1" ht="24.95" customHeight="1" x14ac:dyDescent="0.25">
      <c r="A45" s="644"/>
      <c r="B45" s="644"/>
      <c r="C45" s="644"/>
      <c r="D45" s="809" t="s">
        <v>310</v>
      </c>
      <c r="E45" s="809"/>
      <c r="F45" s="644"/>
      <c r="G45" s="209">
        <v>102.2</v>
      </c>
      <c r="H45" s="210">
        <v>102.1</v>
      </c>
      <c r="I45" s="216">
        <f>[2]A005!$DM25</f>
        <v>102.2</v>
      </c>
      <c r="J45" s="209">
        <v>100.2</v>
      </c>
      <c r="K45" s="210">
        <v>100.5</v>
      </c>
      <c r="L45" s="216">
        <f>[2]A005!$DM84</f>
        <v>96.7</v>
      </c>
      <c r="M45" s="209">
        <v>96.1</v>
      </c>
      <c r="N45" s="210">
        <v>95.6</v>
      </c>
      <c r="O45" s="210">
        <f>[2]A005!$DM96</f>
        <v>92.9</v>
      </c>
    </row>
    <row r="46" spans="1:15" s="194" customFormat="1" ht="24.95" customHeight="1" x14ac:dyDescent="0.25">
      <c r="A46" s="644"/>
      <c r="B46" s="644"/>
      <c r="C46" s="644"/>
      <c r="D46" s="809" t="s">
        <v>311</v>
      </c>
      <c r="E46" s="809"/>
      <c r="F46" s="644"/>
      <c r="G46" s="209">
        <v>105.6</v>
      </c>
      <c r="H46" s="210">
        <v>105.3</v>
      </c>
      <c r="I46" s="216">
        <f>[2]A005!$DP25</f>
        <v>105.2</v>
      </c>
      <c r="J46" s="209">
        <v>101.1</v>
      </c>
      <c r="K46" s="210">
        <v>99.8</v>
      </c>
      <c r="L46" s="216">
        <f>[2]A005!$DP84</f>
        <v>98.4</v>
      </c>
      <c r="M46" s="209">
        <v>100.6</v>
      </c>
      <c r="N46" s="210">
        <v>101</v>
      </c>
      <c r="O46" s="210">
        <f>[2]A005!$DP96</f>
        <v>100.3</v>
      </c>
    </row>
    <row r="47" spans="1:15" s="194" customFormat="1" ht="24.95" customHeight="1" x14ac:dyDescent="0.25">
      <c r="A47" s="644"/>
      <c r="B47" s="644"/>
      <c r="C47" s="215"/>
      <c r="D47" s="809" t="s">
        <v>312</v>
      </c>
      <c r="E47" s="809"/>
      <c r="F47" s="644"/>
      <c r="G47" s="209">
        <v>97.6</v>
      </c>
      <c r="H47" s="210">
        <v>97.1</v>
      </c>
      <c r="I47" s="216">
        <f>[2]A005!$DS25</f>
        <v>97.1</v>
      </c>
      <c r="J47" s="209">
        <v>96.1</v>
      </c>
      <c r="K47" s="210">
        <v>94.2</v>
      </c>
      <c r="L47" s="216">
        <f>[2]A005!$DS84</f>
        <v>95.6</v>
      </c>
      <c r="M47" s="209">
        <v>96.8</v>
      </c>
      <c r="N47" s="210">
        <v>96.1</v>
      </c>
      <c r="O47" s="210">
        <f>[2]A005!$DS96</f>
        <v>96.2</v>
      </c>
    </row>
    <row r="48" spans="1:15" s="194" customFormat="1" ht="24.95" customHeight="1" x14ac:dyDescent="0.25">
      <c r="A48" s="644"/>
      <c r="B48" s="644"/>
      <c r="C48" s="215"/>
      <c r="D48" s="809" t="s">
        <v>313</v>
      </c>
      <c r="E48" s="809"/>
      <c r="F48" s="644"/>
      <c r="G48" s="209">
        <v>100.1</v>
      </c>
      <c r="H48" s="210">
        <v>100.1</v>
      </c>
      <c r="I48" s="216">
        <f>[2]A005!$DV25</f>
        <v>100.1</v>
      </c>
      <c r="J48" s="209">
        <v>98.5</v>
      </c>
      <c r="K48" s="210">
        <v>98.5</v>
      </c>
      <c r="L48" s="216">
        <f>[2]A005!$DV84</f>
        <v>98.5</v>
      </c>
      <c r="M48" s="209">
        <v>99.6</v>
      </c>
      <c r="N48" s="210">
        <v>99.6</v>
      </c>
      <c r="O48" s="210">
        <f>[2]A005!$DV96</f>
        <v>99.6</v>
      </c>
    </row>
    <row r="49" spans="1:15" s="194" customFormat="1" ht="24.95" customHeight="1" x14ac:dyDescent="0.25">
      <c r="A49" s="644"/>
      <c r="B49" s="197" t="s">
        <v>314</v>
      </c>
      <c r="C49" s="197"/>
      <c r="D49" s="197"/>
      <c r="E49" s="215"/>
      <c r="F49" s="644"/>
      <c r="G49" s="209">
        <v>104.2</v>
      </c>
      <c r="H49" s="210">
        <v>104.5</v>
      </c>
      <c r="I49" s="216">
        <f>[2]A005!$DY25</f>
        <v>103.3</v>
      </c>
      <c r="J49" s="209">
        <v>102.1</v>
      </c>
      <c r="K49" s="210">
        <v>102.4</v>
      </c>
      <c r="L49" s="216">
        <f>[2]A005!$DY84</f>
        <v>98.5</v>
      </c>
      <c r="M49" s="209">
        <v>104.3</v>
      </c>
      <c r="N49" s="210">
        <v>104.7</v>
      </c>
      <c r="O49" s="210">
        <f>[2]A005!$DY96</f>
        <v>101</v>
      </c>
    </row>
    <row r="50" spans="1:15" s="194" customFormat="1" ht="24.95" customHeight="1" x14ac:dyDescent="0.25">
      <c r="A50" s="644"/>
      <c r="B50" s="644"/>
      <c r="C50" s="809" t="s">
        <v>315</v>
      </c>
      <c r="D50" s="809"/>
      <c r="E50" s="809"/>
      <c r="F50" s="644"/>
      <c r="G50" s="209">
        <v>103.9</v>
      </c>
      <c r="H50" s="210">
        <v>104.8</v>
      </c>
      <c r="I50" s="216">
        <f>[2]A005!$EB25</f>
        <v>102.9</v>
      </c>
      <c r="J50" s="209">
        <v>103.9</v>
      </c>
      <c r="K50" s="210">
        <v>105.5</v>
      </c>
      <c r="L50" s="216">
        <f>[2]A005!$EB84</f>
        <v>100.2</v>
      </c>
      <c r="M50" s="209">
        <v>104.8</v>
      </c>
      <c r="N50" s="210">
        <v>107.6</v>
      </c>
      <c r="O50" s="210">
        <f>[2]A005!$EB96</f>
        <v>101.8</v>
      </c>
    </row>
    <row r="51" spans="1:15" s="194" customFormat="1" ht="24.95" customHeight="1" x14ac:dyDescent="0.25">
      <c r="A51" s="644"/>
      <c r="B51" s="644"/>
      <c r="C51" s="215"/>
      <c r="D51" s="809" t="s">
        <v>316</v>
      </c>
      <c r="E51" s="809"/>
      <c r="F51" s="644"/>
      <c r="G51" s="209">
        <v>99.6</v>
      </c>
      <c r="H51" s="210">
        <v>99.7</v>
      </c>
      <c r="I51" s="216">
        <f>[2]A005!$EE25</f>
        <v>99.7</v>
      </c>
      <c r="J51" s="209">
        <v>99.2</v>
      </c>
      <c r="K51" s="210">
        <v>99.2</v>
      </c>
      <c r="L51" s="216">
        <f>[2]A005!$EE84</f>
        <v>100.5</v>
      </c>
      <c r="M51" s="209">
        <v>99.4</v>
      </c>
      <c r="N51" s="210">
        <v>99.4</v>
      </c>
      <c r="O51" s="210">
        <f>[2]A005!$EE96</f>
        <v>100</v>
      </c>
    </row>
    <row r="52" spans="1:15" s="194" customFormat="1" ht="24.95" customHeight="1" x14ac:dyDescent="0.25">
      <c r="A52" s="644"/>
      <c r="B52" s="644"/>
      <c r="C52" s="215"/>
      <c r="D52" s="809" t="s">
        <v>317</v>
      </c>
      <c r="E52" s="809"/>
      <c r="F52" s="644"/>
      <c r="G52" s="209">
        <v>104.1</v>
      </c>
      <c r="H52" s="210">
        <v>105</v>
      </c>
      <c r="I52" s="216">
        <f>[2]A005!$EH25</f>
        <v>103</v>
      </c>
      <c r="J52" s="209">
        <v>104</v>
      </c>
      <c r="K52" s="210">
        <v>105.6</v>
      </c>
      <c r="L52" s="216">
        <f>[2]A005!$EH84</f>
        <v>100.2</v>
      </c>
      <c r="M52" s="209">
        <v>104.9</v>
      </c>
      <c r="N52" s="210">
        <v>107.7</v>
      </c>
      <c r="O52" s="210">
        <f>[2]A005!$EH96</f>
        <v>101.8</v>
      </c>
    </row>
    <row r="53" spans="1:15" s="194" customFormat="1" ht="24.95" customHeight="1" x14ac:dyDescent="0.25">
      <c r="A53" s="644"/>
      <c r="B53" s="197"/>
      <c r="C53" s="819" t="s">
        <v>318</v>
      </c>
      <c r="D53" s="819"/>
      <c r="E53" s="819"/>
      <c r="F53" s="644"/>
      <c r="G53" s="209">
        <v>104.5</v>
      </c>
      <c r="H53" s="210">
        <v>104.2</v>
      </c>
      <c r="I53" s="216">
        <f>[2]A005!$EK25</f>
        <v>103</v>
      </c>
      <c r="J53" s="209">
        <v>103.5</v>
      </c>
      <c r="K53" s="210">
        <v>101.2</v>
      </c>
      <c r="L53" s="216">
        <f>[2]A005!$EK84</f>
        <v>98.4</v>
      </c>
      <c r="M53" s="209">
        <v>102.3</v>
      </c>
      <c r="N53" s="210">
        <v>99.8</v>
      </c>
      <c r="O53" s="210">
        <f>[2]A005!$EK96</f>
        <v>96.5</v>
      </c>
    </row>
    <row r="54" spans="1:15" s="194" customFormat="1" ht="24.95" customHeight="1" x14ac:dyDescent="0.25">
      <c r="A54" s="644"/>
      <c r="B54" s="644"/>
      <c r="C54" s="215"/>
      <c r="D54" s="809" t="s">
        <v>319</v>
      </c>
      <c r="E54" s="809"/>
      <c r="F54" s="644"/>
      <c r="G54" s="209">
        <v>104.9</v>
      </c>
      <c r="H54" s="210">
        <v>104.3</v>
      </c>
      <c r="I54" s="216">
        <f>[2]A005!$EN25</f>
        <v>102.5</v>
      </c>
      <c r="J54" s="209">
        <v>105.6</v>
      </c>
      <c r="K54" s="210">
        <v>102.2</v>
      </c>
      <c r="L54" s="216">
        <f>[2]A005!$EN84</f>
        <v>99</v>
      </c>
      <c r="M54" s="209">
        <v>103.9</v>
      </c>
      <c r="N54" s="210">
        <v>100.7</v>
      </c>
      <c r="O54" s="210">
        <f>[2]A005!$EN96</f>
        <v>96</v>
      </c>
    </row>
    <row r="55" spans="1:15" s="194" customFormat="1" ht="24.95" customHeight="1" x14ac:dyDescent="0.25">
      <c r="A55" s="644"/>
      <c r="B55" s="644"/>
      <c r="C55" s="215"/>
      <c r="D55" s="809" t="s">
        <v>320</v>
      </c>
      <c r="E55" s="809"/>
      <c r="F55" s="644"/>
      <c r="G55" s="209">
        <v>103.5</v>
      </c>
      <c r="H55" s="210">
        <v>103.8</v>
      </c>
      <c r="I55" s="216">
        <f>[2]A005!$EQ25</f>
        <v>104.4</v>
      </c>
      <c r="J55" s="209">
        <v>98.3</v>
      </c>
      <c r="K55" s="210">
        <v>98.4</v>
      </c>
      <c r="L55" s="216">
        <f>[2]A005!$EQ84</f>
        <v>96.6</v>
      </c>
      <c r="M55" s="209">
        <v>99.2</v>
      </c>
      <c r="N55" s="210">
        <v>98.2</v>
      </c>
      <c r="O55" s="210">
        <f>[2]A005!$EQ96</f>
        <v>97.4</v>
      </c>
    </row>
    <row r="56" spans="1:15" s="194" customFormat="1" ht="24.95" customHeight="1" x14ac:dyDescent="0.25">
      <c r="A56" s="644"/>
      <c r="B56" s="197"/>
      <c r="C56" s="809" t="s">
        <v>321</v>
      </c>
      <c r="D56" s="809"/>
      <c r="E56" s="809"/>
      <c r="F56" s="644"/>
      <c r="G56" s="209">
        <v>105.4</v>
      </c>
      <c r="H56" s="210">
        <v>105.9</v>
      </c>
      <c r="I56" s="216">
        <f>[2]A005!$ET25</f>
        <v>105.5</v>
      </c>
      <c r="J56" s="209">
        <v>88.2</v>
      </c>
      <c r="K56" s="210">
        <v>88.3</v>
      </c>
      <c r="L56" s="216">
        <f>[2]A005!$ET84</f>
        <v>82.5</v>
      </c>
      <c r="M56" s="209">
        <v>107.2</v>
      </c>
      <c r="N56" s="210">
        <v>107.2</v>
      </c>
      <c r="O56" s="210">
        <f>[2]A005!$ET96</f>
        <v>106.5</v>
      </c>
    </row>
    <row r="57" spans="1:15" s="194" customFormat="1" ht="24.95" customHeight="1" x14ac:dyDescent="0.25">
      <c r="A57" s="644"/>
      <c r="B57" s="644"/>
      <c r="C57" s="809" t="s">
        <v>322</v>
      </c>
      <c r="D57" s="809"/>
      <c r="E57" s="809"/>
      <c r="F57" s="217"/>
      <c r="G57" s="209">
        <v>103.4</v>
      </c>
      <c r="H57" s="210">
        <v>103.1</v>
      </c>
      <c r="I57" s="216">
        <f>[2]A005!$EW25</f>
        <v>102.9</v>
      </c>
      <c r="J57" s="209">
        <v>106.9</v>
      </c>
      <c r="K57" s="210">
        <v>109.9</v>
      </c>
      <c r="L57" s="216">
        <f>[2]A005!$EW84</f>
        <v>109.4</v>
      </c>
      <c r="M57" s="209">
        <v>106.1</v>
      </c>
      <c r="N57" s="210">
        <v>104.4</v>
      </c>
      <c r="O57" s="210">
        <f>[2]A005!$EW96</f>
        <v>104.3</v>
      </c>
    </row>
    <row r="58" spans="1:15" s="194" customFormat="1" ht="24.95" customHeight="1" x14ac:dyDescent="0.25">
      <c r="A58" s="644"/>
      <c r="B58" s="644"/>
      <c r="C58" s="809" t="s">
        <v>323</v>
      </c>
      <c r="D58" s="809"/>
      <c r="E58" s="809"/>
      <c r="F58" s="217"/>
      <c r="G58" s="209">
        <v>103.3</v>
      </c>
      <c r="H58" s="210">
        <v>103.4</v>
      </c>
      <c r="I58" s="216">
        <f>[2]A005!$EZ25</f>
        <v>103.5</v>
      </c>
      <c r="J58" s="209">
        <v>112.4</v>
      </c>
      <c r="K58" s="210">
        <v>112.4</v>
      </c>
      <c r="L58" s="216">
        <f>[2]A005!$EZ84</f>
        <v>112.4</v>
      </c>
      <c r="M58" s="209">
        <v>102.5</v>
      </c>
      <c r="N58" s="210">
        <v>102.5</v>
      </c>
      <c r="O58" s="210">
        <f>[2]A005!$EZ96</f>
        <v>102.5</v>
      </c>
    </row>
    <row r="59" spans="1:15" s="194" customFormat="1" ht="24.95" customHeight="1" x14ac:dyDescent="0.25">
      <c r="A59" s="644"/>
      <c r="B59" s="197" t="s">
        <v>324</v>
      </c>
      <c r="C59" s="197"/>
      <c r="D59" s="644"/>
      <c r="E59" s="215"/>
      <c r="F59" s="644"/>
      <c r="G59" s="209">
        <v>104</v>
      </c>
      <c r="H59" s="210">
        <v>103.9</v>
      </c>
      <c r="I59" s="216">
        <f>[2]A005!$FC25</f>
        <v>103.9</v>
      </c>
      <c r="J59" s="209">
        <v>104.4</v>
      </c>
      <c r="K59" s="210">
        <v>104.1</v>
      </c>
      <c r="L59" s="216">
        <f>[2]A005!$FC84</f>
        <v>104.5</v>
      </c>
      <c r="M59" s="209">
        <v>103.7</v>
      </c>
      <c r="N59" s="210">
        <v>103.5</v>
      </c>
      <c r="O59" s="210">
        <f>[2]A005!$FC96</f>
        <v>103.6</v>
      </c>
    </row>
    <row r="60" spans="1:15" s="194" customFormat="1" ht="24.95" customHeight="1" x14ac:dyDescent="0.25">
      <c r="A60" s="644"/>
      <c r="B60" s="644"/>
      <c r="C60" s="819" t="s">
        <v>325</v>
      </c>
      <c r="D60" s="819"/>
      <c r="E60" s="819"/>
      <c r="F60" s="644"/>
      <c r="G60" s="209">
        <v>99.6</v>
      </c>
      <c r="H60" s="210">
        <v>99.4</v>
      </c>
      <c r="I60" s="216">
        <f>[2]A005!$FF25</f>
        <v>99.3</v>
      </c>
      <c r="J60" s="209">
        <v>100.1</v>
      </c>
      <c r="K60" s="210">
        <v>99.1</v>
      </c>
      <c r="L60" s="216">
        <f>[2]A005!$FF84</f>
        <v>99.7</v>
      </c>
      <c r="M60" s="209">
        <v>98.2</v>
      </c>
      <c r="N60" s="210">
        <v>97.5</v>
      </c>
      <c r="O60" s="210">
        <f>[2]A005!$FF96</f>
        <v>97</v>
      </c>
    </row>
    <row r="61" spans="1:15" s="194" customFormat="1" ht="24.95" customHeight="1" x14ac:dyDescent="0.25">
      <c r="A61" s="644"/>
      <c r="B61" s="197"/>
      <c r="C61" s="809" t="s">
        <v>326</v>
      </c>
      <c r="D61" s="809"/>
      <c r="E61" s="809"/>
      <c r="F61" s="644"/>
      <c r="G61" s="209">
        <v>102.1</v>
      </c>
      <c r="H61" s="210">
        <v>102.1</v>
      </c>
      <c r="I61" s="216">
        <f>[2]A005!$FI25</f>
        <v>101.7</v>
      </c>
      <c r="J61" s="209">
        <v>104.1</v>
      </c>
      <c r="K61" s="210">
        <v>103.8</v>
      </c>
      <c r="L61" s="216">
        <f>[2]A005!$FI84</f>
        <v>105.1</v>
      </c>
      <c r="M61" s="209">
        <v>103.6</v>
      </c>
      <c r="N61" s="210">
        <v>104</v>
      </c>
      <c r="O61" s="210">
        <f>[2]A005!$FI96</f>
        <v>105.2</v>
      </c>
    </row>
    <row r="62" spans="1:15" s="194" customFormat="1" ht="24.95" customHeight="1" x14ac:dyDescent="0.25">
      <c r="A62" s="644"/>
      <c r="B62" s="197"/>
      <c r="C62" s="809" t="s">
        <v>327</v>
      </c>
      <c r="D62" s="809"/>
      <c r="E62" s="809"/>
      <c r="F62" s="644"/>
      <c r="G62" s="209">
        <v>106.8</v>
      </c>
      <c r="H62" s="210">
        <v>106.8</v>
      </c>
      <c r="I62" s="216">
        <f>[2]A005!$FL25</f>
        <v>106.8</v>
      </c>
      <c r="J62" s="209">
        <v>107</v>
      </c>
      <c r="K62" s="210">
        <v>107</v>
      </c>
      <c r="L62" s="216">
        <f>[2]A005!$FL84</f>
        <v>107</v>
      </c>
      <c r="M62" s="209">
        <v>107</v>
      </c>
      <c r="N62" s="210">
        <v>107</v>
      </c>
      <c r="O62" s="210">
        <f>[2]A005!$FL96</f>
        <v>107</v>
      </c>
    </row>
    <row r="63" spans="1:15" s="194" customFormat="1" ht="24.95" customHeight="1" x14ac:dyDescent="0.25">
      <c r="A63" s="644"/>
      <c r="B63" s="197" t="s">
        <v>328</v>
      </c>
      <c r="C63" s="197"/>
      <c r="D63" s="644"/>
      <c r="E63" s="215"/>
      <c r="F63" s="644"/>
      <c r="G63" s="209">
        <v>100.3</v>
      </c>
      <c r="H63" s="210">
        <v>100</v>
      </c>
      <c r="I63" s="216">
        <f>[2]A005!$FO25</f>
        <v>99.1</v>
      </c>
      <c r="J63" s="209">
        <v>101.6</v>
      </c>
      <c r="K63" s="210">
        <v>101.5</v>
      </c>
      <c r="L63" s="216">
        <f>[2]A005!$FO84</f>
        <v>100.3</v>
      </c>
      <c r="M63" s="209">
        <v>101.8</v>
      </c>
      <c r="N63" s="210">
        <v>101.8</v>
      </c>
      <c r="O63" s="210">
        <f>[2]A005!$FO96</f>
        <v>100.6</v>
      </c>
    </row>
    <row r="64" spans="1:15" s="194" customFormat="1" ht="24.95" customHeight="1" x14ac:dyDescent="0.25">
      <c r="A64" s="644"/>
      <c r="B64" s="644"/>
      <c r="C64" s="197"/>
      <c r="D64" s="809" t="s">
        <v>329</v>
      </c>
      <c r="E64" s="809"/>
      <c r="F64" s="644"/>
      <c r="G64" s="209">
        <v>99.9</v>
      </c>
      <c r="H64" s="210">
        <v>99.6</v>
      </c>
      <c r="I64" s="216">
        <f>[2]A005!$FR25</f>
        <v>99.8</v>
      </c>
      <c r="J64" s="209">
        <v>102.1</v>
      </c>
      <c r="K64" s="210">
        <v>101.8</v>
      </c>
      <c r="L64" s="216">
        <f>[2]A005!$FR84</f>
        <v>102</v>
      </c>
      <c r="M64" s="209">
        <v>101.7</v>
      </c>
      <c r="N64" s="210">
        <v>101.4</v>
      </c>
      <c r="O64" s="210">
        <f>[2]A005!$FR96</f>
        <v>101.5</v>
      </c>
    </row>
    <row r="65" spans="1:15" s="194" customFormat="1" ht="24.95" customHeight="1" x14ac:dyDescent="0.25">
      <c r="A65" s="644"/>
      <c r="B65" s="197"/>
      <c r="C65" s="197"/>
      <c r="D65" s="809" t="s">
        <v>330</v>
      </c>
      <c r="E65" s="809"/>
      <c r="F65" s="644"/>
      <c r="G65" s="209">
        <v>104.2</v>
      </c>
      <c r="H65" s="210">
        <v>103.8</v>
      </c>
      <c r="I65" s="216">
        <f>[2]A005!$FU25</f>
        <v>102.2</v>
      </c>
      <c r="J65" s="209">
        <v>105.7</v>
      </c>
      <c r="K65" s="210">
        <v>105.8</v>
      </c>
      <c r="L65" s="216">
        <f>[2]A005!$FU84</f>
        <v>103.4</v>
      </c>
      <c r="M65" s="209">
        <v>106.5</v>
      </c>
      <c r="N65" s="210">
        <v>106.6</v>
      </c>
      <c r="O65" s="210">
        <f>[2]A005!$FU96</f>
        <v>104.5</v>
      </c>
    </row>
    <row r="66" spans="1:15" s="194" customFormat="1" ht="24.95" customHeight="1" x14ac:dyDescent="0.25">
      <c r="A66" s="644"/>
      <c r="B66" s="197"/>
      <c r="C66" s="197"/>
      <c r="D66" s="809" t="s">
        <v>331</v>
      </c>
      <c r="E66" s="809"/>
      <c r="F66" s="644"/>
      <c r="G66" s="209">
        <v>92.7</v>
      </c>
      <c r="H66" s="210">
        <v>92.6</v>
      </c>
      <c r="I66" s="216">
        <f>[2]A005!$FX25</f>
        <v>92.6</v>
      </c>
      <c r="J66" s="209">
        <v>92.2</v>
      </c>
      <c r="K66" s="210">
        <v>92</v>
      </c>
      <c r="L66" s="216">
        <f>[2]A005!$FX84</f>
        <v>92</v>
      </c>
      <c r="M66" s="209">
        <v>92.7</v>
      </c>
      <c r="N66" s="210">
        <v>92.6</v>
      </c>
      <c r="O66" s="210">
        <f>[2]A005!$FX96</f>
        <v>92.5</v>
      </c>
    </row>
    <row r="67" spans="1:15" s="194" customFormat="1" ht="24.95" customHeight="1" x14ac:dyDescent="0.25">
      <c r="A67" s="644"/>
      <c r="B67" s="197" t="s">
        <v>332</v>
      </c>
      <c r="C67" s="197"/>
      <c r="D67" s="644"/>
      <c r="E67" s="215"/>
      <c r="F67" s="644"/>
      <c r="G67" s="209">
        <v>102.8</v>
      </c>
      <c r="H67" s="210">
        <v>102.8</v>
      </c>
      <c r="I67" s="216">
        <f>[2]A005!$GA25</f>
        <v>102.8</v>
      </c>
      <c r="J67" s="209">
        <v>104.9</v>
      </c>
      <c r="K67" s="210">
        <v>104.9</v>
      </c>
      <c r="L67" s="216">
        <f>[2]A005!$GA84</f>
        <v>104.9</v>
      </c>
      <c r="M67" s="209">
        <v>108.1</v>
      </c>
      <c r="N67" s="210">
        <v>108.1</v>
      </c>
      <c r="O67" s="210">
        <f>[2]A005!$GA96</f>
        <v>108.1</v>
      </c>
    </row>
    <row r="68" spans="1:15" s="194" customFormat="1" ht="24.95" customHeight="1" x14ac:dyDescent="0.25">
      <c r="A68" s="644"/>
      <c r="B68" s="644"/>
      <c r="C68" s="197"/>
      <c r="D68" s="809" t="s">
        <v>333</v>
      </c>
      <c r="E68" s="809"/>
      <c r="F68" s="644"/>
      <c r="G68" s="209">
        <v>102.8</v>
      </c>
      <c r="H68" s="210">
        <v>102.8</v>
      </c>
      <c r="I68" s="216">
        <f>[2]A005!$GD25</f>
        <v>102.8</v>
      </c>
      <c r="J68" s="209">
        <v>102.7</v>
      </c>
      <c r="K68" s="210">
        <v>102.7</v>
      </c>
      <c r="L68" s="216">
        <f>[2]A005!$GD84</f>
        <v>102.7</v>
      </c>
      <c r="M68" s="209">
        <v>105.6</v>
      </c>
      <c r="N68" s="210">
        <v>105.6</v>
      </c>
      <c r="O68" s="210">
        <f>[2]A005!$GD96</f>
        <v>105.6</v>
      </c>
    </row>
    <row r="69" spans="1:15" s="194" customFormat="1" ht="24.95" customHeight="1" x14ac:dyDescent="0.25">
      <c r="A69" s="644"/>
      <c r="B69" s="197"/>
      <c r="C69" s="197"/>
      <c r="D69" s="825" t="s">
        <v>334</v>
      </c>
      <c r="E69" s="825"/>
      <c r="F69" s="644"/>
      <c r="G69" s="209">
        <v>101</v>
      </c>
      <c r="H69" s="210">
        <v>101</v>
      </c>
      <c r="I69" s="216">
        <f>[2]A005!$GG25</f>
        <v>101</v>
      </c>
      <c r="J69" s="209">
        <v>101.1</v>
      </c>
      <c r="K69" s="210">
        <v>101.1</v>
      </c>
      <c r="L69" s="216">
        <f>[2]A005!$GG84</f>
        <v>101.1</v>
      </c>
      <c r="M69" s="209">
        <v>101</v>
      </c>
      <c r="N69" s="210">
        <v>101</v>
      </c>
      <c r="O69" s="210">
        <f>[2]A005!$GG96</f>
        <v>101</v>
      </c>
    </row>
    <row r="70" spans="1:15" s="194" customFormat="1" ht="24.95" customHeight="1" x14ac:dyDescent="0.25">
      <c r="A70" s="644"/>
      <c r="B70" s="197"/>
      <c r="C70" s="197"/>
      <c r="D70" s="809" t="s">
        <v>335</v>
      </c>
      <c r="E70" s="809"/>
      <c r="F70" s="644"/>
      <c r="G70" s="209">
        <v>102.8</v>
      </c>
      <c r="H70" s="210">
        <v>102.8</v>
      </c>
      <c r="I70" s="216">
        <f>[2]A005!$GJ25</f>
        <v>102.8</v>
      </c>
      <c r="J70" s="209">
        <v>112.1</v>
      </c>
      <c r="K70" s="210">
        <v>112.1</v>
      </c>
      <c r="L70" s="216">
        <f>[2]A005!$GJ84</f>
        <v>112.1</v>
      </c>
      <c r="M70" s="209">
        <v>114.6</v>
      </c>
      <c r="N70" s="210">
        <v>114.6</v>
      </c>
      <c r="O70" s="210">
        <f>[2]A005!$GJ96</f>
        <v>114.6</v>
      </c>
    </row>
    <row r="71" spans="1:15" s="194" customFormat="1" ht="24.95" customHeight="1" x14ac:dyDescent="0.25">
      <c r="A71" s="644"/>
      <c r="B71" s="197" t="s">
        <v>336</v>
      </c>
      <c r="C71" s="197"/>
      <c r="D71" s="644"/>
      <c r="E71" s="644"/>
      <c r="F71" s="644"/>
      <c r="G71" s="209">
        <v>103.3</v>
      </c>
      <c r="H71" s="210">
        <v>102.8</v>
      </c>
      <c r="I71" s="216">
        <f>[2]A005!$GM25</f>
        <v>102.8</v>
      </c>
      <c r="J71" s="209">
        <v>103</v>
      </c>
      <c r="K71" s="210">
        <v>102.3</v>
      </c>
      <c r="L71" s="216">
        <f>[2]A005!$GM84</f>
        <v>102.2</v>
      </c>
      <c r="M71" s="209">
        <v>103.5</v>
      </c>
      <c r="N71" s="210">
        <v>102.5</v>
      </c>
      <c r="O71" s="210">
        <f>[2]A005!$GM96</f>
        <v>102.9</v>
      </c>
    </row>
    <row r="72" spans="1:15" s="194" customFormat="1" ht="24.95" customHeight="1" x14ac:dyDescent="0.25">
      <c r="A72" s="644"/>
      <c r="B72" s="644"/>
      <c r="C72" s="197"/>
      <c r="D72" s="809" t="s">
        <v>337</v>
      </c>
      <c r="E72" s="809"/>
      <c r="F72" s="644"/>
      <c r="G72" s="209">
        <v>98.5</v>
      </c>
      <c r="H72" s="210">
        <v>98</v>
      </c>
      <c r="I72" s="216">
        <f>[2]A005!$GP25</f>
        <v>97.7</v>
      </c>
      <c r="J72" s="209">
        <v>97.7</v>
      </c>
      <c r="K72" s="210">
        <v>96</v>
      </c>
      <c r="L72" s="216">
        <f>[2]A005!$GP84</f>
        <v>94.5</v>
      </c>
      <c r="M72" s="209">
        <v>95.5</v>
      </c>
      <c r="N72" s="210">
        <v>92.9</v>
      </c>
      <c r="O72" s="210">
        <f>[2]A005!$GP96</f>
        <v>91.1</v>
      </c>
    </row>
    <row r="73" spans="1:15" s="194" customFormat="1" ht="24.95" customHeight="1" x14ac:dyDescent="0.25">
      <c r="A73" s="644"/>
      <c r="B73" s="644"/>
      <c r="C73" s="197"/>
      <c r="D73" s="809" t="s">
        <v>338</v>
      </c>
      <c r="E73" s="809"/>
      <c r="F73" s="644"/>
      <c r="G73" s="209">
        <v>101.5</v>
      </c>
      <c r="H73" s="210">
        <v>100.5</v>
      </c>
      <c r="I73" s="216">
        <f>[2]A005!$GS25</f>
        <v>100.1</v>
      </c>
      <c r="J73" s="209">
        <v>103.3</v>
      </c>
      <c r="K73" s="210">
        <v>101.1</v>
      </c>
      <c r="L73" s="216">
        <f>[2]A005!$GS84</f>
        <v>98.9</v>
      </c>
      <c r="M73" s="209">
        <v>102.6</v>
      </c>
      <c r="N73" s="210">
        <v>100.2</v>
      </c>
      <c r="O73" s="210">
        <f>[2]A005!$GS96</f>
        <v>99.3</v>
      </c>
    </row>
    <row r="74" spans="1:15" s="194" customFormat="1" ht="24.95" customHeight="1" x14ac:dyDescent="0.25">
      <c r="A74" s="644"/>
      <c r="B74" s="197"/>
      <c r="C74" s="197"/>
      <c r="D74" s="809" t="s">
        <v>12</v>
      </c>
      <c r="E74" s="809"/>
      <c r="F74" s="644"/>
      <c r="G74" s="209">
        <v>101.8</v>
      </c>
      <c r="H74" s="210">
        <v>101.8</v>
      </c>
      <c r="I74" s="216">
        <f>[2]A005!$GV25</f>
        <v>101.8</v>
      </c>
      <c r="J74" s="209">
        <v>101.7</v>
      </c>
      <c r="K74" s="210">
        <v>101.7</v>
      </c>
      <c r="L74" s="216">
        <f>[2]A005!$GV84</f>
        <v>101.7</v>
      </c>
      <c r="M74" s="209">
        <v>101.4</v>
      </c>
      <c r="N74" s="210">
        <v>101.4</v>
      </c>
      <c r="O74" s="210">
        <f>[2]A005!$GV96</f>
        <v>101.5</v>
      </c>
    </row>
    <row r="75" spans="1:15" s="194" customFormat="1" ht="24.95" customHeight="1" x14ac:dyDescent="0.25">
      <c r="A75" s="644"/>
      <c r="B75" s="644"/>
      <c r="C75" s="197"/>
      <c r="D75" s="809" t="s">
        <v>339</v>
      </c>
      <c r="E75" s="809"/>
      <c r="F75" s="644"/>
      <c r="G75" s="209">
        <v>104.6</v>
      </c>
      <c r="H75" s="210">
        <v>104.3</v>
      </c>
      <c r="I75" s="216">
        <f>[2]A005!$GY25</f>
        <v>104.4</v>
      </c>
      <c r="J75" s="209">
        <v>103.7</v>
      </c>
      <c r="K75" s="210">
        <v>103.5</v>
      </c>
      <c r="L75" s="216">
        <f>[2]A005!$GY84</f>
        <v>104.1</v>
      </c>
      <c r="M75" s="209">
        <v>105</v>
      </c>
      <c r="N75" s="210">
        <v>104.4</v>
      </c>
      <c r="O75" s="210">
        <f>[2]A005!$GY96</f>
        <v>105.6</v>
      </c>
    </row>
    <row r="76" spans="1:15" s="194" customFormat="1" ht="24.95" customHeight="1" x14ac:dyDescent="0.25">
      <c r="A76" s="644"/>
      <c r="B76" s="197" t="s">
        <v>340</v>
      </c>
      <c r="C76" s="197"/>
      <c r="D76" s="644"/>
      <c r="E76" s="215"/>
      <c r="F76" s="644"/>
      <c r="G76" s="209">
        <v>102</v>
      </c>
      <c r="H76" s="210">
        <v>102.1</v>
      </c>
      <c r="I76" s="216">
        <f>[2]A005!$HB25</f>
        <v>102</v>
      </c>
      <c r="J76" s="209">
        <v>103.2</v>
      </c>
      <c r="K76" s="210">
        <v>103.2</v>
      </c>
      <c r="L76" s="216">
        <f>[2]A005!$HB84</f>
        <v>103</v>
      </c>
      <c r="M76" s="209">
        <v>102.4</v>
      </c>
      <c r="N76" s="210">
        <v>102.4</v>
      </c>
      <c r="O76" s="210">
        <f>[2]A005!$HB96</f>
        <v>102</v>
      </c>
    </row>
    <row r="77" spans="1:15" s="194" customFormat="1" ht="24.95" customHeight="1" x14ac:dyDescent="0.25">
      <c r="A77" s="644"/>
      <c r="B77" s="644"/>
      <c r="C77" s="644"/>
      <c r="D77" s="809" t="s">
        <v>341</v>
      </c>
      <c r="E77" s="809"/>
      <c r="F77" s="644"/>
      <c r="G77" s="209">
        <v>100.7</v>
      </c>
      <c r="H77" s="210">
        <v>100.7</v>
      </c>
      <c r="I77" s="210">
        <f>[2]A005!$HE25</f>
        <v>100.7</v>
      </c>
      <c r="J77" s="209">
        <v>101.6</v>
      </c>
      <c r="K77" s="210">
        <v>101.6</v>
      </c>
      <c r="L77" s="210">
        <f>[2]A005!$HE84</f>
        <v>101.6</v>
      </c>
      <c r="M77" s="209">
        <v>101.3</v>
      </c>
      <c r="N77" s="210">
        <v>101.3</v>
      </c>
      <c r="O77" s="210">
        <f>[2]A005!$HE96</f>
        <v>101.3</v>
      </c>
    </row>
    <row r="78" spans="1:15" s="194" customFormat="1" ht="24.95" customHeight="1" x14ac:dyDescent="0.25">
      <c r="A78" s="644"/>
      <c r="B78" s="197"/>
      <c r="C78" s="644"/>
      <c r="D78" s="809" t="s">
        <v>342</v>
      </c>
      <c r="E78" s="809"/>
      <c r="F78" s="644"/>
      <c r="G78" s="209">
        <v>99</v>
      </c>
      <c r="H78" s="210">
        <v>99.4</v>
      </c>
      <c r="I78" s="210">
        <f>[2]A005!$HH25</f>
        <v>98.7</v>
      </c>
      <c r="J78" s="209">
        <v>100.3</v>
      </c>
      <c r="K78" s="210">
        <v>100.2</v>
      </c>
      <c r="L78" s="210">
        <f>[2]A005!$HH84</f>
        <v>99.4</v>
      </c>
      <c r="M78" s="209">
        <v>97.4</v>
      </c>
      <c r="N78" s="210">
        <v>97.4</v>
      </c>
      <c r="O78" s="210">
        <f>[2]A005!$HH96</f>
        <v>96.8</v>
      </c>
    </row>
    <row r="79" spans="1:15" s="194" customFormat="1" ht="24.95" customHeight="1" x14ac:dyDescent="0.25">
      <c r="A79" s="644"/>
      <c r="B79" s="197"/>
      <c r="C79" s="644"/>
      <c r="D79" s="809" t="s">
        <v>343</v>
      </c>
      <c r="E79" s="809"/>
      <c r="F79" s="644"/>
      <c r="G79" s="209">
        <v>102.5</v>
      </c>
      <c r="H79" s="210">
        <v>102.5</v>
      </c>
      <c r="I79" s="210">
        <f>[2]A005!$HK25</f>
        <v>102.9</v>
      </c>
      <c r="J79" s="209">
        <v>106.4</v>
      </c>
      <c r="K79" s="210">
        <v>106.4</v>
      </c>
      <c r="L79" s="210">
        <f>[2]A005!$HK84</f>
        <v>106.6</v>
      </c>
      <c r="M79" s="209">
        <v>107.5</v>
      </c>
      <c r="N79" s="210">
        <v>107.9</v>
      </c>
      <c r="O79" s="210">
        <f>[2]A005!$HK96</f>
        <v>105.7</v>
      </c>
    </row>
    <row r="80" spans="1:15" s="194" customFormat="1" ht="24.95" customHeight="1" x14ac:dyDescent="0.25">
      <c r="A80" s="644"/>
      <c r="B80" s="197"/>
      <c r="C80" s="644"/>
      <c r="D80" s="809" t="s">
        <v>641</v>
      </c>
      <c r="E80" s="809"/>
      <c r="F80" s="644"/>
      <c r="G80" s="209">
        <v>111.6</v>
      </c>
      <c r="H80" s="210">
        <v>111.6</v>
      </c>
      <c r="I80" s="210">
        <f>[2]A005!$HN25</f>
        <v>111.6</v>
      </c>
      <c r="J80" s="209">
        <v>111.6</v>
      </c>
      <c r="K80" s="210">
        <v>111.6</v>
      </c>
      <c r="L80" s="210">
        <f>[2]A005!$HN84</f>
        <v>111.6</v>
      </c>
      <c r="M80" s="209">
        <v>111.6</v>
      </c>
      <c r="N80" s="210">
        <v>111.6</v>
      </c>
      <c r="O80" s="210">
        <f>[2]A005!$HN96</f>
        <v>111.6</v>
      </c>
    </row>
    <row r="81" spans="1:15" s="194" customFormat="1" ht="24.95" customHeight="1" x14ac:dyDescent="0.25">
      <c r="A81" s="644"/>
      <c r="B81" s="644"/>
      <c r="C81" s="644"/>
      <c r="D81" s="809" t="s">
        <v>344</v>
      </c>
      <c r="E81" s="809"/>
      <c r="F81" s="217"/>
      <c r="G81" s="209">
        <v>102.7</v>
      </c>
      <c r="H81" s="210">
        <v>102.7</v>
      </c>
      <c r="I81" s="210">
        <f>[2]A005!$HQ25</f>
        <v>102.7</v>
      </c>
      <c r="J81" s="209">
        <v>103.3</v>
      </c>
      <c r="K81" s="210">
        <v>103.3</v>
      </c>
      <c r="L81" s="210">
        <f>[2]A005!$HQ84</f>
        <v>103.3</v>
      </c>
      <c r="M81" s="209">
        <v>103.5</v>
      </c>
      <c r="N81" s="210">
        <v>103.5</v>
      </c>
      <c r="O81" s="210">
        <f>[2]A005!$HQ96</f>
        <v>103.5</v>
      </c>
    </row>
    <row r="82" spans="1:15" s="194" customFormat="1" ht="6.75" customHeight="1" x14ac:dyDescent="0.25">
      <c r="A82" s="644"/>
      <c r="B82" s="644"/>
      <c r="C82" s="809"/>
      <c r="D82" s="809"/>
      <c r="E82" s="809"/>
      <c r="F82" s="644"/>
      <c r="G82" s="209"/>
      <c r="H82" s="210"/>
      <c r="I82" s="210"/>
      <c r="J82" s="209"/>
      <c r="K82" s="210"/>
      <c r="L82" s="211"/>
      <c r="M82" s="210"/>
      <c r="N82" s="210"/>
      <c r="O82" s="210"/>
    </row>
    <row r="83" spans="1:15" s="194" customFormat="1" ht="9.9499999999999993" customHeight="1" thickBot="1" x14ac:dyDescent="0.3">
      <c r="A83" s="219"/>
      <c r="B83" s="219"/>
      <c r="C83" s="219"/>
      <c r="D83" s="219"/>
      <c r="E83" s="219"/>
      <c r="F83" s="220"/>
      <c r="G83" s="221"/>
      <c r="H83" s="222"/>
      <c r="I83" s="222"/>
      <c r="J83" s="221"/>
      <c r="K83" s="223"/>
      <c r="L83" s="224"/>
      <c r="M83" s="223"/>
      <c r="N83" s="223"/>
      <c r="O83" s="223"/>
    </row>
    <row r="84" spans="1:15" s="194" customFormat="1" ht="24" customHeight="1" x14ac:dyDescent="0.25">
      <c r="A84" s="644" t="s">
        <v>345</v>
      </c>
      <c r="C84" s="644"/>
      <c r="D84" s="644"/>
      <c r="E84" s="644"/>
      <c r="F84" s="644"/>
      <c r="G84" s="197"/>
      <c r="H84" s="197"/>
      <c r="I84" s="197"/>
      <c r="J84" s="197"/>
      <c r="K84" s="197"/>
      <c r="L84" s="197"/>
      <c r="M84" s="197"/>
      <c r="N84" s="197"/>
      <c r="O84" s="197"/>
    </row>
    <row r="85" spans="1:15" ht="13.7" customHeight="1" x14ac:dyDescent="0.15"/>
    <row r="86" spans="1:15" ht="9.9499999999999993" customHeight="1" x14ac:dyDescent="0.2">
      <c r="B86" s="225"/>
      <c r="C86" s="225"/>
      <c r="D86" s="225"/>
      <c r="E86" s="225"/>
      <c r="F86" s="225"/>
      <c r="G86" s="225"/>
      <c r="H86" s="225"/>
      <c r="I86" s="225"/>
      <c r="J86" s="225"/>
      <c r="K86" s="225"/>
      <c r="L86" s="225"/>
      <c r="M86" s="225"/>
      <c r="N86" s="225"/>
      <c r="O86" s="225"/>
    </row>
  </sheetData>
  <mergeCells count="63">
    <mergeCell ref="C56:E56"/>
    <mergeCell ref="C57:E57"/>
    <mergeCell ref="C58:E58"/>
    <mergeCell ref="C60:E60"/>
    <mergeCell ref="D72:E72"/>
    <mergeCell ref="D65:E65"/>
    <mergeCell ref="D66:E66"/>
    <mergeCell ref="D80:E80"/>
    <mergeCell ref="D81:E81"/>
    <mergeCell ref="D78:E78"/>
    <mergeCell ref="D69:E69"/>
    <mergeCell ref="D74:E74"/>
    <mergeCell ref="D73:E73"/>
    <mergeCell ref="D55:E55"/>
    <mergeCell ref="D39:E39"/>
    <mergeCell ref="D35:E35"/>
    <mergeCell ref="D36:E36"/>
    <mergeCell ref="D38:E38"/>
    <mergeCell ref="D40:E40"/>
    <mergeCell ref="D51:E51"/>
    <mergeCell ref="D41:E41"/>
    <mergeCell ref="D43:E43"/>
    <mergeCell ref="D48:E48"/>
    <mergeCell ref="N1:O2"/>
    <mergeCell ref="C50:E50"/>
    <mergeCell ref="D30:E30"/>
    <mergeCell ref="D31:E31"/>
    <mergeCell ref="D32:E32"/>
    <mergeCell ref="D33:E33"/>
    <mergeCell ref="A1:E2"/>
    <mergeCell ref="B17:E17"/>
    <mergeCell ref="D26:E26"/>
    <mergeCell ref="D27:E27"/>
    <mergeCell ref="D28:E28"/>
    <mergeCell ref="A4:O6"/>
    <mergeCell ref="D29:E29"/>
    <mergeCell ref="A9:O9"/>
    <mergeCell ref="M12:O13"/>
    <mergeCell ref="D25:E25"/>
    <mergeCell ref="C82:E82"/>
    <mergeCell ref="D44:E44"/>
    <mergeCell ref="D45:E45"/>
    <mergeCell ref="D46:E46"/>
    <mergeCell ref="D47:E47"/>
    <mergeCell ref="D68:E68"/>
    <mergeCell ref="D70:E70"/>
    <mergeCell ref="D52:E52"/>
    <mergeCell ref="D64:E64"/>
    <mergeCell ref="D75:E75"/>
    <mergeCell ref="D79:E79"/>
    <mergeCell ref="D77:E77"/>
    <mergeCell ref="C53:E53"/>
    <mergeCell ref="C61:E61"/>
    <mergeCell ref="C62:E62"/>
    <mergeCell ref="D54:E54"/>
    <mergeCell ref="D22:E22"/>
    <mergeCell ref="D24:E24"/>
    <mergeCell ref="J12:L13"/>
    <mergeCell ref="B12:F15"/>
    <mergeCell ref="B18:E18"/>
    <mergeCell ref="B19:E19"/>
    <mergeCell ref="G12:I13"/>
    <mergeCell ref="D23:E23"/>
  </mergeCells>
  <phoneticPr fontId="3"/>
  <conditionalFormatting sqref="O14:O15 L14:L15 I14">
    <cfRule type="expression" dxfId="345" priority="1" stopIfTrue="1">
      <formula>I14=H14</formula>
    </cfRule>
  </conditionalFormatting>
  <conditionalFormatting sqref="G14 J14 M14">
    <cfRule type="expression" dxfId="344" priority="2" stopIfTrue="1">
      <formula>G14=H14</formula>
    </cfRule>
  </conditionalFormatting>
  <conditionalFormatting sqref="H14 K14 N14">
    <cfRule type="expression" dxfId="343" priority="3" stopIfTrue="1">
      <formula>AND(H14=G14,H14&lt;&gt;I14)</formula>
    </cfRule>
    <cfRule type="expression" dxfId="342" priority="4" stopIfTrue="1">
      <formula>AND(H14=G14,H14=I14)</formula>
    </cfRule>
    <cfRule type="expression" dxfId="341" priority="5" stopIfTrue="1">
      <formula>AND(H14&lt;&gt;G14,H14=I14)</formula>
    </cfRule>
  </conditionalFormatting>
  <printOptions horizontalCentered="1"/>
  <pageMargins left="0.59055118110236227" right="0.59055118110236227" top="0.39370078740157483" bottom="0" header="0" footer="0.19685039370078741"/>
  <pageSetup paperSize="9" scale="45"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zoomScale="85" workbookViewId="0">
      <selection activeCell="P20" sqref="P20"/>
    </sheetView>
  </sheetViews>
  <sheetFormatPr defaultRowHeight="13.5" x14ac:dyDescent="0.4"/>
  <cols>
    <col min="1" max="3" width="2.625" style="110" customWidth="1"/>
    <col min="4" max="4" width="18.5" style="110" customWidth="1"/>
    <col min="5" max="5" width="2.375" style="110" customWidth="1"/>
    <col min="6" max="14" width="12.625" style="110" customWidth="1"/>
    <col min="15" max="256" width="9" style="110"/>
    <col min="257" max="259" width="2.625" style="110" customWidth="1"/>
    <col min="260" max="260" width="18.5" style="110" customWidth="1"/>
    <col min="261" max="261" width="2.375" style="110" customWidth="1"/>
    <col min="262" max="270" width="12.625" style="110" customWidth="1"/>
    <col min="271" max="512" width="9" style="110"/>
    <col min="513" max="515" width="2.625" style="110" customWidth="1"/>
    <col min="516" max="516" width="18.5" style="110" customWidth="1"/>
    <col min="517" max="517" width="2.375" style="110" customWidth="1"/>
    <col min="518" max="526" width="12.625" style="110" customWidth="1"/>
    <col min="527" max="768" width="9" style="110"/>
    <col min="769" max="771" width="2.625" style="110" customWidth="1"/>
    <col min="772" max="772" width="18.5" style="110" customWidth="1"/>
    <col min="773" max="773" width="2.375" style="110" customWidth="1"/>
    <col min="774" max="782" width="12.625" style="110" customWidth="1"/>
    <col min="783" max="1024" width="9" style="110"/>
    <col min="1025" max="1027" width="2.625" style="110" customWidth="1"/>
    <col min="1028" max="1028" width="18.5" style="110" customWidth="1"/>
    <col min="1029" max="1029" width="2.375" style="110" customWidth="1"/>
    <col min="1030" max="1038" width="12.625" style="110" customWidth="1"/>
    <col min="1039" max="1280" width="9" style="110"/>
    <col min="1281" max="1283" width="2.625" style="110" customWidth="1"/>
    <col min="1284" max="1284" width="18.5" style="110" customWidth="1"/>
    <col min="1285" max="1285" width="2.375" style="110" customWidth="1"/>
    <col min="1286" max="1294" width="12.625" style="110" customWidth="1"/>
    <col min="1295" max="1536" width="9" style="110"/>
    <col min="1537" max="1539" width="2.625" style="110" customWidth="1"/>
    <col min="1540" max="1540" width="18.5" style="110" customWidth="1"/>
    <col min="1541" max="1541" width="2.375" style="110" customWidth="1"/>
    <col min="1542" max="1550" width="12.625" style="110" customWidth="1"/>
    <col min="1551" max="1792" width="9" style="110"/>
    <col min="1793" max="1795" width="2.625" style="110" customWidth="1"/>
    <col min="1796" max="1796" width="18.5" style="110" customWidth="1"/>
    <col min="1797" max="1797" width="2.375" style="110" customWidth="1"/>
    <col min="1798" max="1806" width="12.625" style="110" customWidth="1"/>
    <col min="1807" max="2048" width="9" style="110"/>
    <col min="2049" max="2051" width="2.625" style="110" customWidth="1"/>
    <col min="2052" max="2052" width="18.5" style="110" customWidth="1"/>
    <col min="2053" max="2053" width="2.375" style="110" customWidth="1"/>
    <col min="2054" max="2062" width="12.625" style="110" customWidth="1"/>
    <col min="2063" max="2304" width="9" style="110"/>
    <col min="2305" max="2307" width="2.625" style="110" customWidth="1"/>
    <col min="2308" max="2308" width="18.5" style="110" customWidth="1"/>
    <col min="2309" max="2309" width="2.375" style="110" customWidth="1"/>
    <col min="2310" max="2318" width="12.625" style="110" customWidth="1"/>
    <col min="2319" max="2560" width="9" style="110"/>
    <col min="2561" max="2563" width="2.625" style="110" customWidth="1"/>
    <col min="2564" max="2564" width="18.5" style="110" customWidth="1"/>
    <col min="2565" max="2565" width="2.375" style="110" customWidth="1"/>
    <col min="2566" max="2574" width="12.625" style="110" customWidth="1"/>
    <col min="2575" max="2816" width="9" style="110"/>
    <col min="2817" max="2819" width="2.625" style="110" customWidth="1"/>
    <col min="2820" max="2820" width="18.5" style="110" customWidth="1"/>
    <col min="2821" max="2821" width="2.375" style="110" customWidth="1"/>
    <col min="2822" max="2830" width="12.625" style="110" customWidth="1"/>
    <col min="2831" max="3072" width="9" style="110"/>
    <col min="3073" max="3075" width="2.625" style="110" customWidth="1"/>
    <col min="3076" max="3076" width="18.5" style="110" customWidth="1"/>
    <col min="3077" max="3077" width="2.375" style="110" customWidth="1"/>
    <col min="3078" max="3086" width="12.625" style="110" customWidth="1"/>
    <col min="3087" max="3328" width="9" style="110"/>
    <col min="3329" max="3331" width="2.625" style="110" customWidth="1"/>
    <col min="3332" max="3332" width="18.5" style="110" customWidth="1"/>
    <col min="3333" max="3333" width="2.375" style="110" customWidth="1"/>
    <col min="3334" max="3342" width="12.625" style="110" customWidth="1"/>
    <col min="3343" max="3584" width="9" style="110"/>
    <col min="3585" max="3587" width="2.625" style="110" customWidth="1"/>
    <col min="3588" max="3588" width="18.5" style="110" customWidth="1"/>
    <col min="3589" max="3589" width="2.375" style="110" customWidth="1"/>
    <col min="3590" max="3598" width="12.625" style="110" customWidth="1"/>
    <col min="3599" max="3840" width="9" style="110"/>
    <col min="3841" max="3843" width="2.625" style="110" customWidth="1"/>
    <col min="3844" max="3844" width="18.5" style="110" customWidth="1"/>
    <col min="3845" max="3845" width="2.375" style="110" customWidth="1"/>
    <col min="3846" max="3854" width="12.625" style="110" customWidth="1"/>
    <col min="3855" max="4096" width="9" style="110"/>
    <col min="4097" max="4099" width="2.625" style="110" customWidth="1"/>
    <col min="4100" max="4100" width="18.5" style="110" customWidth="1"/>
    <col min="4101" max="4101" width="2.375" style="110" customWidth="1"/>
    <col min="4102" max="4110" width="12.625" style="110" customWidth="1"/>
    <col min="4111" max="4352" width="9" style="110"/>
    <col min="4353" max="4355" width="2.625" style="110" customWidth="1"/>
    <col min="4356" max="4356" width="18.5" style="110" customWidth="1"/>
    <col min="4357" max="4357" width="2.375" style="110" customWidth="1"/>
    <col min="4358" max="4366" width="12.625" style="110" customWidth="1"/>
    <col min="4367" max="4608" width="9" style="110"/>
    <col min="4609" max="4611" width="2.625" style="110" customWidth="1"/>
    <col min="4612" max="4612" width="18.5" style="110" customWidth="1"/>
    <col min="4613" max="4613" width="2.375" style="110" customWidth="1"/>
    <col min="4614" max="4622" width="12.625" style="110" customWidth="1"/>
    <col min="4623" max="4864" width="9" style="110"/>
    <col min="4865" max="4867" width="2.625" style="110" customWidth="1"/>
    <col min="4868" max="4868" width="18.5" style="110" customWidth="1"/>
    <col min="4869" max="4869" width="2.375" style="110" customWidth="1"/>
    <col min="4870" max="4878" width="12.625" style="110" customWidth="1"/>
    <col min="4879" max="5120" width="9" style="110"/>
    <col min="5121" max="5123" width="2.625" style="110" customWidth="1"/>
    <col min="5124" max="5124" width="18.5" style="110" customWidth="1"/>
    <col min="5125" max="5125" width="2.375" style="110" customWidth="1"/>
    <col min="5126" max="5134" width="12.625" style="110" customWidth="1"/>
    <col min="5135" max="5376" width="9" style="110"/>
    <col min="5377" max="5379" width="2.625" style="110" customWidth="1"/>
    <col min="5380" max="5380" width="18.5" style="110" customWidth="1"/>
    <col min="5381" max="5381" width="2.375" style="110" customWidth="1"/>
    <col min="5382" max="5390" width="12.625" style="110" customWidth="1"/>
    <col min="5391" max="5632" width="9" style="110"/>
    <col min="5633" max="5635" width="2.625" style="110" customWidth="1"/>
    <col min="5636" max="5636" width="18.5" style="110" customWidth="1"/>
    <col min="5637" max="5637" width="2.375" style="110" customWidth="1"/>
    <col min="5638" max="5646" width="12.625" style="110" customWidth="1"/>
    <col min="5647" max="5888" width="9" style="110"/>
    <col min="5889" max="5891" width="2.625" style="110" customWidth="1"/>
    <col min="5892" max="5892" width="18.5" style="110" customWidth="1"/>
    <col min="5893" max="5893" width="2.375" style="110" customWidth="1"/>
    <col min="5894" max="5902" width="12.625" style="110" customWidth="1"/>
    <col min="5903" max="6144" width="9" style="110"/>
    <col min="6145" max="6147" width="2.625" style="110" customWidth="1"/>
    <col min="6148" max="6148" width="18.5" style="110" customWidth="1"/>
    <col min="6149" max="6149" width="2.375" style="110" customWidth="1"/>
    <col min="6150" max="6158" width="12.625" style="110" customWidth="1"/>
    <col min="6159" max="6400" width="9" style="110"/>
    <col min="6401" max="6403" width="2.625" style="110" customWidth="1"/>
    <col min="6404" max="6404" width="18.5" style="110" customWidth="1"/>
    <col min="6405" max="6405" width="2.375" style="110" customWidth="1"/>
    <col min="6406" max="6414" width="12.625" style="110" customWidth="1"/>
    <col min="6415" max="6656" width="9" style="110"/>
    <col min="6657" max="6659" width="2.625" style="110" customWidth="1"/>
    <col min="6660" max="6660" width="18.5" style="110" customWidth="1"/>
    <col min="6661" max="6661" width="2.375" style="110" customWidth="1"/>
    <col min="6662" max="6670" width="12.625" style="110" customWidth="1"/>
    <col min="6671" max="6912" width="9" style="110"/>
    <col min="6913" max="6915" width="2.625" style="110" customWidth="1"/>
    <col min="6916" max="6916" width="18.5" style="110" customWidth="1"/>
    <col min="6917" max="6917" width="2.375" style="110" customWidth="1"/>
    <col min="6918" max="6926" width="12.625" style="110" customWidth="1"/>
    <col min="6927" max="7168" width="9" style="110"/>
    <col min="7169" max="7171" width="2.625" style="110" customWidth="1"/>
    <col min="7172" max="7172" width="18.5" style="110" customWidth="1"/>
    <col min="7173" max="7173" width="2.375" style="110" customWidth="1"/>
    <col min="7174" max="7182" width="12.625" style="110" customWidth="1"/>
    <col min="7183" max="7424" width="9" style="110"/>
    <col min="7425" max="7427" width="2.625" style="110" customWidth="1"/>
    <col min="7428" max="7428" width="18.5" style="110" customWidth="1"/>
    <col min="7429" max="7429" width="2.375" style="110" customWidth="1"/>
    <col min="7430" max="7438" width="12.625" style="110" customWidth="1"/>
    <col min="7439" max="7680" width="9" style="110"/>
    <col min="7681" max="7683" width="2.625" style="110" customWidth="1"/>
    <col min="7684" max="7684" width="18.5" style="110" customWidth="1"/>
    <col min="7685" max="7685" width="2.375" style="110" customWidth="1"/>
    <col min="7686" max="7694" width="12.625" style="110" customWidth="1"/>
    <col min="7695" max="7936" width="9" style="110"/>
    <col min="7937" max="7939" width="2.625" style="110" customWidth="1"/>
    <col min="7940" max="7940" width="18.5" style="110" customWidth="1"/>
    <col min="7941" max="7941" width="2.375" style="110" customWidth="1"/>
    <col min="7942" max="7950" width="12.625" style="110" customWidth="1"/>
    <col min="7951" max="8192" width="9" style="110"/>
    <col min="8193" max="8195" width="2.625" style="110" customWidth="1"/>
    <col min="8196" max="8196" width="18.5" style="110" customWidth="1"/>
    <col min="8197" max="8197" width="2.375" style="110" customWidth="1"/>
    <col min="8198" max="8206" width="12.625" style="110" customWidth="1"/>
    <col min="8207" max="8448" width="9" style="110"/>
    <col min="8449" max="8451" width="2.625" style="110" customWidth="1"/>
    <col min="8452" max="8452" width="18.5" style="110" customWidth="1"/>
    <col min="8453" max="8453" width="2.375" style="110" customWidth="1"/>
    <col min="8454" max="8462" width="12.625" style="110" customWidth="1"/>
    <col min="8463" max="8704" width="9" style="110"/>
    <col min="8705" max="8707" width="2.625" style="110" customWidth="1"/>
    <col min="8708" max="8708" width="18.5" style="110" customWidth="1"/>
    <col min="8709" max="8709" width="2.375" style="110" customWidth="1"/>
    <col min="8710" max="8718" width="12.625" style="110" customWidth="1"/>
    <col min="8719" max="8960" width="9" style="110"/>
    <col min="8961" max="8963" width="2.625" style="110" customWidth="1"/>
    <col min="8964" max="8964" width="18.5" style="110" customWidth="1"/>
    <col min="8965" max="8965" width="2.375" style="110" customWidth="1"/>
    <col min="8966" max="8974" width="12.625" style="110" customWidth="1"/>
    <col min="8975" max="9216" width="9" style="110"/>
    <col min="9217" max="9219" width="2.625" style="110" customWidth="1"/>
    <col min="9220" max="9220" width="18.5" style="110" customWidth="1"/>
    <col min="9221" max="9221" width="2.375" style="110" customWidth="1"/>
    <col min="9222" max="9230" width="12.625" style="110" customWidth="1"/>
    <col min="9231" max="9472" width="9" style="110"/>
    <col min="9473" max="9475" width="2.625" style="110" customWidth="1"/>
    <col min="9476" max="9476" width="18.5" style="110" customWidth="1"/>
    <col min="9477" max="9477" width="2.375" style="110" customWidth="1"/>
    <col min="9478" max="9486" width="12.625" style="110" customWidth="1"/>
    <col min="9487" max="9728" width="9" style="110"/>
    <col min="9729" max="9731" width="2.625" style="110" customWidth="1"/>
    <col min="9732" max="9732" width="18.5" style="110" customWidth="1"/>
    <col min="9733" max="9733" width="2.375" style="110" customWidth="1"/>
    <col min="9734" max="9742" width="12.625" style="110" customWidth="1"/>
    <col min="9743" max="9984" width="9" style="110"/>
    <col min="9985" max="9987" width="2.625" style="110" customWidth="1"/>
    <col min="9988" max="9988" width="18.5" style="110" customWidth="1"/>
    <col min="9989" max="9989" width="2.375" style="110" customWidth="1"/>
    <col min="9990" max="9998" width="12.625" style="110" customWidth="1"/>
    <col min="9999" max="10240" width="9" style="110"/>
    <col min="10241" max="10243" width="2.625" style="110" customWidth="1"/>
    <col min="10244" max="10244" width="18.5" style="110" customWidth="1"/>
    <col min="10245" max="10245" width="2.375" style="110" customWidth="1"/>
    <col min="10246" max="10254" width="12.625" style="110" customWidth="1"/>
    <col min="10255" max="10496" width="9" style="110"/>
    <col min="10497" max="10499" width="2.625" style="110" customWidth="1"/>
    <col min="10500" max="10500" width="18.5" style="110" customWidth="1"/>
    <col min="10501" max="10501" width="2.375" style="110" customWidth="1"/>
    <col min="10502" max="10510" width="12.625" style="110" customWidth="1"/>
    <col min="10511" max="10752" width="9" style="110"/>
    <col min="10753" max="10755" width="2.625" style="110" customWidth="1"/>
    <col min="10756" max="10756" width="18.5" style="110" customWidth="1"/>
    <col min="10757" max="10757" width="2.375" style="110" customWidth="1"/>
    <col min="10758" max="10766" width="12.625" style="110" customWidth="1"/>
    <col min="10767" max="11008" width="9" style="110"/>
    <col min="11009" max="11011" width="2.625" style="110" customWidth="1"/>
    <col min="11012" max="11012" width="18.5" style="110" customWidth="1"/>
    <col min="11013" max="11013" width="2.375" style="110" customWidth="1"/>
    <col min="11014" max="11022" width="12.625" style="110" customWidth="1"/>
    <col min="11023" max="11264" width="9" style="110"/>
    <col min="11265" max="11267" width="2.625" style="110" customWidth="1"/>
    <col min="11268" max="11268" width="18.5" style="110" customWidth="1"/>
    <col min="11269" max="11269" width="2.375" style="110" customWidth="1"/>
    <col min="11270" max="11278" width="12.625" style="110" customWidth="1"/>
    <col min="11279" max="11520" width="9" style="110"/>
    <col min="11521" max="11523" width="2.625" style="110" customWidth="1"/>
    <col min="11524" max="11524" width="18.5" style="110" customWidth="1"/>
    <col min="11525" max="11525" width="2.375" style="110" customWidth="1"/>
    <col min="11526" max="11534" width="12.625" style="110" customWidth="1"/>
    <col min="11535" max="11776" width="9" style="110"/>
    <col min="11777" max="11779" width="2.625" style="110" customWidth="1"/>
    <col min="11780" max="11780" width="18.5" style="110" customWidth="1"/>
    <col min="11781" max="11781" width="2.375" style="110" customWidth="1"/>
    <col min="11782" max="11790" width="12.625" style="110" customWidth="1"/>
    <col min="11791" max="12032" width="9" style="110"/>
    <col min="12033" max="12035" width="2.625" style="110" customWidth="1"/>
    <col min="12036" max="12036" width="18.5" style="110" customWidth="1"/>
    <col min="12037" max="12037" width="2.375" style="110" customWidth="1"/>
    <col min="12038" max="12046" width="12.625" style="110" customWidth="1"/>
    <col min="12047" max="12288" width="9" style="110"/>
    <col min="12289" max="12291" width="2.625" style="110" customWidth="1"/>
    <col min="12292" max="12292" width="18.5" style="110" customWidth="1"/>
    <col min="12293" max="12293" width="2.375" style="110" customWidth="1"/>
    <col min="12294" max="12302" width="12.625" style="110" customWidth="1"/>
    <col min="12303" max="12544" width="9" style="110"/>
    <col min="12545" max="12547" width="2.625" style="110" customWidth="1"/>
    <col min="12548" max="12548" width="18.5" style="110" customWidth="1"/>
    <col min="12549" max="12549" width="2.375" style="110" customWidth="1"/>
    <col min="12550" max="12558" width="12.625" style="110" customWidth="1"/>
    <col min="12559" max="12800" width="9" style="110"/>
    <col min="12801" max="12803" width="2.625" style="110" customWidth="1"/>
    <col min="12804" max="12804" width="18.5" style="110" customWidth="1"/>
    <col min="12805" max="12805" width="2.375" style="110" customWidth="1"/>
    <col min="12806" max="12814" width="12.625" style="110" customWidth="1"/>
    <col min="12815" max="13056" width="9" style="110"/>
    <col min="13057" max="13059" width="2.625" style="110" customWidth="1"/>
    <col min="13060" max="13060" width="18.5" style="110" customWidth="1"/>
    <col min="13061" max="13061" width="2.375" style="110" customWidth="1"/>
    <col min="13062" max="13070" width="12.625" style="110" customWidth="1"/>
    <col min="13071" max="13312" width="9" style="110"/>
    <col min="13313" max="13315" width="2.625" style="110" customWidth="1"/>
    <col min="13316" max="13316" width="18.5" style="110" customWidth="1"/>
    <col min="13317" max="13317" width="2.375" style="110" customWidth="1"/>
    <col min="13318" max="13326" width="12.625" style="110" customWidth="1"/>
    <col min="13327" max="13568" width="9" style="110"/>
    <col min="13569" max="13571" width="2.625" style="110" customWidth="1"/>
    <col min="13572" max="13572" width="18.5" style="110" customWidth="1"/>
    <col min="13573" max="13573" width="2.375" style="110" customWidth="1"/>
    <col min="13574" max="13582" width="12.625" style="110" customWidth="1"/>
    <col min="13583" max="13824" width="9" style="110"/>
    <col min="13825" max="13827" width="2.625" style="110" customWidth="1"/>
    <col min="13828" max="13828" width="18.5" style="110" customWidth="1"/>
    <col min="13829" max="13829" width="2.375" style="110" customWidth="1"/>
    <col min="13830" max="13838" width="12.625" style="110" customWidth="1"/>
    <col min="13839" max="14080" width="9" style="110"/>
    <col min="14081" max="14083" width="2.625" style="110" customWidth="1"/>
    <col min="14084" max="14084" width="18.5" style="110" customWidth="1"/>
    <col min="14085" max="14085" width="2.375" style="110" customWidth="1"/>
    <col min="14086" max="14094" width="12.625" style="110" customWidth="1"/>
    <col min="14095" max="14336" width="9" style="110"/>
    <col min="14337" max="14339" width="2.625" style="110" customWidth="1"/>
    <col min="14340" max="14340" width="18.5" style="110" customWidth="1"/>
    <col min="14341" max="14341" width="2.375" style="110" customWidth="1"/>
    <col min="14342" max="14350" width="12.625" style="110" customWidth="1"/>
    <col min="14351" max="14592" width="9" style="110"/>
    <col min="14593" max="14595" width="2.625" style="110" customWidth="1"/>
    <col min="14596" max="14596" width="18.5" style="110" customWidth="1"/>
    <col min="14597" max="14597" width="2.375" style="110" customWidth="1"/>
    <col min="14598" max="14606" width="12.625" style="110" customWidth="1"/>
    <col min="14607" max="14848" width="9" style="110"/>
    <col min="14849" max="14851" width="2.625" style="110" customWidth="1"/>
    <col min="14852" max="14852" width="18.5" style="110" customWidth="1"/>
    <col min="14853" max="14853" width="2.375" style="110" customWidth="1"/>
    <col min="14854" max="14862" width="12.625" style="110" customWidth="1"/>
    <col min="14863" max="15104" width="9" style="110"/>
    <col min="15105" max="15107" width="2.625" style="110" customWidth="1"/>
    <col min="15108" max="15108" width="18.5" style="110" customWidth="1"/>
    <col min="15109" max="15109" width="2.375" style="110" customWidth="1"/>
    <col min="15110" max="15118" width="12.625" style="110" customWidth="1"/>
    <col min="15119" max="15360" width="9" style="110"/>
    <col min="15361" max="15363" width="2.625" style="110" customWidth="1"/>
    <col min="15364" max="15364" width="18.5" style="110" customWidth="1"/>
    <col min="15365" max="15365" width="2.375" style="110" customWidth="1"/>
    <col min="15366" max="15374" width="12.625" style="110" customWidth="1"/>
    <col min="15375" max="15616" width="9" style="110"/>
    <col min="15617" max="15619" width="2.625" style="110" customWidth="1"/>
    <col min="15620" max="15620" width="18.5" style="110" customWidth="1"/>
    <col min="15621" max="15621" width="2.375" style="110" customWidth="1"/>
    <col min="15622" max="15630" width="12.625" style="110" customWidth="1"/>
    <col min="15631" max="15872" width="9" style="110"/>
    <col min="15873" max="15875" width="2.625" style="110" customWidth="1"/>
    <col min="15876" max="15876" width="18.5" style="110" customWidth="1"/>
    <col min="15877" max="15877" width="2.375" style="110" customWidth="1"/>
    <col min="15878" max="15886" width="12.625" style="110" customWidth="1"/>
    <col min="15887" max="16128" width="9" style="110"/>
    <col min="16129" max="16131" width="2.625" style="110" customWidth="1"/>
    <col min="16132" max="16132" width="18.5" style="110" customWidth="1"/>
    <col min="16133" max="16133" width="2.375" style="110" customWidth="1"/>
    <col min="16134" max="16142" width="12.625" style="110" customWidth="1"/>
    <col min="16143" max="16384" width="9" style="110"/>
  </cols>
  <sheetData>
    <row r="1" spans="1:16" ht="18" customHeight="1" x14ac:dyDescent="0.4">
      <c r="A1" s="827"/>
      <c r="B1" s="827"/>
      <c r="C1" s="827"/>
      <c r="D1" s="827"/>
      <c r="M1" s="826" t="s">
        <v>64</v>
      </c>
      <c r="N1" s="826"/>
    </row>
    <row r="2" spans="1:16" ht="13.7" customHeight="1" x14ac:dyDescent="0.4">
      <c r="A2" s="827"/>
      <c r="B2" s="827"/>
      <c r="C2" s="827"/>
      <c r="D2" s="827"/>
      <c r="M2" s="826"/>
      <c r="N2" s="826"/>
    </row>
    <row r="3" spans="1:16" ht="6" customHeight="1" x14ac:dyDescent="0.4">
      <c r="A3" s="150"/>
      <c r="B3" s="150"/>
      <c r="C3" s="150"/>
      <c r="D3" s="150"/>
      <c r="F3" s="226"/>
      <c r="G3" s="226"/>
      <c r="H3" s="226"/>
      <c r="I3" s="226"/>
      <c r="J3" s="226"/>
      <c r="K3" s="226"/>
      <c r="L3" s="226"/>
      <c r="M3" s="226"/>
      <c r="N3" s="226"/>
    </row>
    <row r="4" spans="1:16" ht="5.25" customHeight="1" x14ac:dyDescent="0.4">
      <c r="A4" s="150"/>
      <c r="B4" s="150"/>
      <c r="C4" s="150"/>
      <c r="D4" s="150"/>
      <c r="F4" s="226"/>
      <c r="G4" s="226"/>
      <c r="H4" s="226"/>
      <c r="I4" s="226"/>
      <c r="J4" s="226"/>
      <c r="K4" s="226"/>
      <c r="L4" s="226"/>
      <c r="M4" s="226"/>
      <c r="N4" s="226"/>
    </row>
    <row r="5" spans="1:16" ht="13.7" customHeight="1" x14ac:dyDescent="0.4">
      <c r="A5" s="829" t="s">
        <v>346</v>
      </c>
      <c r="B5" s="829"/>
      <c r="C5" s="829"/>
      <c r="D5" s="829"/>
      <c r="E5" s="829"/>
      <c r="F5" s="829"/>
      <c r="G5" s="829"/>
      <c r="H5" s="829"/>
      <c r="I5" s="829"/>
      <c r="J5" s="829"/>
      <c r="K5" s="829"/>
      <c r="L5" s="829"/>
      <c r="M5" s="598"/>
      <c r="N5" s="598"/>
    </row>
    <row r="6" spans="1:16" ht="13.7" customHeight="1" x14ac:dyDescent="0.4">
      <c r="A6" s="829"/>
      <c r="B6" s="829"/>
      <c r="C6" s="829"/>
      <c r="D6" s="829"/>
      <c r="E6" s="829"/>
      <c r="F6" s="829"/>
      <c r="G6" s="829"/>
      <c r="H6" s="829"/>
      <c r="I6" s="829"/>
      <c r="J6" s="829"/>
      <c r="K6" s="829"/>
      <c r="L6" s="829"/>
      <c r="M6" s="598"/>
      <c r="N6" s="598"/>
    </row>
    <row r="7" spans="1:16" ht="6" customHeight="1" x14ac:dyDescent="0.4">
      <c r="A7" s="227"/>
      <c r="B7" s="227"/>
      <c r="C7" s="227"/>
      <c r="D7" s="227"/>
      <c r="E7" s="227"/>
      <c r="F7" s="227"/>
      <c r="G7" s="227"/>
      <c r="H7" s="227"/>
      <c r="I7" s="227"/>
      <c r="J7" s="227"/>
      <c r="K7" s="227"/>
      <c r="L7" s="227"/>
      <c r="M7" s="227"/>
      <c r="N7" s="227"/>
    </row>
    <row r="8" spans="1:16" s="118" customFormat="1" ht="35.25" customHeight="1" x14ac:dyDescent="0.4">
      <c r="A8" s="790" t="s">
        <v>452</v>
      </c>
      <c r="B8" s="790"/>
      <c r="C8" s="790"/>
      <c r="D8" s="790"/>
      <c r="E8" s="790"/>
      <c r="F8" s="790"/>
      <c r="G8" s="790"/>
      <c r="H8" s="790"/>
      <c r="I8" s="790"/>
      <c r="J8" s="790"/>
      <c r="K8" s="790"/>
      <c r="L8" s="790"/>
      <c r="M8" s="790"/>
      <c r="N8" s="790"/>
    </row>
    <row r="9" spans="1:16" s="118" customFormat="1" ht="13.5" hidden="1" customHeight="1" x14ac:dyDescent="0.4">
      <c r="A9" s="597"/>
      <c r="B9" s="597"/>
      <c r="C9" s="597"/>
      <c r="D9" s="597"/>
      <c r="E9" s="597"/>
      <c r="F9" s="597"/>
      <c r="G9" s="597"/>
      <c r="H9" s="597"/>
      <c r="I9" s="597"/>
      <c r="J9" s="597"/>
      <c r="K9" s="597"/>
      <c r="L9" s="597"/>
      <c r="M9" s="597"/>
      <c r="N9" s="597"/>
    </row>
    <row r="10" spans="1:16" s="118" customFormat="1" ht="18" thickBot="1" x14ac:dyDescent="0.45">
      <c r="N10" s="189" t="s">
        <v>347</v>
      </c>
    </row>
    <row r="11" spans="1:16" s="118" customFormat="1" ht="11.25" customHeight="1" x14ac:dyDescent="0.4">
      <c r="A11" s="779" t="s">
        <v>642</v>
      </c>
      <c r="B11" s="828"/>
      <c r="C11" s="828"/>
      <c r="D11" s="828"/>
      <c r="E11" s="828"/>
      <c r="F11" s="828" t="s">
        <v>348</v>
      </c>
      <c r="G11" s="828"/>
      <c r="H11" s="828"/>
      <c r="I11" s="828" t="s">
        <v>349</v>
      </c>
      <c r="J11" s="828"/>
      <c r="K11" s="828"/>
      <c r="L11" s="828" t="s">
        <v>350</v>
      </c>
      <c r="M11" s="828"/>
      <c r="N11" s="778"/>
    </row>
    <row r="12" spans="1:16" s="118" customFormat="1" ht="11.25" customHeight="1" x14ac:dyDescent="0.4">
      <c r="A12" s="780"/>
      <c r="B12" s="794"/>
      <c r="C12" s="794"/>
      <c r="D12" s="794"/>
      <c r="E12" s="794"/>
      <c r="F12" s="795"/>
      <c r="G12" s="795"/>
      <c r="H12" s="795"/>
      <c r="I12" s="795"/>
      <c r="J12" s="795"/>
      <c r="K12" s="795"/>
      <c r="L12" s="795"/>
      <c r="M12" s="795"/>
      <c r="N12" s="781"/>
    </row>
    <row r="13" spans="1:16" s="118" customFormat="1" ht="17.100000000000001" customHeight="1" x14ac:dyDescent="0.4">
      <c r="A13" s="780"/>
      <c r="B13" s="794"/>
      <c r="C13" s="794"/>
      <c r="D13" s="794"/>
      <c r="E13" s="794"/>
      <c r="F13" s="228" t="str">
        <f>TEXT(F14,"[DBNum3][$-411]ggge年")</f>
        <v>平成３０年</v>
      </c>
      <c r="G13" s="228" t="str">
        <f>TEXT(G14,"[DBNum3][$-411]ggge年")</f>
        <v>平成３０年</v>
      </c>
      <c r="H13" s="228" t="str">
        <f>TEXT(H14,"[DBNum3][$-411]ggge年")</f>
        <v>平成３０年</v>
      </c>
      <c r="I13" s="228" t="str">
        <f t="shared" ref="I13:K14" si="0">IF(ISBLANK(F13),"",F13)</f>
        <v>平成３０年</v>
      </c>
      <c r="J13" s="228" t="str">
        <f t="shared" si="0"/>
        <v>平成３０年</v>
      </c>
      <c r="K13" s="228" t="str">
        <f t="shared" si="0"/>
        <v>平成３０年</v>
      </c>
      <c r="L13" s="228" t="str">
        <f t="shared" ref="L13:N14" si="1">IF(ISBLANK(F13),"",F13)</f>
        <v>平成３０年</v>
      </c>
      <c r="M13" s="228" t="str">
        <f t="shared" si="1"/>
        <v>平成３０年</v>
      </c>
      <c r="N13" s="229" t="str">
        <f t="shared" si="1"/>
        <v>平成３０年</v>
      </c>
    </row>
    <row r="14" spans="1:16" s="118" customFormat="1" ht="17.100000000000001" customHeight="1" x14ac:dyDescent="0.4">
      <c r="A14" s="782"/>
      <c r="B14" s="795"/>
      <c r="C14" s="795"/>
      <c r="D14" s="795"/>
      <c r="E14" s="795"/>
      <c r="F14" s="230">
        <v>43374</v>
      </c>
      <c r="G14" s="230">
        <f>DATE(YEAR(F14),MONTH(F14)+1,1)</f>
        <v>43405</v>
      </c>
      <c r="H14" s="230">
        <f>DATE(YEAR(G14),MONTH(G14)+1,1)</f>
        <v>43435</v>
      </c>
      <c r="I14" s="230">
        <f t="shared" si="0"/>
        <v>43374</v>
      </c>
      <c r="J14" s="230">
        <f t="shared" si="0"/>
        <v>43405</v>
      </c>
      <c r="K14" s="230">
        <f t="shared" si="0"/>
        <v>43435</v>
      </c>
      <c r="L14" s="230">
        <f t="shared" si="1"/>
        <v>43374</v>
      </c>
      <c r="M14" s="230">
        <f t="shared" si="1"/>
        <v>43405</v>
      </c>
      <c r="N14" s="231">
        <f t="shared" si="1"/>
        <v>43435</v>
      </c>
    </row>
    <row r="15" spans="1:16" s="118" customFormat="1" ht="5.0999999999999996" customHeight="1" x14ac:dyDescent="0.4">
      <c r="A15" s="232"/>
      <c r="B15" s="232"/>
      <c r="C15" s="232"/>
      <c r="D15" s="232"/>
      <c r="E15" s="233"/>
      <c r="F15" s="234"/>
      <c r="G15" s="234"/>
      <c r="H15" s="234"/>
      <c r="I15" s="235"/>
      <c r="J15" s="234"/>
      <c r="K15" s="236"/>
      <c r="L15" s="234"/>
      <c r="M15" s="234"/>
      <c r="N15" s="234"/>
    </row>
    <row r="16" spans="1:16" s="118" customFormat="1" ht="16.5" customHeight="1" x14ac:dyDescent="0.4">
      <c r="A16" s="831" t="s">
        <v>63</v>
      </c>
      <c r="B16" s="831"/>
      <c r="C16" s="831"/>
      <c r="D16" s="831"/>
      <c r="E16" s="555"/>
      <c r="F16" s="237">
        <v>7620</v>
      </c>
      <c r="G16" s="238">
        <v>7600</v>
      </c>
      <c r="H16" s="239">
        <f>VLOOKUP($A16,[3]参照用!$B$14:$E$159,2,FALSE)</f>
        <v>7639</v>
      </c>
      <c r="I16" s="240">
        <v>91</v>
      </c>
      <c r="J16" s="238">
        <v>91</v>
      </c>
      <c r="K16" s="239">
        <f>VLOOKUP($A16,[3]参照用!$B$14:$E$159,3,FALSE)</f>
        <v>88</v>
      </c>
      <c r="L16" s="237">
        <v>86</v>
      </c>
      <c r="M16" s="238">
        <v>85</v>
      </c>
      <c r="N16" s="238">
        <f>VLOOKUP($A16,[3]参照用!$B$14:$E$159,4,FALSE)</f>
        <v>87</v>
      </c>
      <c r="O16" s="599"/>
      <c r="P16" s="599"/>
    </row>
    <row r="17" spans="1:16" s="118" customFormat="1" ht="16.5" customHeight="1" x14ac:dyDescent="0.4">
      <c r="A17" s="831" t="s">
        <v>643</v>
      </c>
      <c r="B17" s="831"/>
      <c r="C17" s="831"/>
      <c r="D17" s="831"/>
      <c r="E17" s="555"/>
      <c r="F17" s="241">
        <v>2.98</v>
      </c>
      <c r="G17" s="242">
        <v>2.98</v>
      </c>
      <c r="H17" s="243">
        <f>VLOOKUP($A17,[3]参照用!$B$14:$E$159,2,FALSE)</f>
        <v>2.98</v>
      </c>
      <c r="I17" s="244">
        <v>2.86</v>
      </c>
      <c r="J17" s="242">
        <v>2.79</v>
      </c>
      <c r="K17" s="243">
        <f>VLOOKUP($A17,[3]参照用!$B$14:$E$159,3,FALSE)</f>
        <v>2.79</v>
      </c>
      <c r="L17" s="241">
        <v>2.81</v>
      </c>
      <c r="M17" s="242">
        <v>2.68</v>
      </c>
      <c r="N17" s="242">
        <f>VLOOKUP($A17,[3]参照用!$B$14:$E$159,4,FALSE)</f>
        <v>2.61</v>
      </c>
      <c r="O17" s="599"/>
      <c r="P17" s="599"/>
    </row>
    <row r="18" spans="1:16" s="118" customFormat="1" ht="16.5" customHeight="1" x14ac:dyDescent="0.4">
      <c r="A18" s="831" t="s">
        <v>644</v>
      </c>
      <c r="B18" s="831"/>
      <c r="C18" s="831"/>
      <c r="D18" s="831"/>
      <c r="E18" s="555"/>
      <c r="F18" s="241">
        <v>1.35</v>
      </c>
      <c r="G18" s="242">
        <v>1.35</v>
      </c>
      <c r="H18" s="243">
        <f>VLOOKUP($A18,[3]参照用!$B$14:$E$159,2,FALSE)</f>
        <v>1.34</v>
      </c>
      <c r="I18" s="244">
        <v>1.35</v>
      </c>
      <c r="J18" s="242">
        <v>1.28</v>
      </c>
      <c r="K18" s="243">
        <f>VLOOKUP($A18,[3]参照用!$B$14:$E$159,3,FALSE)</f>
        <v>1.21</v>
      </c>
      <c r="L18" s="241">
        <v>1.17</v>
      </c>
      <c r="M18" s="242">
        <v>1.07</v>
      </c>
      <c r="N18" s="242">
        <f>VLOOKUP($A18,[3]参照用!$B$14:$E$159,4,FALSE)</f>
        <v>0.99</v>
      </c>
      <c r="O18" s="599"/>
      <c r="P18" s="599"/>
    </row>
    <row r="19" spans="1:16" s="118" customFormat="1" ht="16.5" customHeight="1" x14ac:dyDescent="0.4">
      <c r="A19" s="831" t="s">
        <v>645</v>
      </c>
      <c r="B19" s="831"/>
      <c r="C19" s="831"/>
      <c r="D19" s="831"/>
      <c r="E19" s="555"/>
      <c r="F19" s="245">
        <v>59.4</v>
      </c>
      <c r="G19" s="246">
        <v>59.2</v>
      </c>
      <c r="H19" s="247">
        <f>VLOOKUP($A19,[3]参照用!$B$14:$E$159,2,FALSE)</f>
        <v>59.1</v>
      </c>
      <c r="I19" s="248">
        <v>57.3</v>
      </c>
      <c r="J19" s="246">
        <v>57.4</v>
      </c>
      <c r="K19" s="247">
        <f>VLOOKUP($A19,[3]参照用!$B$14:$E$159,3,FALSE)</f>
        <v>58.9</v>
      </c>
      <c r="L19" s="245">
        <v>63.1</v>
      </c>
      <c r="M19" s="246">
        <v>65.2</v>
      </c>
      <c r="N19" s="246">
        <f>VLOOKUP($A19,[3]参照用!$B$14:$E$159,4,FALSE)</f>
        <v>66.3</v>
      </c>
      <c r="O19" s="599"/>
      <c r="P19" s="599"/>
    </row>
    <row r="20" spans="1:16" s="118" customFormat="1" ht="5.0999999999999996" customHeight="1" x14ac:dyDescent="0.4">
      <c r="A20" s="249"/>
      <c r="B20" s="249"/>
      <c r="C20" s="249"/>
      <c r="D20" s="249"/>
      <c r="E20" s="187"/>
      <c r="F20" s="250"/>
      <c r="G20" s="250"/>
      <c r="H20" s="247"/>
      <c r="I20" s="251"/>
      <c r="J20" s="250"/>
      <c r="K20" s="247"/>
      <c r="L20" s="251"/>
      <c r="M20" s="250"/>
      <c r="N20" s="246"/>
      <c r="O20" s="599"/>
      <c r="P20" s="599"/>
    </row>
    <row r="21" spans="1:16" s="118" customFormat="1" ht="5.0999999999999996" customHeight="1" x14ac:dyDescent="0.4">
      <c r="F21" s="235"/>
      <c r="G21" s="234"/>
      <c r="H21" s="252"/>
      <c r="I21" s="235"/>
      <c r="J21" s="234"/>
      <c r="K21" s="252"/>
      <c r="L21" s="234"/>
      <c r="M21" s="234"/>
      <c r="N21" s="253"/>
      <c r="O21" s="599"/>
      <c r="P21" s="599"/>
    </row>
    <row r="22" spans="1:16" s="118" customFormat="1" ht="16.5" customHeight="1" x14ac:dyDescent="0.4">
      <c r="A22" s="830" t="s">
        <v>62</v>
      </c>
      <c r="B22" s="830"/>
      <c r="C22" s="830"/>
      <c r="D22" s="830"/>
      <c r="F22" s="254">
        <v>290396</v>
      </c>
      <c r="G22" s="238">
        <v>281041</v>
      </c>
      <c r="H22" s="239">
        <f>VLOOKUP($A$22,[3]参照用!$B$14:$E$159,2,FALSE)</f>
        <v>329271</v>
      </c>
      <c r="I22" s="254">
        <v>293524</v>
      </c>
      <c r="J22" s="238">
        <v>319778</v>
      </c>
      <c r="K22" s="239">
        <f>VLOOKUP($A$22,[3]参照用!$B$14:$E$159,3,FALSE)</f>
        <v>375959</v>
      </c>
      <c r="L22" s="254">
        <v>263366</v>
      </c>
      <c r="M22" s="238">
        <v>295137</v>
      </c>
      <c r="N22" s="238">
        <f>VLOOKUP($A$22,[3]参照用!$B$14:$E$159,4,FALSE)</f>
        <v>311637</v>
      </c>
      <c r="O22" s="599"/>
      <c r="P22" s="599"/>
    </row>
    <row r="23" spans="1:16" s="118" customFormat="1" ht="5.0999999999999996" customHeight="1" x14ac:dyDescent="0.4">
      <c r="F23" s="254"/>
      <c r="G23" s="238"/>
      <c r="H23" s="239"/>
      <c r="I23" s="254"/>
      <c r="J23" s="238"/>
      <c r="K23" s="239"/>
      <c r="L23" s="254"/>
      <c r="M23" s="238"/>
      <c r="N23" s="238"/>
      <c r="O23" s="599"/>
      <c r="P23" s="599"/>
    </row>
    <row r="24" spans="1:16" s="118" customFormat="1" ht="16.5" customHeight="1" x14ac:dyDescent="0.4">
      <c r="B24" s="830" t="s">
        <v>61</v>
      </c>
      <c r="C24" s="830"/>
      <c r="D24" s="830"/>
      <c r="F24" s="254">
        <v>74575</v>
      </c>
      <c r="G24" s="238">
        <v>71297</v>
      </c>
      <c r="H24" s="239">
        <f>VLOOKUP($B24,[3]参照用!$B$14:$E$159,2,FALSE)</f>
        <v>89154</v>
      </c>
      <c r="I24" s="254">
        <v>74596</v>
      </c>
      <c r="J24" s="238">
        <v>72008</v>
      </c>
      <c r="K24" s="239">
        <f>VLOOKUP($B24,[3]参照用!$B$14:$E$159,3,FALSE)</f>
        <v>90774</v>
      </c>
      <c r="L24" s="254">
        <v>66731</v>
      </c>
      <c r="M24" s="238">
        <v>72694</v>
      </c>
      <c r="N24" s="238">
        <f>VLOOKUP($B24,[3]参照用!$B$14:$E$159,4,FALSE)</f>
        <v>92234</v>
      </c>
      <c r="O24" s="599"/>
      <c r="P24" s="599"/>
    </row>
    <row r="25" spans="1:16" s="118" customFormat="1" ht="16.5" customHeight="1" x14ac:dyDescent="0.4">
      <c r="C25" s="830" t="s">
        <v>646</v>
      </c>
      <c r="D25" s="830"/>
      <c r="F25" s="254">
        <v>6902</v>
      </c>
      <c r="G25" s="238">
        <v>6192</v>
      </c>
      <c r="H25" s="239">
        <f>VLOOKUP($C25,[3]参照用!$B$14:$E$159,2,FALSE)</f>
        <v>7373</v>
      </c>
      <c r="I25" s="254">
        <v>5900</v>
      </c>
      <c r="J25" s="238">
        <v>5641</v>
      </c>
      <c r="K25" s="239">
        <f>VLOOKUP($C25,[3]参照用!$B$14:$E$159,3,FALSE)</f>
        <v>6572</v>
      </c>
      <c r="L25" s="254">
        <v>5654</v>
      </c>
      <c r="M25" s="238">
        <v>5672</v>
      </c>
      <c r="N25" s="238">
        <f>VLOOKUP($C25,[3]参照用!$B$14:$E$159,4,FALSE)</f>
        <v>7960</v>
      </c>
      <c r="O25" s="599"/>
      <c r="P25" s="599"/>
    </row>
    <row r="26" spans="1:16" s="118" customFormat="1" ht="16.5" customHeight="1" x14ac:dyDescent="0.4">
      <c r="C26" s="830" t="s">
        <v>59</v>
      </c>
      <c r="D26" s="830"/>
      <c r="F26" s="254">
        <v>5723</v>
      </c>
      <c r="G26" s="238">
        <v>5582</v>
      </c>
      <c r="H26" s="239">
        <f>VLOOKUP($C26,[3]参照用!$B$14:$E$159,2,FALSE)</f>
        <v>9390</v>
      </c>
      <c r="I26" s="254">
        <v>5169</v>
      </c>
      <c r="J26" s="238">
        <v>5061</v>
      </c>
      <c r="K26" s="239">
        <f>VLOOKUP($C26,[3]参照用!$B$14:$E$159,3,FALSE)</f>
        <v>9825</v>
      </c>
      <c r="L26" s="254">
        <v>5383</v>
      </c>
      <c r="M26" s="238">
        <v>6208</v>
      </c>
      <c r="N26" s="238">
        <f>VLOOKUP($C26,[3]参照用!$B$14:$E$159,4,FALSE)</f>
        <v>13289</v>
      </c>
      <c r="O26" s="599"/>
      <c r="P26" s="599"/>
    </row>
    <row r="27" spans="1:16" s="118" customFormat="1" ht="16.5" customHeight="1" x14ac:dyDescent="0.4">
      <c r="C27" s="830" t="s">
        <v>58</v>
      </c>
      <c r="D27" s="830"/>
      <c r="F27" s="254">
        <v>7497</v>
      </c>
      <c r="G27" s="238">
        <v>7252</v>
      </c>
      <c r="H27" s="239">
        <f>VLOOKUP($C27,[3]参照用!$B$14:$E$159,2,FALSE)</f>
        <v>9115</v>
      </c>
      <c r="I27" s="254">
        <v>8287</v>
      </c>
      <c r="J27" s="238">
        <v>8450</v>
      </c>
      <c r="K27" s="239">
        <f>VLOOKUP($C27,[3]参照用!$B$14:$E$159,3,FALSE)</f>
        <v>10748</v>
      </c>
      <c r="L27" s="254">
        <v>7483</v>
      </c>
      <c r="M27" s="238">
        <v>7502</v>
      </c>
      <c r="N27" s="238">
        <f>VLOOKUP($C27,[3]参照用!$B$14:$E$159,4,FALSE)</f>
        <v>10747</v>
      </c>
      <c r="O27" s="599"/>
      <c r="P27" s="599"/>
    </row>
    <row r="28" spans="1:16" s="118" customFormat="1" ht="16.5" customHeight="1" x14ac:dyDescent="0.4">
      <c r="C28" s="830" t="s">
        <v>57</v>
      </c>
      <c r="D28" s="830"/>
      <c r="F28" s="254">
        <v>3819</v>
      </c>
      <c r="G28" s="238">
        <v>3676</v>
      </c>
      <c r="H28" s="239">
        <f>VLOOKUP($C28,[3]参照用!$B$14:$E$159,2,FALSE)</f>
        <v>3950</v>
      </c>
      <c r="I28" s="254">
        <v>3633</v>
      </c>
      <c r="J28" s="238">
        <v>3502</v>
      </c>
      <c r="K28" s="239">
        <f>VLOOKUP($C28,[3]参照用!$B$14:$E$159,3,FALSE)</f>
        <v>4065</v>
      </c>
      <c r="L28" s="254">
        <v>3281</v>
      </c>
      <c r="M28" s="238">
        <v>3343</v>
      </c>
      <c r="N28" s="238">
        <f>VLOOKUP($C28,[3]参照用!$B$14:$E$159,4,FALSE)</f>
        <v>3380</v>
      </c>
      <c r="O28" s="599"/>
      <c r="P28" s="599"/>
    </row>
    <row r="29" spans="1:16" s="118" customFormat="1" ht="16.5" customHeight="1" x14ac:dyDescent="0.4">
      <c r="C29" s="830" t="s">
        <v>56</v>
      </c>
      <c r="D29" s="830"/>
      <c r="F29" s="254">
        <v>9342</v>
      </c>
      <c r="G29" s="238">
        <v>8512</v>
      </c>
      <c r="H29" s="239">
        <f>VLOOKUP($C29,[3]参照用!$B$14:$E$159,2,FALSE)</f>
        <v>9415</v>
      </c>
      <c r="I29" s="254">
        <v>9179</v>
      </c>
      <c r="J29" s="238">
        <v>8101</v>
      </c>
      <c r="K29" s="239">
        <f>VLOOKUP($C29,[3]参照用!$B$14:$E$159,3,FALSE)</f>
        <v>9868</v>
      </c>
      <c r="L29" s="254">
        <v>9258</v>
      </c>
      <c r="M29" s="238">
        <v>9130</v>
      </c>
      <c r="N29" s="238">
        <f>VLOOKUP($C29,[3]参照用!$B$14:$E$159,4,FALSE)</f>
        <v>9647</v>
      </c>
      <c r="O29" s="599"/>
      <c r="P29" s="599"/>
    </row>
    <row r="30" spans="1:16" s="118" customFormat="1" ht="16.5" customHeight="1" x14ac:dyDescent="0.4">
      <c r="C30" s="830" t="s">
        <v>55</v>
      </c>
      <c r="D30" s="830"/>
      <c r="F30" s="254">
        <v>2966</v>
      </c>
      <c r="G30" s="238">
        <v>2658</v>
      </c>
      <c r="H30" s="239">
        <f>VLOOKUP($C30,[3]参照用!$B$14:$E$159,2,FALSE)</f>
        <v>3250</v>
      </c>
      <c r="I30" s="254">
        <v>2817</v>
      </c>
      <c r="J30" s="238">
        <v>2864</v>
      </c>
      <c r="K30" s="239">
        <f>VLOOKUP($C30,[3]参照用!$B$14:$E$159,3,FALSE)</f>
        <v>3044</v>
      </c>
      <c r="L30" s="254">
        <v>2480</v>
      </c>
      <c r="M30" s="238">
        <v>2608</v>
      </c>
      <c r="N30" s="238">
        <f>VLOOKUP($C30,[3]参照用!$B$14:$E$159,4,FALSE)</f>
        <v>3252</v>
      </c>
      <c r="O30" s="599"/>
      <c r="P30" s="599"/>
    </row>
    <row r="31" spans="1:16" s="118" customFormat="1" ht="16.5" customHeight="1" x14ac:dyDescent="0.4">
      <c r="C31" s="830" t="s">
        <v>54</v>
      </c>
      <c r="D31" s="830"/>
      <c r="F31" s="254">
        <v>3589</v>
      </c>
      <c r="G31" s="238">
        <v>3698</v>
      </c>
      <c r="H31" s="239">
        <f>VLOOKUP($C31,[3]参照用!$B$14:$E$159,2,FALSE)</f>
        <v>4235</v>
      </c>
      <c r="I31" s="254">
        <v>3643</v>
      </c>
      <c r="J31" s="238">
        <v>4003</v>
      </c>
      <c r="K31" s="239">
        <f>VLOOKUP($C31,[3]参照用!$B$14:$E$159,3,FALSE)</f>
        <v>4527</v>
      </c>
      <c r="L31" s="254">
        <v>3458</v>
      </c>
      <c r="M31" s="238">
        <v>3646</v>
      </c>
      <c r="N31" s="238">
        <f>VLOOKUP($C31,[3]参照用!$B$14:$E$159,4,FALSE)</f>
        <v>4395</v>
      </c>
      <c r="O31" s="599"/>
      <c r="P31" s="599"/>
    </row>
    <row r="32" spans="1:16" s="118" customFormat="1" ht="16.5" customHeight="1" x14ac:dyDescent="0.4">
      <c r="C32" s="830" t="s">
        <v>53</v>
      </c>
      <c r="D32" s="830"/>
      <c r="F32" s="254">
        <v>5342</v>
      </c>
      <c r="G32" s="238">
        <v>5161</v>
      </c>
      <c r="H32" s="239">
        <f>VLOOKUP($C32,[3]参照用!$B$14:$E$159,2,FALSE)</f>
        <v>6979</v>
      </c>
      <c r="I32" s="254">
        <v>5040</v>
      </c>
      <c r="J32" s="238">
        <v>5802</v>
      </c>
      <c r="K32" s="239">
        <f>VLOOKUP($C32,[3]参照用!$B$14:$E$159,3,FALSE)</f>
        <v>6741</v>
      </c>
      <c r="L32" s="254">
        <v>4657</v>
      </c>
      <c r="M32" s="238">
        <v>5174</v>
      </c>
      <c r="N32" s="238">
        <f>VLOOKUP($C32,[3]参照用!$B$14:$E$159,4,FALSE)</f>
        <v>6218</v>
      </c>
      <c r="O32" s="599"/>
      <c r="P32" s="599"/>
    </row>
    <row r="33" spans="2:16" s="118" customFormat="1" ht="16.5" customHeight="1" x14ac:dyDescent="0.4">
      <c r="C33" s="830" t="s">
        <v>52</v>
      </c>
      <c r="D33" s="830"/>
      <c r="F33" s="254">
        <v>9976</v>
      </c>
      <c r="G33" s="238">
        <v>9437</v>
      </c>
      <c r="H33" s="239">
        <f>VLOOKUP($C33,[3]参照用!$B$14:$E$159,2,FALSE)</f>
        <v>13020</v>
      </c>
      <c r="I33" s="254">
        <v>10553</v>
      </c>
      <c r="J33" s="238">
        <v>9133</v>
      </c>
      <c r="K33" s="239">
        <f>VLOOKUP($C33,[3]参照用!$B$14:$E$159,3,FALSE)</f>
        <v>12295</v>
      </c>
      <c r="L33" s="254">
        <v>9040</v>
      </c>
      <c r="M33" s="238">
        <v>8684</v>
      </c>
      <c r="N33" s="238">
        <f>VLOOKUP($C33,[3]参照用!$B$14:$E$159,4,FALSE)</f>
        <v>13584</v>
      </c>
      <c r="O33" s="599"/>
      <c r="P33" s="599"/>
    </row>
    <row r="34" spans="2:16" s="118" customFormat="1" ht="16.5" customHeight="1" x14ac:dyDescent="0.4">
      <c r="C34" s="830" t="s">
        <v>51</v>
      </c>
      <c r="D34" s="830"/>
      <c r="F34" s="254">
        <v>4391</v>
      </c>
      <c r="G34" s="238">
        <v>4030</v>
      </c>
      <c r="H34" s="239">
        <f>VLOOKUP($C34,[3]参照用!$B$14:$E$159,2,FALSE)</f>
        <v>4358</v>
      </c>
      <c r="I34" s="254">
        <v>4460</v>
      </c>
      <c r="J34" s="238">
        <v>3803</v>
      </c>
      <c r="K34" s="239">
        <f>VLOOKUP($C34,[3]参照用!$B$14:$E$159,3,FALSE)</f>
        <v>4565</v>
      </c>
      <c r="L34" s="254">
        <v>4618</v>
      </c>
      <c r="M34" s="238">
        <v>3979</v>
      </c>
      <c r="N34" s="238">
        <f>VLOOKUP($C34,[3]参照用!$B$14:$E$159,4,FALSE)</f>
        <v>4375</v>
      </c>
      <c r="O34" s="599"/>
      <c r="P34" s="599"/>
    </row>
    <row r="35" spans="2:16" s="118" customFormat="1" ht="16.5" customHeight="1" x14ac:dyDescent="0.4">
      <c r="C35" s="830" t="s">
        <v>50</v>
      </c>
      <c r="D35" s="830"/>
      <c r="F35" s="254">
        <v>3017</v>
      </c>
      <c r="G35" s="238">
        <v>3008</v>
      </c>
      <c r="H35" s="239">
        <f>VLOOKUP($C35,[3]参照用!$B$14:$E$159,2,FALSE)</f>
        <v>4042</v>
      </c>
      <c r="I35" s="254">
        <v>2225</v>
      </c>
      <c r="J35" s="238">
        <v>2341</v>
      </c>
      <c r="K35" s="239">
        <f>VLOOKUP($C35,[3]参照用!$B$14:$E$159,3,FALSE)</f>
        <v>4145</v>
      </c>
      <c r="L35" s="254">
        <v>3817</v>
      </c>
      <c r="M35" s="238">
        <v>4307</v>
      </c>
      <c r="N35" s="238">
        <f>VLOOKUP($C35,[3]参照用!$B$14:$E$159,4,FALSE)</f>
        <v>5044</v>
      </c>
      <c r="O35" s="599"/>
      <c r="P35" s="599"/>
    </row>
    <row r="36" spans="2:16" s="118" customFormat="1" ht="16.5" customHeight="1" x14ac:dyDescent="0.4">
      <c r="C36" s="830" t="s">
        <v>49</v>
      </c>
      <c r="D36" s="830"/>
      <c r="F36" s="254">
        <v>12012</v>
      </c>
      <c r="G36" s="238">
        <v>12091</v>
      </c>
      <c r="H36" s="239">
        <f>VLOOKUP($C36,[3]参照用!$B$14:$E$159,2,FALSE)</f>
        <v>14028</v>
      </c>
      <c r="I36" s="254">
        <v>13690</v>
      </c>
      <c r="J36" s="238">
        <v>13309</v>
      </c>
      <c r="K36" s="239">
        <f>VLOOKUP($C36,[3]参照用!$B$14:$E$159,3,FALSE)</f>
        <v>14380</v>
      </c>
      <c r="L36" s="254">
        <v>7603</v>
      </c>
      <c r="M36" s="238">
        <v>12442</v>
      </c>
      <c r="N36" s="238">
        <f>VLOOKUP($C36,[3]参照用!$B$14:$E$159,4,FALSE)</f>
        <v>10344</v>
      </c>
      <c r="O36" s="599"/>
      <c r="P36" s="599"/>
    </row>
    <row r="37" spans="2:16" s="118" customFormat="1" ht="5.0999999999999996" customHeight="1" x14ac:dyDescent="0.4">
      <c r="F37" s="254"/>
      <c r="G37" s="238"/>
      <c r="H37" s="239"/>
      <c r="I37" s="254"/>
      <c r="J37" s="238"/>
      <c r="K37" s="239"/>
      <c r="L37" s="254"/>
      <c r="M37" s="238"/>
      <c r="N37" s="238"/>
      <c r="O37" s="599"/>
      <c r="P37" s="599"/>
    </row>
    <row r="38" spans="2:16" s="118" customFormat="1" ht="16.5" customHeight="1" x14ac:dyDescent="0.4">
      <c r="B38" s="830" t="s">
        <v>48</v>
      </c>
      <c r="C38" s="830"/>
      <c r="D38" s="830"/>
      <c r="F38" s="254">
        <v>19162</v>
      </c>
      <c r="G38" s="238">
        <v>19192</v>
      </c>
      <c r="H38" s="239">
        <f>VLOOKUP($B38,[3]参照用!$B$14:$E$159,2,FALSE)</f>
        <v>20952</v>
      </c>
      <c r="I38" s="254">
        <v>21297</v>
      </c>
      <c r="J38" s="238">
        <v>17386</v>
      </c>
      <c r="K38" s="239">
        <f>VLOOKUP($B38,[3]参照用!$B$14:$E$159,3,FALSE)</f>
        <v>15784</v>
      </c>
      <c r="L38" s="254">
        <v>12699</v>
      </c>
      <c r="M38" s="238">
        <v>5313</v>
      </c>
      <c r="N38" s="238">
        <f>VLOOKUP($B38,[3]参照用!$B$14:$E$159,4,FALSE)</f>
        <v>36477</v>
      </c>
      <c r="O38" s="599"/>
      <c r="P38" s="599"/>
    </row>
    <row r="39" spans="2:16" s="118" customFormat="1" ht="16.5" customHeight="1" x14ac:dyDescent="0.4">
      <c r="C39" s="830" t="s">
        <v>47</v>
      </c>
      <c r="D39" s="830"/>
      <c r="F39" s="254">
        <v>9641</v>
      </c>
      <c r="G39" s="238">
        <v>8880</v>
      </c>
      <c r="H39" s="239">
        <f>VLOOKUP($C39,[3]参照用!$B$14:$E$159,2,FALSE)</f>
        <v>9212</v>
      </c>
      <c r="I39" s="254">
        <v>17045</v>
      </c>
      <c r="J39" s="238">
        <v>14589</v>
      </c>
      <c r="K39" s="239">
        <f>VLOOKUP($C39,[3]参照用!$B$14:$E$159,3,FALSE)</f>
        <v>14001</v>
      </c>
      <c r="L39" s="254">
        <v>6488</v>
      </c>
      <c r="M39" s="238">
        <v>3899</v>
      </c>
      <c r="N39" s="238">
        <f>VLOOKUP($C39,[3]参照用!$B$14:$E$159,4,FALSE)</f>
        <v>3003</v>
      </c>
      <c r="O39" s="599"/>
      <c r="P39" s="599"/>
    </row>
    <row r="40" spans="2:16" s="118" customFormat="1" ht="16.5" customHeight="1" x14ac:dyDescent="0.4">
      <c r="C40" s="830" t="s">
        <v>46</v>
      </c>
      <c r="D40" s="830"/>
      <c r="F40" s="254">
        <v>9521</v>
      </c>
      <c r="G40" s="238">
        <v>10312</v>
      </c>
      <c r="H40" s="239">
        <f>VLOOKUP($C40,[3]参照用!$B$14:$E$159,2,FALSE)</f>
        <v>11740</v>
      </c>
      <c r="I40" s="254">
        <v>4252</v>
      </c>
      <c r="J40" s="238">
        <v>2796</v>
      </c>
      <c r="K40" s="239">
        <f>VLOOKUP($C40,[3]参照用!$B$14:$E$159,3,FALSE)</f>
        <v>1783</v>
      </c>
      <c r="L40" s="254">
        <v>6211</v>
      </c>
      <c r="M40" s="238">
        <v>1415</v>
      </c>
      <c r="N40" s="238">
        <f>VLOOKUP($C40,[3]参照用!$B$14:$E$159,4,FALSE)</f>
        <v>33474</v>
      </c>
      <c r="O40" s="599"/>
      <c r="P40" s="599"/>
    </row>
    <row r="41" spans="2:16" s="118" customFormat="1" ht="5.0999999999999996" customHeight="1" x14ac:dyDescent="0.4">
      <c r="F41" s="254"/>
      <c r="G41" s="238"/>
      <c r="H41" s="239"/>
      <c r="I41" s="254"/>
      <c r="J41" s="238"/>
      <c r="K41" s="239"/>
      <c r="L41" s="254"/>
      <c r="M41" s="238"/>
      <c r="N41" s="238"/>
      <c r="O41" s="599"/>
      <c r="P41" s="599"/>
    </row>
    <row r="42" spans="2:16" s="118" customFormat="1" ht="16.5" customHeight="1" x14ac:dyDescent="0.4">
      <c r="B42" s="830" t="s">
        <v>45</v>
      </c>
      <c r="C42" s="830"/>
      <c r="D42" s="830"/>
      <c r="F42" s="254">
        <v>19394</v>
      </c>
      <c r="G42" s="238">
        <v>18822</v>
      </c>
      <c r="H42" s="239">
        <f>VLOOKUP($B42,[3]参照用!$B$14:$E$159,2,FALSE)</f>
        <v>22226</v>
      </c>
      <c r="I42" s="254">
        <v>17982</v>
      </c>
      <c r="J42" s="238">
        <v>17845</v>
      </c>
      <c r="K42" s="239">
        <f>VLOOKUP($B42,[3]参照用!$B$14:$E$159,3,FALSE)</f>
        <v>20149</v>
      </c>
      <c r="L42" s="254">
        <v>17311</v>
      </c>
      <c r="M42" s="238">
        <v>19390</v>
      </c>
      <c r="N42" s="238">
        <f>VLOOKUP($B42,[3]参照用!$B$14:$E$159,4,FALSE)</f>
        <v>17840</v>
      </c>
      <c r="O42" s="599"/>
      <c r="P42" s="599"/>
    </row>
    <row r="43" spans="2:16" s="118" customFormat="1" ht="16.5" customHeight="1" x14ac:dyDescent="0.4">
      <c r="C43" s="830" t="s">
        <v>44</v>
      </c>
      <c r="D43" s="830"/>
      <c r="F43" s="254">
        <v>9799</v>
      </c>
      <c r="G43" s="238">
        <v>8772</v>
      </c>
      <c r="H43" s="239">
        <f>VLOOKUP($C43,[3]参照用!$B$14:$E$159,2,FALSE)</f>
        <v>9719</v>
      </c>
      <c r="I43" s="254">
        <v>8741</v>
      </c>
      <c r="J43" s="238">
        <v>8039</v>
      </c>
      <c r="K43" s="239">
        <f>VLOOKUP($C43,[3]参照用!$B$14:$E$159,3,FALSE)</f>
        <v>8723</v>
      </c>
      <c r="L43" s="254">
        <v>8490</v>
      </c>
      <c r="M43" s="238">
        <v>8642</v>
      </c>
      <c r="N43" s="238">
        <f>VLOOKUP($C43,[3]参照用!$B$14:$E$159,4,FALSE)</f>
        <v>9527</v>
      </c>
      <c r="O43" s="599"/>
      <c r="P43" s="599"/>
    </row>
    <row r="44" spans="2:16" s="118" customFormat="1" ht="16.5" customHeight="1" x14ac:dyDescent="0.4">
      <c r="C44" s="830" t="s">
        <v>43</v>
      </c>
      <c r="D44" s="830"/>
      <c r="F44" s="254">
        <v>3341</v>
      </c>
      <c r="G44" s="238">
        <v>3831</v>
      </c>
      <c r="H44" s="239">
        <f>VLOOKUP($C44,[3]参照用!$B$14:$E$159,2,FALSE)</f>
        <v>4719</v>
      </c>
      <c r="I44" s="254">
        <v>3380</v>
      </c>
      <c r="J44" s="238">
        <v>4528</v>
      </c>
      <c r="K44" s="239">
        <f>VLOOKUP($C44,[3]参照用!$B$14:$E$159,3,FALSE)</f>
        <v>5356</v>
      </c>
      <c r="L44" s="254">
        <v>3254</v>
      </c>
      <c r="M44" s="238">
        <v>3941</v>
      </c>
      <c r="N44" s="238">
        <f>VLOOKUP($C44,[3]参照用!$B$14:$E$159,4,FALSE)</f>
        <v>4252</v>
      </c>
      <c r="O44" s="599"/>
      <c r="P44" s="599"/>
    </row>
    <row r="45" spans="2:16" s="118" customFormat="1" ht="16.5" customHeight="1" x14ac:dyDescent="0.4">
      <c r="C45" s="830" t="s">
        <v>42</v>
      </c>
      <c r="D45" s="830"/>
      <c r="F45" s="254">
        <v>702</v>
      </c>
      <c r="G45" s="238">
        <v>1324</v>
      </c>
      <c r="H45" s="239">
        <f>VLOOKUP($C45,[3]参照用!$B$14:$E$159,2,FALSE)</f>
        <v>2616</v>
      </c>
      <c r="I45" s="254">
        <v>98</v>
      </c>
      <c r="J45" s="238">
        <v>315</v>
      </c>
      <c r="K45" s="239">
        <f>VLOOKUP($C45,[3]参照用!$B$14:$E$159,3,FALSE)</f>
        <v>1220</v>
      </c>
      <c r="L45" s="254">
        <v>324</v>
      </c>
      <c r="M45" s="238">
        <v>919</v>
      </c>
      <c r="N45" s="238">
        <f>VLOOKUP($C45,[3]参照用!$B$14:$E$159,4,FALSE)</f>
        <v>2125</v>
      </c>
      <c r="O45" s="599"/>
      <c r="P45" s="599"/>
    </row>
    <row r="46" spans="2:16" s="118" customFormat="1" ht="16.5" customHeight="1" x14ac:dyDescent="0.4">
      <c r="C46" s="830" t="s">
        <v>41</v>
      </c>
      <c r="D46" s="830"/>
      <c r="F46" s="254">
        <v>5552</v>
      </c>
      <c r="G46" s="238">
        <v>4896</v>
      </c>
      <c r="H46" s="239">
        <f>VLOOKUP($C46,[3]参照用!$B$14:$E$159,2,FALSE)</f>
        <v>5172</v>
      </c>
      <c r="I46" s="254">
        <v>5763</v>
      </c>
      <c r="J46" s="238">
        <v>4963</v>
      </c>
      <c r="K46" s="239">
        <f>VLOOKUP($C46,[3]参照用!$B$14:$E$159,3,FALSE)</f>
        <v>4850</v>
      </c>
      <c r="L46" s="254">
        <v>5243</v>
      </c>
      <c r="M46" s="238">
        <v>5888</v>
      </c>
      <c r="N46" s="238">
        <f>VLOOKUP($C46,[3]参照用!$B$14:$E$159,4,FALSE)</f>
        <v>1934</v>
      </c>
      <c r="O46" s="599"/>
      <c r="P46" s="599"/>
    </row>
    <row r="47" spans="2:16" s="118" customFormat="1" ht="5.0999999999999996" customHeight="1" x14ac:dyDescent="0.4">
      <c r="F47" s="254"/>
      <c r="G47" s="238"/>
      <c r="H47" s="239"/>
      <c r="I47" s="254"/>
      <c r="J47" s="238"/>
      <c r="K47" s="239"/>
      <c r="L47" s="254"/>
      <c r="M47" s="238"/>
      <c r="N47" s="238"/>
      <c r="O47" s="599"/>
      <c r="P47" s="599"/>
    </row>
    <row r="48" spans="2:16" s="118" customFormat="1" ht="16.5" customHeight="1" x14ac:dyDescent="0.4">
      <c r="B48" s="830" t="s">
        <v>40</v>
      </c>
      <c r="C48" s="830"/>
      <c r="D48" s="830"/>
      <c r="F48" s="254">
        <v>10510</v>
      </c>
      <c r="G48" s="238">
        <v>11560</v>
      </c>
      <c r="H48" s="239">
        <f>VLOOKUP($B48,[3]参照用!$B$14:$E$159,2,FALSE)</f>
        <v>14343</v>
      </c>
      <c r="I48" s="254">
        <v>7161</v>
      </c>
      <c r="J48" s="238">
        <v>6989</v>
      </c>
      <c r="K48" s="239">
        <f>VLOOKUP($B48,[3]参照用!$B$14:$E$159,3,FALSE)</f>
        <v>13694</v>
      </c>
      <c r="L48" s="254">
        <v>11128</v>
      </c>
      <c r="M48" s="238">
        <v>15536</v>
      </c>
      <c r="N48" s="238">
        <f>VLOOKUP($B48,[3]参照用!$B$14:$E$159,4,FALSE)</f>
        <v>11611</v>
      </c>
      <c r="O48" s="599"/>
      <c r="P48" s="599"/>
    </row>
    <row r="49" spans="2:16" s="118" customFormat="1" ht="16.5" customHeight="1" x14ac:dyDescent="0.4">
      <c r="C49" s="830" t="s">
        <v>39</v>
      </c>
      <c r="D49" s="830"/>
      <c r="F49" s="254">
        <v>3150</v>
      </c>
      <c r="G49" s="238">
        <v>4114</v>
      </c>
      <c r="H49" s="239">
        <f>VLOOKUP($C49,[3]参照用!$B$14:$E$159,2,FALSE)</f>
        <v>5245</v>
      </c>
      <c r="I49" s="254">
        <v>1494</v>
      </c>
      <c r="J49" s="238">
        <v>910</v>
      </c>
      <c r="K49" s="239">
        <f>VLOOKUP($C49,[3]参照用!$B$14:$E$159,3,FALSE)</f>
        <v>1441</v>
      </c>
      <c r="L49" s="254">
        <v>4240</v>
      </c>
      <c r="M49" s="238">
        <v>6880</v>
      </c>
      <c r="N49" s="238">
        <f>VLOOKUP($C49,[3]参照用!$B$14:$E$159,4,FALSE)</f>
        <v>4479</v>
      </c>
      <c r="O49" s="599"/>
      <c r="P49" s="599"/>
    </row>
    <row r="50" spans="2:16" s="118" customFormat="1" ht="16.5" customHeight="1" x14ac:dyDescent="0.4">
      <c r="C50" s="832" t="s">
        <v>38</v>
      </c>
      <c r="D50" s="832"/>
      <c r="F50" s="254">
        <v>715</v>
      </c>
      <c r="G50" s="238">
        <v>764</v>
      </c>
      <c r="H50" s="239">
        <f>VLOOKUP($C50,[3]参照用!$B$14:$E$159,2,FALSE)</f>
        <v>1018</v>
      </c>
      <c r="I50" s="254">
        <v>145</v>
      </c>
      <c r="J50" s="238">
        <v>280</v>
      </c>
      <c r="K50" s="239">
        <f>VLOOKUP($C50,[3]参照用!$B$14:$E$159,3,FALSE)</f>
        <v>2686</v>
      </c>
      <c r="L50" s="254">
        <v>1487</v>
      </c>
      <c r="M50" s="238">
        <v>610</v>
      </c>
      <c r="N50" s="238">
        <f>VLOOKUP($C50,[3]参照用!$B$14:$E$159,4,FALSE)</f>
        <v>317</v>
      </c>
      <c r="O50" s="599"/>
      <c r="P50" s="599"/>
    </row>
    <row r="51" spans="2:16" s="118" customFormat="1" ht="16.5" customHeight="1" x14ac:dyDescent="0.4">
      <c r="C51" s="830" t="s">
        <v>37</v>
      </c>
      <c r="D51" s="830"/>
      <c r="F51" s="254">
        <v>879</v>
      </c>
      <c r="G51" s="238">
        <v>1068</v>
      </c>
      <c r="H51" s="239">
        <f>VLOOKUP($C51,[3]参照用!$B$14:$E$159,2,FALSE)</f>
        <v>1109</v>
      </c>
      <c r="I51" s="254">
        <v>360</v>
      </c>
      <c r="J51" s="238">
        <v>306</v>
      </c>
      <c r="K51" s="239">
        <f>VLOOKUP($C51,[3]参照用!$B$14:$E$159,3,FALSE)</f>
        <v>1716</v>
      </c>
      <c r="L51" s="254">
        <v>76</v>
      </c>
      <c r="M51" s="238">
        <v>398</v>
      </c>
      <c r="N51" s="238">
        <f>VLOOKUP($C51,[3]参照用!$B$14:$E$159,4,FALSE)</f>
        <v>571</v>
      </c>
      <c r="O51" s="599"/>
      <c r="P51" s="599"/>
    </row>
    <row r="52" spans="2:16" s="118" customFormat="1" ht="16.5" customHeight="1" x14ac:dyDescent="0.4">
      <c r="C52" s="830" t="s">
        <v>36</v>
      </c>
      <c r="D52" s="830"/>
      <c r="F52" s="254">
        <v>2010</v>
      </c>
      <c r="G52" s="238">
        <v>1987</v>
      </c>
      <c r="H52" s="239">
        <f>VLOOKUP($C52,[3]参照用!$B$14:$E$159,2,FALSE)</f>
        <v>2821</v>
      </c>
      <c r="I52" s="254">
        <v>1658</v>
      </c>
      <c r="J52" s="238">
        <v>1764</v>
      </c>
      <c r="K52" s="239">
        <f>VLOOKUP($C52,[3]参照用!$B$14:$E$159,3,FALSE)</f>
        <v>3305</v>
      </c>
      <c r="L52" s="254">
        <v>1404</v>
      </c>
      <c r="M52" s="238">
        <v>1980</v>
      </c>
      <c r="N52" s="238">
        <f>VLOOKUP($C52,[3]参照用!$B$14:$E$159,4,FALSE)</f>
        <v>2452</v>
      </c>
      <c r="O52" s="599"/>
      <c r="P52" s="599"/>
    </row>
    <row r="53" spans="2:16" s="118" customFormat="1" ht="16.5" customHeight="1" x14ac:dyDescent="0.4">
      <c r="C53" s="830" t="s">
        <v>35</v>
      </c>
      <c r="D53" s="830"/>
      <c r="F53" s="254">
        <v>2852</v>
      </c>
      <c r="G53" s="238">
        <v>2731</v>
      </c>
      <c r="H53" s="239">
        <f>VLOOKUP($C53,[3]参照用!$B$14:$E$159,2,FALSE)</f>
        <v>3263</v>
      </c>
      <c r="I53" s="254">
        <v>2960</v>
      </c>
      <c r="J53" s="238">
        <v>2718</v>
      </c>
      <c r="K53" s="239">
        <f>VLOOKUP($C53,[3]参照用!$B$14:$E$159,3,FALSE)</f>
        <v>3956</v>
      </c>
      <c r="L53" s="254">
        <v>3374</v>
      </c>
      <c r="M53" s="238">
        <v>2633</v>
      </c>
      <c r="N53" s="238">
        <f>VLOOKUP($C53,[3]参照用!$B$14:$E$159,4,FALSE)</f>
        <v>3142</v>
      </c>
      <c r="O53" s="599"/>
      <c r="P53" s="599"/>
    </row>
    <row r="54" spans="2:16" s="118" customFormat="1" ht="16.5" customHeight="1" x14ac:dyDescent="0.4">
      <c r="C54" s="830" t="s">
        <v>647</v>
      </c>
      <c r="D54" s="830"/>
      <c r="F54" s="254">
        <v>906</v>
      </c>
      <c r="G54" s="238">
        <v>897</v>
      </c>
      <c r="H54" s="239">
        <f>VLOOKUP($C54,[3]参照用!$B$14:$E$159,2,FALSE)</f>
        <v>888</v>
      </c>
      <c r="I54" s="254">
        <v>545</v>
      </c>
      <c r="J54" s="238">
        <v>1011</v>
      </c>
      <c r="K54" s="239">
        <f>VLOOKUP($C54,[3]参照用!$B$14:$E$159,3,FALSE)</f>
        <v>589</v>
      </c>
      <c r="L54" s="254">
        <v>547</v>
      </c>
      <c r="M54" s="238">
        <v>3035</v>
      </c>
      <c r="N54" s="238">
        <f>VLOOKUP($C54,[3]参照用!$B$14:$E$159,4,FALSE)</f>
        <v>651</v>
      </c>
      <c r="O54" s="599"/>
      <c r="P54" s="599"/>
    </row>
    <row r="55" spans="2:16" s="118" customFormat="1" ht="5.0999999999999996" customHeight="1" x14ac:dyDescent="0.4">
      <c r="F55" s="254"/>
      <c r="G55" s="238"/>
      <c r="H55" s="239"/>
      <c r="I55" s="254"/>
      <c r="J55" s="238"/>
      <c r="K55" s="239"/>
      <c r="L55" s="254"/>
      <c r="M55" s="238"/>
      <c r="N55" s="238"/>
      <c r="O55" s="599"/>
      <c r="P55" s="599"/>
    </row>
    <row r="56" spans="2:16" s="118" customFormat="1" ht="16.5" customHeight="1" x14ac:dyDescent="0.4">
      <c r="B56" s="830" t="s">
        <v>34</v>
      </c>
      <c r="C56" s="830"/>
      <c r="D56" s="830"/>
      <c r="F56" s="254">
        <v>10688</v>
      </c>
      <c r="G56" s="238">
        <v>12456</v>
      </c>
      <c r="H56" s="239">
        <f>VLOOKUP($B56,[3]参照用!$B$14:$E$159,2,FALSE)</f>
        <v>13086</v>
      </c>
      <c r="I56" s="254">
        <v>11462</v>
      </c>
      <c r="J56" s="238">
        <v>21316</v>
      </c>
      <c r="K56" s="239">
        <f>VLOOKUP($B56,[3]参照用!$B$14:$E$159,3,FALSE)</f>
        <v>11197</v>
      </c>
      <c r="L56" s="254">
        <v>11542</v>
      </c>
      <c r="M56" s="238">
        <v>9526</v>
      </c>
      <c r="N56" s="238">
        <f>VLOOKUP($B56,[3]参照用!$B$14:$E$159,4,FALSE)</f>
        <v>10891</v>
      </c>
      <c r="O56" s="599"/>
      <c r="P56" s="599"/>
    </row>
    <row r="57" spans="2:16" s="118" customFormat="1" ht="16.5" customHeight="1" x14ac:dyDescent="0.4">
      <c r="C57" s="830" t="s">
        <v>33</v>
      </c>
      <c r="D57" s="830"/>
      <c r="F57" s="254">
        <v>35</v>
      </c>
      <c r="G57" s="238">
        <v>97</v>
      </c>
      <c r="H57" s="239">
        <f>VLOOKUP($C57,[3]参照用!$B$14:$E$159,2,FALSE)</f>
        <v>56</v>
      </c>
      <c r="I57" s="254">
        <v>274</v>
      </c>
      <c r="J57" s="238">
        <v>0</v>
      </c>
      <c r="K57" s="239">
        <f>VLOOKUP($C57,[3]参照用!$B$14:$E$159,3,FALSE)</f>
        <v>0</v>
      </c>
      <c r="L57" s="254">
        <v>0</v>
      </c>
      <c r="M57" s="238">
        <v>0</v>
      </c>
      <c r="N57" s="238">
        <f>VLOOKUP($C57,[3]参照用!$B$14:$E$159,4,FALSE)</f>
        <v>0</v>
      </c>
      <c r="O57" s="599"/>
      <c r="P57" s="599"/>
    </row>
    <row r="58" spans="2:16" s="118" customFormat="1" ht="16.5" customHeight="1" x14ac:dyDescent="0.4">
      <c r="C58" s="830" t="s">
        <v>32</v>
      </c>
      <c r="D58" s="830"/>
      <c r="F58" s="254">
        <v>4517</v>
      </c>
      <c r="G58" s="238">
        <v>5500</v>
      </c>
      <c r="H58" s="239">
        <f>VLOOKUP($C58,[3]参照用!$B$14:$E$159,2,FALSE)</f>
        <v>5617</v>
      </c>
      <c r="I58" s="254">
        <v>3954</v>
      </c>
      <c r="J58" s="238">
        <v>10189</v>
      </c>
      <c r="K58" s="239">
        <f>VLOOKUP($C58,[3]参照用!$B$14:$E$159,3,FALSE)</f>
        <v>4917</v>
      </c>
      <c r="L58" s="254">
        <v>4328</v>
      </c>
      <c r="M58" s="238">
        <v>4237</v>
      </c>
      <c r="N58" s="238">
        <f>VLOOKUP($C58,[3]参照用!$B$14:$E$159,4,FALSE)</f>
        <v>5438</v>
      </c>
      <c r="O58" s="599"/>
      <c r="P58" s="599"/>
    </row>
    <row r="59" spans="2:16" s="118" customFormat="1" ht="16.5" customHeight="1" x14ac:dyDescent="0.4">
      <c r="C59" s="832" t="s">
        <v>648</v>
      </c>
      <c r="D59" s="832"/>
      <c r="F59" s="254">
        <v>2198</v>
      </c>
      <c r="G59" s="238">
        <v>2201</v>
      </c>
      <c r="H59" s="239">
        <f>VLOOKUP($C59,[3]参照用!$B$14:$E$159,2,FALSE)</f>
        <v>2120</v>
      </c>
      <c r="I59" s="254">
        <v>2134</v>
      </c>
      <c r="J59" s="238">
        <v>4016</v>
      </c>
      <c r="K59" s="239">
        <f>VLOOKUP($C59,[3]参照用!$B$14:$E$159,3,FALSE)</f>
        <v>1731</v>
      </c>
      <c r="L59" s="254">
        <v>1854</v>
      </c>
      <c r="M59" s="238">
        <v>1771</v>
      </c>
      <c r="N59" s="238">
        <f>VLOOKUP($C59,[3]参照用!$B$14:$E$159,4,FALSE)</f>
        <v>1421</v>
      </c>
      <c r="O59" s="599"/>
      <c r="P59" s="599"/>
    </row>
    <row r="60" spans="2:16" s="118" customFormat="1" ht="16.5" customHeight="1" x14ac:dyDescent="0.4">
      <c r="C60" s="830" t="s">
        <v>31</v>
      </c>
      <c r="D60" s="830"/>
      <c r="F60" s="254">
        <v>966</v>
      </c>
      <c r="G60" s="238">
        <v>1284</v>
      </c>
      <c r="H60" s="239">
        <f>VLOOKUP($C60,[3]参照用!$B$14:$E$159,2,FALSE)</f>
        <v>1518</v>
      </c>
      <c r="I60" s="254">
        <v>984</v>
      </c>
      <c r="J60" s="238">
        <v>1348</v>
      </c>
      <c r="K60" s="239">
        <f>VLOOKUP($C60,[3]参照用!$B$14:$E$159,3,FALSE)</f>
        <v>999</v>
      </c>
      <c r="L60" s="254">
        <v>1677</v>
      </c>
      <c r="M60" s="238">
        <v>1180</v>
      </c>
      <c r="N60" s="238">
        <f>VLOOKUP($C60,[3]参照用!$B$14:$E$159,4,FALSE)</f>
        <v>1240</v>
      </c>
      <c r="O60" s="599"/>
      <c r="P60" s="599"/>
    </row>
    <row r="61" spans="2:16" s="118" customFormat="1" ht="16.5" customHeight="1" x14ac:dyDescent="0.4">
      <c r="C61" s="830" t="s">
        <v>30</v>
      </c>
      <c r="D61" s="830"/>
      <c r="F61" s="254">
        <v>138</v>
      </c>
      <c r="G61" s="238">
        <v>121</v>
      </c>
      <c r="H61" s="239">
        <f>VLOOKUP($C61,[3]参照用!$B$14:$E$159,2,FALSE)</f>
        <v>101</v>
      </c>
      <c r="I61" s="254">
        <v>63</v>
      </c>
      <c r="J61" s="238">
        <v>114</v>
      </c>
      <c r="K61" s="239">
        <f>VLOOKUP($C61,[3]参照用!$B$14:$E$159,3,FALSE)</f>
        <v>102</v>
      </c>
      <c r="L61" s="254">
        <v>180</v>
      </c>
      <c r="M61" s="238">
        <v>121</v>
      </c>
      <c r="N61" s="238">
        <f>VLOOKUP($C61,[3]参照用!$B$14:$E$159,4,FALSE)</f>
        <v>69</v>
      </c>
      <c r="O61" s="599"/>
      <c r="P61" s="599"/>
    </row>
    <row r="62" spans="2:16" s="118" customFormat="1" ht="16.5" customHeight="1" x14ac:dyDescent="0.4">
      <c r="C62" s="830" t="s">
        <v>29</v>
      </c>
      <c r="D62" s="830"/>
      <c r="F62" s="254">
        <v>824</v>
      </c>
      <c r="G62" s="238">
        <v>1163</v>
      </c>
      <c r="H62" s="239">
        <f>VLOOKUP($C62,[3]参照用!$B$14:$E$159,2,FALSE)</f>
        <v>1401</v>
      </c>
      <c r="I62" s="254">
        <v>971</v>
      </c>
      <c r="J62" s="238">
        <v>1518</v>
      </c>
      <c r="K62" s="239">
        <f>VLOOKUP($C62,[3]参照用!$B$14:$E$159,3,FALSE)</f>
        <v>1544</v>
      </c>
      <c r="L62" s="254">
        <v>1001</v>
      </c>
      <c r="M62" s="238">
        <v>967</v>
      </c>
      <c r="N62" s="238">
        <f>VLOOKUP($C62,[3]参照用!$B$14:$E$159,4,FALSE)</f>
        <v>1021</v>
      </c>
      <c r="O62" s="599"/>
      <c r="P62" s="599"/>
    </row>
    <row r="63" spans="2:16" s="118" customFormat="1" ht="16.5" customHeight="1" x14ac:dyDescent="0.4">
      <c r="C63" s="830" t="s">
        <v>28</v>
      </c>
      <c r="D63" s="830"/>
      <c r="F63" s="254">
        <v>1379</v>
      </c>
      <c r="G63" s="238">
        <v>1490</v>
      </c>
      <c r="H63" s="239">
        <f>VLOOKUP($C63,[3]参照用!$B$14:$E$159,2,FALSE)</f>
        <v>1630</v>
      </c>
      <c r="I63" s="254">
        <v>2111</v>
      </c>
      <c r="J63" s="238">
        <v>2547</v>
      </c>
      <c r="K63" s="239">
        <f>VLOOKUP($C63,[3]参照用!$B$14:$E$159,3,FALSE)</f>
        <v>1234</v>
      </c>
      <c r="L63" s="254">
        <v>1863</v>
      </c>
      <c r="M63" s="238">
        <v>812</v>
      </c>
      <c r="N63" s="238">
        <f>VLOOKUP($C63,[3]参照用!$B$14:$E$159,4,FALSE)</f>
        <v>789</v>
      </c>
      <c r="O63" s="599"/>
      <c r="P63" s="599"/>
    </row>
    <row r="64" spans="2:16" s="118" customFormat="1" ht="16.5" customHeight="1" x14ac:dyDescent="0.4">
      <c r="C64" s="832" t="s">
        <v>649</v>
      </c>
      <c r="D64" s="832"/>
      <c r="F64" s="254">
        <v>630</v>
      </c>
      <c r="G64" s="238">
        <v>601</v>
      </c>
      <c r="H64" s="239">
        <f>VLOOKUP($C64,[3]参照用!$B$14:$E$159,2,FALSE)</f>
        <v>643</v>
      </c>
      <c r="I64" s="254">
        <v>971</v>
      </c>
      <c r="J64" s="238">
        <v>1583</v>
      </c>
      <c r="K64" s="239">
        <f>VLOOKUP($C64,[3]参照用!$B$14:$E$159,3,FALSE)</f>
        <v>671</v>
      </c>
      <c r="L64" s="254">
        <v>639</v>
      </c>
      <c r="M64" s="238">
        <v>438</v>
      </c>
      <c r="N64" s="238">
        <f>VLOOKUP($C64,[3]参照用!$B$14:$E$159,4,FALSE)</f>
        <v>913</v>
      </c>
      <c r="O64" s="599"/>
      <c r="P64" s="599"/>
    </row>
    <row r="65" spans="2:16" s="118" customFormat="1" ht="5.0999999999999996" customHeight="1" x14ac:dyDescent="0.4">
      <c r="F65" s="254"/>
      <c r="G65" s="238"/>
      <c r="H65" s="239"/>
      <c r="I65" s="254"/>
      <c r="J65" s="238"/>
      <c r="K65" s="239"/>
      <c r="L65" s="254"/>
      <c r="M65" s="238"/>
      <c r="N65" s="238"/>
      <c r="O65" s="599"/>
      <c r="P65" s="599"/>
    </row>
    <row r="66" spans="2:16" s="118" customFormat="1" ht="16.5" customHeight="1" x14ac:dyDescent="0.4">
      <c r="B66" s="830" t="s">
        <v>27</v>
      </c>
      <c r="C66" s="830"/>
      <c r="D66" s="830"/>
      <c r="F66" s="254">
        <v>13692</v>
      </c>
      <c r="G66" s="238">
        <v>13677</v>
      </c>
      <c r="H66" s="239">
        <f>VLOOKUP($B66,[3]参照用!$B$14:$E$159,2,FALSE)</f>
        <v>14326</v>
      </c>
      <c r="I66" s="254">
        <v>14249</v>
      </c>
      <c r="J66" s="238">
        <v>11957</v>
      </c>
      <c r="K66" s="239">
        <f>VLOOKUP($B66,[3]参照用!$B$14:$E$159,3,FALSE)</f>
        <v>14088</v>
      </c>
      <c r="L66" s="254">
        <v>11893</v>
      </c>
      <c r="M66" s="238">
        <v>22706</v>
      </c>
      <c r="N66" s="238">
        <f>VLOOKUP($B66,[3]参照用!$B$14:$E$159,4,FALSE)</f>
        <v>17044</v>
      </c>
      <c r="O66" s="599"/>
      <c r="P66" s="599"/>
    </row>
    <row r="67" spans="2:16" s="118" customFormat="1" ht="16.5" customHeight="1" x14ac:dyDescent="0.4">
      <c r="C67" s="830" t="s">
        <v>650</v>
      </c>
      <c r="D67" s="830"/>
      <c r="F67" s="254">
        <v>2414</v>
      </c>
      <c r="G67" s="238">
        <v>2318</v>
      </c>
      <c r="H67" s="239">
        <f>VLOOKUP($C67,[3]参照用!$B$14:$E$159,2,FALSE)</f>
        <v>2602</v>
      </c>
      <c r="I67" s="254">
        <v>1761</v>
      </c>
      <c r="J67" s="238">
        <v>2065</v>
      </c>
      <c r="K67" s="239">
        <f>VLOOKUP($C67,[3]参照用!$B$14:$E$159,3,FALSE)</f>
        <v>1940</v>
      </c>
      <c r="L67" s="254">
        <v>2898</v>
      </c>
      <c r="M67" s="238">
        <v>2412</v>
      </c>
      <c r="N67" s="238">
        <f>VLOOKUP($C67,[3]参照用!$B$14:$E$159,4,FALSE)</f>
        <v>3410</v>
      </c>
      <c r="O67" s="599"/>
      <c r="P67" s="599"/>
    </row>
    <row r="68" spans="2:16" s="118" customFormat="1" ht="16.5" customHeight="1" x14ac:dyDescent="0.4">
      <c r="C68" s="832" t="s">
        <v>651</v>
      </c>
      <c r="D68" s="832"/>
      <c r="F68" s="254">
        <v>1171</v>
      </c>
      <c r="G68" s="238">
        <v>1104</v>
      </c>
      <c r="H68" s="239">
        <f>VLOOKUP($C68,[3]参照用!$B$14:$E$159,2,FALSE)</f>
        <v>1279</v>
      </c>
      <c r="I68" s="254">
        <v>1731</v>
      </c>
      <c r="J68" s="238">
        <v>1034</v>
      </c>
      <c r="K68" s="239">
        <f>VLOOKUP($C68,[3]参照用!$B$14:$E$159,3,FALSE)</f>
        <v>1454</v>
      </c>
      <c r="L68" s="254">
        <v>1086</v>
      </c>
      <c r="M68" s="238">
        <v>2020</v>
      </c>
      <c r="N68" s="238">
        <f>VLOOKUP($C68,[3]参照用!$B$14:$E$159,4,FALSE)</f>
        <v>2268</v>
      </c>
      <c r="O68" s="599"/>
      <c r="P68" s="599"/>
    </row>
    <row r="69" spans="2:16" s="118" customFormat="1" ht="16.5" customHeight="1" x14ac:dyDescent="0.4">
      <c r="C69" s="832" t="s">
        <v>652</v>
      </c>
      <c r="D69" s="832"/>
      <c r="F69" s="254">
        <v>2407</v>
      </c>
      <c r="G69" s="238">
        <v>2159</v>
      </c>
      <c r="H69" s="239">
        <f>VLOOKUP($C69,[3]参照用!$B$14:$E$159,2,FALSE)</f>
        <v>2798</v>
      </c>
      <c r="I69" s="254">
        <v>1589</v>
      </c>
      <c r="J69" s="238">
        <v>2497</v>
      </c>
      <c r="K69" s="239">
        <f>VLOOKUP($C69,[3]参照用!$B$14:$E$159,3,FALSE)</f>
        <v>2236</v>
      </c>
      <c r="L69" s="254">
        <v>1632</v>
      </c>
      <c r="M69" s="238">
        <v>1522</v>
      </c>
      <c r="N69" s="238">
        <f>VLOOKUP($C69,[3]参照用!$B$14:$E$159,4,FALSE)</f>
        <v>4365</v>
      </c>
      <c r="O69" s="599"/>
      <c r="P69" s="599"/>
    </row>
    <row r="70" spans="2:16" s="118" customFormat="1" ht="16.5" customHeight="1" x14ac:dyDescent="0.4">
      <c r="C70" s="832" t="s">
        <v>653</v>
      </c>
      <c r="D70" s="832"/>
      <c r="F70" s="254">
        <v>7699</v>
      </c>
      <c r="G70" s="238">
        <v>8097</v>
      </c>
      <c r="H70" s="239">
        <f>VLOOKUP($C70,[3]参照用!$B$14:$E$159,2,FALSE)</f>
        <v>7647</v>
      </c>
      <c r="I70" s="254">
        <v>9168</v>
      </c>
      <c r="J70" s="238">
        <v>6361</v>
      </c>
      <c r="K70" s="239">
        <f>VLOOKUP($C70,[3]参照用!$B$14:$E$159,3,FALSE)</f>
        <v>8457</v>
      </c>
      <c r="L70" s="254">
        <v>6277</v>
      </c>
      <c r="M70" s="238">
        <v>16751</v>
      </c>
      <c r="N70" s="238">
        <f>VLOOKUP($C70,[3]参照用!$B$14:$E$159,4,FALSE)</f>
        <v>7000</v>
      </c>
      <c r="O70" s="599"/>
      <c r="P70" s="599"/>
    </row>
    <row r="71" spans="2:16" s="118" customFormat="1" ht="5.0999999999999996" customHeight="1" x14ac:dyDescent="0.4">
      <c r="F71" s="254"/>
      <c r="G71" s="238"/>
      <c r="H71" s="239"/>
      <c r="I71" s="254"/>
      <c r="J71" s="238"/>
      <c r="K71" s="239"/>
      <c r="L71" s="254"/>
      <c r="M71" s="238"/>
      <c r="N71" s="238"/>
      <c r="O71" s="599"/>
      <c r="P71" s="599"/>
    </row>
    <row r="72" spans="2:16" s="118" customFormat="1" ht="16.5" customHeight="1" x14ac:dyDescent="0.4">
      <c r="B72" s="830" t="s">
        <v>26</v>
      </c>
      <c r="C72" s="830"/>
      <c r="D72" s="830"/>
      <c r="F72" s="254">
        <v>42823</v>
      </c>
      <c r="G72" s="238">
        <v>41782</v>
      </c>
      <c r="H72" s="239">
        <f>VLOOKUP($B72,[3]参照用!$B$14:$E$159,2,FALSE)</f>
        <v>42219</v>
      </c>
      <c r="I72" s="254">
        <v>37598</v>
      </c>
      <c r="J72" s="238">
        <v>60306</v>
      </c>
      <c r="K72" s="239">
        <f>VLOOKUP($B72,[3]参照用!$B$14:$E$159,3,FALSE)</f>
        <v>62253</v>
      </c>
      <c r="L72" s="254">
        <v>52733</v>
      </c>
      <c r="M72" s="238">
        <v>64128</v>
      </c>
      <c r="N72" s="238">
        <f>VLOOKUP($B72,[3]参照用!$B$14:$E$159,4,FALSE)</f>
        <v>35823</v>
      </c>
      <c r="O72" s="599"/>
      <c r="P72" s="599"/>
    </row>
    <row r="73" spans="2:16" s="118" customFormat="1" ht="16.5" customHeight="1" x14ac:dyDescent="0.4">
      <c r="C73" s="830" t="s">
        <v>25</v>
      </c>
      <c r="D73" s="830"/>
      <c r="F73" s="254">
        <v>6505</v>
      </c>
      <c r="G73" s="238">
        <v>5244</v>
      </c>
      <c r="H73" s="239">
        <f>VLOOKUP($C73,[3]参照用!$B$14:$E$159,2,FALSE)</f>
        <v>5204</v>
      </c>
      <c r="I73" s="254">
        <v>10236</v>
      </c>
      <c r="J73" s="238">
        <v>7026</v>
      </c>
      <c r="K73" s="239">
        <f>VLOOKUP($C73,[3]参照用!$B$14:$E$159,3,FALSE)</f>
        <v>3922</v>
      </c>
      <c r="L73" s="254">
        <v>5483</v>
      </c>
      <c r="M73" s="238">
        <v>6877</v>
      </c>
      <c r="N73" s="238">
        <f>VLOOKUP($C73,[3]参照用!$B$14:$E$159,4,FALSE)</f>
        <v>6558</v>
      </c>
      <c r="O73" s="599"/>
      <c r="P73" s="599"/>
    </row>
    <row r="74" spans="2:16" s="118" customFormat="1" ht="16.5" customHeight="1" x14ac:dyDescent="0.4">
      <c r="C74" s="830" t="s">
        <v>24</v>
      </c>
      <c r="D74" s="830"/>
      <c r="F74" s="254">
        <v>21978</v>
      </c>
      <c r="G74" s="238">
        <v>21815</v>
      </c>
      <c r="H74" s="239">
        <f>VLOOKUP($C74,[3]参照用!$B$14:$E$159,2,FALSE)</f>
        <v>22598</v>
      </c>
      <c r="I74" s="254">
        <v>15077</v>
      </c>
      <c r="J74" s="238">
        <v>39758</v>
      </c>
      <c r="K74" s="239">
        <f>VLOOKUP($C74,[3]参照用!$B$14:$E$159,3,FALSE)</f>
        <v>43809</v>
      </c>
      <c r="L74" s="254">
        <v>36330</v>
      </c>
      <c r="M74" s="238">
        <v>46377</v>
      </c>
      <c r="N74" s="238">
        <f>VLOOKUP($C74,[3]参照用!$B$14:$E$159,4,FALSE)</f>
        <v>19970</v>
      </c>
      <c r="O74" s="599"/>
      <c r="P74" s="599"/>
    </row>
    <row r="75" spans="2:16" s="118" customFormat="1" ht="16.5" customHeight="1" x14ac:dyDescent="0.4">
      <c r="C75" s="830" t="s">
        <v>23</v>
      </c>
      <c r="D75" s="830"/>
      <c r="F75" s="254">
        <v>14340</v>
      </c>
      <c r="G75" s="238">
        <v>14723</v>
      </c>
      <c r="H75" s="239">
        <f>VLOOKUP($C75,[3]参照用!$B$14:$E$159,2,FALSE)</f>
        <v>14417</v>
      </c>
      <c r="I75" s="254">
        <v>12285</v>
      </c>
      <c r="J75" s="238">
        <v>13522</v>
      </c>
      <c r="K75" s="239">
        <f>VLOOKUP($C75,[3]参照用!$B$14:$E$159,3,FALSE)</f>
        <v>14522</v>
      </c>
      <c r="L75" s="254">
        <v>10921</v>
      </c>
      <c r="M75" s="238">
        <v>10874</v>
      </c>
      <c r="N75" s="238">
        <f>VLOOKUP($C75,[3]参照用!$B$14:$E$159,4,FALSE)</f>
        <v>9294</v>
      </c>
      <c r="O75" s="599"/>
      <c r="P75" s="599"/>
    </row>
    <row r="76" spans="2:16" s="118" customFormat="1" ht="5.0999999999999996" customHeight="1" x14ac:dyDescent="0.4">
      <c r="F76" s="254"/>
      <c r="G76" s="238"/>
      <c r="H76" s="239"/>
      <c r="I76" s="254"/>
      <c r="J76" s="238"/>
      <c r="K76" s="239"/>
      <c r="L76" s="254"/>
      <c r="M76" s="238"/>
      <c r="N76" s="238"/>
      <c r="O76" s="599"/>
      <c r="P76" s="599"/>
    </row>
    <row r="77" spans="2:16" s="118" customFormat="1" ht="16.5" customHeight="1" x14ac:dyDescent="0.4">
      <c r="B77" s="830" t="s">
        <v>22</v>
      </c>
      <c r="C77" s="830"/>
      <c r="D77" s="830"/>
      <c r="F77" s="254">
        <v>17090</v>
      </c>
      <c r="G77" s="238">
        <v>9550</v>
      </c>
      <c r="H77" s="239">
        <f>VLOOKUP($B77,[3]参照用!$B$14:$E$159,2,FALSE)</f>
        <v>10146</v>
      </c>
      <c r="I77" s="254">
        <v>9781</v>
      </c>
      <c r="J77" s="238">
        <v>10160</v>
      </c>
      <c r="K77" s="239">
        <f>VLOOKUP($B77,[3]参照用!$B$14:$E$159,3,FALSE)</f>
        <v>19722</v>
      </c>
      <c r="L77" s="254">
        <v>10745</v>
      </c>
      <c r="M77" s="238">
        <v>4200</v>
      </c>
      <c r="N77" s="238">
        <f>VLOOKUP($B77,[3]参照用!$B$14:$E$159,4,FALSE)</f>
        <v>3737</v>
      </c>
      <c r="O77" s="599"/>
      <c r="P77" s="599"/>
    </row>
    <row r="78" spans="2:16" s="118" customFormat="1" ht="16.5" customHeight="1" x14ac:dyDescent="0.4">
      <c r="C78" s="830" t="s">
        <v>654</v>
      </c>
      <c r="D78" s="830"/>
      <c r="F78" s="254">
        <v>13835</v>
      </c>
      <c r="G78" s="238">
        <v>6826</v>
      </c>
      <c r="H78" s="239">
        <f>VLOOKUP($C78,[3]参照用!$B$14:$E$159,2,FALSE)</f>
        <v>6441</v>
      </c>
      <c r="I78" s="254">
        <v>7674</v>
      </c>
      <c r="J78" s="238">
        <v>7406</v>
      </c>
      <c r="K78" s="239">
        <f>VLOOKUP($C78,[3]参照用!$B$14:$E$159,3,FALSE)</f>
        <v>12776</v>
      </c>
      <c r="L78" s="254">
        <v>10411</v>
      </c>
      <c r="M78" s="238">
        <v>4014</v>
      </c>
      <c r="N78" s="238">
        <f>VLOOKUP($C78,[3]参照用!$B$14:$E$159,4,FALSE)</f>
        <v>3507</v>
      </c>
      <c r="O78" s="599"/>
      <c r="P78" s="599"/>
    </row>
    <row r="79" spans="2:16" s="118" customFormat="1" ht="16.5" customHeight="1" x14ac:dyDescent="0.4">
      <c r="C79" s="833" t="s">
        <v>655</v>
      </c>
      <c r="D79" s="833"/>
      <c r="F79" s="254">
        <v>106</v>
      </c>
      <c r="G79" s="238">
        <v>69</v>
      </c>
      <c r="H79" s="239">
        <f>VLOOKUP($C79,[3]参照用!$B$14:$E$159,2,FALSE)</f>
        <v>93</v>
      </c>
      <c r="I79" s="254">
        <v>194</v>
      </c>
      <c r="J79" s="238">
        <v>24</v>
      </c>
      <c r="K79" s="239">
        <f>VLOOKUP($C79,[3]参照用!$B$14:$E$159,3,FALSE)</f>
        <v>177</v>
      </c>
      <c r="L79" s="254">
        <v>15</v>
      </c>
      <c r="M79" s="238">
        <v>0</v>
      </c>
      <c r="N79" s="238">
        <f>VLOOKUP($C79,[3]参照用!$B$14:$E$159,4,FALSE)</f>
        <v>0</v>
      </c>
      <c r="O79" s="599"/>
      <c r="P79" s="599"/>
    </row>
    <row r="80" spans="2:16" s="118" customFormat="1" ht="16.5" customHeight="1" x14ac:dyDescent="0.4">
      <c r="C80" s="830" t="s">
        <v>656</v>
      </c>
      <c r="D80" s="830"/>
      <c r="F80" s="254">
        <v>3149</v>
      </c>
      <c r="G80" s="238">
        <v>2655</v>
      </c>
      <c r="H80" s="239">
        <f>VLOOKUP($C80,[3]参照用!$B$14:$E$159,2,FALSE)</f>
        <v>3612</v>
      </c>
      <c r="I80" s="254">
        <v>1914</v>
      </c>
      <c r="J80" s="238">
        <v>2730</v>
      </c>
      <c r="K80" s="239">
        <f>VLOOKUP($C80,[3]参照用!$B$14:$E$159,3,FALSE)</f>
        <v>6770</v>
      </c>
      <c r="L80" s="254">
        <v>319</v>
      </c>
      <c r="M80" s="238">
        <v>185</v>
      </c>
      <c r="N80" s="238">
        <f>VLOOKUP($C80,[3]参照用!$B$14:$E$159,4,FALSE)</f>
        <v>230</v>
      </c>
      <c r="O80" s="599"/>
      <c r="P80" s="599"/>
    </row>
    <row r="81" spans="1:16" s="118" customFormat="1" ht="5.0999999999999996" customHeight="1" x14ac:dyDescent="0.4">
      <c r="F81" s="254"/>
      <c r="G81" s="238"/>
      <c r="H81" s="239"/>
      <c r="I81" s="254"/>
      <c r="J81" s="238"/>
      <c r="K81" s="239"/>
      <c r="L81" s="254"/>
      <c r="M81" s="238"/>
      <c r="N81" s="238"/>
      <c r="O81" s="599"/>
      <c r="P81" s="599"/>
    </row>
    <row r="82" spans="1:16" s="118" customFormat="1" ht="16.5" customHeight="1" x14ac:dyDescent="0.4">
      <c r="B82" s="830" t="s">
        <v>21</v>
      </c>
      <c r="C82" s="830"/>
      <c r="D82" s="830"/>
      <c r="F82" s="254">
        <v>27252</v>
      </c>
      <c r="G82" s="238">
        <v>26196</v>
      </c>
      <c r="H82" s="239">
        <f>VLOOKUP($B82,[3]参照用!$B$14:$E$159,2,FALSE)</f>
        <v>31806</v>
      </c>
      <c r="I82" s="254">
        <v>36675</v>
      </c>
      <c r="J82" s="238">
        <v>36528</v>
      </c>
      <c r="K82" s="239">
        <f>VLOOKUP($B82,[3]参照用!$B$14:$E$159,3,FALSE)</f>
        <v>39619</v>
      </c>
      <c r="L82" s="254">
        <v>19870</v>
      </c>
      <c r="M82" s="238">
        <v>21458</v>
      </c>
      <c r="N82" s="238">
        <f>VLOOKUP($B82,[3]参照用!$B$14:$E$159,4,FALSE)</f>
        <v>20659</v>
      </c>
      <c r="O82" s="599"/>
      <c r="P82" s="599"/>
    </row>
    <row r="83" spans="1:16" s="118" customFormat="1" ht="16.5" customHeight="1" x14ac:dyDescent="0.4">
      <c r="C83" s="832" t="s">
        <v>20</v>
      </c>
      <c r="D83" s="832"/>
      <c r="F83" s="254">
        <v>1846</v>
      </c>
      <c r="G83" s="238">
        <v>1522</v>
      </c>
      <c r="H83" s="239">
        <f>VLOOKUP($C83,[3]参照用!$B$14:$E$159,2,FALSE)</f>
        <v>2542</v>
      </c>
      <c r="I83" s="254">
        <v>715</v>
      </c>
      <c r="J83" s="238">
        <v>2624</v>
      </c>
      <c r="K83" s="239">
        <f>VLOOKUP($C83,[3]参照用!$B$14:$E$159,3,FALSE)</f>
        <v>3294</v>
      </c>
      <c r="L83" s="254">
        <v>2473</v>
      </c>
      <c r="M83" s="238">
        <v>891</v>
      </c>
      <c r="N83" s="238">
        <f>VLOOKUP($C83,[3]参照用!$B$14:$E$159,4,FALSE)</f>
        <v>1117</v>
      </c>
      <c r="O83" s="599"/>
      <c r="P83" s="599"/>
    </row>
    <row r="84" spans="1:16" s="118" customFormat="1" ht="16.5" customHeight="1" x14ac:dyDescent="0.4">
      <c r="C84" s="830" t="s">
        <v>19</v>
      </c>
      <c r="D84" s="830"/>
      <c r="F84" s="254">
        <v>5951</v>
      </c>
      <c r="G84" s="238">
        <v>5769</v>
      </c>
      <c r="H84" s="239">
        <f>VLOOKUP($C84,[3]参照用!$B$14:$E$159,2,FALSE)</f>
        <v>9156</v>
      </c>
      <c r="I84" s="254">
        <v>5936</v>
      </c>
      <c r="J84" s="238">
        <v>6044</v>
      </c>
      <c r="K84" s="239">
        <f>VLOOKUP($C84,[3]参照用!$B$14:$E$159,3,FALSE)</f>
        <v>7812</v>
      </c>
      <c r="L84" s="254">
        <v>4144</v>
      </c>
      <c r="M84" s="238">
        <v>4672</v>
      </c>
      <c r="N84" s="238">
        <f>VLOOKUP($C84,[3]参照用!$B$14:$E$159,4,FALSE)</f>
        <v>7020</v>
      </c>
      <c r="O84" s="599"/>
      <c r="P84" s="599"/>
    </row>
    <row r="85" spans="1:16" s="118" customFormat="1" ht="16.5" customHeight="1" x14ac:dyDescent="0.4">
      <c r="C85" s="832" t="s">
        <v>18</v>
      </c>
      <c r="D85" s="832"/>
      <c r="F85" s="254">
        <v>3357</v>
      </c>
      <c r="G85" s="238">
        <v>3402</v>
      </c>
      <c r="H85" s="239">
        <f>VLOOKUP($C85,[3]参照用!$B$14:$E$159,2,FALSE)</f>
        <v>3561</v>
      </c>
      <c r="I85" s="254">
        <v>3323</v>
      </c>
      <c r="J85" s="238">
        <v>3616</v>
      </c>
      <c r="K85" s="239">
        <f>VLOOKUP($C85,[3]参照用!$B$14:$E$159,3,FALSE)</f>
        <v>3640</v>
      </c>
      <c r="L85" s="254">
        <v>2394</v>
      </c>
      <c r="M85" s="238">
        <v>3242</v>
      </c>
      <c r="N85" s="238">
        <f>VLOOKUP($C85,[3]参照用!$B$14:$E$159,4,FALSE)</f>
        <v>2639</v>
      </c>
      <c r="O85" s="599"/>
      <c r="P85" s="599"/>
    </row>
    <row r="86" spans="1:16" s="118" customFormat="1" ht="16.5" customHeight="1" x14ac:dyDescent="0.4">
      <c r="C86" s="832" t="s">
        <v>17</v>
      </c>
      <c r="D86" s="832"/>
      <c r="F86" s="254">
        <v>16096</v>
      </c>
      <c r="G86" s="238">
        <v>15503</v>
      </c>
      <c r="H86" s="239">
        <f>VLOOKUP($C86,[3]参照用!$B$14:$E$159,2,FALSE)</f>
        <v>16547</v>
      </c>
      <c r="I86" s="254">
        <v>26701</v>
      </c>
      <c r="J86" s="238">
        <v>24243</v>
      </c>
      <c r="K86" s="239">
        <f>VLOOKUP($C86,[3]参照用!$B$14:$E$159,3,FALSE)</f>
        <v>24874</v>
      </c>
      <c r="L86" s="254">
        <v>10859</v>
      </c>
      <c r="M86" s="238">
        <v>12653</v>
      </c>
      <c r="N86" s="238">
        <f>VLOOKUP($C86,[3]参照用!$B$14:$E$159,4,FALSE)</f>
        <v>9882</v>
      </c>
      <c r="O86" s="599"/>
      <c r="P86" s="599"/>
    </row>
    <row r="87" spans="1:16" s="118" customFormat="1" ht="5.0999999999999996" customHeight="1" x14ac:dyDescent="0.4">
      <c r="F87" s="254"/>
      <c r="G87" s="238"/>
      <c r="H87" s="239"/>
      <c r="I87" s="254"/>
      <c r="J87" s="238"/>
      <c r="K87" s="239"/>
      <c r="L87" s="254"/>
      <c r="M87" s="238"/>
      <c r="N87" s="238"/>
      <c r="O87" s="599"/>
      <c r="P87" s="599"/>
    </row>
    <row r="88" spans="1:16" s="118" customFormat="1" ht="16.5" customHeight="1" x14ac:dyDescent="0.4">
      <c r="B88" s="830" t="s">
        <v>16</v>
      </c>
      <c r="C88" s="830"/>
      <c r="D88" s="830"/>
      <c r="F88" s="254">
        <v>55211</v>
      </c>
      <c r="G88" s="238">
        <v>56508</v>
      </c>
      <c r="H88" s="239">
        <f>VLOOKUP($B88,[3]参照用!$B$14:$E$159,2,FALSE)</f>
        <v>71013</v>
      </c>
      <c r="I88" s="254">
        <v>62723</v>
      </c>
      <c r="J88" s="238">
        <v>65283</v>
      </c>
      <c r="K88" s="239">
        <f>VLOOKUP($B88,[3]参照用!$B$14:$E$159,3,FALSE)</f>
        <v>88679</v>
      </c>
      <c r="L88" s="254">
        <v>48713</v>
      </c>
      <c r="M88" s="238">
        <v>60186</v>
      </c>
      <c r="N88" s="238">
        <f>VLOOKUP($B88,[3]参照用!$B$14:$E$159,4,FALSE)</f>
        <v>65322</v>
      </c>
      <c r="O88" s="599"/>
      <c r="P88" s="599"/>
    </row>
    <row r="89" spans="1:16" s="118" customFormat="1" ht="16.5" customHeight="1" x14ac:dyDescent="0.4">
      <c r="C89" s="830" t="s">
        <v>15</v>
      </c>
      <c r="D89" s="830"/>
      <c r="F89" s="254">
        <v>22937</v>
      </c>
      <c r="G89" s="238">
        <v>23845</v>
      </c>
      <c r="H89" s="239">
        <f>VLOOKUP($C89,[3]参照用!$B$14:$E$159,2,FALSE)</f>
        <v>27069</v>
      </c>
      <c r="I89" s="254">
        <v>26541</v>
      </c>
      <c r="J89" s="238">
        <v>24264</v>
      </c>
      <c r="K89" s="239">
        <f>VLOOKUP($C89,[3]参照用!$B$14:$E$159,3,FALSE)</f>
        <v>30152</v>
      </c>
      <c r="L89" s="254">
        <v>20747</v>
      </c>
      <c r="M89" s="238">
        <v>24094</v>
      </c>
      <c r="N89" s="238">
        <f>VLOOKUP($C89,[3]参照用!$B$14:$E$159,4,FALSE)</f>
        <v>20862</v>
      </c>
      <c r="O89" s="599"/>
      <c r="P89" s="599"/>
    </row>
    <row r="90" spans="1:16" s="118" customFormat="1" ht="16.5" customHeight="1" x14ac:dyDescent="0.4">
      <c r="C90" s="833" t="s">
        <v>657</v>
      </c>
      <c r="D90" s="833"/>
      <c r="F90" s="254">
        <v>8356</v>
      </c>
      <c r="G90" s="238">
        <v>8173</v>
      </c>
      <c r="H90" s="239">
        <f>VLOOKUP($C90,[3]参照用!$B$14:$E$159,2,FALSE)</f>
        <v>10681</v>
      </c>
      <c r="I90" s="254">
        <v>11259</v>
      </c>
      <c r="J90" s="238">
        <v>12033</v>
      </c>
      <c r="K90" s="239">
        <f>VLOOKUP($C90,[3]参照用!$B$14:$E$159,3,FALSE)</f>
        <v>13136</v>
      </c>
      <c r="L90" s="254">
        <v>5933</v>
      </c>
      <c r="M90" s="238">
        <v>7103</v>
      </c>
      <c r="N90" s="238">
        <f>VLOOKUP($C90,[3]参照用!$B$14:$E$159,4,FALSE)</f>
        <v>11916</v>
      </c>
      <c r="O90" s="599"/>
      <c r="P90" s="599"/>
    </row>
    <row r="91" spans="1:16" s="118" customFormat="1" ht="16.5" customHeight="1" x14ac:dyDescent="0.4">
      <c r="C91" s="830" t="s">
        <v>14</v>
      </c>
      <c r="D91" s="830"/>
      <c r="F91" s="254">
        <v>16158</v>
      </c>
      <c r="G91" s="238">
        <v>18773</v>
      </c>
      <c r="H91" s="239">
        <f>VLOOKUP($C91,[3]参照用!$B$14:$E$159,2,FALSE)</f>
        <v>28561</v>
      </c>
      <c r="I91" s="254">
        <v>18505</v>
      </c>
      <c r="J91" s="238">
        <v>25518</v>
      </c>
      <c r="K91" s="239">
        <f>VLOOKUP($C91,[3]参照用!$B$14:$E$159,3,FALSE)</f>
        <v>39658</v>
      </c>
      <c r="L91" s="254">
        <v>16950</v>
      </c>
      <c r="M91" s="238">
        <v>24910</v>
      </c>
      <c r="N91" s="238">
        <f>VLOOKUP($C91,[3]参照用!$B$14:$E$159,4,FALSE)</f>
        <v>28020</v>
      </c>
      <c r="O91" s="599"/>
      <c r="P91" s="599"/>
    </row>
    <row r="92" spans="1:16" s="118" customFormat="1" ht="16.5" customHeight="1" x14ac:dyDescent="0.4">
      <c r="C92" s="830" t="s">
        <v>13</v>
      </c>
      <c r="D92" s="830"/>
      <c r="F92" s="254">
        <v>7760</v>
      </c>
      <c r="G92" s="238">
        <v>5717</v>
      </c>
      <c r="H92" s="239">
        <f>VLOOKUP($C92,[3]参照用!$B$14:$E$159,2,FALSE)</f>
        <v>4703</v>
      </c>
      <c r="I92" s="254">
        <v>6418</v>
      </c>
      <c r="J92" s="238">
        <v>3468</v>
      </c>
      <c r="K92" s="239">
        <f>VLOOKUP($C92,[3]参照用!$B$14:$E$159,3,FALSE)</f>
        <v>5733</v>
      </c>
      <c r="L92" s="254">
        <v>5083</v>
      </c>
      <c r="M92" s="238">
        <v>4079</v>
      </c>
      <c r="N92" s="238">
        <f>VLOOKUP($C92,[3]参照用!$B$14:$E$159,4,FALSE)</f>
        <v>4523</v>
      </c>
      <c r="O92" s="599"/>
      <c r="P92" s="599"/>
    </row>
    <row r="93" spans="1:16" s="118" customFormat="1" ht="5.0999999999999996" customHeight="1" x14ac:dyDescent="0.4">
      <c r="F93" s="255"/>
      <c r="G93" s="256"/>
      <c r="H93" s="257"/>
      <c r="I93" s="256"/>
      <c r="J93" s="258"/>
      <c r="K93" s="257"/>
      <c r="L93" s="258"/>
      <c r="M93" s="258"/>
      <c r="N93" s="259"/>
      <c r="O93" s="599"/>
      <c r="P93" s="599"/>
    </row>
    <row r="94" spans="1:16" s="118" customFormat="1" ht="5.0999999999999996" customHeight="1" thickBot="1" x14ac:dyDescent="0.45">
      <c r="A94" s="183"/>
      <c r="B94" s="183"/>
      <c r="C94" s="183"/>
      <c r="D94" s="183"/>
      <c r="E94" s="190"/>
      <c r="F94" s="260"/>
      <c r="G94" s="184"/>
      <c r="H94" s="261"/>
      <c r="I94" s="184"/>
      <c r="J94" s="262"/>
      <c r="K94" s="263"/>
      <c r="L94" s="262"/>
      <c r="M94" s="262"/>
      <c r="N94" s="262"/>
      <c r="O94" s="599"/>
      <c r="P94" s="599"/>
    </row>
    <row r="95" spans="1:16" s="118" customFormat="1" ht="17.25" x14ac:dyDescent="0.4">
      <c r="A95" s="118" t="s">
        <v>351</v>
      </c>
      <c r="O95" s="599"/>
      <c r="P95" s="599"/>
    </row>
    <row r="96" spans="1:16" ht="9.9499999999999993" customHeight="1" x14ac:dyDescent="0.4">
      <c r="A96" s="172" t="s">
        <v>453</v>
      </c>
      <c r="B96" s="264"/>
      <c r="C96" s="264"/>
      <c r="D96" s="264"/>
      <c r="E96" s="264"/>
      <c r="F96" s="264"/>
      <c r="G96" s="264"/>
      <c r="H96" s="264"/>
      <c r="I96" s="264"/>
      <c r="J96" s="264"/>
      <c r="K96" s="264"/>
      <c r="L96" s="264"/>
      <c r="M96" s="264"/>
      <c r="N96" s="264"/>
      <c r="O96" s="596"/>
      <c r="P96" s="596"/>
    </row>
    <row r="97" spans="1:16" ht="9.9499999999999993" customHeight="1" x14ac:dyDescent="0.4">
      <c r="A97" s="264"/>
      <c r="B97" s="264"/>
      <c r="C97" s="264"/>
      <c r="D97" s="264"/>
      <c r="E97" s="264"/>
      <c r="F97" s="264"/>
      <c r="G97" s="264"/>
      <c r="H97" s="264"/>
      <c r="I97" s="264"/>
      <c r="J97" s="264"/>
      <c r="K97" s="264"/>
      <c r="L97" s="264"/>
      <c r="M97" s="264"/>
      <c r="N97" s="264"/>
      <c r="O97" s="596"/>
      <c r="P97" s="596"/>
    </row>
    <row r="98" spans="1:16" x14ac:dyDescent="0.4">
      <c r="O98" s="596"/>
      <c r="P98" s="596"/>
    </row>
    <row r="99" spans="1:16" x14ac:dyDescent="0.4">
      <c r="O99" s="596"/>
      <c r="P99" s="596"/>
    </row>
    <row r="102" spans="1:16" x14ac:dyDescent="0.4">
      <c r="L102" s="596"/>
    </row>
    <row r="107" spans="1:16" x14ac:dyDescent="0.4">
      <c r="M107" s="596"/>
    </row>
  </sheetData>
  <mergeCells count="73">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 ref="C85:D85"/>
    <mergeCell ref="C86:D86"/>
    <mergeCell ref="B88:D88"/>
    <mergeCell ref="C89:D89"/>
    <mergeCell ref="C90:D90"/>
    <mergeCell ref="C83:D83"/>
    <mergeCell ref="B82:D82"/>
    <mergeCell ref="C80:D80"/>
    <mergeCell ref="C53:D53"/>
    <mergeCell ref="C84:D84"/>
    <mergeCell ref="C57:D57"/>
    <mergeCell ref="C58:D58"/>
    <mergeCell ref="C59:D59"/>
    <mergeCell ref="C73:D73"/>
    <mergeCell ref="C68:D68"/>
    <mergeCell ref="C69:D69"/>
    <mergeCell ref="C70:D70"/>
    <mergeCell ref="C63:D63"/>
    <mergeCell ref="B38:D38"/>
    <mergeCell ref="C39:D39"/>
    <mergeCell ref="C40:D40"/>
    <mergeCell ref="B42:D42"/>
    <mergeCell ref="C52:D52"/>
    <mergeCell ref="C43:D43"/>
    <mergeCell ref="C44:D44"/>
    <mergeCell ref="C45:D45"/>
    <mergeCell ref="C46:D46"/>
    <mergeCell ref="B48:D48"/>
    <mergeCell ref="C49:D49"/>
    <mergeCell ref="C50:D50"/>
    <mergeCell ref="C51:D51"/>
    <mergeCell ref="C36:D36"/>
    <mergeCell ref="C25:D25"/>
    <mergeCell ref="C26:D26"/>
    <mergeCell ref="C27:D27"/>
    <mergeCell ref="C28:D28"/>
    <mergeCell ref="C29:D29"/>
    <mergeCell ref="C30:D30"/>
    <mergeCell ref="C31:D31"/>
    <mergeCell ref="C32:D32"/>
    <mergeCell ref="C33:D33"/>
    <mergeCell ref="C34:D34"/>
    <mergeCell ref="C35:D35"/>
    <mergeCell ref="A22:D22"/>
    <mergeCell ref="B24:D24"/>
    <mergeCell ref="A16:D16"/>
    <mergeCell ref="A17:D17"/>
    <mergeCell ref="A18:D18"/>
    <mergeCell ref="A19:D19"/>
    <mergeCell ref="M1:N2"/>
    <mergeCell ref="A1:D2"/>
    <mergeCell ref="A11:E14"/>
    <mergeCell ref="F11:H12"/>
    <mergeCell ref="I11:K12"/>
    <mergeCell ref="L11:N12"/>
    <mergeCell ref="A5:L6"/>
    <mergeCell ref="A8:N8"/>
  </mergeCells>
  <phoneticPr fontId="3"/>
  <conditionalFormatting sqref="H13:H14 K13 N13">
    <cfRule type="expression" dxfId="340" priority="1" stopIfTrue="1">
      <formula>H13=G13</formula>
    </cfRule>
  </conditionalFormatting>
  <conditionalFormatting sqref="F13 I13 L13">
    <cfRule type="expression" dxfId="339" priority="2" stopIfTrue="1">
      <formula>F13=G13</formula>
    </cfRule>
  </conditionalFormatting>
  <conditionalFormatting sqref="G13 J13 M13">
    <cfRule type="expression" dxfId="338" priority="3" stopIfTrue="1">
      <formula>AND(G13=F13,G13&lt;&gt;H13)</formula>
    </cfRule>
    <cfRule type="expression" dxfId="337" priority="4" stopIfTrue="1">
      <formula>AND(G13=F13,G13=H13)</formula>
    </cfRule>
    <cfRule type="expression" dxfId="336" priority="5" stopIfTrue="1">
      <formula>AND(G13&lt;&gt;F13,G13=H13)</formula>
    </cfRule>
  </conditionalFormatting>
  <printOptions horizontalCentered="1"/>
  <pageMargins left="0.59055118110236227" right="0.59055118110236227" top="0.39370078740157483" bottom="0" header="0" footer="0.19685039370078741"/>
  <pageSetup paperSize="9" scale="63"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zoomScale="85" zoomScaleNormal="85" zoomScaleSheetLayoutView="85" workbookViewId="0">
      <selection activeCell="F19" sqref="F19"/>
    </sheetView>
  </sheetViews>
  <sheetFormatPr defaultRowHeight="13.5" x14ac:dyDescent="0.4"/>
  <cols>
    <col min="1" max="3" width="2.625" style="110" customWidth="1"/>
    <col min="4" max="4" width="18.625" style="110" customWidth="1"/>
    <col min="5" max="5" width="2.625" style="110" customWidth="1"/>
    <col min="6" max="14" width="12.625" style="110" customWidth="1"/>
    <col min="15" max="17" width="2.625" style="110" customWidth="1"/>
    <col min="18" max="18" width="18.625" style="110" customWidth="1"/>
    <col min="19" max="19" width="2.625" style="110" customWidth="1"/>
    <col min="20" max="28" width="12.625" style="110" customWidth="1"/>
    <col min="29" max="256" width="9" style="110"/>
    <col min="257" max="259" width="2.625" style="110" customWidth="1"/>
    <col min="260" max="260" width="18.625" style="110" customWidth="1"/>
    <col min="261" max="261" width="2.625" style="110" customWidth="1"/>
    <col min="262" max="270" width="12.625" style="110" customWidth="1"/>
    <col min="271" max="273" width="2.625" style="110" customWidth="1"/>
    <col min="274" max="274" width="18.625" style="110" customWidth="1"/>
    <col min="275" max="275" width="2.625" style="110" customWidth="1"/>
    <col min="276" max="284" width="12.625" style="110" customWidth="1"/>
    <col min="285" max="512" width="9" style="110"/>
    <col min="513" max="515" width="2.625" style="110" customWidth="1"/>
    <col min="516" max="516" width="18.625" style="110" customWidth="1"/>
    <col min="517" max="517" width="2.625" style="110" customWidth="1"/>
    <col min="518" max="526" width="12.625" style="110" customWidth="1"/>
    <col min="527" max="529" width="2.625" style="110" customWidth="1"/>
    <col min="530" max="530" width="18.625" style="110" customWidth="1"/>
    <col min="531" max="531" width="2.625" style="110" customWidth="1"/>
    <col min="532" max="540" width="12.625" style="110" customWidth="1"/>
    <col min="541" max="768" width="9" style="110"/>
    <col min="769" max="771" width="2.625" style="110" customWidth="1"/>
    <col min="772" max="772" width="18.625" style="110" customWidth="1"/>
    <col min="773" max="773" width="2.625" style="110" customWidth="1"/>
    <col min="774" max="782" width="12.625" style="110" customWidth="1"/>
    <col min="783" max="785" width="2.625" style="110" customWidth="1"/>
    <col min="786" max="786" width="18.625" style="110" customWidth="1"/>
    <col min="787" max="787" width="2.625" style="110" customWidth="1"/>
    <col min="788" max="796" width="12.625" style="110" customWidth="1"/>
    <col min="797" max="1024" width="9" style="110"/>
    <col min="1025" max="1027" width="2.625" style="110" customWidth="1"/>
    <col min="1028" max="1028" width="18.625" style="110" customWidth="1"/>
    <col min="1029" max="1029" width="2.625" style="110" customWidth="1"/>
    <col min="1030" max="1038" width="12.625" style="110" customWidth="1"/>
    <col min="1039" max="1041" width="2.625" style="110" customWidth="1"/>
    <col min="1042" max="1042" width="18.625" style="110" customWidth="1"/>
    <col min="1043" max="1043" width="2.625" style="110" customWidth="1"/>
    <col min="1044" max="1052" width="12.625" style="110" customWidth="1"/>
    <col min="1053" max="1280" width="9" style="110"/>
    <col min="1281" max="1283" width="2.625" style="110" customWidth="1"/>
    <col min="1284" max="1284" width="18.625" style="110" customWidth="1"/>
    <col min="1285" max="1285" width="2.625" style="110" customWidth="1"/>
    <col min="1286" max="1294" width="12.625" style="110" customWidth="1"/>
    <col min="1295" max="1297" width="2.625" style="110" customWidth="1"/>
    <col min="1298" max="1298" width="18.625" style="110" customWidth="1"/>
    <col min="1299" max="1299" width="2.625" style="110" customWidth="1"/>
    <col min="1300" max="1308" width="12.625" style="110" customWidth="1"/>
    <col min="1309" max="1536" width="9" style="110"/>
    <col min="1537" max="1539" width="2.625" style="110" customWidth="1"/>
    <col min="1540" max="1540" width="18.625" style="110" customWidth="1"/>
    <col min="1541" max="1541" width="2.625" style="110" customWidth="1"/>
    <col min="1542" max="1550" width="12.625" style="110" customWidth="1"/>
    <col min="1551" max="1553" width="2.625" style="110" customWidth="1"/>
    <col min="1554" max="1554" width="18.625" style="110" customWidth="1"/>
    <col min="1555" max="1555" width="2.625" style="110" customWidth="1"/>
    <col min="1556" max="1564" width="12.625" style="110" customWidth="1"/>
    <col min="1565" max="1792" width="9" style="110"/>
    <col min="1793" max="1795" width="2.625" style="110" customWidth="1"/>
    <col min="1796" max="1796" width="18.625" style="110" customWidth="1"/>
    <col min="1797" max="1797" width="2.625" style="110" customWidth="1"/>
    <col min="1798" max="1806" width="12.625" style="110" customWidth="1"/>
    <col min="1807" max="1809" width="2.625" style="110" customWidth="1"/>
    <col min="1810" max="1810" width="18.625" style="110" customWidth="1"/>
    <col min="1811" max="1811" width="2.625" style="110" customWidth="1"/>
    <col min="1812" max="1820" width="12.625" style="110" customWidth="1"/>
    <col min="1821" max="2048" width="9" style="110"/>
    <col min="2049" max="2051" width="2.625" style="110" customWidth="1"/>
    <col min="2052" max="2052" width="18.625" style="110" customWidth="1"/>
    <col min="2053" max="2053" width="2.625" style="110" customWidth="1"/>
    <col min="2054" max="2062" width="12.625" style="110" customWidth="1"/>
    <col min="2063" max="2065" width="2.625" style="110" customWidth="1"/>
    <col min="2066" max="2066" width="18.625" style="110" customWidth="1"/>
    <col min="2067" max="2067" width="2.625" style="110" customWidth="1"/>
    <col min="2068" max="2076" width="12.625" style="110" customWidth="1"/>
    <col min="2077" max="2304" width="9" style="110"/>
    <col min="2305" max="2307" width="2.625" style="110" customWidth="1"/>
    <col min="2308" max="2308" width="18.625" style="110" customWidth="1"/>
    <col min="2309" max="2309" width="2.625" style="110" customWidth="1"/>
    <col min="2310" max="2318" width="12.625" style="110" customWidth="1"/>
    <col min="2319" max="2321" width="2.625" style="110" customWidth="1"/>
    <col min="2322" max="2322" width="18.625" style="110" customWidth="1"/>
    <col min="2323" max="2323" width="2.625" style="110" customWidth="1"/>
    <col min="2324" max="2332" width="12.625" style="110" customWidth="1"/>
    <col min="2333" max="2560" width="9" style="110"/>
    <col min="2561" max="2563" width="2.625" style="110" customWidth="1"/>
    <col min="2564" max="2564" width="18.625" style="110" customWidth="1"/>
    <col min="2565" max="2565" width="2.625" style="110" customWidth="1"/>
    <col min="2566" max="2574" width="12.625" style="110" customWidth="1"/>
    <col min="2575" max="2577" width="2.625" style="110" customWidth="1"/>
    <col min="2578" max="2578" width="18.625" style="110" customWidth="1"/>
    <col min="2579" max="2579" width="2.625" style="110" customWidth="1"/>
    <col min="2580" max="2588" width="12.625" style="110" customWidth="1"/>
    <col min="2589" max="2816" width="9" style="110"/>
    <col min="2817" max="2819" width="2.625" style="110" customWidth="1"/>
    <col min="2820" max="2820" width="18.625" style="110" customWidth="1"/>
    <col min="2821" max="2821" width="2.625" style="110" customWidth="1"/>
    <col min="2822" max="2830" width="12.625" style="110" customWidth="1"/>
    <col min="2831" max="2833" width="2.625" style="110" customWidth="1"/>
    <col min="2834" max="2834" width="18.625" style="110" customWidth="1"/>
    <col min="2835" max="2835" width="2.625" style="110" customWidth="1"/>
    <col min="2836" max="2844" width="12.625" style="110" customWidth="1"/>
    <col min="2845" max="3072" width="9" style="110"/>
    <col min="3073" max="3075" width="2.625" style="110" customWidth="1"/>
    <col min="3076" max="3076" width="18.625" style="110" customWidth="1"/>
    <col min="3077" max="3077" width="2.625" style="110" customWidth="1"/>
    <col min="3078" max="3086" width="12.625" style="110" customWidth="1"/>
    <col min="3087" max="3089" width="2.625" style="110" customWidth="1"/>
    <col min="3090" max="3090" width="18.625" style="110" customWidth="1"/>
    <col min="3091" max="3091" width="2.625" style="110" customWidth="1"/>
    <col min="3092" max="3100" width="12.625" style="110" customWidth="1"/>
    <col min="3101" max="3328" width="9" style="110"/>
    <col min="3329" max="3331" width="2.625" style="110" customWidth="1"/>
    <col min="3332" max="3332" width="18.625" style="110" customWidth="1"/>
    <col min="3333" max="3333" width="2.625" style="110" customWidth="1"/>
    <col min="3334" max="3342" width="12.625" style="110" customWidth="1"/>
    <col min="3343" max="3345" width="2.625" style="110" customWidth="1"/>
    <col min="3346" max="3346" width="18.625" style="110" customWidth="1"/>
    <col min="3347" max="3347" width="2.625" style="110" customWidth="1"/>
    <col min="3348" max="3356" width="12.625" style="110" customWidth="1"/>
    <col min="3357" max="3584" width="9" style="110"/>
    <col min="3585" max="3587" width="2.625" style="110" customWidth="1"/>
    <col min="3588" max="3588" width="18.625" style="110" customWidth="1"/>
    <col min="3589" max="3589" width="2.625" style="110" customWidth="1"/>
    <col min="3590" max="3598" width="12.625" style="110" customWidth="1"/>
    <col min="3599" max="3601" width="2.625" style="110" customWidth="1"/>
    <col min="3602" max="3602" width="18.625" style="110" customWidth="1"/>
    <col min="3603" max="3603" width="2.625" style="110" customWidth="1"/>
    <col min="3604" max="3612" width="12.625" style="110" customWidth="1"/>
    <col min="3613" max="3840" width="9" style="110"/>
    <col min="3841" max="3843" width="2.625" style="110" customWidth="1"/>
    <col min="3844" max="3844" width="18.625" style="110" customWidth="1"/>
    <col min="3845" max="3845" width="2.625" style="110" customWidth="1"/>
    <col min="3846" max="3854" width="12.625" style="110" customWidth="1"/>
    <col min="3855" max="3857" width="2.625" style="110" customWidth="1"/>
    <col min="3858" max="3858" width="18.625" style="110" customWidth="1"/>
    <col min="3859" max="3859" width="2.625" style="110" customWidth="1"/>
    <col min="3860" max="3868" width="12.625" style="110" customWidth="1"/>
    <col min="3869" max="4096" width="9" style="110"/>
    <col min="4097" max="4099" width="2.625" style="110" customWidth="1"/>
    <col min="4100" max="4100" width="18.625" style="110" customWidth="1"/>
    <col min="4101" max="4101" width="2.625" style="110" customWidth="1"/>
    <col min="4102" max="4110" width="12.625" style="110" customWidth="1"/>
    <col min="4111" max="4113" width="2.625" style="110" customWidth="1"/>
    <col min="4114" max="4114" width="18.625" style="110" customWidth="1"/>
    <col min="4115" max="4115" width="2.625" style="110" customWidth="1"/>
    <col min="4116" max="4124" width="12.625" style="110" customWidth="1"/>
    <col min="4125" max="4352" width="9" style="110"/>
    <col min="4353" max="4355" width="2.625" style="110" customWidth="1"/>
    <col min="4356" max="4356" width="18.625" style="110" customWidth="1"/>
    <col min="4357" max="4357" width="2.625" style="110" customWidth="1"/>
    <col min="4358" max="4366" width="12.625" style="110" customWidth="1"/>
    <col min="4367" max="4369" width="2.625" style="110" customWidth="1"/>
    <col min="4370" max="4370" width="18.625" style="110" customWidth="1"/>
    <col min="4371" max="4371" width="2.625" style="110" customWidth="1"/>
    <col min="4372" max="4380" width="12.625" style="110" customWidth="1"/>
    <col min="4381" max="4608" width="9" style="110"/>
    <col min="4609" max="4611" width="2.625" style="110" customWidth="1"/>
    <col min="4612" max="4612" width="18.625" style="110" customWidth="1"/>
    <col min="4613" max="4613" width="2.625" style="110" customWidth="1"/>
    <col min="4614" max="4622" width="12.625" style="110" customWidth="1"/>
    <col min="4623" max="4625" width="2.625" style="110" customWidth="1"/>
    <col min="4626" max="4626" width="18.625" style="110" customWidth="1"/>
    <col min="4627" max="4627" width="2.625" style="110" customWidth="1"/>
    <col min="4628" max="4636" width="12.625" style="110" customWidth="1"/>
    <col min="4637" max="4864" width="9" style="110"/>
    <col min="4865" max="4867" width="2.625" style="110" customWidth="1"/>
    <col min="4868" max="4868" width="18.625" style="110" customWidth="1"/>
    <col min="4869" max="4869" width="2.625" style="110" customWidth="1"/>
    <col min="4870" max="4878" width="12.625" style="110" customWidth="1"/>
    <col min="4879" max="4881" width="2.625" style="110" customWidth="1"/>
    <col min="4882" max="4882" width="18.625" style="110" customWidth="1"/>
    <col min="4883" max="4883" width="2.625" style="110" customWidth="1"/>
    <col min="4884" max="4892" width="12.625" style="110" customWidth="1"/>
    <col min="4893" max="5120" width="9" style="110"/>
    <col min="5121" max="5123" width="2.625" style="110" customWidth="1"/>
    <col min="5124" max="5124" width="18.625" style="110" customWidth="1"/>
    <col min="5125" max="5125" width="2.625" style="110" customWidth="1"/>
    <col min="5126" max="5134" width="12.625" style="110" customWidth="1"/>
    <col min="5135" max="5137" width="2.625" style="110" customWidth="1"/>
    <col min="5138" max="5138" width="18.625" style="110" customWidth="1"/>
    <col min="5139" max="5139" width="2.625" style="110" customWidth="1"/>
    <col min="5140" max="5148" width="12.625" style="110" customWidth="1"/>
    <col min="5149" max="5376" width="9" style="110"/>
    <col min="5377" max="5379" width="2.625" style="110" customWidth="1"/>
    <col min="5380" max="5380" width="18.625" style="110" customWidth="1"/>
    <col min="5381" max="5381" width="2.625" style="110" customWidth="1"/>
    <col min="5382" max="5390" width="12.625" style="110" customWidth="1"/>
    <col min="5391" max="5393" width="2.625" style="110" customWidth="1"/>
    <col min="5394" max="5394" width="18.625" style="110" customWidth="1"/>
    <col min="5395" max="5395" width="2.625" style="110" customWidth="1"/>
    <col min="5396" max="5404" width="12.625" style="110" customWidth="1"/>
    <col min="5405" max="5632" width="9" style="110"/>
    <col min="5633" max="5635" width="2.625" style="110" customWidth="1"/>
    <col min="5636" max="5636" width="18.625" style="110" customWidth="1"/>
    <col min="5637" max="5637" width="2.625" style="110" customWidth="1"/>
    <col min="5638" max="5646" width="12.625" style="110" customWidth="1"/>
    <col min="5647" max="5649" width="2.625" style="110" customWidth="1"/>
    <col min="5650" max="5650" width="18.625" style="110" customWidth="1"/>
    <col min="5651" max="5651" width="2.625" style="110" customWidth="1"/>
    <col min="5652" max="5660" width="12.625" style="110" customWidth="1"/>
    <col min="5661" max="5888" width="9" style="110"/>
    <col min="5889" max="5891" width="2.625" style="110" customWidth="1"/>
    <col min="5892" max="5892" width="18.625" style="110" customWidth="1"/>
    <col min="5893" max="5893" width="2.625" style="110" customWidth="1"/>
    <col min="5894" max="5902" width="12.625" style="110" customWidth="1"/>
    <col min="5903" max="5905" width="2.625" style="110" customWidth="1"/>
    <col min="5906" max="5906" width="18.625" style="110" customWidth="1"/>
    <col min="5907" max="5907" width="2.625" style="110" customWidth="1"/>
    <col min="5908" max="5916" width="12.625" style="110" customWidth="1"/>
    <col min="5917" max="6144" width="9" style="110"/>
    <col min="6145" max="6147" width="2.625" style="110" customWidth="1"/>
    <col min="6148" max="6148" width="18.625" style="110" customWidth="1"/>
    <col min="6149" max="6149" width="2.625" style="110" customWidth="1"/>
    <col min="6150" max="6158" width="12.625" style="110" customWidth="1"/>
    <col min="6159" max="6161" width="2.625" style="110" customWidth="1"/>
    <col min="6162" max="6162" width="18.625" style="110" customWidth="1"/>
    <col min="6163" max="6163" width="2.625" style="110" customWidth="1"/>
    <col min="6164" max="6172" width="12.625" style="110" customWidth="1"/>
    <col min="6173" max="6400" width="9" style="110"/>
    <col min="6401" max="6403" width="2.625" style="110" customWidth="1"/>
    <col min="6404" max="6404" width="18.625" style="110" customWidth="1"/>
    <col min="6405" max="6405" width="2.625" style="110" customWidth="1"/>
    <col min="6406" max="6414" width="12.625" style="110" customWidth="1"/>
    <col min="6415" max="6417" width="2.625" style="110" customWidth="1"/>
    <col min="6418" max="6418" width="18.625" style="110" customWidth="1"/>
    <col min="6419" max="6419" width="2.625" style="110" customWidth="1"/>
    <col min="6420" max="6428" width="12.625" style="110" customWidth="1"/>
    <col min="6429" max="6656" width="9" style="110"/>
    <col min="6657" max="6659" width="2.625" style="110" customWidth="1"/>
    <col min="6660" max="6660" width="18.625" style="110" customWidth="1"/>
    <col min="6661" max="6661" width="2.625" style="110" customWidth="1"/>
    <col min="6662" max="6670" width="12.625" style="110" customWidth="1"/>
    <col min="6671" max="6673" width="2.625" style="110" customWidth="1"/>
    <col min="6674" max="6674" width="18.625" style="110" customWidth="1"/>
    <col min="6675" max="6675" width="2.625" style="110" customWidth="1"/>
    <col min="6676" max="6684" width="12.625" style="110" customWidth="1"/>
    <col min="6685" max="6912" width="9" style="110"/>
    <col min="6913" max="6915" width="2.625" style="110" customWidth="1"/>
    <col min="6916" max="6916" width="18.625" style="110" customWidth="1"/>
    <col min="6917" max="6917" width="2.625" style="110" customWidth="1"/>
    <col min="6918" max="6926" width="12.625" style="110" customWidth="1"/>
    <col min="6927" max="6929" width="2.625" style="110" customWidth="1"/>
    <col min="6930" max="6930" width="18.625" style="110" customWidth="1"/>
    <col min="6931" max="6931" width="2.625" style="110" customWidth="1"/>
    <col min="6932" max="6940" width="12.625" style="110" customWidth="1"/>
    <col min="6941" max="7168" width="9" style="110"/>
    <col min="7169" max="7171" width="2.625" style="110" customWidth="1"/>
    <col min="7172" max="7172" width="18.625" style="110" customWidth="1"/>
    <col min="7173" max="7173" width="2.625" style="110" customWidth="1"/>
    <col min="7174" max="7182" width="12.625" style="110" customWidth="1"/>
    <col min="7183" max="7185" width="2.625" style="110" customWidth="1"/>
    <col min="7186" max="7186" width="18.625" style="110" customWidth="1"/>
    <col min="7187" max="7187" width="2.625" style="110" customWidth="1"/>
    <col min="7188" max="7196" width="12.625" style="110" customWidth="1"/>
    <col min="7197" max="7424" width="9" style="110"/>
    <col min="7425" max="7427" width="2.625" style="110" customWidth="1"/>
    <col min="7428" max="7428" width="18.625" style="110" customWidth="1"/>
    <col min="7429" max="7429" width="2.625" style="110" customWidth="1"/>
    <col min="7430" max="7438" width="12.625" style="110" customWidth="1"/>
    <col min="7439" max="7441" width="2.625" style="110" customWidth="1"/>
    <col min="7442" max="7442" width="18.625" style="110" customWidth="1"/>
    <col min="7443" max="7443" width="2.625" style="110" customWidth="1"/>
    <col min="7444" max="7452" width="12.625" style="110" customWidth="1"/>
    <col min="7453" max="7680" width="9" style="110"/>
    <col min="7681" max="7683" width="2.625" style="110" customWidth="1"/>
    <col min="7684" max="7684" width="18.625" style="110" customWidth="1"/>
    <col min="7685" max="7685" width="2.625" style="110" customWidth="1"/>
    <col min="7686" max="7694" width="12.625" style="110" customWidth="1"/>
    <col min="7695" max="7697" width="2.625" style="110" customWidth="1"/>
    <col min="7698" max="7698" width="18.625" style="110" customWidth="1"/>
    <col min="7699" max="7699" width="2.625" style="110" customWidth="1"/>
    <col min="7700" max="7708" width="12.625" style="110" customWidth="1"/>
    <col min="7709" max="7936" width="9" style="110"/>
    <col min="7937" max="7939" width="2.625" style="110" customWidth="1"/>
    <col min="7940" max="7940" width="18.625" style="110" customWidth="1"/>
    <col min="7941" max="7941" width="2.625" style="110" customWidth="1"/>
    <col min="7942" max="7950" width="12.625" style="110" customWidth="1"/>
    <col min="7951" max="7953" width="2.625" style="110" customWidth="1"/>
    <col min="7954" max="7954" width="18.625" style="110" customWidth="1"/>
    <col min="7955" max="7955" width="2.625" style="110" customWidth="1"/>
    <col min="7956" max="7964" width="12.625" style="110" customWidth="1"/>
    <col min="7965" max="8192" width="9" style="110"/>
    <col min="8193" max="8195" width="2.625" style="110" customWidth="1"/>
    <col min="8196" max="8196" width="18.625" style="110" customWidth="1"/>
    <col min="8197" max="8197" width="2.625" style="110" customWidth="1"/>
    <col min="8198" max="8206" width="12.625" style="110" customWidth="1"/>
    <col min="8207" max="8209" width="2.625" style="110" customWidth="1"/>
    <col min="8210" max="8210" width="18.625" style="110" customWidth="1"/>
    <col min="8211" max="8211" width="2.625" style="110" customWidth="1"/>
    <col min="8212" max="8220" width="12.625" style="110" customWidth="1"/>
    <col min="8221" max="8448" width="9" style="110"/>
    <col min="8449" max="8451" width="2.625" style="110" customWidth="1"/>
    <col min="8452" max="8452" width="18.625" style="110" customWidth="1"/>
    <col min="8453" max="8453" width="2.625" style="110" customWidth="1"/>
    <col min="8454" max="8462" width="12.625" style="110" customWidth="1"/>
    <col min="8463" max="8465" width="2.625" style="110" customWidth="1"/>
    <col min="8466" max="8466" width="18.625" style="110" customWidth="1"/>
    <col min="8467" max="8467" width="2.625" style="110" customWidth="1"/>
    <col min="8468" max="8476" width="12.625" style="110" customWidth="1"/>
    <col min="8477" max="8704" width="9" style="110"/>
    <col min="8705" max="8707" width="2.625" style="110" customWidth="1"/>
    <col min="8708" max="8708" width="18.625" style="110" customWidth="1"/>
    <col min="8709" max="8709" width="2.625" style="110" customWidth="1"/>
    <col min="8710" max="8718" width="12.625" style="110" customWidth="1"/>
    <col min="8719" max="8721" width="2.625" style="110" customWidth="1"/>
    <col min="8722" max="8722" width="18.625" style="110" customWidth="1"/>
    <col min="8723" max="8723" width="2.625" style="110" customWidth="1"/>
    <col min="8724" max="8732" width="12.625" style="110" customWidth="1"/>
    <col min="8733" max="8960" width="9" style="110"/>
    <col min="8961" max="8963" width="2.625" style="110" customWidth="1"/>
    <col min="8964" max="8964" width="18.625" style="110" customWidth="1"/>
    <col min="8965" max="8965" width="2.625" style="110" customWidth="1"/>
    <col min="8966" max="8974" width="12.625" style="110" customWidth="1"/>
    <col min="8975" max="8977" width="2.625" style="110" customWidth="1"/>
    <col min="8978" max="8978" width="18.625" style="110" customWidth="1"/>
    <col min="8979" max="8979" width="2.625" style="110" customWidth="1"/>
    <col min="8980" max="8988" width="12.625" style="110" customWidth="1"/>
    <col min="8989" max="9216" width="9" style="110"/>
    <col min="9217" max="9219" width="2.625" style="110" customWidth="1"/>
    <col min="9220" max="9220" width="18.625" style="110" customWidth="1"/>
    <col min="9221" max="9221" width="2.625" style="110" customWidth="1"/>
    <col min="9222" max="9230" width="12.625" style="110" customWidth="1"/>
    <col min="9231" max="9233" width="2.625" style="110" customWidth="1"/>
    <col min="9234" max="9234" width="18.625" style="110" customWidth="1"/>
    <col min="9235" max="9235" width="2.625" style="110" customWidth="1"/>
    <col min="9236" max="9244" width="12.625" style="110" customWidth="1"/>
    <col min="9245" max="9472" width="9" style="110"/>
    <col min="9473" max="9475" width="2.625" style="110" customWidth="1"/>
    <col min="9476" max="9476" width="18.625" style="110" customWidth="1"/>
    <col min="9477" max="9477" width="2.625" style="110" customWidth="1"/>
    <col min="9478" max="9486" width="12.625" style="110" customWidth="1"/>
    <col min="9487" max="9489" width="2.625" style="110" customWidth="1"/>
    <col min="9490" max="9490" width="18.625" style="110" customWidth="1"/>
    <col min="9491" max="9491" width="2.625" style="110" customWidth="1"/>
    <col min="9492" max="9500" width="12.625" style="110" customWidth="1"/>
    <col min="9501" max="9728" width="9" style="110"/>
    <col min="9729" max="9731" width="2.625" style="110" customWidth="1"/>
    <col min="9732" max="9732" width="18.625" style="110" customWidth="1"/>
    <col min="9733" max="9733" width="2.625" style="110" customWidth="1"/>
    <col min="9734" max="9742" width="12.625" style="110" customWidth="1"/>
    <col min="9743" max="9745" width="2.625" style="110" customWidth="1"/>
    <col min="9746" max="9746" width="18.625" style="110" customWidth="1"/>
    <col min="9747" max="9747" width="2.625" style="110" customWidth="1"/>
    <col min="9748" max="9756" width="12.625" style="110" customWidth="1"/>
    <col min="9757" max="9984" width="9" style="110"/>
    <col min="9985" max="9987" width="2.625" style="110" customWidth="1"/>
    <col min="9988" max="9988" width="18.625" style="110" customWidth="1"/>
    <col min="9989" max="9989" width="2.625" style="110" customWidth="1"/>
    <col min="9990" max="9998" width="12.625" style="110" customWidth="1"/>
    <col min="9999" max="10001" width="2.625" style="110" customWidth="1"/>
    <col min="10002" max="10002" width="18.625" style="110" customWidth="1"/>
    <col min="10003" max="10003" width="2.625" style="110" customWidth="1"/>
    <col min="10004" max="10012" width="12.625" style="110" customWidth="1"/>
    <col min="10013" max="10240" width="9" style="110"/>
    <col min="10241" max="10243" width="2.625" style="110" customWidth="1"/>
    <col min="10244" max="10244" width="18.625" style="110" customWidth="1"/>
    <col min="10245" max="10245" width="2.625" style="110" customWidth="1"/>
    <col min="10246" max="10254" width="12.625" style="110" customWidth="1"/>
    <col min="10255" max="10257" width="2.625" style="110" customWidth="1"/>
    <col min="10258" max="10258" width="18.625" style="110" customWidth="1"/>
    <col min="10259" max="10259" width="2.625" style="110" customWidth="1"/>
    <col min="10260" max="10268" width="12.625" style="110" customWidth="1"/>
    <col min="10269" max="10496" width="9" style="110"/>
    <col min="10497" max="10499" width="2.625" style="110" customWidth="1"/>
    <col min="10500" max="10500" width="18.625" style="110" customWidth="1"/>
    <col min="10501" max="10501" width="2.625" style="110" customWidth="1"/>
    <col min="10502" max="10510" width="12.625" style="110" customWidth="1"/>
    <col min="10511" max="10513" width="2.625" style="110" customWidth="1"/>
    <col min="10514" max="10514" width="18.625" style="110" customWidth="1"/>
    <col min="10515" max="10515" width="2.625" style="110" customWidth="1"/>
    <col min="10516" max="10524" width="12.625" style="110" customWidth="1"/>
    <col min="10525" max="10752" width="9" style="110"/>
    <col min="10753" max="10755" width="2.625" style="110" customWidth="1"/>
    <col min="10756" max="10756" width="18.625" style="110" customWidth="1"/>
    <col min="10757" max="10757" width="2.625" style="110" customWidth="1"/>
    <col min="10758" max="10766" width="12.625" style="110" customWidth="1"/>
    <col min="10767" max="10769" width="2.625" style="110" customWidth="1"/>
    <col min="10770" max="10770" width="18.625" style="110" customWidth="1"/>
    <col min="10771" max="10771" width="2.625" style="110" customWidth="1"/>
    <col min="10772" max="10780" width="12.625" style="110" customWidth="1"/>
    <col min="10781" max="11008" width="9" style="110"/>
    <col min="11009" max="11011" width="2.625" style="110" customWidth="1"/>
    <col min="11012" max="11012" width="18.625" style="110" customWidth="1"/>
    <col min="11013" max="11013" width="2.625" style="110" customWidth="1"/>
    <col min="11014" max="11022" width="12.625" style="110" customWidth="1"/>
    <col min="11023" max="11025" width="2.625" style="110" customWidth="1"/>
    <col min="11026" max="11026" width="18.625" style="110" customWidth="1"/>
    <col min="11027" max="11027" width="2.625" style="110" customWidth="1"/>
    <col min="11028" max="11036" width="12.625" style="110" customWidth="1"/>
    <col min="11037" max="11264" width="9" style="110"/>
    <col min="11265" max="11267" width="2.625" style="110" customWidth="1"/>
    <col min="11268" max="11268" width="18.625" style="110" customWidth="1"/>
    <col min="11269" max="11269" width="2.625" style="110" customWidth="1"/>
    <col min="11270" max="11278" width="12.625" style="110" customWidth="1"/>
    <col min="11279" max="11281" width="2.625" style="110" customWidth="1"/>
    <col min="11282" max="11282" width="18.625" style="110" customWidth="1"/>
    <col min="11283" max="11283" width="2.625" style="110" customWidth="1"/>
    <col min="11284" max="11292" width="12.625" style="110" customWidth="1"/>
    <col min="11293" max="11520" width="9" style="110"/>
    <col min="11521" max="11523" width="2.625" style="110" customWidth="1"/>
    <col min="11524" max="11524" width="18.625" style="110" customWidth="1"/>
    <col min="11525" max="11525" width="2.625" style="110" customWidth="1"/>
    <col min="11526" max="11534" width="12.625" style="110" customWidth="1"/>
    <col min="11535" max="11537" width="2.625" style="110" customWidth="1"/>
    <col min="11538" max="11538" width="18.625" style="110" customWidth="1"/>
    <col min="11539" max="11539" width="2.625" style="110" customWidth="1"/>
    <col min="11540" max="11548" width="12.625" style="110" customWidth="1"/>
    <col min="11549" max="11776" width="9" style="110"/>
    <col min="11777" max="11779" width="2.625" style="110" customWidth="1"/>
    <col min="11780" max="11780" width="18.625" style="110" customWidth="1"/>
    <col min="11781" max="11781" width="2.625" style="110" customWidth="1"/>
    <col min="11782" max="11790" width="12.625" style="110" customWidth="1"/>
    <col min="11791" max="11793" width="2.625" style="110" customWidth="1"/>
    <col min="11794" max="11794" width="18.625" style="110" customWidth="1"/>
    <col min="11795" max="11795" width="2.625" style="110" customWidth="1"/>
    <col min="11796" max="11804" width="12.625" style="110" customWidth="1"/>
    <col min="11805" max="12032" width="9" style="110"/>
    <col min="12033" max="12035" width="2.625" style="110" customWidth="1"/>
    <col min="12036" max="12036" width="18.625" style="110" customWidth="1"/>
    <col min="12037" max="12037" width="2.625" style="110" customWidth="1"/>
    <col min="12038" max="12046" width="12.625" style="110" customWidth="1"/>
    <col min="12047" max="12049" width="2.625" style="110" customWidth="1"/>
    <col min="12050" max="12050" width="18.625" style="110" customWidth="1"/>
    <col min="12051" max="12051" width="2.625" style="110" customWidth="1"/>
    <col min="12052" max="12060" width="12.625" style="110" customWidth="1"/>
    <col min="12061" max="12288" width="9" style="110"/>
    <col min="12289" max="12291" width="2.625" style="110" customWidth="1"/>
    <col min="12292" max="12292" width="18.625" style="110" customWidth="1"/>
    <col min="12293" max="12293" width="2.625" style="110" customWidth="1"/>
    <col min="12294" max="12302" width="12.625" style="110" customWidth="1"/>
    <col min="12303" max="12305" width="2.625" style="110" customWidth="1"/>
    <col min="12306" max="12306" width="18.625" style="110" customWidth="1"/>
    <col min="12307" max="12307" width="2.625" style="110" customWidth="1"/>
    <col min="12308" max="12316" width="12.625" style="110" customWidth="1"/>
    <col min="12317" max="12544" width="9" style="110"/>
    <col min="12545" max="12547" width="2.625" style="110" customWidth="1"/>
    <col min="12548" max="12548" width="18.625" style="110" customWidth="1"/>
    <col min="12549" max="12549" width="2.625" style="110" customWidth="1"/>
    <col min="12550" max="12558" width="12.625" style="110" customWidth="1"/>
    <col min="12559" max="12561" width="2.625" style="110" customWidth="1"/>
    <col min="12562" max="12562" width="18.625" style="110" customWidth="1"/>
    <col min="12563" max="12563" width="2.625" style="110" customWidth="1"/>
    <col min="12564" max="12572" width="12.625" style="110" customWidth="1"/>
    <col min="12573" max="12800" width="9" style="110"/>
    <col min="12801" max="12803" width="2.625" style="110" customWidth="1"/>
    <col min="12804" max="12804" width="18.625" style="110" customWidth="1"/>
    <col min="12805" max="12805" width="2.625" style="110" customWidth="1"/>
    <col min="12806" max="12814" width="12.625" style="110" customWidth="1"/>
    <col min="12815" max="12817" width="2.625" style="110" customWidth="1"/>
    <col min="12818" max="12818" width="18.625" style="110" customWidth="1"/>
    <col min="12819" max="12819" width="2.625" style="110" customWidth="1"/>
    <col min="12820" max="12828" width="12.625" style="110" customWidth="1"/>
    <col min="12829" max="13056" width="9" style="110"/>
    <col min="13057" max="13059" width="2.625" style="110" customWidth="1"/>
    <col min="13060" max="13060" width="18.625" style="110" customWidth="1"/>
    <col min="13061" max="13061" width="2.625" style="110" customWidth="1"/>
    <col min="13062" max="13070" width="12.625" style="110" customWidth="1"/>
    <col min="13071" max="13073" width="2.625" style="110" customWidth="1"/>
    <col min="13074" max="13074" width="18.625" style="110" customWidth="1"/>
    <col min="13075" max="13075" width="2.625" style="110" customWidth="1"/>
    <col min="13076" max="13084" width="12.625" style="110" customWidth="1"/>
    <col min="13085" max="13312" width="9" style="110"/>
    <col min="13313" max="13315" width="2.625" style="110" customWidth="1"/>
    <col min="13316" max="13316" width="18.625" style="110" customWidth="1"/>
    <col min="13317" max="13317" width="2.625" style="110" customWidth="1"/>
    <col min="13318" max="13326" width="12.625" style="110" customWidth="1"/>
    <col min="13327" max="13329" width="2.625" style="110" customWidth="1"/>
    <col min="13330" max="13330" width="18.625" style="110" customWidth="1"/>
    <col min="13331" max="13331" width="2.625" style="110" customWidth="1"/>
    <col min="13332" max="13340" width="12.625" style="110" customWidth="1"/>
    <col min="13341" max="13568" width="9" style="110"/>
    <col min="13569" max="13571" width="2.625" style="110" customWidth="1"/>
    <col min="13572" max="13572" width="18.625" style="110" customWidth="1"/>
    <col min="13573" max="13573" width="2.625" style="110" customWidth="1"/>
    <col min="13574" max="13582" width="12.625" style="110" customWidth="1"/>
    <col min="13583" max="13585" width="2.625" style="110" customWidth="1"/>
    <col min="13586" max="13586" width="18.625" style="110" customWidth="1"/>
    <col min="13587" max="13587" width="2.625" style="110" customWidth="1"/>
    <col min="13588" max="13596" width="12.625" style="110" customWidth="1"/>
    <col min="13597" max="13824" width="9" style="110"/>
    <col min="13825" max="13827" width="2.625" style="110" customWidth="1"/>
    <col min="13828" max="13828" width="18.625" style="110" customWidth="1"/>
    <col min="13829" max="13829" width="2.625" style="110" customWidth="1"/>
    <col min="13830" max="13838" width="12.625" style="110" customWidth="1"/>
    <col min="13839" max="13841" width="2.625" style="110" customWidth="1"/>
    <col min="13842" max="13842" width="18.625" style="110" customWidth="1"/>
    <col min="13843" max="13843" width="2.625" style="110" customWidth="1"/>
    <col min="13844" max="13852" width="12.625" style="110" customWidth="1"/>
    <col min="13853" max="14080" width="9" style="110"/>
    <col min="14081" max="14083" width="2.625" style="110" customWidth="1"/>
    <col min="14084" max="14084" width="18.625" style="110" customWidth="1"/>
    <col min="14085" max="14085" width="2.625" style="110" customWidth="1"/>
    <col min="14086" max="14094" width="12.625" style="110" customWidth="1"/>
    <col min="14095" max="14097" width="2.625" style="110" customWidth="1"/>
    <col min="14098" max="14098" width="18.625" style="110" customWidth="1"/>
    <col min="14099" max="14099" width="2.625" style="110" customWidth="1"/>
    <col min="14100" max="14108" width="12.625" style="110" customWidth="1"/>
    <col min="14109" max="14336" width="9" style="110"/>
    <col min="14337" max="14339" width="2.625" style="110" customWidth="1"/>
    <col min="14340" max="14340" width="18.625" style="110" customWidth="1"/>
    <col min="14341" max="14341" width="2.625" style="110" customWidth="1"/>
    <col min="14342" max="14350" width="12.625" style="110" customWidth="1"/>
    <col min="14351" max="14353" width="2.625" style="110" customWidth="1"/>
    <col min="14354" max="14354" width="18.625" style="110" customWidth="1"/>
    <col min="14355" max="14355" width="2.625" style="110" customWidth="1"/>
    <col min="14356" max="14364" width="12.625" style="110" customWidth="1"/>
    <col min="14365" max="14592" width="9" style="110"/>
    <col min="14593" max="14595" width="2.625" style="110" customWidth="1"/>
    <col min="14596" max="14596" width="18.625" style="110" customWidth="1"/>
    <col min="14597" max="14597" width="2.625" style="110" customWidth="1"/>
    <col min="14598" max="14606" width="12.625" style="110" customWidth="1"/>
    <col min="14607" max="14609" width="2.625" style="110" customWidth="1"/>
    <col min="14610" max="14610" width="18.625" style="110" customWidth="1"/>
    <col min="14611" max="14611" width="2.625" style="110" customWidth="1"/>
    <col min="14612" max="14620" width="12.625" style="110" customWidth="1"/>
    <col min="14621" max="14848" width="9" style="110"/>
    <col min="14849" max="14851" width="2.625" style="110" customWidth="1"/>
    <col min="14852" max="14852" width="18.625" style="110" customWidth="1"/>
    <col min="14853" max="14853" width="2.625" style="110" customWidth="1"/>
    <col min="14854" max="14862" width="12.625" style="110" customWidth="1"/>
    <col min="14863" max="14865" width="2.625" style="110" customWidth="1"/>
    <col min="14866" max="14866" width="18.625" style="110" customWidth="1"/>
    <col min="14867" max="14867" width="2.625" style="110" customWidth="1"/>
    <col min="14868" max="14876" width="12.625" style="110" customWidth="1"/>
    <col min="14877" max="15104" width="9" style="110"/>
    <col min="15105" max="15107" width="2.625" style="110" customWidth="1"/>
    <col min="15108" max="15108" width="18.625" style="110" customWidth="1"/>
    <col min="15109" max="15109" width="2.625" style="110" customWidth="1"/>
    <col min="15110" max="15118" width="12.625" style="110" customWidth="1"/>
    <col min="15119" max="15121" width="2.625" style="110" customWidth="1"/>
    <col min="15122" max="15122" width="18.625" style="110" customWidth="1"/>
    <col min="15123" max="15123" width="2.625" style="110" customWidth="1"/>
    <col min="15124" max="15132" width="12.625" style="110" customWidth="1"/>
    <col min="15133" max="15360" width="9" style="110"/>
    <col min="15361" max="15363" width="2.625" style="110" customWidth="1"/>
    <col min="15364" max="15364" width="18.625" style="110" customWidth="1"/>
    <col min="15365" max="15365" width="2.625" style="110" customWidth="1"/>
    <col min="15366" max="15374" width="12.625" style="110" customWidth="1"/>
    <col min="15375" max="15377" width="2.625" style="110" customWidth="1"/>
    <col min="15378" max="15378" width="18.625" style="110" customWidth="1"/>
    <col min="15379" max="15379" width="2.625" style="110" customWidth="1"/>
    <col min="15380" max="15388" width="12.625" style="110" customWidth="1"/>
    <col min="15389" max="15616" width="9" style="110"/>
    <col min="15617" max="15619" width="2.625" style="110" customWidth="1"/>
    <col min="15620" max="15620" width="18.625" style="110" customWidth="1"/>
    <col min="15621" max="15621" width="2.625" style="110" customWidth="1"/>
    <col min="15622" max="15630" width="12.625" style="110" customWidth="1"/>
    <col min="15631" max="15633" width="2.625" style="110" customWidth="1"/>
    <col min="15634" max="15634" width="18.625" style="110" customWidth="1"/>
    <col min="15635" max="15635" width="2.625" style="110" customWidth="1"/>
    <col min="15636" max="15644" width="12.625" style="110" customWidth="1"/>
    <col min="15645" max="15872" width="9" style="110"/>
    <col min="15873" max="15875" width="2.625" style="110" customWidth="1"/>
    <col min="15876" max="15876" width="18.625" style="110" customWidth="1"/>
    <col min="15877" max="15877" width="2.625" style="110" customWidth="1"/>
    <col min="15878" max="15886" width="12.625" style="110" customWidth="1"/>
    <col min="15887" max="15889" width="2.625" style="110" customWidth="1"/>
    <col min="15890" max="15890" width="18.625" style="110" customWidth="1"/>
    <col min="15891" max="15891" width="2.625" style="110" customWidth="1"/>
    <col min="15892" max="15900" width="12.625" style="110" customWidth="1"/>
    <col min="15901" max="16128" width="9" style="110"/>
    <col min="16129" max="16131" width="2.625" style="110" customWidth="1"/>
    <col min="16132" max="16132" width="18.625" style="110" customWidth="1"/>
    <col min="16133" max="16133" width="2.625" style="110" customWidth="1"/>
    <col min="16134" max="16142" width="12.625" style="110" customWidth="1"/>
    <col min="16143" max="16145" width="2.625" style="110" customWidth="1"/>
    <col min="16146" max="16146" width="18.625" style="110" customWidth="1"/>
    <col min="16147" max="16147" width="2.625" style="110" customWidth="1"/>
    <col min="16148" max="16156" width="12.625" style="110" customWidth="1"/>
    <col min="16157" max="16384" width="9" style="110"/>
  </cols>
  <sheetData>
    <row r="1" spans="1:28" ht="15" customHeight="1" x14ac:dyDescent="0.4">
      <c r="A1" s="827" t="s">
        <v>352</v>
      </c>
      <c r="B1" s="827"/>
      <c r="C1" s="827"/>
      <c r="D1" s="827"/>
      <c r="P1" s="150"/>
      <c r="Q1" s="150"/>
      <c r="R1" s="150"/>
      <c r="AA1" s="826" t="s">
        <v>352</v>
      </c>
      <c r="AB1" s="826"/>
    </row>
    <row r="2" spans="1:28" ht="15" customHeight="1" x14ac:dyDescent="0.4">
      <c r="A2" s="827"/>
      <c r="B2" s="827"/>
      <c r="C2" s="827"/>
      <c r="D2" s="827"/>
      <c r="O2" s="150"/>
      <c r="P2" s="150"/>
      <c r="Q2" s="150"/>
      <c r="R2" s="150"/>
      <c r="AA2" s="826"/>
      <c r="AB2" s="826"/>
    </row>
    <row r="3" spans="1:28" ht="6" customHeight="1" x14ac:dyDescent="0.4">
      <c r="A3" s="150"/>
      <c r="B3" s="150"/>
      <c r="C3" s="150"/>
      <c r="D3" s="150"/>
      <c r="F3" s="226"/>
      <c r="G3" s="226"/>
      <c r="H3" s="226"/>
      <c r="I3" s="226"/>
      <c r="J3" s="226"/>
      <c r="K3" s="226"/>
      <c r="L3" s="226"/>
      <c r="M3" s="226"/>
      <c r="N3" s="226"/>
      <c r="O3" s="150"/>
      <c r="P3" s="150"/>
      <c r="Q3" s="150"/>
      <c r="R3" s="150"/>
      <c r="T3" s="226"/>
      <c r="U3" s="226"/>
      <c r="V3" s="226"/>
      <c r="W3" s="226"/>
      <c r="X3" s="226"/>
      <c r="Y3" s="226"/>
      <c r="Z3" s="226"/>
      <c r="AA3" s="226"/>
      <c r="AB3" s="226"/>
    </row>
    <row r="4" spans="1:28" ht="6" customHeight="1" x14ac:dyDescent="0.4">
      <c r="A4" s="150"/>
      <c r="B4" s="150"/>
      <c r="C4" s="150"/>
      <c r="D4" s="150"/>
      <c r="F4" s="226"/>
      <c r="G4" s="226"/>
      <c r="H4" s="226"/>
      <c r="I4" s="226"/>
      <c r="J4" s="226"/>
      <c r="K4" s="226"/>
      <c r="L4" s="226"/>
      <c r="M4" s="226"/>
      <c r="N4" s="226"/>
      <c r="O4" s="150"/>
      <c r="P4" s="150"/>
      <c r="Q4" s="150"/>
      <c r="R4" s="150"/>
      <c r="T4" s="226"/>
      <c r="U4" s="226"/>
      <c r="V4" s="226"/>
      <c r="W4" s="226"/>
      <c r="X4" s="226"/>
      <c r="Y4" s="226"/>
      <c r="Z4" s="226"/>
      <c r="AA4" s="226"/>
      <c r="AB4" s="226"/>
    </row>
    <row r="5" spans="1:28" ht="15" customHeight="1" x14ac:dyDescent="0.4">
      <c r="A5" s="837" t="s">
        <v>353</v>
      </c>
      <c r="B5" s="837"/>
      <c r="C5" s="837"/>
      <c r="D5" s="837"/>
      <c r="E5" s="837"/>
      <c r="F5" s="837"/>
      <c r="G5" s="837"/>
      <c r="H5" s="837"/>
      <c r="I5" s="837"/>
      <c r="J5" s="837"/>
      <c r="K5" s="837"/>
      <c r="L5" s="837"/>
      <c r="M5" s="837"/>
      <c r="N5" s="598"/>
      <c r="R5" s="598"/>
      <c r="S5" s="598"/>
      <c r="T5" s="598"/>
      <c r="U5" s="598"/>
      <c r="V5" s="598"/>
      <c r="W5" s="598"/>
      <c r="X5" s="598"/>
      <c r="Y5" s="598"/>
      <c r="Z5" s="598"/>
      <c r="AA5" s="598"/>
    </row>
    <row r="6" spans="1:28" ht="15" customHeight="1" x14ac:dyDescent="0.4">
      <c r="A6" s="837"/>
      <c r="B6" s="837"/>
      <c r="C6" s="837"/>
      <c r="D6" s="837"/>
      <c r="E6" s="837"/>
      <c r="F6" s="837"/>
      <c r="G6" s="837"/>
      <c r="H6" s="837"/>
      <c r="I6" s="837"/>
      <c r="J6" s="837"/>
      <c r="K6" s="837"/>
      <c r="L6" s="837"/>
      <c r="M6" s="837"/>
      <c r="N6" s="598"/>
      <c r="R6" s="598"/>
      <c r="S6" s="598"/>
      <c r="T6" s="598"/>
      <c r="U6" s="598"/>
      <c r="V6" s="598"/>
      <c r="W6" s="598"/>
      <c r="X6" s="598"/>
      <c r="Y6" s="598"/>
      <c r="Z6" s="598"/>
      <c r="AA6" s="598"/>
    </row>
    <row r="7" spans="1:28" ht="6" customHeight="1" x14ac:dyDescent="0.4"/>
    <row r="8" spans="1:28" s="118" customFormat="1" ht="36.75" customHeight="1" x14ac:dyDescent="0.2">
      <c r="A8" s="790" t="s">
        <v>354</v>
      </c>
      <c r="B8" s="790"/>
      <c r="C8" s="790"/>
      <c r="D8" s="790"/>
      <c r="E8" s="790"/>
      <c r="F8" s="790"/>
      <c r="G8" s="790"/>
      <c r="H8" s="790"/>
      <c r="I8" s="790"/>
      <c r="J8" s="790"/>
      <c r="K8" s="790"/>
      <c r="L8" s="790"/>
      <c r="M8" s="790"/>
      <c r="N8" s="790"/>
      <c r="AB8" s="182" t="s">
        <v>454</v>
      </c>
    </row>
    <row r="9" spans="1:28" s="118" customFormat="1" ht="9" customHeight="1" thickBot="1" x14ac:dyDescent="0.45">
      <c r="A9" s="265"/>
      <c r="B9" s="265"/>
      <c r="C9" s="265"/>
      <c r="D9" s="265"/>
      <c r="E9" s="265"/>
      <c r="F9" s="265"/>
      <c r="G9" s="265"/>
      <c r="H9" s="265"/>
      <c r="I9" s="265"/>
      <c r="J9" s="265"/>
      <c r="K9" s="265"/>
      <c r="L9" s="265"/>
      <c r="M9" s="265"/>
      <c r="N9" s="265"/>
    </row>
    <row r="10" spans="1:28" s="118" customFormat="1" ht="18" customHeight="1" x14ac:dyDescent="0.4">
      <c r="A10" s="787" t="s">
        <v>355</v>
      </c>
      <c r="B10" s="787"/>
      <c r="C10" s="787"/>
      <c r="D10" s="787"/>
      <c r="E10" s="779"/>
      <c r="F10" s="798" t="s">
        <v>356</v>
      </c>
      <c r="G10" s="799"/>
      <c r="H10" s="836"/>
      <c r="I10" s="798" t="s">
        <v>357</v>
      </c>
      <c r="J10" s="799"/>
      <c r="K10" s="836"/>
      <c r="L10" s="798" t="s">
        <v>282</v>
      </c>
      <c r="M10" s="799"/>
      <c r="N10" s="799"/>
      <c r="O10" s="787" t="s">
        <v>355</v>
      </c>
      <c r="P10" s="787"/>
      <c r="Q10" s="787"/>
      <c r="R10" s="787"/>
      <c r="S10" s="779"/>
      <c r="T10" s="798" t="s">
        <v>356</v>
      </c>
      <c r="U10" s="799"/>
      <c r="V10" s="836"/>
      <c r="W10" s="798" t="s">
        <v>281</v>
      </c>
      <c r="X10" s="799"/>
      <c r="Y10" s="836"/>
      <c r="Z10" s="799" t="s">
        <v>282</v>
      </c>
      <c r="AA10" s="799"/>
      <c r="AB10" s="799"/>
    </row>
    <row r="11" spans="1:28" s="118" customFormat="1" ht="18" customHeight="1" x14ac:dyDescent="0.4">
      <c r="A11" s="772"/>
      <c r="B11" s="772"/>
      <c r="C11" s="772"/>
      <c r="D11" s="772"/>
      <c r="E11" s="780"/>
      <c r="F11" s="228" t="str">
        <f>TEXT(F12,"[DBNum3][$-411]ggge年")</f>
        <v>平成３０年</v>
      </c>
      <c r="G11" s="228" t="str">
        <f>TEXT(G12,"[DBNum3][$-411]ggge年")</f>
        <v>平成３０年</v>
      </c>
      <c r="H11" s="228" t="str">
        <f>TEXT(H12,"[DBNum3][$-411]ggge年")</f>
        <v>平成３０年</v>
      </c>
      <c r="I11" s="228" t="str">
        <f>IF(ISBLANK($F11),"",$F11)</f>
        <v>平成３０年</v>
      </c>
      <c r="J11" s="228" t="str">
        <f>IF(ISBLANK($G11),"",$G11)</f>
        <v>平成３０年</v>
      </c>
      <c r="K11" s="228" t="str">
        <f>IF(ISBLANK($H11),"",$H11)</f>
        <v>平成３０年</v>
      </c>
      <c r="L11" s="228" t="str">
        <f>IF(ISBLANK($F11),"",$F11)</f>
        <v>平成３０年</v>
      </c>
      <c r="M11" s="228" t="str">
        <f>IF(ISBLANK($G11),"",$G11)</f>
        <v>平成３０年</v>
      </c>
      <c r="N11" s="229" t="str">
        <f>IF(ISBLANK($H11),"",$H11)</f>
        <v>平成３０年</v>
      </c>
      <c r="O11" s="772"/>
      <c r="P11" s="772"/>
      <c r="Q11" s="772"/>
      <c r="R11" s="772"/>
      <c r="S11" s="780"/>
      <c r="T11" s="228" t="str">
        <f>IF(ISBLANK($F11),"",$F11)</f>
        <v>平成３０年</v>
      </c>
      <c r="U11" s="228" t="str">
        <f>IF(ISBLANK($G11),"",$G11)</f>
        <v>平成３０年</v>
      </c>
      <c r="V11" s="228" t="str">
        <f>IF(ISBLANK($H11),"",$H11)</f>
        <v>平成３０年</v>
      </c>
      <c r="W11" s="228" t="str">
        <f>IF(ISBLANK($F11),"",$F11)</f>
        <v>平成３０年</v>
      </c>
      <c r="X11" s="228" t="str">
        <f>IF(ISBLANK($G11),"",$G11)</f>
        <v>平成３０年</v>
      </c>
      <c r="Y11" s="228" t="str">
        <f>IF(ISBLANK($H11),"",$H11)</f>
        <v>平成３０年</v>
      </c>
      <c r="Z11" s="228" t="str">
        <f>IF(ISBLANK($F11),"",$F11)</f>
        <v>平成３０年</v>
      </c>
      <c r="AA11" s="228" t="str">
        <f>IF(ISBLANK($G11),"",$G11)</f>
        <v>平成３０年</v>
      </c>
      <c r="AB11" s="229" t="str">
        <f>IF(ISBLANK($H11),"",$H11)</f>
        <v>平成３０年</v>
      </c>
    </row>
    <row r="12" spans="1:28" s="118" customFormat="1" ht="18" customHeight="1" x14ac:dyDescent="0.4">
      <c r="A12" s="788"/>
      <c r="B12" s="788"/>
      <c r="C12" s="788"/>
      <c r="D12" s="788"/>
      <c r="E12" s="782"/>
      <c r="F12" s="230">
        <v>43374</v>
      </c>
      <c r="G12" s="230">
        <f>DATE(YEAR(F12),MONTH(F12)+1,1)</f>
        <v>43405</v>
      </c>
      <c r="H12" s="230">
        <f>DATE(YEAR(G12),MONTH(G12)+1,1)</f>
        <v>43435</v>
      </c>
      <c r="I12" s="230">
        <f>IF(ISBLANK($F12),"",$F12)</f>
        <v>43374</v>
      </c>
      <c r="J12" s="230">
        <f>IF(ISBLANK($G12),"",$G12)</f>
        <v>43405</v>
      </c>
      <c r="K12" s="230">
        <f>IF(ISBLANK($H12),"",$H12)</f>
        <v>43435</v>
      </c>
      <c r="L12" s="230">
        <f>IF(ISBLANK($F12),"",$F12)</f>
        <v>43374</v>
      </c>
      <c r="M12" s="230">
        <f>IF(ISBLANK($G12),"",$G12)</f>
        <v>43405</v>
      </c>
      <c r="N12" s="231">
        <f>IF(ISBLANK($H12),"",$H12)</f>
        <v>43435</v>
      </c>
      <c r="O12" s="788"/>
      <c r="P12" s="788"/>
      <c r="Q12" s="788"/>
      <c r="R12" s="788"/>
      <c r="S12" s="782"/>
      <c r="T12" s="230">
        <f>IF(ISBLANK($F12),"",$F12)</f>
        <v>43374</v>
      </c>
      <c r="U12" s="230">
        <f>IF(ISBLANK($G12),"",$G12)</f>
        <v>43405</v>
      </c>
      <c r="V12" s="230">
        <f>IF(ISBLANK($H12),"",$H12)</f>
        <v>43435</v>
      </c>
      <c r="W12" s="230">
        <f>IF(ISBLANK($F12),"",$F12)</f>
        <v>43374</v>
      </c>
      <c r="X12" s="230">
        <f>IF(ISBLANK($G12),"",$G12)</f>
        <v>43405</v>
      </c>
      <c r="Y12" s="230">
        <f>IF(ISBLANK($H12),"",$H12)</f>
        <v>43435</v>
      </c>
      <c r="Z12" s="230">
        <f>IF(ISBLANK($F12),"",$F12)</f>
        <v>43374</v>
      </c>
      <c r="AA12" s="230">
        <f>IF(ISBLANK($G12),"",$G12)</f>
        <v>43405</v>
      </c>
      <c r="AB12" s="231">
        <f>IF(ISBLANK($H12),"",$H12)</f>
        <v>43435</v>
      </c>
    </row>
    <row r="13" spans="1:28" s="118" customFormat="1" ht="9.9499999999999993" customHeight="1" x14ac:dyDescent="0.4">
      <c r="A13" s="232"/>
      <c r="B13" s="232"/>
      <c r="C13" s="232"/>
      <c r="D13" s="232"/>
      <c r="E13" s="233"/>
      <c r="F13" s="234"/>
      <c r="G13" s="234"/>
      <c r="H13" s="266"/>
      <c r="I13" s="235"/>
      <c r="J13" s="234"/>
      <c r="K13" s="266"/>
      <c r="L13" s="234"/>
      <c r="M13" s="234"/>
      <c r="N13" s="267"/>
      <c r="O13" s="232"/>
      <c r="P13" s="232"/>
      <c r="Q13" s="232"/>
      <c r="R13" s="232"/>
      <c r="S13" s="233"/>
      <c r="T13" s="234"/>
      <c r="U13" s="234"/>
      <c r="V13" s="267"/>
      <c r="W13" s="235"/>
      <c r="X13" s="234"/>
      <c r="Y13" s="266"/>
      <c r="Z13" s="234"/>
      <c r="AA13" s="234"/>
      <c r="AB13" s="267"/>
    </row>
    <row r="14" spans="1:28" s="118" customFormat="1" ht="17.100000000000001" customHeight="1" x14ac:dyDescent="0.4">
      <c r="A14" s="831" t="s">
        <v>358</v>
      </c>
      <c r="B14" s="831"/>
      <c r="C14" s="831"/>
      <c r="D14" s="831"/>
      <c r="E14" s="555"/>
      <c r="F14" s="237">
        <v>4047</v>
      </c>
      <c r="G14" s="238">
        <v>4071</v>
      </c>
      <c r="H14" s="239">
        <f>VLOOKUP($A14,[4]参照用!$A$11:$D$255,2,FALSE)</f>
        <v>4090</v>
      </c>
      <c r="I14" s="240">
        <v>50</v>
      </c>
      <c r="J14" s="238">
        <v>52</v>
      </c>
      <c r="K14" s="239">
        <f>VLOOKUP($A14,[4]参照用!$A$11:$D$255,3,FALSE)</f>
        <v>46</v>
      </c>
      <c r="L14" s="237">
        <v>31</v>
      </c>
      <c r="M14" s="238">
        <v>31</v>
      </c>
      <c r="N14" s="238">
        <f>VLOOKUP($A14,[4]参照用!$A$11:$D$255,4,FALSE)</f>
        <v>30</v>
      </c>
      <c r="P14" s="830" t="s">
        <v>40</v>
      </c>
      <c r="Q14" s="830"/>
      <c r="R14" s="830"/>
      <c r="S14" s="555"/>
      <c r="T14" s="268">
        <v>10767</v>
      </c>
      <c r="U14" s="238">
        <v>11291</v>
      </c>
      <c r="V14" s="238">
        <f>VLOOKUP($P14,[4]参照用!$A$11:$D$255,2,FALSE)</f>
        <v>14900</v>
      </c>
      <c r="W14" s="254">
        <v>8374</v>
      </c>
      <c r="X14" s="238">
        <v>7825</v>
      </c>
      <c r="Y14" s="239">
        <f>VLOOKUP($P14,[4]参照用!$A$11:$D$255,3,FALSE)</f>
        <v>14762</v>
      </c>
      <c r="Z14" s="268">
        <v>11880</v>
      </c>
      <c r="AA14" s="238">
        <v>20903</v>
      </c>
      <c r="AB14" s="238">
        <f>VLOOKUP($P14,[4]参照用!$A$11:$D$255,4,FALSE)</f>
        <v>10297</v>
      </c>
    </row>
    <row r="15" spans="1:28" s="118" customFormat="1" ht="17.100000000000001" customHeight="1" x14ac:dyDescent="0.4">
      <c r="A15" s="831" t="s">
        <v>359</v>
      </c>
      <c r="B15" s="831"/>
      <c r="C15" s="831"/>
      <c r="D15" s="831"/>
      <c r="E15" s="555"/>
      <c r="F15" s="241">
        <v>3.31</v>
      </c>
      <c r="G15" s="269">
        <v>3.3</v>
      </c>
      <c r="H15" s="270">
        <f>VLOOKUP($A15,[4]参照用!$A$11:$D$255,2,FALSE)</f>
        <v>3.32</v>
      </c>
      <c r="I15" s="244">
        <v>3.25</v>
      </c>
      <c r="J15" s="269">
        <v>3.13</v>
      </c>
      <c r="K15" s="270">
        <f>VLOOKUP($A15,[4]参照用!$A$11:$D$255,3,FALSE)</f>
        <v>3.25</v>
      </c>
      <c r="L15" s="241">
        <v>3.15</v>
      </c>
      <c r="M15" s="269">
        <v>2.84</v>
      </c>
      <c r="N15" s="269">
        <f>VLOOKUP($A15,[4]参照用!$A$11:$D$255,4,FALSE)</f>
        <v>2.82</v>
      </c>
      <c r="P15" s="271"/>
      <c r="Q15" s="830" t="s">
        <v>39</v>
      </c>
      <c r="R15" s="830"/>
      <c r="S15" s="555"/>
      <c r="T15" s="268">
        <v>3058</v>
      </c>
      <c r="U15" s="238">
        <v>3883</v>
      </c>
      <c r="V15" s="238">
        <f>VLOOKUP($Q15,[4]参照用!$A$11:$D$255,2,FALSE)</f>
        <v>5211</v>
      </c>
      <c r="W15" s="254">
        <v>2471</v>
      </c>
      <c r="X15" s="238">
        <v>1598</v>
      </c>
      <c r="Y15" s="239">
        <f>VLOOKUP($Q15,[4]参照用!$A$11:$D$255,3,FALSE)</f>
        <v>1952</v>
      </c>
      <c r="Z15" s="268">
        <v>3523</v>
      </c>
      <c r="AA15" s="238">
        <v>12818</v>
      </c>
      <c r="AB15" s="238">
        <f>VLOOKUP($Q15,[4]参照用!$A$11:$D$255,4,FALSE)</f>
        <v>1227</v>
      </c>
    </row>
    <row r="16" spans="1:28" s="118" customFormat="1" ht="17.100000000000001" customHeight="1" x14ac:dyDescent="0.4">
      <c r="A16" s="831" t="s">
        <v>360</v>
      </c>
      <c r="B16" s="831"/>
      <c r="C16" s="831"/>
      <c r="D16" s="831"/>
      <c r="E16" s="555"/>
      <c r="F16" s="241">
        <v>1.78</v>
      </c>
      <c r="G16" s="269">
        <v>1.77</v>
      </c>
      <c r="H16" s="270">
        <f>VLOOKUP($A16,[4]参照用!$A$11:$D$255,2,FALSE)</f>
        <v>1.76</v>
      </c>
      <c r="I16" s="244">
        <v>1.76</v>
      </c>
      <c r="J16" s="269">
        <v>1.63</v>
      </c>
      <c r="K16" s="270">
        <f>VLOOKUP($A16,[4]参照用!$A$11:$D$255,3,FALSE)</f>
        <v>1.66</v>
      </c>
      <c r="L16" s="241">
        <v>1.76</v>
      </c>
      <c r="M16" s="269">
        <v>1.67</v>
      </c>
      <c r="N16" s="269">
        <f>VLOOKUP($A16,[4]参照用!$A$11:$D$255,4,FALSE)</f>
        <v>1.56</v>
      </c>
      <c r="P16" s="271"/>
      <c r="Q16" s="830" t="s">
        <v>38</v>
      </c>
      <c r="R16" s="830"/>
      <c r="S16" s="555"/>
      <c r="T16" s="268">
        <v>681</v>
      </c>
      <c r="U16" s="238">
        <v>701</v>
      </c>
      <c r="V16" s="238">
        <f>VLOOKUP($Q16,[4]参照用!$A$11:$D$255,2,FALSE)</f>
        <v>900</v>
      </c>
      <c r="W16" s="254">
        <v>241</v>
      </c>
      <c r="X16" s="238">
        <v>424</v>
      </c>
      <c r="Y16" s="239">
        <f>VLOOKUP($Q16,[4]参照用!$A$11:$D$255,3,FALSE)</f>
        <v>1220</v>
      </c>
      <c r="Z16" s="268">
        <v>1737</v>
      </c>
      <c r="AA16" s="238">
        <v>1031</v>
      </c>
      <c r="AB16" s="238">
        <f>VLOOKUP($Q16,[4]参照用!$A$11:$D$255,4,FALSE)</f>
        <v>445</v>
      </c>
    </row>
    <row r="17" spans="1:28" s="118" customFormat="1" ht="17.100000000000001" customHeight="1" x14ac:dyDescent="0.4">
      <c r="A17" s="831" t="s">
        <v>361</v>
      </c>
      <c r="B17" s="831"/>
      <c r="C17" s="831"/>
      <c r="D17" s="831"/>
      <c r="E17" s="555"/>
      <c r="F17" s="245">
        <v>49.9</v>
      </c>
      <c r="G17" s="272">
        <v>49.7</v>
      </c>
      <c r="H17" s="273">
        <f>VLOOKUP($A17,[4]参照用!$A$11:$D$255,2,FALSE)</f>
        <v>49.4</v>
      </c>
      <c r="I17" s="248">
        <v>49.1</v>
      </c>
      <c r="J17" s="272">
        <v>49</v>
      </c>
      <c r="K17" s="273">
        <f>VLOOKUP($A17,[4]参照用!$A$11:$D$255,3,FALSE)</f>
        <v>49.1</v>
      </c>
      <c r="L17" s="245">
        <v>48.9</v>
      </c>
      <c r="M17" s="272">
        <v>53.9</v>
      </c>
      <c r="N17" s="272">
        <f>VLOOKUP($A17,[4]参照用!$A$11:$D$255,4,FALSE)</f>
        <v>54.9</v>
      </c>
      <c r="P17" s="271"/>
      <c r="Q17" s="830" t="s">
        <v>37</v>
      </c>
      <c r="R17" s="830"/>
      <c r="S17" s="555"/>
      <c r="T17" s="268">
        <v>937</v>
      </c>
      <c r="U17" s="238">
        <v>793</v>
      </c>
      <c r="V17" s="238">
        <f>VLOOKUP($Q17,[4]参照用!$A$11:$D$255,2,FALSE)</f>
        <v>1282</v>
      </c>
      <c r="W17" s="254">
        <v>566</v>
      </c>
      <c r="X17" s="238">
        <v>424</v>
      </c>
      <c r="Y17" s="239">
        <f>VLOOKUP($Q17,[4]参照用!$A$11:$D$255,3,FALSE)</f>
        <v>3295</v>
      </c>
      <c r="Z17" s="268">
        <v>3</v>
      </c>
      <c r="AA17" s="238">
        <v>409</v>
      </c>
      <c r="AB17" s="238">
        <f>VLOOKUP($Q17,[4]参照用!$A$11:$D$255,4,FALSE)</f>
        <v>652</v>
      </c>
    </row>
    <row r="18" spans="1:28" s="118" customFormat="1" ht="17.100000000000001" customHeight="1" x14ac:dyDescent="0.4">
      <c r="A18" s="249"/>
      <c r="B18" s="249"/>
      <c r="C18" s="249"/>
      <c r="D18" s="249"/>
      <c r="E18" s="187"/>
      <c r="F18" s="274"/>
      <c r="G18" s="275"/>
      <c r="H18" s="276"/>
      <c r="I18" s="653"/>
      <c r="J18" s="275"/>
      <c r="K18" s="276"/>
      <c r="L18" s="274"/>
      <c r="M18" s="275"/>
      <c r="N18" s="275"/>
      <c r="P18" s="271"/>
      <c r="Q18" s="830" t="s">
        <v>36</v>
      </c>
      <c r="R18" s="830"/>
      <c r="S18" s="555"/>
      <c r="T18" s="268">
        <v>2221</v>
      </c>
      <c r="U18" s="238">
        <v>2177</v>
      </c>
      <c r="V18" s="238">
        <f>VLOOKUP($Q18,[4]参照用!$A$11:$D$255,2,FALSE)</f>
        <v>3146</v>
      </c>
      <c r="W18" s="254">
        <v>1837</v>
      </c>
      <c r="X18" s="238">
        <v>1677</v>
      </c>
      <c r="Y18" s="239">
        <f>VLOOKUP($Q18,[4]参照用!$A$11:$D$255,3,FALSE)</f>
        <v>3220</v>
      </c>
      <c r="Z18" s="268">
        <v>2056</v>
      </c>
      <c r="AA18" s="238">
        <v>2936</v>
      </c>
      <c r="AB18" s="238">
        <f>VLOOKUP($Q18,[4]参照用!$A$11:$D$255,4,FALSE)</f>
        <v>3250</v>
      </c>
    </row>
    <row r="19" spans="1:28" s="118" customFormat="1" ht="17.100000000000001" customHeight="1" x14ac:dyDescent="0.4">
      <c r="E19" s="555"/>
      <c r="F19" s="277"/>
      <c r="G19" s="278"/>
      <c r="H19" s="279"/>
      <c r="I19" s="277"/>
      <c r="J19" s="278"/>
      <c r="K19" s="279"/>
      <c r="L19" s="277"/>
      <c r="M19" s="278"/>
      <c r="N19" s="278"/>
      <c r="P19" s="271"/>
      <c r="Q19" s="830" t="s">
        <v>35</v>
      </c>
      <c r="R19" s="830"/>
      <c r="S19" s="555"/>
      <c r="T19" s="268">
        <v>3023</v>
      </c>
      <c r="U19" s="238">
        <v>2994</v>
      </c>
      <c r="V19" s="238">
        <f>VLOOKUP($Q19,[4]参照用!$A$11:$D$255,2,FALSE)</f>
        <v>3534</v>
      </c>
      <c r="W19" s="254">
        <v>2891</v>
      </c>
      <c r="X19" s="238">
        <v>2752</v>
      </c>
      <c r="Y19" s="239">
        <f>VLOOKUP($Q19,[4]参照用!$A$11:$D$255,3,FALSE)</f>
        <v>4454</v>
      </c>
      <c r="Z19" s="268">
        <v>3648</v>
      </c>
      <c r="AA19" s="238">
        <v>3223</v>
      </c>
      <c r="AB19" s="238">
        <f>VLOOKUP($Q19,[4]参照用!$A$11:$D$255,4,FALSE)</f>
        <v>4071</v>
      </c>
    </row>
    <row r="20" spans="1:28" s="118" customFormat="1" ht="17.100000000000001" customHeight="1" x14ac:dyDescent="0.4">
      <c r="A20" s="830" t="s">
        <v>362</v>
      </c>
      <c r="B20" s="830"/>
      <c r="C20" s="830"/>
      <c r="D20" s="830"/>
      <c r="E20" s="555"/>
      <c r="F20" s="268">
        <v>1011977</v>
      </c>
      <c r="G20" s="238">
        <v>925401</v>
      </c>
      <c r="H20" s="239">
        <f>VLOOKUP($A20,[4]参照用!$A$11:$D$255,2,FALSE)</f>
        <v>1577773</v>
      </c>
      <c r="I20" s="278">
        <v>932222</v>
      </c>
      <c r="J20" s="238">
        <v>867592</v>
      </c>
      <c r="K20" s="239">
        <f>VLOOKUP($A20,[4]参照用!$A$11:$D$255,3,FALSE)</f>
        <v>1564937</v>
      </c>
      <c r="L20" s="268">
        <v>828499</v>
      </c>
      <c r="M20" s="238">
        <v>889138</v>
      </c>
      <c r="N20" s="238">
        <f>VLOOKUP($A20,[4]参照用!$A$11:$D$255,4,FALSE)</f>
        <v>1419582</v>
      </c>
      <c r="P20" s="271"/>
      <c r="Q20" s="830" t="s">
        <v>647</v>
      </c>
      <c r="R20" s="830"/>
      <c r="S20" s="555"/>
      <c r="T20" s="268">
        <v>847</v>
      </c>
      <c r="U20" s="238">
        <v>743</v>
      </c>
      <c r="V20" s="238">
        <f>VLOOKUP($Q20,[4]参照用!$A$11:$D$255,2,FALSE)</f>
        <v>828</v>
      </c>
      <c r="W20" s="254">
        <v>369</v>
      </c>
      <c r="X20" s="238">
        <v>951</v>
      </c>
      <c r="Y20" s="239">
        <f>VLOOKUP($Q20,[4]参照用!$A$11:$D$255,3,FALSE)</f>
        <v>621</v>
      </c>
      <c r="Z20" s="268">
        <v>913</v>
      </c>
      <c r="AA20" s="238">
        <v>485</v>
      </c>
      <c r="AB20" s="238">
        <f>VLOOKUP($Q20,[4]参照用!$A$11:$D$255,4,FALSE)</f>
        <v>651</v>
      </c>
    </row>
    <row r="21" spans="1:28" s="118" customFormat="1" ht="17.100000000000001" customHeight="1" x14ac:dyDescent="0.4">
      <c r="B21" s="830" t="s">
        <v>112</v>
      </c>
      <c r="C21" s="830"/>
      <c r="D21" s="830"/>
      <c r="E21" s="555"/>
      <c r="F21" s="268">
        <v>515729</v>
      </c>
      <c r="G21" s="238">
        <v>455644</v>
      </c>
      <c r="H21" s="239">
        <f>VLOOKUP($B21,[4]参照用!$A$11:$D$255,2,FALSE)</f>
        <v>1026628</v>
      </c>
      <c r="I21" s="278">
        <v>475056</v>
      </c>
      <c r="J21" s="238">
        <v>404378</v>
      </c>
      <c r="K21" s="239">
        <f>VLOOKUP($B21,[4]参照用!$A$11:$D$255,3,FALSE)</f>
        <v>960749</v>
      </c>
      <c r="L21" s="268">
        <v>381776</v>
      </c>
      <c r="M21" s="238">
        <v>374364</v>
      </c>
      <c r="N21" s="238">
        <f>VLOOKUP($B21,[4]参照用!$A$11:$D$255,4,FALSE)</f>
        <v>991097</v>
      </c>
      <c r="Q21" s="271"/>
      <c r="R21" s="645"/>
      <c r="S21" s="555"/>
      <c r="T21" s="268"/>
      <c r="U21" s="278"/>
      <c r="V21" s="238"/>
      <c r="W21" s="254"/>
      <c r="X21" s="238"/>
      <c r="Y21" s="239"/>
      <c r="Z21" s="268"/>
      <c r="AA21" s="238"/>
      <c r="AB21" s="238"/>
    </row>
    <row r="22" spans="1:28" s="118" customFormat="1" ht="17.100000000000001" customHeight="1" x14ac:dyDescent="0.4">
      <c r="B22" s="830" t="s">
        <v>111</v>
      </c>
      <c r="C22" s="830"/>
      <c r="D22" s="830"/>
      <c r="E22" s="555"/>
      <c r="F22" s="268">
        <v>506554</v>
      </c>
      <c r="G22" s="238">
        <v>449922</v>
      </c>
      <c r="H22" s="239">
        <f>VLOOKUP($B22,[4]参照用!$A$11:$D$255,2,FALSE)</f>
        <v>1005801</v>
      </c>
      <c r="I22" s="278">
        <v>473599</v>
      </c>
      <c r="J22" s="238">
        <v>400486</v>
      </c>
      <c r="K22" s="239">
        <f>VLOOKUP($B22,[4]参照用!$A$11:$D$255,3,FALSE)</f>
        <v>946177</v>
      </c>
      <c r="L22" s="268">
        <v>376574</v>
      </c>
      <c r="M22" s="238">
        <v>371646</v>
      </c>
      <c r="N22" s="238">
        <f>VLOOKUP($B22,[4]参照用!$A$11:$D$255,4,FALSE)</f>
        <v>989491</v>
      </c>
      <c r="P22" s="830" t="s">
        <v>34</v>
      </c>
      <c r="Q22" s="830"/>
      <c r="R22" s="830"/>
      <c r="S22" s="555"/>
      <c r="T22" s="268">
        <v>12409</v>
      </c>
      <c r="U22" s="238">
        <v>14918</v>
      </c>
      <c r="V22" s="238">
        <f>VLOOKUP($P22,[4]参照用!$A$11:$D$255,2,FALSE)</f>
        <v>16302</v>
      </c>
      <c r="W22" s="254">
        <v>13080</v>
      </c>
      <c r="X22" s="238">
        <v>26542</v>
      </c>
      <c r="Y22" s="239">
        <f>VLOOKUP($P22,[4]参照用!$A$11:$D$255,3,FALSE)</f>
        <v>14216</v>
      </c>
      <c r="Z22" s="268">
        <v>14512</v>
      </c>
      <c r="AA22" s="238">
        <v>16202</v>
      </c>
      <c r="AB22" s="238">
        <f>VLOOKUP($P22,[4]参照用!$A$11:$D$255,4,FALSE)</f>
        <v>13535</v>
      </c>
    </row>
    <row r="23" spans="1:28" s="118" customFormat="1" ht="17.100000000000001" customHeight="1" x14ac:dyDescent="0.4">
      <c r="B23" s="830"/>
      <c r="C23" s="830"/>
      <c r="D23" s="830"/>
      <c r="E23" s="555"/>
      <c r="F23" s="268"/>
      <c r="G23" s="278"/>
      <c r="H23" s="239"/>
      <c r="I23" s="278"/>
      <c r="J23" s="278"/>
      <c r="K23" s="239"/>
      <c r="L23" s="268"/>
      <c r="M23" s="278"/>
      <c r="N23" s="238"/>
      <c r="P23" s="271"/>
      <c r="Q23" s="830" t="s">
        <v>33</v>
      </c>
      <c r="R23" s="830"/>
      <c r="S23" s="555"/>
      <c r="T23" s="268">
        <v>15</v>
      </c>
      <c r="U23" s="238">
        <v>125</v>
      </c>
      <c r="V23" s="238">
        <f>VLOOKUP($Q23,[4]参照用!$A$11:$D$255,2,FALSE)</f>
        <v>29</v>
      </c>
      <c r="W23" s="254">
        <v>0</v>
      </c>
      <c r="X23" s="238">
        <v>0</v>
      </c>
      <c r="Y23" s="239">
        <f>VLOOKUP($Q23,[4]参照用!$A$11:$D$255,3,FALSE)</f>
        <v>0</v>
      </c>
      <c r="Z23" s="280">
        <v>0</v>
      </c>
      <c r="AA23" s="238">
        <v>0</v>
      </c>
      <c r="AB23" s="238">
        <f>VLOOKUP($Q23,[4]参照用!$A$11:$D$255,4,FALSE)</f>
        <v>0</v>
      </c>
    </row>
    <row r="24" spans="1:28" s="118" customFormat="1" ht="17.100000000000001" customHeight="1" x14ac:dyDescent="0.4">
      <c r="B24" s="830" t="s">
        <v>110</v>
      </c>
      <c r="C24" s="830"/>
      <c r="D24" s="830"/>
      <c r="E24" s="555"/>
      <c r="F24" s="268">
        <v>432940</v>
      </c>
      <c r="G24" s="238">
        <v>440264</v>
      </c>
      <c r="H24" s="239">
        <f>VLOOKUP($B24,[4]参照用!$A$11:$D$255,2,FALSE)</f>
        <v>951255</v>
      </c>
      <c r="I24" s="278">
        <v>385579</v>
      </c>
      <c r="J24" s="238">
        <v>389211</v>
      </c>
      <c r="K24" s="239">
        <f>VLOOKUP($B24,[4]参照用!$A$11:$D$255,3,FALSE)</f>
        <v>867512</v>
      </c>
      <c r="L24" s="268">
        <v>355586</v>
      </c>
      <c r="M24" s="238">
        <v>367833</v>
      </c>
      <c r="N24" s="238">
        <f>VLOOKUP($B24,[4]参照用!$A$11:$D$255,4,FALSE)</f>
        <v>947205</v>
      </c>
      <c r="P24" s="271"/>
      <c r="Q24" s="830" t="s">
        <v>32</v>
      </c>
      <c r="R24" s="830"/>
      <c r="S24" s="555"/>
      <c r="T24" s="268">
        <v>5616</v>
      </c>
      <c r="U24" s="238">
        <v>6929</v>
      </c>
      <c r="V24" s="238">
        <f>VLOOKUP($Q24,[4]参照用!$A$11:$D$255,2,FALSE)</f>
        <v>7457</v>
      </c>
      <c r="W24" s="254">
        <v>5409</v>
      </c>
      <c r="X24" s="238">
        <v>13983</v>
      </c>
      <c r="Y24" s="239">
        <f>VLOOKUP($Q24,[4]参照用!$A$11:$D$255,3,FALSE)</f>
        <v>5863</v>
      </c>
      <c r="Z24" s="268">
        <v>6993</v>
      </c>
      <c r="AA24" s="238">
        <v>7943</v>
      </c>
      <c r="AB24" s="238">
        <f>VLOOKUP($Q24,[4]参照用!$A$11:$D$255,4,FALSE)</f>
        <v>6206</v>
      </c>
    </row>
    <row r="25" spans="1:28" s="118" customFormat="1" ht="17.100000000000001" customHeight="1" x14ac:dyDescent="0.4">
      <c r="C25" s="830" t="s">
        <v>109</v>
      </c>
      <c r="D25" s="830"/>
      <c r="E25" s="555"/>
      <c r="F25" s="268">
        <v>355633</v>
      </c>
      <c r="G25" s="238">
        <v>360722</v>
      </c>
      <c r="H25" s="239">
        <f>VLOOKUP($C25,[4]参照用!$A$11:$D$255,2,FALSE)</f>
        <v>809272</v>
      </c>
      <c r="I25" s="278">
        <v>337344</v>
      </c>
      <c r="J25" s="238">
        <v>348433</v>
      </c>
      <c r="K25" s="239">
        <f>VLOOKUP($C25,[4]参照用!$A$11:$D$255,3,FALSE)</f>
        <v>804575</v>
      </c>
      <c r="L25" s="268">
        <v>292423</v>
      </c>
      <c r="M25" s="238">
        <v>294392</v>
      </c>
      <c r="N25" s="238">
        <f>VLOOKUP($C25,[4]参照用!$A$11:$D$255,4,FALSE)</f>
        <v>797758</v>
      </c>
      <c r="P25" s="271"/>
      <c r="Q25" s="832" t="s">
        <v>648</v>
      </c>
      <c r="R25" s="832"/>
      <c r="S25" s="555"/>
      <c r="T25" s="268">
        <v>2366</v>
      </c>
      <c r="U25" s="238">
        <v>2528</v>
      </c>
      <c r="V25" s="238">
        <f>VLOOKUP($Q25,[4]参照用!$A$11:$D$255,2,FALSE)</f>
        <v>2355</v>
      </c>
      <c r="W25" s="254">
        <v>2204</v>
      </c>
      <c r="X25" s="238">
        <v>4799</v>
      </c>
      <c r="Y25" s="239">
        <f>VLOOKUP($Q25,[4]参照用!$A$11:$D$255,3,FALSE)</f>
        <v>2385</v>
      </c>
      <c r="Z25" s="268">
        <v>1880</v>
      </c>
      <c r="AA25" s="238">
        <v>2530</v>
      </c>
      <c r="AB25" s="238">
        <f>VLOOKUP($Q25,[4]参照用!$A$11:$D$255,4,FALSE)</f>
        <v>1164</v>
      </c>
    </row>
    <row r="26" spans="1:28" s="118" customFormat="1" ht="17.100000000000001" customHeight="1" x14ac:dyDescent="0.4">
      <c r="D26" s="645" t="s">
        <v>108</v>
      </c>
      <c r="E26" s="555"/>
      <c r="F26" s="268">
        <v>349052</v>
      </c>
      <c r="G26" s="238">
        <v>356214</v>
      </c>
      <c r="H26" s="239">
        <f>VLOOKUP($D26,[4]参照用!$A$11:$D$255,2,FALSE)</f>
        <v>360838</v>
      </c>
      <c r="I26" s="278">
        <v>337314</v>
      </c>
      <c r="J26" s="238">
        <v>348118</v>
      </c>
      <c r="K26" s="239">
        <f>VLOOKUP($D26,[4]参照用!$A$11:$D$255,3,FALSE)</f>
        <v>368511</v>
      </c>
      <c r="L26" s="268">
        <v>291484</v>
      </c>
      <c r="M26" s="238">
        <v>292349</v>
      </c>
      <c r="N26" s="238">
        <f>VLOOKUP($D26,[4]参照用!$A$11:$D$255,4,FALSE)</f>
        <v>285050</v>
      </c>
      <c r="P26" s="271"/>
      <c r="Q26" s="830" t="s">
        <v>31</v>
      </c>
      <c r="R26" s="830"/>
      <c r="S26" s="555"/>
      <c r="T26" s="268">
        <v>988</v>
      </c>
      <c r="U26" s="238">
        <v>1426</v>
      </c>
      <c r="V26" s="238">
        <f>VLOOKUP($Q26,[4]参照用!$A$11:$D$255,2,FALSE)</f>
        <v>1682</v>
      </c>
      <c r="W26" s="254">
        <v>774</v>
      </c>
      <c r="X26" s="238">
        <v>1161</v>
      </c>
      <c r="Y26" s="239">
        <f>VLOOKUP($Q26,[4]参照用!$A$11:$D$255,3,FALSE)</f>
        <v>1285</v>
      </c>
      <c r="Z26" s="268">
        <v>1577</v>
      </c>
      <c r="AA26" s="238">
        <v>1486</v>
      </c>
      <c r="AB26" s="238">
        <f>VLOOKUP($Q26,[4]参照用!$A$11:$D$255,4,FALSE)</f>
        <v>2238</v>
      </c>
    </row>
    <row r="27" spans="1:28" s="118" customFormat="1" ht="17.100000000000001" customHeight="1" x14ac:dyDescent="0.4">
      <c r="D27" s="645" t="s">
        <v>107</v>
      </c>
      <c r="E27" s="555"/>
      <c r="F27" s="268">
        <v>5859</v>
      </c>
      <c r="G27" s="238">
        <v>3387</v>
      </c>
      <c r="H27" s="239">
        <f>VLOOKUP($D27,[4]参照用!$A$11:$D$255,2,FALSE)</f>
        <v>4160</v>
      </c>
      <c r="I27" s="278">
        <v>30</v>
      </c>
      <c r="J27" s="238">
        <v>315</v>
      </c>
      <c r="K27" s="239">
        <f>VLOOKUP($D27,[4]参照用!$A$11:$D$255,3,FALSE)</f>
        <v>1153</v>
      </c>
      <c r="L27" s="268">
        <v>939</v>
      </c>
      <c r="M27" s="238">
        <v>2043</v>
      </c>
      <c r="N27" s="238">
        <f>VLOOKUP($D27,[4]参照用!$A$11:$D$255,4,FALSE)</f>
        <v>2869</v>
      </c>
      <c r="P27" s="271"/>
      <c r="Q27" s="830" t="s">
        <v>30</v>
      </c>
      <c r="R27" s="830"/>
      <c r="S27" s="555"/>
      <c r="T27" s="268">
        <v>133</v>
      </c>
      <c r="U27" s="238">
        <v>93</v>
      </c>
      <c r="V27" s="238">
        <f>VLOOKUP($Q27,[4]参照用!$A$11:$D$255,2,FALSE)</f>
        <v>89</v>
      </c>
      <c r="W27" s="254">
        <v>8</v>
      </c>
      <c r="X27" s="238">
        <v>157</v>
      </c>
      <c r="Y27" s="239">
        <f>VLOOKUP($Q27,[4]参照用!$A$11:$D$255,3,FALSE)</f>
        <v>168</v>
      </c>
      <c r="Z27" s="268">
        <v>18</v>
      </c>
      <c r="AA27" s="238">
        <v>92</v>
      </c>
      <c r="AB27" s="238">
        <f>VLOOKUP($Q27,[4]参照用!$A$11:$D$255,4,FALSE)</f>
        <v>159</v>
      </c>
    </row>
    <row r="28" spans="1:28" s="118" customFormat="1" ht="17.100000000000001" customHeight="1" x14ac:dyDescent="0.4">
      <c r="D28" s="645" t="s">
        <v>658</v>
      </c>
      <c r="E28" s="555"/>
      <c r="F28" s="268">
        <v>723</v>
      </c>
      <c r="G28" s="238">
        <v>1122</v>
      </c>
      <c r="H28" s="239">
        <f>VLOOKUP($D28,[4]参照用!$A$11:$D$255,2,FALSE)</f>
        <v>444275</v>
      </c>
      <c r="I28" s="278">
        <v>0</v>
      </c>
      <c r="J28" s="238">
        <v>0</v>
      </c>
      <c r="K28" s="239">
        <f>VLOOKUP($D28,[4]参照用!$A$11:$D$255,3,FALSE)</f>
        <v>434911</v>
      </c>
      <c r="L28" s="268">
        <v>0</v>
      </c>
      <c r="M28" s="238">
        <v>0</v>
      </c>
      <c r="N28" s="238">
        <f>VLOOKUP($D28,[4]参照用!$A$11:$D$255,4,FALSE)</f>
        <v>509839</v>
      </c>
      <c r="P28" s="271"/>
      <c r="Q28" s="830" t="s">
        <v>29</v>
      </c>
      <c r="R28" s="830"/>
      <c r="S28" s="555"/>
      <c r="T28" s="268">
        <v>927</v>
      </c>
      <c r="U28" s="238">
        <v>1361</v>
      </c>
      <c r="V28" s="238">
        <f>VLOOKUP($Q28,[4]参照用!$A$11:$D$255,2,FALSE)</f>
        <v>1695</v>
      </c>
      <c r="W28" s="254">
        <v>1162</v>
      </c>
      <c r="X28" s="238">
        <v>1543</v>
      </c>
      <c r="Y28" s="239">
        <f>VLOOKUP($Q28,[4]参照用!$A$11:$D$255,3,FALSE)</f>
        <v>2201</v>
      </c>
      <c r="Z28" s="268">
        <v>821</v>
      </c>
      <c r="AA28" s="238">
        <v>1604</v>
      </c>
      <c r="AB28" s="238">
        <f>VLOOKUP($Q28,[4]参照用!$A$11:$D$255,4,FALSE)</f>
        <v>1330</v>
      </c>
    </row>
    <row r="29" spans="1:28" s="118" customFormat="1" ht="17.100000000000001" customHeight="1" x14ac:dyDescent="0.4">
      <c r="C29" s="833" t="s">
        <v>106</v>
      </c>
      <c r="D29" s="833"/>
      <c r="E29" s="555"/>
      <c r="F29" s="268">
        <v>67102</v>
      </c>
      <c r="G29" s="238">
        <v>69711</v>
      </c>
      <c r="H29" s="239">
        <f>VLOOKUP($C29,[4]参照用!$A$11:$D$255,2,FALSE)</f>
        <v>124738</v>
      </c>
      <c r="I29" s="278">
        <v>36911</v>
      </c>
      <c r="J29" s="238">
        <v>24879</v>
      </c>
      <c r="K29" s="239">
        <f>VLOOKUP($C29,[4]参照用!$A$11:$D$255,3,FALSE)</f>
        <v>44720</v>
      </c>
      <c r="L29" s="268">
        <v>58371</v>
      </c>
      <c r="M29" s="238">
        <v>68341</v>
      </c>
      <c r="N29" s="238">
        <f>VLOOKUP($C29,[4]参照用!$A$11:$D$255,4,FALSE)</f>
        <v>142774</v>
      </c>
      <c r="P29" s="271"/>
      <c r="Q29" s="830" t="s">
        <v>28</v>
      </c>
      <c r="R29" s="830"/>
      <c r="S29" s="555"/>
      <c r="T29" s="268">
        <v>1706</v>
      </c>
      <c r="U29" s="238">
        <v>1825</v>
      </c>
      <c r="V29" s="238">
        <f>VLOOKUP($Q29,[4]参照用!$A$11:$D$255,2,FALSE)</f>
        <v>2182</v>
      </c>
      <c r="W29" s="254">
        <v>2253</v>
      </c>
      <c r="X29" s="238">
        <v>4050</v>
      </c>
      <c r="Y29" s="239">
        <f>VLOOKUP($Q29,[4]参照用!$A$11:$D$255,3,FALSE)</f>
        <v>1459</v>
      </c>
      <c r="Z29" s="268">
        <v>2580</v>
      </c>
      <c r="AA29" s="238">
        <v>1822</v>
      </c>
      <c r="AB29" s="238">
        <f>VLOOKUP($Q29,[4]参照用!$A$11:$D$255,4,FALSE)</f>
        <v>1751</v>
      </c>
    </row>
    <row r="30" spans="1:28" s="118" customFormat="1" ht="17.100000000000001" customHeight="1" x14ac:dyDescent="0.4">
      <c r="C30" s="830" t="s">
        <v>105</v>
      </c>
      <c r="D30" s="830"/>
      <c r="E30" s="555"/>
      <c r="F30" s="268">
        <v>10205</v>
      </c>
      <c r="G30" s="238">
        <v>9830</v>
      </c>
      <c r="H30" s="239">
        <f>VLOOKUP($C30,[4]参照用!$A$11:$D$255,2,FALSE)</f>
        <v>17245</v>
      </c>
      <c r="I30" s="278">
        <v>11324</v>
      </c>
      <c r="J30" s="238">
        <v>15900</v>
      </c>
      <c r="K30" s="239">
        <f>VLOOKUP($C30,[4]参照用!$A$11:$D$255,3,FALSE)</f>
        <v>18217</v>
      </c>
      <c r="L30" s="268">
        <v>4792</v>
      </c>
      <c r="M30" s="238">
        <v>5101</v>
      </c>
      <c r="N30" s="238">
        <f>VLOOKUP($C30,[4]参照用!$A$11:$D$255,4,FALSE)</f>
        <v>6673</v>
      </c>
      <c r="P30" s="271"/>
      <c r="Q30" s="830" t="s">
        <v>659</v>
      </c>
      <c r="R30" s="830"/>
      <c r="S30" s="555"/>
      <c r="T30" s="268">
        <v>658</v>
      </c>
      <c r="U30" s="238">
        <v>632</v>
      </c>
      <c r="V30" s="238">
        <f>VLOOKUP($Q30,[4]参照用!$A$11:$D$255,2,FALSE)</f>
        <v>814</v>
      </c>
      <c r="W30" s="254">
        <v>1270</v>
      </c>
      <c r="X30" s="238">
        <v>850</v>
      </c>
      <c r="Y30" s="239">
        <f>VLOOKUP($Q30,[4]参照用!$A$11:$D$255,3,FALSE)</f>
        <v>855</v>
      </c>
      <c r="Z30" s="268">
        <v>643</v>
      </c>
      <c r="AA30" s="238">
        <v>724</v>
      </c>
      <c r="AB30" s="238">
        <f>VLOOKUP($Q30,[4]参照用!$A$11:$D$255,4,FALSE)</f>
        <v>687</v>
      </c>
    </row>
    <row r="31" spans="1:28" s="118" customFormat="1" ht="17.100000000000001" customHeight="1" x14ac:dyDescent="0.4">
      <c r="E31" s="555"/>
      <c r="F31" s="268"/>
      <c r="G31" s="278"/>
      <c r="H31" s="239"/>
      <c r="I31" s="278"/>
      <c r="J31" s="278"/>
      <c r="K31" s="239"/>
      <c r="L31" s="268"/>
      <c r="M31" s="278"/>
      <c r="N31" s="238"/>
      <c r="Q31" s="271"/>
      <c r="R31" s="645"/>
      <c r="S31" s="555"/>
      <c r="T31" s="268"/>
      <c r="U31" s="278"/>
      <c r="V31" s="238"/>
      <c r="W31" s="254"/>
      <c r="X31" s="238"/>
      <c r="Y31" s="239"/>
      <c r="Z31" s="268"/>
      <c r="AA31" s="238"/>
      <c r="AB31" s="238"/>
    </row>
    <row r="32" spans="1:28" s="118" customFormat="1" ht="17.100000000000001" customHeight="1" x14ac:dyDescent="0.4">
      <c r="B32" s="830" t="s">
        <v>104</v>
      </c>
      <c r="C32" s="830"/>
      <c r="D32" s="830"/>
      <c r="E32" s="555"/>
      <c r="F32" s="268">
        <v>3885</v>
      </c>
      <c r="G32" s="238">
        <v>4223</v>
      </c>
      <c r="H32" s="239">
        <f>VLOOKUP($B32,[4]参照用!$A$11:$D$255,2,FALSE)</f>
        <v>6367</v>
      </c>
      <c r="I32" s="278">
        <v>3336</v>
      </c>
      <c r="J32" s="238">
        <v>3212</v>
      </c>
      <c r="K32" s="239">
        <f>VLOOKUP($B32,[4]参照用!$A$11:$D$255,3,FALSE)</f>
        <v>3228</v>
      </c>
      <c r="L32" s="268">
        <v>509</v>
      </c>
      <c r="M32" s="238">
        <v>304</v>
      </c>
      <c r="N32" s="238">
        <f>VLOOKUP($B32,[4]参照用!$A$11:$D$255,4,FALSE)</f>
        <v>431</v>
      </c>
      <c r="P32" s="830" t="s">
        <v>27</v>
      </c>
      <c r="Q32" s="830"/>
      <c r="R32" s="830"/>
      <c r="S32" s="555"/>
      <c r="T32" s="268">
        <v>11864</v>
      </c>
      <c r="U32" s="238">
        <v>13017</v>
      </c>
      <c r="V32" s="238">
        <f>VLOOKUP($P32,[4]参照用!$A$11:$D$255,2,FALSE)</f>
        <v>12618</v>
      </c>
      <c r="W32" s="254">
        <v>10643</v>
      </c>
      <c r="X32" s="238">
        <v>11968</v>
      </c>
      <c r="Y32" s="239">
        <f>VLOOKUP($P32,[4]参照用!$A$11:$D$255,3,FALSE)</f>
        <v>11608</v>
      </c>
      <c r="Z32" s="268">
        <v>12619</v>
      </c>
      <c r="AA32" s="238">
        <v>18198</v>
      </c>
      <c r="AB32" s="238">
        <f>VLOOKUP($P32,[4]参照用!$A$11:$D$255,4,FALSE)</f>
        <v>12683</v>
      </c>
    </row>
    <row r="33" spans="2:28" s="118" customFormat="1" ht="17.100000000000001" customHeight="1" x14ac:dyDescent="0.4">
      <c r="C33" s="830" t="s">
        <v>103</v>
      </c>
      <c r="D33" s="830"/>
      <c r="E33" s="555"/>
      <c r="F33" s="268">
        <v>1533</v>
      </c>
      <c r="G33" s="238">
        <v>1906</v>
      </c>
      <c r="H33" s="239">
        <f>VLOOKUP($C33,[4]参照用!$A$11:$D$255,2,FALSE)</f>
        <v>2907</v>
      </c>
      <c r="I33" s="278">
        <v>0</v>
      </c>
      <c r="J33" s="238">
        <v>2898</v>
      </c>
      <c r="K33" s="239">
        <f>VLOOKUP($C33,[4]参照用!$A$11:$D$255,3,FALSE)</f>
        <v>3228</v>
      </c>
      <c r="L33" s="259">
        <v>0</v>
      </c>
      <c r="M33" s="238">
        <v>0</v>
      </c>
      <c r="N33" s="238">
        <f>VLOOKUP($C33,[4]参照用!$A$11:$D$255,4,FALSE)</f>
        <v>0</v>
      </c>
      <c r="Q33" s="830" t="s">
        <v>102</v>
      </c>
      <c r="R33" s="830"/>
      <c r="S33" s="555"/>
      <c r="T33" s="268">
        <v>2019</v>
      </c>
      <c r="U33" s="238">
        <v>1975</v>
      </c>
      <c r="V33" s="238">
        <f>VLOOKUP($Q33,[4]参照用!$A$11:$D$255,2,FALSE)</f>
        <v>2241</v>
      </c>
      <c r="W33" s="254">
        <v>1210</v>
      </c>
      <c r="X33" s="238">
        <v>1682</v>
      </c>
      <c r="Y33" s="239">
        <f>VLOOKUP($Q33,[4]参照用!$A$11:$D$255,3,FALSE)</f>
        <v>1671</v>
      </c>
      <c r="Z33" s="268">
        <v>2648</v>
      </c>
      <c r="AA33" s="238">
        <v>3050</v>
      </c>
      <c r="AB33" s="238">
        <f>VLOOKUP($Q33,[4]参照用!$A$11:$D$255,4,FALSE)</f>
        <v>2871</v>
      </c>
    </row>
    <row r="34" spans="2:28" s="118" customFormat="1" ht="17.100000000000001" customHeight="1" x14ac:dyDescent="0.4">
      <c r="C34" s="830" t="s">
        <v>101</v>
      </c>
      <c r="D34" s="830"/>
      <c r="E34" s="555"/>
      <c r="F34" s="268">
        <v>1797</v>
      </c>
      <c r="G34" s="238">
        <v>1604</v>
      </c>
      <c r="H34" s="239">
        <f>VLOOKUP($C34,[4]参照用!$A$11:$D$255,2,FALSE)</f>
        <v>2816</v>
      </c>
      <c r="I34" s="278">
        <v>3336</v>
      </c>
      <c r="J34" s="238">
        <v>314</v>
      </c>
      <c r="K34" s="239">
        <f>VLOOKUP($C34,[4]参照用!$A$11:$D$255,3,FALSE)</f>
        <v>0</v>
      </c>
      <c r="L34" s="278">
        <v>0</v>
      </c>
      <c r="M34" s="238">
        <v>0</v>
      </c>
      <c r="N34" s="238">
        <f>VLOOKUP($C34,[4]参照用!$A$11:$D$255,4,FALSE)</f>
        <v>0</v>
      </c>
      <c r="P34" s="271"/>
      <c r="Q34" s="830" t="s">
        <v>100</v>
      </c>
      <c r="R34" s="830"/>
      <c r="S34" s="555"/>
      <c r="T34" s="268">
        <v>838</v>
      </c>
      <c r="U34" s="238">
        <v>803</v>
      </c>
      <c r="V34" s="238">
        <f>VLOOKUP($Q34,[4]参照用!$A$11:$D$255,2,FALSE)</f>
        <v>776</v>
      </c>
      <c r="W34" s="254">
        <v>1188</v>
      </c>
      <c r="X34" s="238">
        <v>1252</v>
      </c>
      <c r="Y34" s="239">
        <f>VLOOKUP($Q34,[4]参照用!$A$11:$D$255,3,FALSE)</f>
        <v>1154</v>
      </c>
      <c r="Z34" s="280">
        <v>863</v>
      </c>
      <c r="AA34" s="238">
        <v>1139</v>
      </c>
      <c r="AB34" s="238">
        <f>VLOOKUP($Q34,[4]参照用!$A$11:$D$255,4,FALSE)</f>
        <v>1632</v>
      </c>
    </row>
    <row r="35" spans="2:28" s="118" customFormat="1" ht="17.100000000000001" customHeight="1" x14ac:dyDescent="0.4">
      <c r="C35" s="830" t="s">
        <v>99</v>
      </c>
      <c r="D35" s="830"/>
      <c r="E35" s="555"/>
      <c r="F35" s="268">
        <v>556</v>
      </c>
      <c r="G35" s="238">
        <v>713</v>
      </c>
      <c r="H35" s="239">
        <f>VLOOKUP($C35,[4]参照用!$A$11:$D$255,2,FALSE)</f>
        <v>644</v>
      </c>
      <c r="I35" s="259">
        <v>0</v>
      </c>
      <c r="J35" s="238">
        <v>0</v>
      </c>
      <c r="K35" s="239">
        <f>VLOOKUP($C35,[4]参照用!$A$11:$D$255,3,FALSE)</f>
        <v>0</v>
      </c>
      <c r="L35" s="259">
        <v>509</v>
      </c>
      <c r="M35" s="238">
        <v>304</v>
      </c>
      <c r="N35" s="238">
        <f>VLOOKUP($C35,[4]参照用!$A$11:$D$255,4,FALSE)</f>
        <v>431</v>
      </c>
      <c r="P35" s="271"/>
      <c r="Q35" s="832" t="s">
        <v>98</v>
      </c>
      <c r="R35" s="832"/>
      <c r="S35" s="555"/>
      <c r="T35" s="268">
        <v>2695</v>
      </c>
      <c r="U35" s="238">
        <v>2511</v>
      </c>
      <c r="V35" s="238">
        <f>VLOOKUP($Q35,[4]参照用!$A$11:$D$255,2,FALSE)</f>
        <v>3027</v>
      </c>
      <c r="W35" s="254">
        <v>2096</v>
      </c>
      <c r="X35" s="238">
        <v>2457</v>
      </c>
      <c r="Y35" s="239">
        <f>VLOOKUP($Q35,[4]参照用!$A$11:$D$255,3,FALSE)</f>
        <v>1741</v>
      </c>
      <c r="Z35" s="268">
        <v>1760</v>
      </c>
      <c r="AA35" s="238">
        <v>1751</v>
      </c>
      <c r="AB35" s="238">
        <f>VLOOKUP($Q35,[4]参照用!$A$11:$D$255,4,FALSE)</f>
        <v>3170</v>
      </c>
    </row>
    <row r="36" spans="2:28" s="118" customFormat="1" ht="17.100000000000001" customHeight="1" x14ac:dyDescent="0.4">
      <c r="E36" s="555"/>
      <c r="F36" s="268"/>
      <c r="G36" s="278"/>
      <c r="H36" s="239"/>
      <c r="I36" s="278"/>
      <c r="J36" s="278"/>
      <c r="K36" s="239"/>
      <c r="L36" s="268"/>
      <c r="M36" s="278"/>
      <c r="N36" s="238"/>
      <c r="P36" s="271"/>
      <c r="Q36" s="830" t="s">
        <v>97</v>
      </c>
      <c r="R36" s="830"/>
      <c r="S36" s="555"/>
      <c r="T36" s="268">
        <v>6312</v>
      </c>
      <c r="U36" s="238">
        <v>7728</v>
      </c>
      <c r="V36" s="238">
        <f>VLOOKUP($Q36,[4]参照用!$A$11:$D$255,2,FALSE)</f>
        <v>6574</v>
      </c>
      <c r="W36" s="254">
        <v>6149</v>
      </c>
      <c r="X36" s="238">
        <v>6577</v>
      </c>
      <c r="Y36" s="239">
        <f>VLOOKUP($Q36,[4]参照用!$A$11:$D$255,3,FALSE)</f>
        <v>7043</v>
      </c>
      <c r="Z36" s="268">
        <v>7348</v>
      </c>
      <c r="AA36" s="238">
        <v>12258</v>
      </c>
      <c r="AB36" s="238">
        <f>VLOOKUP($Q36,[4]参照用!$A$11:$D$255,4,FALSE)</f>
        <v>5011</v>
      </c>
    </row>
    <row r="37" spans="2:28" s="118" customFormat="1" ht="17.100000000000001" customHeight="1" x14ac:dyDescent="0.4">
      <c r="B37" s="830" t="s">
        <v>96</v>
      </c>
      <c r="C37" s="830"/>
      <c r="D37" s="830"/>
      <c r="E37" s="555"/>
      <c r="F37" s="268">
        <v>69684</v>
      </c>
      <c r="G37" s="238">
        <v>4828</v>
      </c>
      <c r="H37" s="239">
        <f>VLOOKUP($B37,[4]参照用!$A$11:$D$255,2,FALSE)</f>
        <v>48161</v>
      </c>
      <c r="I37" s="278">
        <v>84685</v>
      </c>
      <c r="J37" s="238">
        <v>8063</v>
      </c>
      <c r="K37" s="239">
        <f>VLOOKUP($B37,[4]参照用!$A$11:$D$255,3,FALSE)</f>
        <v>75436</v>
      </c>
      <c r="L37" s="268">
        <v>20479</v>
      </c>
      <c r="M37" s="238">
        <v>3509</v>
      </c>
      <c r="N37" s="238">
        <f>VLOOKUP($B37,[4]参照用!$A$11:$D$255,4,FALSE)</f>
        <v>41854</v>
      </c>
      <c r="P37" s="271"/>
      <c r="S37" s="555"/>
      <c r="T37" s="268"/>
      <c r="U37" s="238"/>
      <c r="V37" s="238"/>
      <c r="W37" s="254"/>
      <c r="X37" s="238"/>
      <c r="Y37" s="239"/>
      <c r="Z37" s="268"/>
      <c r="AA37" s="238"/>
      <c r="AB37" s="238"/>
    </row>
    <row r="38" spans="2:28" s="118" customFormat="1" ht="17.100000000000001" customHeight="1" x14ac:dyDescent="0.4">
      <c r="C38" s="830" t="s">
        <v>95</v>
      </c>
      <c r="D38" s="830"/>
      <c r="E38" s="555"/>
      <c r="F38" s="268">
        <v>516</v>
      </c>
      <c r="G38" s="238">
        <v>489</v>
      </c>
      <c r="H38" s="239">
        <f>VLOOKUP($C38,[4]参照用!$A$11:$D$255,2,FALSE)</f>
        <v>998</v>
      </c>
      <c r="I38" s="278">
        <v>741</v>
      </c>
      <c r="J38" s="238">
        <v>704</v>
      </c>
      <c r="K38" s="239">
        <f>VLOOKUP($C38,[4]参照用!$A$11:$D$255,3,FALSE)</f>
        <v>785</v>
      </c>
      <c r="L38" s="259">
        <v>0</v>
      </c>
      <c r="M38" s="238">
        <v>0</v>
      </c>
      <c r="N38" s="238">
        <f>VLOOKUP($C38,[4]参照用!$A$11:$D$255,4,FALSE)</f>
        <v>0</v>
      </c>
      <c r="P38" s="830" t="s">
        <v>26</v>
      </c>
      <c r="Q38" s="830"/>
      <c r="R38" s="830"/>
      <c r="S38" s="555"/>
      <c r="T38" s="268">
        <v>51611</v>
      </c>
      <c r="U38" s="238">
        <v>50371</v>
      </c>
      <c r="V38" s="238">
        <f>VLOOKUP($P38,[4]参照用!$A$11:$D$255,2,FALSE)</f>
        <v>51104</v>
      </c>
      <c r="W38" s="254">
        <v>48136</v>
      </c>
      <c r="X38" s="238">
        <v>35478</v>
      </c>
      <c r="Y38" s="239">
        <f>VLOOKUP($P38,[4]参照用!$A$11:$D$255,3,FALSE)</f>
        <v>39722</v>
      </c>
      <c r="Z38" s="268">
        <v>100527</v>
      </c>
      <c r="AA38" s="238">
        <v>132994</v>
      </c>
      <c r="AB38" s="238">
        <f>VLOOKUP($P38,[4]参照用!$A$11:$D$255,4,FALSE)</f>
        <v>55495</v>
      </c>
    </row>
    <row r="39" spans="2:28" s="118" customFormat="1" ht="17.100000000000001" customHeight="1" x14ac:dyDescent="0.4">
      <c r="C39" s="830" t="s">
        <v>94</v>
      </c>
      <c r="D39" s="830"/>
      <c r="E39" s="555"/>
      <c r="F39" s="268">
        <v>68423</v>
      </c>
      <c r="G39" s="238">
        <v>3692</v>
      </c>
      <c r="H39" s="239">
        <f>VLOOKUP($C39,[4]参照用!$A$11:$D$255,2,FALSE)</f>
        <v>46437</v>
      </c>
      <c r="I39" s="278">
        <v>83944</v>
      </c>
      <c r="J39" s="238">
        <v>7359</v>
      </c>
      <c r="K39" s="239">
        <f>VLOOKUP($C39,[4]参照用!$A$11:$D$255,3,FALSE)</f>
        <v>74651</v>
      </c>
      <c r="L39" s="268">
        <v>20479</v>
      </c>
      <c r="M39" s="238">
        <v>3509</v>
      </c>
      <c r="N39" s="238">
        <f>VLOOKUP($C39,[4]参照用!$A$11:$D$255,4,FALSE)</f>
        <v>41854</v>
      </c>
      <c r="P39" s="271"/>
      <c r="Q39" s="830" t="s">
        <v>25</v>
      </c>
      <c r="R39" s="830"/>
      <c r="S39" s="555"/>
      <c r="T39" s="268">
        <v>8204</v>
      </c>
      <c r="U39" s="238">
        <v>6416</v>
      </c>
      <c r="V39" s="238">
        <f>VLOOKUP($Q39,[4]参照用!$A$11:$D$255,2,FALSE)</f>
        <v>6355</v>
      </c>
      <c r="W39" s="254">
        <v>14640</v>
      </c>
      <c r="X39" s="238">
        <v>7519</v>
      </c>
      <c r="Y39" s="239">
        <f>VLOOKUP($Q39,[4]参照用!$A$11:$D$255,3,FALSE)</f>
        <v>4354</v>
      </c>
      <c r="Z39" s="268">
        <v>8397</v>
      </c>
      <c r="AA39" s="238">
        <v>7586</v>
      </c>
      <c r="AB39" s="238">
        <f>VLOOKUP($Q39,[4]参照用!$A$11:$D$255,4,FALSE)</f>
        <v>12445</v>
      </c>
    </row>
    <row r="40" spans="2:28" s="118" customFormat="1" ht="17.100000000000001" customHeight="1" x14ac:dyDescent="0.4">
      <c r="C40" s="830" t="s">
        <v>13</v>
      </c>
      <c r="D40" s="830"/>
      <c r="E40" s="555"/>
      <c r="F40" s="268">
        <v>745</v>
      </c>
      <c r="G40" s="238">
        <v>648</v>
      </c>
      <c r="H40" s="239">
        <f>VLOOKUP($C40,[4]参照用!$A$11:$D$255,2,FALSE)</f>
        <v>726</v>
      </c>
      <c r="I40" s="278">
        <v>0</v>
      </c>
      <c r="J40" s="238">
        <v>0</v>
      </c>
      <c r="K40" s="239">
        <f>VLOOKUP($C40,[4]参照用!$A$11:$D$255,3,FALSE)</f>
        <v>0</v>
      </c>
      <c r="L40" s="259">
        <v>0</v>
      </c>
      <c r="M40" s="238">
        <v>0</v>
      </c>
      <c r="N40" s="238">
        <f>VLOOKUP($C40,[4]参照用!$A$11:$D$255,4,FALSE)</f>
        <v>0</v>
      </c>
      <c r="P40" s="271"/>
      <c r="Q40" s="830" t="s">
        <v>24</v>
      </c>
      <c r="R40" s="830"/>
      <c r="S40" s="555"/>
      <c r="T40" s="268">
        <v>25764</v>
      </c>
      <c r="U40" s="238">
        <v>26485</v>
      </c>
      <c r="V40" s="238">
        <f>VLOOKUP($Q40,[4]参照用!$A$11:$D$255,2,FALSE)</f>
        <v>27482</v>
      </c>
      <c r="W40" s="254">
        <v>17600</v>
      </c>
      <c r="X40" s="238">
        <v>12901</v>
      </c>
      <c r="Y40" s="239">
        <f>VLOOKUP($Q40,[4]参照用!$A$11:$D$255,3,FALSE)</f>
        <v>17685</v>
      </c>
      <c r="Z40" s="268">
        <v>74899</v>
      </c>
      <c r="AA40" s="238">
        <v>111007</v>
      </c>
      <c r="AB40" s="238">
        <f>VLOOKUP($Q40,[4]参照用!$A$11:$D$255,4,FALSE)</f>
        <v>28152</v>
      </c>
    </row>
    <row r="41" spans="2:28" s="118" customFormat="1" ht="17.100000000000001" customHeight="1" x14ac:dyDescent="0.4">
      <c r="E41" s="555"/>
      <c r="F41" s="268"/>
      <c r="G41" s="278"/>
      <c r="H41" s="239"/>
      <c r="I41" s="278"/>
      <c r="J41" s="278"/>
      <c r="K41" s="239"/>
      <c r="L41" s="268"/>
      <c r="M41" s="278"/>
      <c r="N41" s="238"/>
      <c r="P41" s="271"/>
      <c r="Q41" s="830" t="s">
        <v>23</v>
      </c>
      <c r="R41" s="830"/>
      <c r="S41" s="555"/>
      <c r="T41" s="268">
        <v>17643</v>
      </c>
      <c r="U41" s="238">
        <v>17470</v>
      </c>
      <c r="V41" s="238">
        <f>VLOOKUP($Q41,[4]参照用!$A$11:$D$255,2,FALSE)</f>
        <v>17267</v>
      </c>
      <c r="W41" s="254">
        <v>15897</v>
      </c>
      <c r="X41" s="238">
        <v>15058</v>
      </c>
      <c r="Y41" s="239">
        <f>VLOOKUP($Q41,[4]参照用!$A$11:$D$255,3,FALSE)</f>
        <v>17683</v>
      </c>
      <c r="Z41" s="268">
        <v>17231</v>
      </c>
      <c r="AA41" s="238">
        <v>14401</v>
      </c>
      <c r="AB41" s="238">
        <f>VLOOKUP($Q41,[4]参照用!$A$11:$D$255,4,FALSE)</f>
        <v>14898</v>
      </c>
    </row>
    <row r="42" spans="2:28" s="118" customFormat="1" ht="17.100000000000001" customHeight="1" x14ac:dyDescent="0.4">
      <c r="B42" s="830" t="s">
        <v>93</v>
      </c>
      <c r="C42" s="830"/>
      <c r="D42" s="830"/>
      <c r="E42" s="555"/>
      <c r="F42" s="268">
        <v>9175</v>
      </c>
      <c r="G42" s="238">
        <v>5722</v>
      </c>
      <c r="H42" s="239">
        <f>VLOOKUP($B42,[4]参照用!$A$11:$D$255,2,FALSE)</f>
        <v>20827</v>
      </c>
      <c r="I42" s="278">
        <v>1456</v>
      </c>
      <c r="J42" s="238">
        <v>3892</v>
      </c>
      <c r="K42" s="239">
        <f>VLOOKUP($B42,[4]参照用!$A$11:$D$255,3,FALSE)</f>
        <v>14572</v>
      </c>
      <c r="L42" s="268">
        <v>5201</v>
      </c>
      <c r="M42" s="238">
        <v>2718</v>
      </c>
      <c r="N42" s="238">
        <f>VLOOKUP($B42,[4]参照用!$A$11:$D$255,4,FALSE)</f>
        <v>1606</v>
      </c>
      <c r="Q42" s="271"/>
      <c r="R42" s="645"/>
      <c r="S42" s="555"/>
      <c r="T42" s="268"/>
      <c r="U42" s="278"/>
      <c r="V42" s="238"/>
      <c r="W42" s="254"/>
      <c r="X42" s="238"/>
      <c r="Y42" s="239"/>
      <c r="Z42" s="268"/>
      <c r="AA42" s="238"/>
      <c r="AB42" s="238"/>
    </row>
    <row r="43" spans="2:28" s="118" customFormat="1" ht="17.100000000000001" customHeight="1" x14ac:dyDescent="0.4">
      <c r="C43" s="830" t="s">
        <v>92</v>
      </c>
      <c r="D43" s="830"/>
      <c r="E43" s="555"/>
      <c r="F43" s="268">
        <v>4072</v>
      </c>
      <c r="G43" s="238">
        <v>2466</v>
      </c>
      <c r="H43" s="239">
        <f>VLOOKUP($C43,[4]参照用!$A$11:$D$255,2,FALSE)</f>
        <v>2818</v>
      </c>
      <c r="I43" s="278">
        <v>826</v>
      </c>
      <c r="J43" s="238">
        <v>2454</v>
      </c>
      <c r="K43" s="239">
        <f>VLOOKUP($C43,[4]参照用!$A$11:$D$255,3,FALSE)</f>
        <v>485</v>
      </c>
      <c r="L43" s="268">
        <v>3111</v>
      </c>
      <c r="M43" s="238">
        <v>667</v>
      </c>
      <c r="N43" s="238">
        <f>VLOOKUP($C43,[4]参照用!$A$11:$D$255,4,FALSE)</f>
        <v>679</v>
      </c>
      <c r="P43" s="830" t="s">
        <v>22</v>
      </c>
      <c r="Q43" s="830"/>
      <c r="R43" s="830"/>
      <c r="S43" s="555"/>
      <c r="T43" s="268">
        <v>26113</v>
      </c>
      <c r="U43" s="238">
        <v>15702</v>
      </c>
      <c r="V43" s="238">
        <f>VLOOKUP($P43,[4]参照用!$A$11:$D$255,2,FALSE)</f>
        <v>17152</v>
      </c>
      <c r="W43" s="254">
        <v>16734</v>
      </c>
      <c r="X43" s="238">
        <v>15214</v>
      </c>
      <c r="Y43" s="239">
        <f>VLOOKUP($P43,[4]参照用!$A$11:$D$255,3,FALSE)</f>
        <v>37211</v>
      </c>
      <c r="Z43" s="268">
        <v>26797</v>
      </c>
      <c r="AA43" s="238">
        <v>9486</v>
      </c>
      <c r="AB43" s="238">
        <f>VLOOKUP($P43,[4]参照用!$A$11:$D$255,4,FALSE)</f>
        <v>8973</v>
      </c>
    </row>
    <row r="44" spans="2:28" s="118" customFormat="1" ht="17.100000000000001" customHeight="1" x14ac:dyDescent="0.4">
      <c r="C44" s="830" t="s">
        <v>363</v>
      </c>
      <c r="D44" s="830"/>
      <c r="E44" s="555"/>
      <c r="F44" s="268">
        <v>5103</v>
      </c>
      <c r="G44" s="238">
        <v>3256</v>
      </c>
      <c r="H44" s="239">
        <f>VLOOKUP($C44,[4]参照用!$A$11:$D$255,2,FALSE)</f>
        <v>18009</v>
      </c>
      <c r="I44" s="278">
        <v>630</v>
      </c>
      <c r="J44" s="238">
        <v>1438</v>
      </c>
      <c r="K44" s="239">
        <f>VLOOKUP($C44,[4]参照用!$A$11:$D$255,3,FALSE)</f>
        <v>14088</v>
      </c>
      <c r="L44" s="268">
        <v>2090</v>
      </c>
      <c r="M44" s="238">
        <v>2051</v>
      </c>
      <c r="N44" s="238">
        <f>VLOOKUP($C44,[4]参照用!$A$11:$D$255,4,FALSE)</f>
        <v>927</v>
      </c>
      <c r="Q44" s="830" t="s">
        <v>91</v>
      </c>
      <c r="R44" s="830"/>
      <c r="S44" s="555"/>
      <c r="T44" s="268">
        <v>20732</v>
      </c>
      <c r="U44" s="278">
        <v>11459</v>
      </c>
      <c r="V44" s="238">
        <f>VLOOKUP($Q44,[4]参照用!$A$11:$D$255,2,FALSE)</f>
        <v>10831</v>
      </c>
      <c r="W44" s="254">
        <v>13112</v>
      </c>
      <c r="X44" s="238">
        <v>10338</v>
      </c>
      <c r="Y44" s="239">
        <f>VLOOKUP($Q44,[4]参照用!$A$11:$D$255,3,FALSE)</f>
        <v>23781</v>
      </c>
      <c r="Z44" s="268">
        <v>25861</v>
      </c>
      <c r="AA44" s="238">
        <v>8978</v>
      </c>
      <c r="AB44" s="238">
        <f>VLOOKUP($Q44,[4]参照用!$A$11:$D$255,4,FALSE)</f>
        <v>8301</v>
      </c>
    </row>
    <row r="45" spans="2:28" s="118" customFormat="1" ht="17.100000000000001" customHeight="1" x14ac:dyDescent="0.4">
      <c r="E45" s="555"/>
      <c r="F45" s="268"/>
      <c r="G45" s="278"/>
      <c r="H45" s="239"/>
      <c r="I45" s="278"/>
      <c r="J45" s="278"/>
      <c r="K45" s="239"/>
      <c r="L45" s="268"/>
      <c r="M45" s="278"/>
      <c r="N45" s="238"/>
      <c r="Q45" s="833" t="s">
        <v>90</v>
      </c>
      <c r="R45" s="833"/>
      <c r="S45" s="555"/>
      <c r="T45" s="268">
        <v>179</v>
      </c>
      <c r="U45" s="238">
        <v>115</v>
      </c>
      <c r="V45" s="238">
        <f>VLOOKUP($Q45,[4]参照用!$A$11:$D$255,2,FALSE)</f>
        <v>161</v>
      </c>
      <c r="W45" s="254">
        <v>358</v>
      </c>
      <c r="X45" s="238">
        <v>42</v>
      </c>
      <c r="Y45" s="239">
        <f>VLOOKUP($Q45,[4]参照用!$A$11:$D$255,3,FALSE)</f>
        <v>342</v>
      </c>
      <c r="Z45" s="268">
        <v>41</v>
      </c>
      <c r="AA45" s="238">
        <v>0</v>
      </c>
      <c r="AB45" s="238">
        <f>VLOOKUP($Q45,[4]参照用!$A$11:$D$255,4,FALSE)</f>
        <v>0</v>
      </c>
    </row>
    <row r="46" spans="2:28" s="118" customFormat="1" ht="17.100000000000001" customHeight="1" x14ac:dyDescent="0.4">
      <c r="B46" s="834" t="s">
        <v>364</v>
      </c>
      <c r="C46" s="834"/>
      <c r="D46" s="834"/>
      <c r="E46" s="555"/>
      <c r="F46" s="268">
        <v>429761</v>
      </c>
      <c r="G46" s="238">
        <v>396637</v>
      </c>
      <c r="H46" s="239">
        <f>VLOOKUP($B46,[4]参照用!$A$11:$D$255,2,FALSE)</f>
        <v>476144</v>
      </c>
      <c r="I46" s="278">
        <v>406277</v>
      </c>
      <c r="J46" s="238">
        <v>399917</v>
      </c>
      <c r="K46" s="239">
        <f>VLOOKUP($B46,[4]参照用!$A$11:$D$255,3,FALSE)</f>
        <v>541523</v>
      </c>
      <c r="L46" s="268">
        <v>393259</v>
      </c>
      <c r="M46" s="238">
        <v>455850</v>
      </c>
      <c r="N46" s="238">
        <f>VLOOKUP($B46,[4]参照用!$A$11:$D$255,4,FALSE)</f>
        <v>358467</v>
      </c>
      <c r="P46" s="271"/>
      <c r="Q46" s="830" t="s">
        <v>89</v>
      </c>
      <c r="R46" s="830"/>
      <c r="S46" s="555"/>
      <c r="T46" s="268">
        <v>5203</v>
      </c>
      <c r="U46" s="238">
        <v>4128</v>
      </c>
      <c r="V46" s="238">
        <f>VLOOKUP($Q46,[4]参照用!$A$11:$D$255,2,FALSE)</f>
        <v>6159</v>
      </c>
      <c r="W46" s="254">
        <v>3264</v>
      </c>
      <c r="X46" s="238">
        <v>4834</v>
      </c>
      <c r="Y46" s="239">
        <f>VLOOKUP($Q46,[4]参照用!$A$11:$D$255,3,FALSE)</f>
        <v>13088</v>
      </c>
      <c r="Z46" s="268">
        <v>895</v>
      </c>
      <c r="AA46" s="238">
        <v>509</v>
      </c>
      <c r="AB46" s="238">
        <f>VLOOKUP($Q46,[4]参照用!$A$11:$D$255,4,FALSE)</f>
        <v>672</v>
      </c>
    </row>
    <row r="47" spans="2:28" s="118" customFormat="1" ht="17.100000000000001" customHeight="1" x14ac:dyDescent="0.4">
      <c r="C47" s="830" t="s">
        <v>88</v>
      </c>
      <c r="D47" s="830"/>
      <c r="E47" s="555"/>
      <c r="F47" s="268">
        <v>349576</v>
      </c>
      <c r="G47" s="238">
        <v>321956</v>
      </c>
      <c r="H47" s="239">
        <f>VLOOKUP($C47,[4]参照用!$A$11:$D$255,2,FALSE)</f>
        <v>390794</v>
      </c>
      <c r="I47" s="278">
        <v>336830</v>
      </c>
      <c r="J47" s="238">
        <v>311781</v>
      </c>
      <c r="K47" s="239">
        <f>VLOOKUP($C47,[4]参照用!$A$11:$D$255,3,FALSE)</f>
        <v>448704</v>
      </c>
      <c r="L47" s="268">
        <v>341077</v>
      </c>
      <c r="M47" s="238">
        <v>386434</v>
      </c>
      <c r="N47" s="238">
        <f>VLOOKUP($C47,[4]参照用!$A$11:$D$255,4,FALSE)</f>
        <v>294166</v>
      </c>
      <c r="P47" s="271"/>
      <c r="S47" s="555"/>
      <c r="T47" s="268"/>
      <c r="U47" s="238"/>
      <c r="V47" s="238"/>
      <c r="W47" s="254"/>
      <c r="X47" s="238"/>
      <c r="Y47" s="239"/>
      <c r="Z47" s="268"/>
      <c r="AA47" s="238"/>
      <c r="AB47" s="238"/>
    </row>
    <row r="48" spans="2:28" s="118" customFormat="1" ht="17.100000000000001" customHeight="1" x14ac:dyDescent="0.4">
      <c r="C48" s="830" t="s">
        <v>365</v>
      </c>
      <c r="D48" s="830"/>
      <c r="E48" s="555"/>
      <c r="F48" s="268">
        <v>5223</v>
      </c>
      <c r="G48" s="238">
        <v>5727</v>
      </c>
      <c r="H48" s="239">
        <f>VLOOKUP($C48,[4]参照用!$A$11:$D$255,2,FALSE)</f>
        <v>6383</v>
      </c>
      <c r="I48" s="259">
        <v>3852</v>
      </c>
      <c r="J48" s="238">
        <v>13322</v>
      </c>
      <c r="K48" s="239">
        <f>VLOOKUP($C48,[4]参照用!$A$11:$D$255,3,FALSE)</f>
        <v>17355</v>
      </c>
      <c r="L48" s="280">
        <v>5349</v>
      </c>
      <c r="M48" s="238">
        <v>0</v>
      </c>
      <c r="N48" s="238">
        <f>VLOOKUP($C48,[4]参照用!$A$11:$D$255,4,FALSE)</f>
        <v>6538</v>
      </c>
      <c r="P48" s="830" t="s">
        <v>21</v>
      </c>
      <c r="Q48" s="830"/>
      <c r="R48" s="830"/>
      <c r="S48" s="555"/>
      <c r="T48" s="268">
        <v>28002</v>
      </c>
      <c r="U48" s="238">
        <v>26975</v>
      </c>
      <c r="V48" s="238">
        <f>VLOOKUP($P48,[4]参照用!$A$11:$D$255,2,FALSE)</f>
        <v>35979</v>
      </c>
      <c r="W48" s="254">
        <v>31454</v>
      </c>
      <c r="X48" s="238">
        <v>40394</v>
      </c>
      <c r="Y48" s="239">
        <f>VLOOKUP($P48,[4]参照用!$A$11:$D$255,3,FALSE)</f>
        <v>48864</v>
      </c>
      <c r="Z48" s="268">
        <v>19502</v>
      </c>
      <c r="AA48" s="238">
        <v>24076</v>
      </c>
      <c r="AB48" s="238">
        <f>VLOOKUP($P48,[4]参照用!$A$11:$D$255,4,FALSE)</f>
        <v>26352</v>
      </c>
    </row>
    <row r="49" spans="1:28" s="118" customFormat="1" ht="17.100000000000001" customHeight="1" x14ac:dyDescent="0.4">
      <c r="C49" s="830" t="s">
        <v>87</v>
      </c>
      <c r="D49" s="830"/>
      <c r="E49" s="555"/>
      <c r="F49" s="268">
        <v>34</v>
      </c>
      <c r="G49" s="238">
        <v>326</v>
      </c>
      <c r="H49" s="239">
        <f>VLOOKUP($C49,[4]参照用!$A$11:$D$255,2,FALSE)</f>
        <v>170</v>
      </c>
      <c r="I49" s="259">
        <v>0</v>
      </c>
      <c r="J49" s="238">
        <v>0</v>
      </c>
      <c r="K49" s="239">
        <f>VLOOKUP($C49,[4]参照用!$A$11:$D$255,3,FALSE)</f>
        <v>0</v>
      </c>
      <c r="L49" s="259">
        <v>0</v>
      </c>
      <c r="M49" s="238">
        <v>0</v>
      </c>
      <c r="N49" s="238">
        <f>VLOOKUP($C49,[4]参照用!$A$11:$D$255,4,FALSE)</f>
        <v>0</v>
      </c>
      <c r="P49" s="271"/>
      <c r="Q49" s="830" t="s">
        <v>20</v>
      </c>
      <c r="R49" s="830"/>
      <c r="S49" s="555"/>
      <c r="T49" s="268">
        <v>2070</v>
      </c>
      <c r="U49" s="238">
        <v>1951</v>
      </c>
      <c r="V49" s="238">
        <f>VLOOKUP($Q49,[4]参照用!$A$11:$D$255,2,FALSE)</f>
        <v>2859</v>
      </c>
      <c r="W49" s="254">
        <v>0</v>
      </c>
      <c r="X49" s="238">
        <v>4646</v>
      </c>
      <c r="Y49" s="239">
        <f>VLOOKUP($Q49,[4]参照用!$A$11:$D$255,3,FALSE)</f>
        <v>889</v>
      </c>
      <c r="Z49" s="268">
        <v>17</v>
      </c>
      <c r="AA49" s="238">
        <v>1314</v>
      </c>
      <c r="AB49" s="238">
        <f>VLOOKUP($Q49,[4]参照用!$A$11:$D$255,4,FALSE)</f>
        <v>2244</v>
      </c>
    </row>
    <row r="50" spans="1:28" s="118" customFormat="1" ht="17.100000000000001" customHeight="1" x14ac:dyDescent="0.4">
      <c r="C50" s="830" t="s">
        <v>86</v>
      </c>
      <c r="D50" s="830"/>
      <c r="E50" s="555"/>
      <c r="F50" s="268">
        <v>11088</v>
      </c>
      <c r="G50" s="238">
        <v>1398</v>
      </c>
      <c r="H50" s="239">
        <f>VLOOKUP($C50,[4]参照用!$A$11:$D$255,2,FALSE)</f>
        <v>0</v>
      </c>
      <c r="I50" s="259">
        <v>0</v>
      </c>
      <c r="J50" s="238">
        <v>0</v>
      </c>
      <c r="K50" s="239">
        <f>VLOOKUP($C50,[4]参照用!$A$11:$D$255,3,FALSE)</f>
        <v>0</v>
      </c>
      <c r="L50" s="259">
        <v>0</v>
      </c>
      <c r="M50" s="238">
        <v>0</v>
      </c>
      <c r="N50" s="238">
        <f>VLOOKUP($C50,[4]参照用!$A$11:$D$255,4,FALSE)</f>
        <v>0</v>
      </c>
      <c r="P50" s="271"/>
      <c r="Q50" s="830" t="s">
        <v>19</v>
      </c>
      <c r="R50" s="830"/>
      <c r="S50" s="555"/>
      <c r="T50" s="268">
        <v>6393</v>
      </c>
      <c r="U50" s="238">
        <v>6494</v>
      </c>
      <c r="V50" s="238">
        <f>VLOOKUP($Q50,[4]参照用!$A$11:$D$255,2,FALSE)</f>
        <v>10927</v>
      </c>
      <c r="W50" s="254">
        <v>6018</v>
      </c>
      <c r="X50" s="238">
        <v>7422</v>
      </c>
      <c r="Y50" s="239">
        <f>VLOOKUP($Q50,[4]参照用!$A$11:$D$255,3,FALSE)</f>
        <v>9379</v>
      </c>
      <c r="Z50" s="268">
        <v>3533</v>
      </c>
      <c r="AA50" s="238">
        <v>4945</v>
      </c>
      <c r="AB50" s="238">
        <f>VLOOKUP($Q50,[4]参照用!$A$11:$D$255,4,FALSE)</f>
        <v>8303</v>
      </c>
    </row>
    <row r="51" spans="1:28" s="118" customFormat="1" ht="17.100000000000001" customHeight="1" x14ac:dyDescent="0.4">
      <c r="C51" s="830" t="s">
        <v>85</v>
      </c>
      <c r="D51" s="830"/>
      <c r="E51" s="555"/>
      <c r="F51" s="268">
        <v>1249</v>
      </c>
      <c r="G51" s="238">
        <v>1411</v>
      </c>
      <c r="H51" s="239">
        <f>VLOOKUP($C51,[4]参照用!$A$11:$D$255,2,FALSE)</f>
        <v>580</v>
      </c>
      <c r="I51" s="259">
        <v>571</v>
      </c>
      <c r="J51" s="238">
        <v>0</v>
      </c>
      <c r="K51" s="239">
        <f>VLOOKUP($C51,[4]参照用!$A$11:$D$255,3,FALSE)</f>
        <v>0</v>
      </c>
      <c r="L51" s="259">
        <v>0</v>
      </c>
      <c r="M51" s="238">
        <v>0</v>
      </c>
      <c r="N51" s="238">
        <f>VLOOKUP($C51,[4]参照用!$A$11:$D$255,4,FALSE)</f>
        <v>0</v>
      </c>
      <c r="P51" s="271"/>
      <c r="Q51" s="830" t="s">
        <v>18</v>
      </c>
      <c r="R51" s="830"/>
      <c r="S51" s="555"/>
      <c r="T51" s="268">
        <v>3042</v>
      </c>
      <c r="U51" s="238">
        <v>3075</v>
      </c>
      <c r="V51" s="238">
        <f>VLOOKUP($Q51,[4]参照用!$A$11:$D$255,2,FALSE)</f>
        <v>3295</v>
      </c>
      <c r="W51" s="254">
        <v>2671</v>
      </c>
      <c r="X51" s="238">
        <v>3242</v>
      </c>
      <c r="Y51" s="239">
        <f>VLOOKUP($Q51,[4]参照用!$A$11:$D$255,3,FALSE)</f>
        <v>3435</v>
      </c>
      <c r="Z51" s="268">
        <v>1522</v>
      </c>
      <c r="AA51" s="238">
        <v>3006</v>
      </c>
      <c r="AB51" s="238">
        <f>VLOOKUP($Q51,[4]参照用!$A$11:$D$255,4,FALSE)</f>
        <v>2475</v>
      </c>
    </row>
    <row r="52" spans="1:28" s="118" customFormat="1" ht="17.100000000000001" customHeight="1" x14ac:dyDescent="0.4">
      <c r="C52" s="830" t="s">
        <v>84</v>
      </c>
      <c r="D52" s="830"/>
      <c r="E52" s="555"/>
      <c r="F52" s="268">
        <v>4240</v>
      </c>
      <c r="G52" s="238">
        <v>5766</v>
      </c>
      <c r="H52" s="239">
        <f>VLOOKUP($C52,[4]参照用!$A$11:$D$255,2,FALSE)</f>
        <v>2928</v>
      </c>
      <c r="I52" s="278">
        <v>4063</v>
      </c>
      <c r="J52" s="238">
        <v>4251</v>
      </c>
      <c r="K52" s="239">
        <f>VLOOKUP($C52,[4]参照用!$A$11:$D$255,3,FALSE)</f>
        <v>1280</v>
      </c>
      <c r="L52" s="268">
        <v>1160</v>
      </c>
      <c r="M52" s="238">
        <v>7</v>
      </c>
      <c r="N52" s="238">
        <f>VLOOKUP($C52,[4]参照用!$A$11:$D$255,4,FALSE)</f>
        <v>83</v>
      </c>
      <c r="P52" s="271"/>
      <c r="Q52" s="830" t="s">
        <v>660</v>
      </c>
      <c r="R52" s="830"/>
      <c r="S52" s="555"/>
      <c r="T52" s="268">
        <v>16497</v>
      </c>
      <c r="U52" s="238">
        <v>15454</v>
      </c>
      <c r="V52" s="238">
        <f>VLOOKUP($Q52,[4]参照用!$A$11:$D$255,2,FALSE)</f>
        <v>18898</v>
      </c>
      <c r="W52" s="254">
        <v>22765</v>
      </c>
      <c r="X52" s="238">
        <v>25084</v>
      </c>
      <c r="Y52" s="239">
        <f>VLOOKUP($Q52,[4]参照用!$A$11:$D$255,3,FALSE)</f>
        <v>35161</v>
      </c>
      <c r="Z52" s="268">
        <v>14430</v>
      </c>
      <c r="AA52" s="238">
        <v>14811</v>
      </c>
      <c r="AB52" s="238">
        <f>VLOOKUP($Q52,[4]参照用!$A$11:$D$255,4,FALSE)</f>
        <v>13330</v>
      </c>
    </row>
    <row r="53" spans="1:28" s="118" customFormat="1" ht="17.100000000000001" customHeight="1" x14ac:dyDescent="0.4">
      <c r="C53" s="830" t="s">
        <v>83</v>
      </c>
      <c r="D53" s="830"/>
      <c r="E53" s="555"/>
      <c r="F53" s="268">
        <v>58138</v>
      </c>
      <c r="G53" s="238">
        <v>59631</v>
      </c>
      <c r="H53" s="239">
        <f>VLOOKUP($C53,[4]参照用!$A$11:$D$255,2,FALSE)</f>
        <v>74550</v>
      </c>
      <c r="I53" s="278">
        <v>60957</v>
      </c>
      <c r="J53" s="238">
        <v>69968</v>
      </c>
      <c r="K53" s="239">
        <f>VLOOKUP($C53,[4]参照用!$A$11:$D$255,3,FALSE)</f>
        <v>72737</v>
      </c>
      <c r="L53" s="268">
        <v>45279</v>
      </c>
      <c r="M53" s="238">
        <v>69408</v>
      </c>
      <c r="N53" s="238">
        <f>VLOOKUP($C53,[4]参照用!$A$11:$D$255,4,FALSE)</f>
        <v>57333</v>
      </c>
      <c r="Q53" s="271"/>
      <c r="R53" s="645"/>
      <c r="S53" s="555"/>
      <c r="T53" s="268"/>
      <c r="U53" s="278"/>
      <c r="V53" s="238"/>
      <c r="W53" s="254"/>
      <c r="X53" s="238"/>
      <c r="Y53" s="239"/>
      <c r="Z53" s="268"/>
      <c r="AA53" s="238"/>
      <c r="AB53" s="238"/>
    </row>
    <row r="54" spans="1:28" s="118" customFormat="1" ht="17.100000000000001" customHeight="1" x14ac:dyDescent="0.4">
      <c r="C54" s="830" t="s">
        <v>82</v>
      </c>
      <c r="D54" s="830"/>
      <c r="E54" s="555"/>
      <c r="F54" s="268">
        <v>0</v>
      </c>
      <c r="G54" s="238">
        <v>0</v>
      </c>
      <c r="H54" s="239">
        <f>VLOOKUP($C54,[4]参照用!$A$11:$D$255,2,FALSE)</f>
        <v>0</v>
      </c>
      <c r="I54" s="259">
        <v>0</v>
      </c>
      <c r="J54" s="238">
        <v>0</v>
      </c>
      <c r="K54" s="239">
        <f>VLOOKUP($C54,[4]参照用!$A$11:$D$255,3,FALSE)</f>
        <v>0</v>
      </c>
      <c r="L54" s="280">
        <v>0</v>
      </c>
      <c r="M54" s="238">
        <v>0</v>
      </c>
      <c r="N54" s="238">
        <f>VLOOKUP($C54,[4]参照用!$A$11:$D$255,4,FALSE)</f>
        <v>0</v>
      </c>
      <c r="P54" s="830" t="s">
        <v>16</v>
      </c>
      <c r="Q54" s="830"/>
      <c r="R54" s="830"/>
      <c r="S54" s="555"/>
      <c r="T54" s="268">
        <v>60330</v>
      </c>
      <c r="U54" s="238">
        <v>59392</v>
      </c>
      <c r="V54" s="238">
        <f>VLOOKUP($P54,[4]参照用!$A$11:$D$255,2,FALSE)</f>
        <v>72965</v>
      </c>
      <c r="W54" s="254">
        <v>64489</v>
      </c>
      <c r="X54" s="238">
        <v>66979</v>
      </c>
      <c r="Y54" s="239">
        <f>VLOOKUP($P54,[4]参照用!$A$11:$D$255,3,FALSE)</f>
        <v>100271</v>
      </c>
      <c r="Z54" s="268">
        <v>52437</v>
      </c>
      <c r="AA54" s="238">
        <v>65107</v>
      </c>
      <c r="AB54" s="238">
        <f>VLOOKUP($P54,[4]参照用!$A$11:$D$255,4,FALSE)</f>
        <v>66681</v>
      </c>
    </row>
    <row r="55" spans="1:28" s="118" customFormat="1" ht="17.100000000000001" customHeight="1" x14ac:dyDescent="0.4">
      <c r="C55" s="835" t="s">
        <v>366</v>
      </c>
      <c r="D55" s="835"/>
      <c r="E55" s="555"/>
      <c r="F55" s="268">
        <v>213</v>
      </c>
      <c r="G55" s="238">
        <v>421</v>
      </c>
      <c r="H55" s="239">
        <f>VLOOKUP($C55,[4]参照用!$A$11:$D$255,2,FALSE)</f>
        <v>739</v>
      </c>
      <c r="I55" s="278">
        <v>4</v>
      </c>
      <c r="J55" s="238">
        <v>595</v>
      </c>
      <c r="K55" s="239">
        <f>VLOOKUP($C55,[4]参照用!$A$11:$D$255,3,FALSE)</f>
        <v>1446</v>
      </c>
      <c r="L55" s="280">
        <v>394</v>
      </c>
      <c r="M55" s="238">
        <v>0</v>
      </c>
      <c r="N55" s="238">
        <f>VLOOKUP($C55,[4]参照用!$A$11:$D$255,4,FALSE)</f>
        <v>346</v>
      </c>
      <c r="P55" s="271"/>
      <c r="Q55" s="830" t="s">
        <v>15</v>
      </c>
      <c r="R55" s="830"/>
      <c r="S55" s="555"/>
      <c r="T55" s="268">
        <v>23219</v>
      </c>
      <c r="U55" s="238">
        <v>23932</v>
      </c>
      <c r="V55" s="238">
        <f>VLOOKUP($Q55,[4]参照用!$A$11:$D$255,2,FALSE)</f>
        <v>27089</v>
      </c>
      <c r="W55" s="254">
        <v>25181</v>
      </c>
      <c r="X55" s="238">
        <v>21974</v>
      </c>
      <c r="Y55" s="239">
        <f>VLOOKUP($Q55,[4]参照用!$A$11:$D$255,3,FALSE)</f>
        <v>29257</v>
      </c>
      <c r="Z55" s="268">
        <v>22250</v>
      </c>
      <c r="AA55" s="238">
        <v>24399</v>
      </c>
      <c r="AB55" s="238">
        <f>VLOOKUP($Q55,[4]参照用!$A$11:$D$255,4,FALSE)</f>
        <v>21233</v>
      </c>
    </row>
    <row r="56" spans="1:28" s="118" customFormat="1" ht="17.100000000000001" customHeight="1" x14ac:dyDescent="0.4">
      <c r="C56" s="645"/>
      <c r="D56" s="645"/>
      <c r="E56" s="555"/>
      <c r="F56" s="268"/>
      <c r="G56" s="278"/>
      <c r="H56" s="239"/>
      <c r="I56" s="278"/>
      <c r="J56" s="278"/>
      <c r="K56" s="239"/>
      <c r="L56" s="268"/>
      <c r="M56" s="278"/>
      <c r="N56" s="238"/>
      <c r="P56" s="271"/>
      <c r="Q56" s="832" t="s">
        <v>81</v>
      </c>
      <c r="R56" s="832"/>
      <c r="S56" s="555"/>
      <c r="T56" s="268">
        <v>10786</v>
      </c>
      <c r="U56" s="238">
        <v>10940</v>
      </c>
      <c r="V56" s="238">
        <f>VLOOKUP($Q56,[4]参照用!$A$11:$D$255,2,FALSE)</f>
        <v>14306</v>
      </c>
      <c r="W56" s="254">
        <v>16161</v>
      </c>
      <c r="X56" s="238">
        <v>17865</v>
      </c>
      <c r="Y56" s="239">
        <f>VLOOKUP($Q56,[4]参照用!$A$11:$D$255,3,FALSE)</f>
        <v>20266</v>
      </c>
      <c r="Z56" s="268">
        <v>5750</v>
      </c>
      <c r="AA56" s="238">
        <v>9087</v>
      </c>
      <c r="AB56" s="238">
        <f>VLOOKUP($Q56,[4]参照用!$A$11:$D$255,4,FALSE)</f>
        <v>15152</v>
      </c>
    </row>
    <row r="57" spans="1:28" s="118" customFormat="1" ht="17.100000000000001" customHeight="1" x14ac:dyDescent="0.4">
      <c r="B57" s="830" t="s">
        <v>80</v>
      </c>
      <c r="C57" s="830"/>
      <c r="D57" s="830"/>
      <c r="E57" s="555"/>
      <c r="F57" s="268">
        <v>66488</v>
      </c>
      <c r="G57" s="238">
        <v>73120</v>
      </c>
      <c r="H57" s="239">
        <f>VLOOKUP($B57,[4]参照用!$A$11:$D$255,2,FALSE)</f>
        <v>75001</v>
      </c>
      <c r="I57" s="278">
        <v>50888</v>
      </c>
      <c r="J57" s="238">
        <v>63297</v>
      </c>
      <c r="K57" s="239">
        <f>VLOOKUP($B57,[4]参照用!$A$11:$D$255,3,FALSE)</f>
        <v>62665</v>
      </c>
      <c r="L57" s="268">
        <v>53465</v>
      </c>
      <c r="M57" s="238">
        <v>58923</v>
      </c>
      <c r="N57" s="238">
        <f>VLOOKUP($B57,[4]参照用!$A$11:$D$255,4,FALSE)</f>
        <v>70018</v>
      </c>
      <c r="P57" s="271"/>
      <c r="Q57" s="830" t="s">
        <v>14</v>
      </c>
      <c r="R57" s="830"/>
      <c r="S57" s="555"/>
      <c r="T57" s="268">
        <v>14428</v>
      </c>
      <c r="U57" s="238">
        <v>16117</v>
      </c>
      <c r="V57" s="238">
        <f>VLOOKUP($Q57,[4]参照用!$A$11:$D$255,2,FALSE)</f>
        <v>24694</v>
      </c>
      <c r="W57" s="254">
        <v>15725</v>
      </c>
      <c r="X57" s="238">
        <v>24580</v>
      </c>
      <c r="Y57" s="239">
        <f>VLOOKUP($Q57,[4]参照用!$A$11:$D$255,3,FALSE)</f>
        <v>40896</v>
      </c>
      <c r="Z57" s="268">
        <v>20772</v>
      </c>
      <c r="AA57" s="238">
        <v>25437</v>
      </c>
      <c r="AB57" s="238">
        <f>VLOOKUP($Q57,[4]参照用!$A$11:$D$255,4,FALSE)</f>
        <v>22929</v>
      </c>
    </row>
    <row r="58" spans="1:28" s="118" customFormat="1" ht="17.100000000000001" customHeight="1" x14ac:dyDescent="0.4">
      <c r="B58" s="645"/>
      <c r="C58" s="645"/>
      <c r="D58" s="645"/>
      <c r="E58" s="555"/>
      <c r="F58" s="268"/>
      <c r="G58" s="278"/>
      <c r="H58" s="239"/>
      <c r="I58" s="278"/>
      <c r="J58" s="278"/>
      <c r="K58" s="239"/>
      <c r="L58" s="268"/>
      <c r="M58" s="278"/>
      <c r="N58" s="238"/>
      <c r="P58" s="271"/>
      <c r="Q58" s="830" t="s">
        <v>13</v>
      </c>
      <c r="R58" s="830"/>
      <c r="S58" s="555"/>
      <c r="T58" s="268">
        <v>11896</v>
      </c>
      <c r="U58" s="238">
        <v>8402</v>
      </c>
      <c r="V58" s="238">
        <f>[4]参照用!B192</f>
        <v>6875</v>
      </c>
      <c r="W58" s="254">
        <v>7422</v>
      </c>
      <c r="X58" s="238">
        <v>2560</v>
      </c>
      <c r="Y58" s="238">
        <f>[4]参照用!C192</f>
        <v>9852</v>
      </c>
      <c r="Z58" s="254">
        <v>3665</v>
      </c>
      <c r="AA58" s="238">
        <v>6185</v>
      </c>
      <c r="AB58" s="238">
        <f>[4]参照用!D192</f>
        <v>7367</v>
      </c>
    </row>
    <row r="59" spans="1:28" s="118" customFormat="1" ht="17.100000000000001" customHeight="1" x14ac:dyDescent="0.4">
      <c r="A59" s="830" t="s">
        <v>367</v>
      </c>
      <c r="B59" s="830"/>
      <c r="C59" s="830"/>
      <c r="D59" s="830"/>
      <c r="E59" s="555"/>
      <c r="F59" s="268">
        <v>1011977</v>
      </c>
      <c r="G59" s="238">
        <v>925401</v>
      </c>
      <c r="H59" s="239">
        <f>VLOOKUP($A59,[4]参照用!$A$11:$D$255,2,FALSE)</f>
        <v>1577773</v>
      </c>
      <c r="I59" s="278">
        <v>932222</v>
      </c>
      <c r="J59" s="238">
        <v>867592</v>
      </c>
      <c r="K59" s="239">
        <f>VLOOKUP($A59,[4]参照用!$A$11:$D$255,3,FALSE)</f>
        <v>1564937</v>
      </c>
      <c r="L59" s="268">
        <v>828499</v>
      </c>
      <c r="M59" s="238">
        <v>889138</v>
      </c>
      <c r="N59" s="238">
        <f>VLOOKUP($A59,[4]参照用!$A$11:$D$255,4,FALSE)</f>
        <v>1419582</v>
      </c>
      <c r="Q59" s="271"/>
      <c r="R59" s="645"/>
      <c r="S59" s="555"/>
      <c r="T59" s="268"/>
      <c r="U59" s="278"/>
      <c r="V59" s="238"/>
      <c r="W59" s="254"/>
      <c r="X59" s="238"/>
      <c r="Y59" s="239"/>
      <c r="Z59" s="268"/>
      <c r="AA59" s="238"/>
      <c r="AB59" s="238"/>
    </row>
    <row r="60" spans="1:28" s="118" customFormat="1" ht="17.100000000000001" customHeight="1" x14ac:dyDescent="0.4">
      <c r="B60" s="830" t="s">
        <v>79</v>
      </c>
      <c r="C60" s="830"/>
      <c r="D60" s="830"/>
      <c r="E60" s="555"/>
      <c r="F60" s="268">
        <v>402643</v>
      </c>
      <c r="G60" s="238">
        <v>387878</v>
      </c>
      <c r="H60" s="239">
        <f>VLOOKUP($B60,[4]参照用!$A$11:$D$255,2,FALSE)</f>
        <v>527769</v>
      </c>
      <c r="I60" s="278">
        <v>394167</v>
      </c>
      <c r="J60" s="238">
        <v>379446</v>
      </c>
      <c r="K60" s="239">
        <f>VLOOKUP($B60,[4]参照用!$A$11:$D$255,3,FALSE)</f>
        <v>564500</v>
      </c>
      <c r="L60" s="268">
        <v>401804</v>
      </c>
      <c r="M60" s="238">
        <v>452723</v>
      </c>
      <c r="N60" s="238">
        <f>VLOOKUP($B60,[4]参照用!$A$11:$D$255,4,FALSE)</f>
        <v>497828</v>
      </c>
      <c r="P60" s="830" t="s">
        <v>78</v>
      </c>
      <c r="Q60" s="830"/>
      <c r="R60" s="830"/>
      <c r="S60" s="555"/>
      <c r="T60" s="268">
        <v>87210</v>
      </c>
      <c r="U60" s="238">
        <v>84362</v>
      </c>
      <c r="V60" s="238">
        <f>VLOOKUP($P60,[4]参照用!$A$11:$D$255,2,FALSE)</f>
        <v>176724</v>
      </c>
      <c r="W60" s="254">
        <v>80419</v>
      </c>
      <c r="X60" s="238">
        <v>69046</v>
      </c>
      <c r="Y60" s="239">
        <f>VLOOKUP($P60,[4]参照用!$A$11:$D$255,3,FALSE)</f>
        <v>174560</v>
      </c>
      <c r="Z60" s="268">
        <v>62346</v>
      </c>
      <c r="AA60" s="238">
        <v>65810</v>
      </c>
      <c r="AB60" s="238">
        <f>VLOOKUP($P60,[4]参照用!$A$11:$D$255,4,FALSE)</f>
        <v>185896</v>
      </c>
    </row>
    <row r="61" spans="1:28" s="118" customFormat="1" ht="17.100000000000001" customHeight="1" x14ac:dyDescent="0.4">
      <c r="B61" s="830" t="s">
        <v>62</v>
      </c>
      <c r="C61" s="830"/>
      <c r="D61" s="830"/>
      <c r="E61" s="555"/>
      <c r="F61" s="268">
        <v>315433</v>
      </c>
      <c r="G61" s="238">
        <v>303516</v>
      </c>
      <c r="H61" s="239">
        <f>VLOOKUP($B61,[4]参照用!$A$11:$D$255,2,FALSE)</f>
        <v>351044</v>
      </c>
      <c r="I61" s="278">
        <v>313748</v>
      </c>
      <c r="J61" s="238">
        <v>310400</v>
      </c>
      <c r="K61" s="239">
        <f>VLOOKUP($B61,[4]参照用!$A$11:$D$255,3,FALSE)</f>
        <v>389941</v>
      </c>
      <c r="L61" s="268">
        <v>339457</v>
      </c>
      <c r="M61" s="238">
        <v>386913</v>
      </c>
      <c r="N61" s="238">
        <f>VLOOKUP($B61,[4]参照用!$A$11:$D$255,4,FALSE)</f>
        <v>311932</v>
      </c>
      <c r="P61" s="271"/>
      <c r="Q61" s="830" t="s">
        <v>77</v>
      </c>
      <c r="R61" s="830"/>
      <c r="S61" s="555"/>
      <c r="T61" s="268">
        <v>11424</v>
      </c>
      <c r="U61" s="238">
        <v>12272</v>
      </c>
      <c r="V61" s="238">
        <f>VLOOKUP($Q61,[4]参照用!$A$11:$D$255,2,FALSE)</f>
        <v>39942</v>
      </c>
      <c r="W61" s="254">
        <v>9775</v>
      </c>
      <c r="X61" s="238">
        <v>9473</v>
      </c>
      <c r="Y61" s="239">
        <f>VLOOKUP($Q61,[4]参照用!$A$11:$D$255,3,FALSE)</f>
        <v>46154</v>
      </c>
      <c r="Z61" s="268">
        <v>6263</v>
      </c>
      <c r="AA61" s="238">
        <v>6711</v>
      </c>
      <c r="AB61" s="238">
        <f>VLOOKUP($Q61,[4]参照用!$A$11:$D$255,4,FALSE)</f>
        <v>47662</v>
      </c>
    </row>
    <row r="62" spans="1:28" s="118" customFormat="1" ht="17.100000000000001" customHeight="1" x14ac:dyDescent="0.4">
      <c r="E62" s="555"/>
      <c r="F62" s="268"/>
      <c r="G62" s="278"/>
      <c r="H62" s="239"/>
      <c r="I62" s="278"/>
      <c r="J62" s="278"/>
      <c r="K62" s="239"/>
      <c r="L62" s="268"/>
      <c r="M62" s="278"/>
      <c r="N62" s="238"/>
      <c r="P62" s="271"/>
      <c r="Q62" s="830" t="s">
        <v>76</v>
      </c>
      <c r="R62" s="830"/>
      <c r="S62" s="555"/>
      <c r="T62" s="268">
        <v>20123</v>
      </c>
      <c r="U62" s="238">
        <v>19141</v>
      </c>
      <c r="V62" s="238">
        <f>VLOOKUP($Q62,[4]参照用!$A$11:$D$255,2,FALSE)</f>
        <v>18887</v>
      </c>
      <c r="W62" s="254">
        <v>20225</v>
      </c>
      <c r="X62" s="238">
        <v>17848</v>
      </c>
      <c r="Y62" s="239">
        <f>VLOOKUP($Q62,[4]参照用!$A$11:$D$255,3,FALSE)</f>
        <v>19751</v>
      </c>
      <c r="Z62" s="268">
        <v>15878</v>
      </c>
      <c r="AA62" s="238">
        <v>16054</v>
      </c>
      <c r="AB62" s="238">
        <f>VLOOKUP($Q62,[4]参照用!$A$11:$D$255,4,FALSE)</f>
        <v>17178</v>
      </c>
    </row>
    <row r="63" spans="1:28" s="118" customFormat="1" ht="17.100000000000001" customHeight="1" x14ac:dyDescent="0.4">
      <c r="B63" s="830" t="s">
        <v>61</v>
      </c>
      <c r="C63" s="830"/>
      <c r="D63" s="830"/>
      <c r="E63" s="555"/>
      <c r="F63" s="268">
        <v>76097</v>
      </c>
      <c r="G63" s="238">
        <v>72851</v>
      </c>
      <c r="H63" s="239">
        <f>VLOOKUP($B63,[4]参照用!$A$11:$D$255,2,FALSE)</f>
        <v>88931</v>
      </c>
      <c r="I63" s="278">
        <v>75166</v>
      </c>
      <c r="J63" s="238">
        <v>71486</v>
      </c>
      <c r="K63" s="239">
        <f>VLOOKUP($B63,[4]参照用!$A$11:$D$255,3,FALSE)</f>
        <v>86790</v>
      </c>
      <c r="L63" s="268">
        <v>70121</v>
      </c>
      <c r="M63" s="238">
        <v>73880</v>
      </c>
      <c r="N63" s="238">
        <f>VLOOKUP($B63,[4]参照用!$A$11:$D$255,4,FALSE)</f>
        <v>92542</v>
      </c>
      <c r="P63" s="271"/>
      <c r="Q63" s="830" t="s">
        <v>75</v>
      </c>
      <c r="R63" s="830"/>
      <c r="S63" s="555"/>
      <c r="T63" s="268">
        <v>2927</v>
      </c>
      <c r="U63" s="238">
        <v>1434</v>
      </c>
      <c r="V63" s="238">
        <f>VLOOKUP($Q63,[4]参照用!$A$11:$D$255,2,FALSE)</f>
        <v>5114</v>
      </c>
      <c r="W63" s="254">
        <v>1371</v>
      </c>
      <c r="X63" s="238">
        <v>3644</v>
      </c>
      <c r="Y63" s="239">
        <f>VLOOKUP($Q63,[4]参照用!$A$11:$D$255,3,FALSE)</f>
        <v>9622</v>
      </c>
      <c r="Z63" s="268">
        <v>876</v>
      </c>
      <c r="AA63" s="238">
        <v>2728</v>
      </c>
      <c r="AB63" s="238">
        <f>VLOOKUP($Q63,[4]参照用!$A$11:$D$255,4,FALSE)</f>
        <v>6409</v>
      </c>
    </row>
    <row r="64" spans="1:28" s="118" customFormat="1" ht="17.100000000000001" customHeight="1" x14ac:dyDescent="0.4">
      <c r="C64" s="830" t="s">
        <v>60</v>
      </c>
      <c r="D64" s="830"/>
      <c r="E64" s="555"/>
      <c r="F64" s="268">
        <v>6881</v>
      </c>
      <c r="G64" s="238">
        <v>6331</v>
      </c>
      <c r="H64" s="239">
        <f>VLOOKUP($C64,[4]参照用!$A$11:$D$255,2,FALSE)</f>
        <v>7238</v>
      </c>
      <c r="I64" s="278">
        <v>6360</v>
      </c>
      <c r="J64" s="238">
        <v>5685</v>
      </c>
      <c r="K64" s="239">
        <f>VLOOKUP($C64,[4]参照用!$A$11:$D$255,3,FALSE)</f>
        <v>6841</v>
      </c>
      <c r="L64" s="268">
        <v>6115</v>
      </c>
      <c r="M64" s="238">
        <v>5957</v>
      </c>
      <c r="N64" s="238">
        <f>VLOOKUP($C64,[4]参照用!$A$11:$D$255,4,FALSE)</f>
        <v>7262</v>
      </c>
      <c r="P64" s="271"/>
      <c r="Q64" s="830" t="s">
        <v>74</v>
      </c>
      <c r="R64" s="830"/>
      <c r="S64" s="555"/>
      <c r="T64" s="268">
        <v>52662</v>
      </c>
      <c r="U64" s="238">
        <v>51365</v>
      </c>
      <c r="V64" s="238">
        <f>VLOOKUP($Q64,[4]参照用!$A$11:$D$255,2,FALSE)</f>
        <v>112704</v>
      </c>
      <c r="W64" s="254">
        <v>48748</v>
      </c>
      <c r="X64" s="238">
        <v>38081</v>
      </c>
      <c r="Y64" s="239">
        <f>VLOOKUP($Q64,[4]参照用!$A$11:$D$255,3,FALSE)</f>
        <v>99033</v>
      </c>
      <c r="Z64" s="268">
        <v>39329</v>
      </c>
      <c r="AA64" s="238">
        <v>40317</v>
      </c>
      <c r="AB64" s="238">
        <f>VLOOKUP($Q64,[4]参照用!$A$11:$D$255,4,FALSE)</f>
        <v>114646</v>
      </c>
    </row>
    <row r="65" spans="2:28" s="118" customFormat="1" ht="17.100000000000001" customHeight="1" x14ac:dyDescent="0.4">
      <c r="C65" s="830" t="s">
        <v>59</v>
      </c>
      <c r="D65" s="830"/>
      <c r="E65" s="555"/>
      <c r="F65" s="268">
        <v>4732</v>
      </c>
      <c r="G65" s="238">
        <v>4587</v>
      </c>
      <c r="H65" s="239">
        <f>VLOOKUP($C65,[4]参照用!$A$11:$D$255,2,FALSE)</f>
        <v>7240</v>
      </c>
      <c r="I65" s="278">
        <v>4635</v>
      </c>
      <c r="J65" s="238">
        <v>4198</v>
      </c>
      <c r="K65" s="239">
        <f>VLOOKUP($C65,[4]参照用!$A$11:$D$255,3,FALSE)</f>
        <v>6830</v>
      </c>
      <c r="L65" s="268">
        <v>4354</v>
      </c>
      <c r="M65" s="238">
        <v>6011</v>
      </c>
      <c r="N65" s="238">
        <f>VLOOKUP($C65,[4]参照用!$A$11:$D$255,4,FALSE)</f>
        <v>13044</v>
      </c>
      <c r="P65" s="271"/>
      <c r="Q65" s="830" t="s">
        <v>73</v>
      </c>
      <c r="R65" s="830"/>
      <c r="S65" s="555"/>
      <c r="T65" s="268">
        <v>74</v>
      </c>
      <c r="U65" s="238">
        <v>150</v>
      </c>
      <c r="V65" s="238">
        <f>VLOOKUP($Q65,[4]参照用!$A$11:$D$255,2,FALSE)</f>
        <v>77</v>
      </c>
      <c r="W65" s="254">
        <v>299</v>
      </c>
      <c r="X65" s="238">
        <v>0</v>
      </c>
      <c r="Y65" s="239">
        <f>VLOOKUP($Q65,[4]参照用!$A$11:$D$255,3,FALSE)</f>
        <v>0</v>
      </c>
      <c r="Z65" s="280">
        <v>0</v>
      </c>
      <c r="AA65" s="238">
        <v>0</v>
      </c>
      <c r="AB65" s="238">
        <f>VLOOKUP($Q65,[4]参照用!$A$11:$D$255,4,FALSE)</f>
        <v>0</v>
      </c>
    </row>
    <row r="66" spans="2:28" s="118" customFormat="1" ht="17.100000000000001" customHeight="1" x14ac:dyDescent="0.4">
      <c r="C66" s="830" t="s">
        <v>58</v>
      </c>
      <c r="D66" s="830"/>
      <c r="E66" s="555"/>
      <c r="F66" s="268">
        <v>7957</v>
      </c>
      <c r="G66" s="238">
        <v>7648</v>
      </c>
      <c r="H66" s="239">
        <f>VLOOKUP($C66,[4]参照用!$A$11:$D$255,2,FALSE)</f>
        <v>9092</v>
      </c>
      <c r="I66" s="278">
        <v>9021</v>
      </c>
      <c r="J66" s="238">
        <v>9349</v>
      </c>
      <c r="K66" s="239">
        <f>VLOOKUP($C66,[4]参照用!$A$11:$D$255,3,FALSE)</f>
        <v>10483</v>
      </c>
      <c r="L66" s="268">
        <v>8340</v>
      </c>
      <c r="M66" s="238">
        <v>8698</v>
      </c>
      <c r="N66" s="238">
        <f>VLOOKUP($C66,[4]参照用!$A$11:$D$255,4,FALSE)</f>
        <v>11036</v>
      </c>
      <c r="Q66" s="271"/>
      <c r="R66" s="645"/>
      <c r="S66" s="555"/>
      <c r="T66" s="268"/>
      <c r="U66" s="278"/>
      <c r="V66" s="238"/>
      <c r="W66" s="254"/>
      <c r="X66" s="238"/>
      <c r="Y66" s="239"/>
      <c r="Z66" s="268"/>
      <c r="AA66" s="238"/>
      <c r="AB66" s="238"/>
    </row>
    <row r="67" spans="2:28" s="118" customFormat="1" ht="17.100000000000001" customHeight="1" x14ac:dyDescent="0.4">
      <c r="C67" s="830" t="s">
        <v>57</v>
      </c>
      <c r="D67" s="830"/>
      <c r="E67" s="555"/>
      <c r="F67" s="268">
        <v>3738</v>
      </c>
      <c r="G67" s="238">
        <v>3583</v>
      </c>
      <c r="H67" s="239">
        <f>VLOOKUP($C67,[4]参照用!$A$11:$D$255,2,FALSE)</f>
        <v>3860</v>
      </c>
      <c r="I67" s="278">
        <v>3495</v>
      </c>
      <c r="J67" s="238">
        <v>3448</v>
      </c>
      <c r="K67" s="239">
        <f>VLOOKUP($C67,[4]参照用!$A$11:$D$255,3,FALSE)</f>
        <v>4235</v>
      </c>
      <c r="L67" s="268">
        <v>3502</v>
      </c>
      <c r="M67" s="238">
        <v>3495</v>
      </c>
      <c r="N67" s="238">
        <f>VLOOKUP($C67,[4]参照用!$A$11:$D$255,4,FALSE)</f>
        <v>3694</v>
      </c>
      <c r="P67" s="834" t="s">
        <v>368</v>
      </c>
      <c r="Q67" s="834"/>
      <c r="R67" s="834"/>
      <c r="S67" s="555"/>
      <c r="T67" s="268">
        <v>552884</v>
      </c>
      <c r="U67" s="238">
        <v>476073</v>
      </c>
      <c r="V67" s="238">
        <f>VLOOKUP($P67,[4]参照用!$A$11:$D$255,2,FALSE)</f>
        <v>968005</v>
      </c>
      <c r="W67" s="254">
        <v>496560</v>
      </c>
      <c r="X67" s="238">
        <v>437668</v>
      </c>
      <c r="Y67" s="239">
        <f>VLOOKUP($P67,[4]参照用!$A$11:$D$255,3,FALSE)</f>
        <v>952136</v>
      </c>
      <c r="Z67" s="268">
        <v>377417</v>
      </c>
      <c r="AA67" s="238">
        <v>378513</v>
      </c>
      <c r="AB67" s="238">
        <f>VLOOKUP($P67,[4]参照用!$A$11:$D$255,4,FALSE)</f>
        <v>848768</v>
      </c>
    </row>
    <row r="68" spans="2:28" s="118" customFormat="1" ht="17.100000000000001" customHeight="1" x14ac:dyDescent="0.4">
      <c r="C68" s="830" t="s">
        <v>56</v>
      </c>
      <c r="D68" s="830"/>
      <c r="E68" s="555"/>
      <c r="F68" s="268">
        <v>8462</v>
      </c>
      <c r="G68" s="238">
        <v>7748</v>
      </c>
      <c r="H68" s="239">
        <f>VLOOKUP($C68,[4]参照用!$A$11:$D$255,2,FALSE)</f>
        <v>8143</v>
      </c>
      <c r="I68" s="278">
        <v>8538</v>
      </c>
      <c r="J68" s="238">
        <v>7589</v>
      </c>
      <c r="K68" s="239">
        <f>VLOOKUP($C68,[4]参照用!$A$11:$D$255,3,FALSE)</f>
        <v>8033</v>
      </c>
      <c r="L68" s="268">
        <v>8689</v>
      </c>
      <c r="M68" s="238">
        <v>8805</v>
      </c>
      <c r="N68" s="238">
        <f>VLOOKUP($C68,[4]参照用!$A$11:$D$255,4,FALSE)</f>
        <v>9296</v>
      </c>
      <c r="P68" s="271"/>
      <c r="Q68" s="830" t="s">
        <v>72</v>
      </c>
      <c r="R68" s="830"/>
      <c r="S68" s="555"/>
      <c r="T68" s="268">
        <v>428408</v>
      </c>
      <c r="U68" s="238">
        <v>361506</v>
      </c>
      <c r="V68" s="238">
        <f>VLOOKUP($Q68,[4]参照用!$A$11:$D$255,2,FALSE)</f>
        <v>828572</v>
      </c>
      <c r="W68" s="254">
        <v>391874</v>
      </c>
      <c r="X68" s="238">
        <v>343685</v>
      </c>
      <c r="Y68" s="239">
        <f>VLOOKUP($Q68,[4]参照用!$A$11:$D$255,3,FALSE)</f>
        <v>802303</v>
      </c>
      <c r="Z68" s="268">
        <v>304814</v>
      </c>
      <c r="AA68" s="238">
        <v>287826</v>
      </c>
      <c r="AB68" s="238">
        <f>VLOOKUP($Q68,[4]参照用!$A$11:$D$255,4,FALSE)</f>
        <v>771176</v>
      </c>
    </row>
    <row r="69" spans="2:28" s="118" customFormat="1" ht="17.100000000000001" customHeight="1" x14ac:dyDescent="0.4">
      <c r="C69" s="830" t="s">
        <v>55</v>
      </c>
      <c r="D69" s="830"/>
      <c r="E69" s="555"/>
      <c r="F69" s="268">
        <v>2302</v>
      </c>
      <c r="G69" s="238">
        <v>2029</v>
      </c>
      <c r="H69" s="239">
        <f>VLOOKUP($C69,[4]参照用!$A$11:$D$255,2,FALSE)</f>
        <v>2527</v>
      </c>
      <c r="I69" s="278">
        <v>1927</v>
      </c>
      <c r="J69" s="238">
        <v>2210</v>
      </c>
      <c r="K69" s="239">
        <f>VLOOKUP($C69,[4]参照用!$A$11:$D$255,3,FALSE)</f>
        <v>2193</v>
      </c>
      <c r="L69" s="268">
        <v>1621</v>
      </c>
      <c r="M69" s="238">
        <v>1880</v>
      </c>
      <c r="N69" s="238">
        <f>VLOOKUP($C69,[4]参照用!$A$11:$D$255,4,FALSE)</f>
        <v>2257</v>
      </c>
      <c r="P69" s="271"/>
      <c r="Q69" s="830" t="s">
        <v>369</v>
      </c>
      <c r="R69" s="830"/>
      <c r="S69" s="555"/>
      <c r="T69" s="268">
        <v>22662</v>
      </c>
      <c r="U69" s="238">
        <v>23825</v>
      </c>
      <c r="V69" s="238">
        <f>VLOOKUP($Q69,[4]参照用!$A$11:$D$255,2,FALSE)</f>
        <v>30101</v>
      </c>
      <c r="W69" s="254">
        <v>17405</v>
      </c>
      <c r="X69" s="238">
        <v>25596</v>
      </c>
      <c r="Y69" s="239">
        <f>VLOOKUP($Q69,[4]参照用!$A$11:$D$255,3,FALSE)</f>
        <v>22983</v>
      </c>
      <c r="Z69" s="268">
        <v>19411</v>
      </c>
      <c r="AA69" s="238">
        <v>25498</v>
      </c>
      <c r="AB69" s="238">
        <f>VLOOKUP($Q69,[4]参照用!$A$11:$D$255,4,FALSE)</f>
        <v>35097</v>
      </c>
    </row>
    <row r="70" spans="2:28" s="118" customFormat="1" ht="17.100000000000001" customHeight="1" x14ac:dyDescent="0.4">
      <c r="C70" s="830" t="s">
        <v>54</v>
      </c>
      <c r="D70" s="830"/>
      <c r="E70" s="555"/>
      <c r="F70" s="268">
        <v>3538</v>
      </c>
      <c r="G70" s="238">
        <v>3608</v>
      </c>
      <c r="H70" s="239">
        <f>VLOOKUP($C70,[4]参照用!$A$11:$D$255,2,FALSE)</f>
        <v>4052</v>
      </c>
      <c r="I70" s="278">
        <v>3698</v>
      </c>
      <c r="J70" s="238">
        <v>4147</v>
      </c>
      <c r="K70" s="239">
        <f>VLOOKUP($C70,[4]参照用!$A$11:$D$255,3,FALSE)</f>
        <v>4714</v>
      </c>
      <c r="L70" s="268">
        <v>3490</v>
      </c>
      <c r="M70" s="238">
        <v>3551</v>
      </c>
      <c r="N70" s="238">
        <f>VLOOKUP($C70,[4]参照用!$A$11:$D$255,4,FALSE)</f>
        <v>3770</v>
      </c>
      <c r="P70" s="271"/>
      <c r="Q70" s="830" t="s">
        <v>71</v>
      </c>
      <c r="R70" s="830"/>
      <c r="S70" s="555"/>
      <c r="T70" s="268">
        <v>1351</v>
      </c>
      <c r="U70" s="238">
        <v>1533</v>
      </c>
      <c r="V70" s="238">
        <f>VLOOKUP($Q70,[4]参照用!$A$11:$D$255,2,FALSE)</f>
        <v>3408</v>
      </c>
      <c r="W70" s="254">
        <v>3836</v>
      </c>
      <c r="X70" s="238">
        <v>2185</v>
      </c>
      <c r="Y70" s="239">
        <f>VLOOKUP($Q70,[4]参照用!$A$11:$D$255,3,FALSE)</f>
        <v>2585</v>
      </c>
      <c r="Z70" s="268">
        <v>65</v>
      </c>
      <c r="AA70" s="238">
        <v>63</v>
      </c>
      <c r="AB70" s="238">
        <f>VLOOKUP($Q70,[4]参照用!$A$11:$D$255,4,FALSE)</f>
        <v>1448</v>
      </c>
    </row>
    <row r="71" spans="2:28" s="118" customFormat="1" ht="17.100000000000001" customHeight="1" x14ac:dyDescent="0.4">
      <c r="C71" s="830" t="s">
        <v>53</v>
      </c>
      <c r="D71" s="830"/>
      <c r="E71" s="555"/>
      <c r="F71" s="268">
        <v>5900</v>
      </c>
      <c r="G71" s="238">
        <v>5683</v>
      </c>
      <c r="H71" s="239">
        <f>VLOOKUP($C71,[4]参照用!$A$11:$D$255,2,FALSE)</f>
        <v>7718</v>
      </c>
      <c r="I71" s="278">
        <v>5416</v>
      </c>
      <c r="J71" s="238">
        <v>6027</v>
      </c>
      <c r="K71" s="239">
        <f>VLOOKUP($C71,[4]参照用!$A$11:$D$255,3,FALSE)</f>
        <v>7317</v>
      </c>
      <c r="L71" s="268">
        <v>5178</v>
      </c>
      <c r="M71" s="238">
        <v>5088</v>
      </c>
      <c r="N71" s="238">
        <f>VLOOKUP($C71,[4]参照用!$A$11:$D$255,4,FALSE)</f>
        <v>6800</v>
      </c>
      <c r="P71" s="271"/>
      <c r="Q71" s="830" t="s">
        <v>70</v>
      </c>
      <c r="R71" s="830"/>
      <c r="S71" s="555"/>
      <c r="T71" s="268">
        <v>33980</v>
      </c>
      <c r="U71" s="238">
        <v>34213</v>
      </c>
      <c r="V71" s="238">
        <f>VLOOKUP($Q71,[4]参照用!$A$11:$D$255,2,FALSE)</f>
        <v>38700</v>
      </c>
      <c r="W71" s="254">
        <v>19365</v>
      </c>
      <c r="X71" s="238">
        <v>22234</v>
      </c>
      <c r="Y71" s="239">
        <f>VLOOKUP($Q71,[4]参照用!$A$11:$D$255,3,FALSE)</f>
        <v>38514</v>
      </c>
      <c r="Z71" s="268">
        <v>17496</v>
      </c>
      <c r="AA71" s="238">
        <v>19185</v>
      </c>
      <c r="AB71" s="238">
        <f>VLOOKUP($Q71,[4]参照用!$A$11:$D$255,4,FALSE)</f>
        <v>14365</v>
      </c>
    </row>
    <row r="72" spans="2:28" s="118" customFormat="1" ht="17.100000000000001" customHeight="1" x14ac:dyDescent="0.4">
      <c r="C72" s="830" t="s">
        <v>52</v>
      </c>
      <c r="D72" s="830"/>
      <c r="E72" s="555"/>
      <c r="F72" s="268">
        <v>10213</v>
      </c>
      <c r="G72" s="238">
        <v>9655</v>
      </c>
      <c r="H72" s="239">
        <f>VLOOKUP($C72,[4]参照用!$A$11:$D$255,2,FALSE)</f>
        <v>12915</v>
      </c>
      <c r="I72" s="278">
        <v>10108</v>
      </c>
      <c r="J72" s="238">
        <v>8293</v>
      </c>
      <c r="K72" s="239">
        <f>VLOOKUP($C72,[4]参照用!$A$11:$D$255,3,FALSE)</f>
        <v>9337</v>
      </c>
      <c r="L72" s="268">
        <v>8092</v>
      </c>
      <c r="M72" s="238">
        <v>9209</v>
      </c>
      <c r="N72" s="238">
        <f>VLOOKUP($C72,[4]参照用!$A$11:$D$255,4,FALSE)</f>
        <v>11796</v>
      </c>
      <c r="P72" s="271"/>
      <c r="Q72" s="830" t="s">
        <v>69</v>
      </c>
      <c r="R72" s="830"/>
      <c r="S72" s="555"/>
      <c r="T72" s="268">
        <v>2237</v>
      </c>
      <c r="U72" s="238">
        <v>2138</v>
      </c>
      <c r="V72" s="238">
        <f>VLOOKUP($Q72,[4]参照用!$A$11:$D$255,2,FALSE)</f>
        <v>4563</v>
      </c>
      <c r="W72" s="254">
        <v>1101</v>
      </c>
      <c r="X72" s="238">
        <v>1070</v>
      </c>
      <c r="Y72" s="239">
        <f>VLOOKUP($Q72,[4]参照用!$A$11:$D$255,3,FALSE)</f>
        <v>3220</v>
      </c>
      <c r="Z72" s="268">
        <v>1745</v>
      </c>
      <c r="AA72" s="238">
        <v>2136</v>
      </c>
      <c r="AB72" s="238">
        <f>VLOOKUP($Q72,[4]参照用!$A$11:$D$255,4,FALSE)</f>
        <v>1713</v>
      </c>
    </row>
    <row r="73" spans="2:28" s="118" customFormat="1" ht="17.100000000000001" customHeight="1" x14ac:dyDescent="0.4">
      <c r="C73" s="830" t="s">
        <v>51</v>
      </c>
      <c r="D73" s="830"/>
      <c r="E73" s="555"/>
      <c r="F73" s="268">
        <v>4718</v>
      </c>
      <c r="G73" s="238">
        <v>4197</v>
      </c>
      <c r="H73" s="239">
        <f>VLOOKUP($C73,[4]参照用!$A$11:$D$255,2,FALSE)</f>
        <v>4540</v>
      </c>
      <c r="I73" s="278">
        <v>4172</v>
      </c>
      <c r="J73" s="238">
        <v>3608</v>
      </c>
      <c r="K73" s="239">
        <f>VLOOKUP($C73,[4]参照用!$A$11:$D$255,3,FALSE)</f>
        <v>4903</v>
      </c>
      <c r="L73" s="268">
        <v>5491</v>
      </c>
      <c r="M73" s="238">
        <v>5194</v>
      </c>
      <c r="N73" s="238">
        <f>VLOOKUP($C73,[4]参照用!$A$11:$D$255,4,FALSE)</f>
        <v>5182</v>
      </c>
      <c r="P73" s="271"/>
      <c r="Q73" s="833" t="s">
        <v>68</v>
      </c>
      <c r="R73" s="833"/>
      <c r="S73" s="555"/>
      <c r="T73" s="268">
        <v>6486</v>
      </c>
      <c r="U73" s="238">
        <v>7200</v>
      </c>
      <c r="V73" s="238">
        <f>VLOOKUP($Q73,[4]参照用!$A$11:$D$255,2,FALSE)</f>
        <v>7240</v>
      </c>
      <c r="W73" s="254">
        <v>2627</v>
      </c>
      <c r="X73" s="238">
        <v>4308</v>
      </c>
      <c r="Y73" s="239">
        <f>VLOOKUP($Q73,[4]参照用!$A$11:$D$255,3,FALSE)</f>
        <v>10871</v>
      </c>
      <c r="Z73" s="268">
        <v>7341</v>
      </c>
      <c r="AA73" s="238">
        <v>7579</v>
      </c>
      <c r="AB73" s="238">
        <f>VLOOKUP($Q73,[4]参照用!$A$11:$D$255,4,FALSE)</f>
        <v>10501</v>
      </c>
    </row>
    <row r="74" spans="2:28" s="118" customFormat="1" ht="17.100000000000001" customHeight="1" x14ac:dyDescent="0.4">
      <c r="C74" s="830" t="s">
        <v>50</v>
      </c>
      <c r="D74" s="830"/>
      <c r="E74" s="555"/>
      <c r="F74" s="268">
        <v>2975</v>
      </c>
      <c r="G74" s="238">
        <v>2971</v>
      </c>
      <c r="H74" s="239">
        <f>VLOOKUP($C74,[4]参照用!$A$11:$D$255,2,FALSE)</f>
        <v>3805</v>
      </c>
      <c r="I74" s="278">
        <v>2051</v>
      </c>
      <c r="J74" s="238">
        <v>2125</v>
      </c>
      <c r="K74" s="239">
        <f>VLOOKUP($C74,[4]参照用!$A$11:$D$255,3,FALSE)</f>
        <v>3772</v>
      </c>
      <c r="L74" s="268">
        <v>4563</v>
      </c>
      <c r="M74" s="238">
        <v>5138</v>
      </c>
      <c r="N74" s="238">
        <f>VLOOKUP($C74,[4]参照用!$A$11:$D$255,4,FALSE)</f>
        <v>5644</v>
      </c>
      <c r="P74" s="271"/>
      <c r="Q74" s="833" t="s">
        <v>67</v>
      </c>
      <c r="R74" s="833"/>
      <c r="S74" s="555"/>
      <c r="T74" s="268">
        <v>43498</v>
      </c>
      <c r="U74" s="238">
        <v>42569</v>
      </c>
      <c r="V74" s="238">
        <f>VLOOKUP($Q74,[4]参照用!$A$11:$D$255,2,FALSE)</f>
        <v>44355</v>
      </c>
      <c r="W74" s="254">
        <v>59511</v>
      </c>
      <c r="X74" s="238">
        <v>38581</v>
      </c>
      <c r="Y74" s="239">
        <f>VLOOKUP($Q74,[4]参照用!$A$11:$D$255,3,FALSE)</f>
        <v>71223</v>
      </c>
      <c r="Z74" s="268">
        <v>25883</v>
      </c>
      <c r="AA74" s="238">
        <v>35709</v>
      </c>
      <c r="AB74" s="238">
        <f>VLOOKUP($Q74,[4]参照用!$A$11:$D$255,4,FALSE)</f>
        <v>13925</v>
      </c>
    </row>
    <row r="75" spans="2:28" s="118" customFormat="1" ht="17.100000000000001" customHeight="1" x14ac:dyDescent="0.4">
      <c r="C75" s="830" t="s">
        <v>49</v>
      </c>
      <c r="D75" s="830"/>
      <c r="E75" s="555"/>
      <c r="F75" s="268">
        <v>14682</v>
      </c>
      <c r="G75" s="238">
        <v>14812</v>
      </c>
      <c r="H75" s="239">
        <f>VLOOKUP($C75,[4]参照用!$A$11:$D$255,2,FALSE)</f>
        <v>17802</v>
      </c>
      <c r="I75" s="278">
        <v>15744</v>
      </c>
      <c r="J75" s="238">
        <v>14806</v>
      </c>
      <c r="K75" s="239">
        <f>VLOOKUP($C75,[4]参照用!$A$11:$D$255,3,FALSE)</f>
        <v>18132</v>
      </c>
      <c r="L75" s="268">
        <v>10686</v>
      </c>
      <c r="M75" s="238">
        <v>10854</v>
      </c>
      <c r="N75" s="238">
        <f>VLOOKUP($C75,[4]参照用!$A$11:$D$255,4,FALSE)</f>
        <v>12760</v>
      </c>
      <c r="P75" s="271"/>
      <c r="Q75" s="830" t="s">
        <v>66</v>
      </c>
      <c r="R75" s="830"/>
      <c r="S75" s="555"/>
      <c r="T75" s="268">
        <v>13681</v>
      </c>
      <c r="U75" s="238">
        <v>2499</v>
      </c>
      <c r="V75" s="238">
        <f>VLOOKUP($Q75,[4]参照用!$A$11:$D$255,2,FALSE)</f>
        <v>10361</v>
      </c>
      <c r="W75" s="281">
        <v>0</v>
      </c>
      <c r="X75" s="238">
        <v>0</v>
      </c>
      <c r="Y75" s="239">
        <f>VLOOKUP($Q75,[4]参照用!$A$11:$D$255,3,FALSE)</f>
        <v>0</v>
      </c>
      <c r="Z75" s="259">
        <v>0</v>
      </c>
      <c r="AA75" s="238">
        <v>0</v>
      </c>
      <c r="AB75" s="238">
        <f>VLOOKUP($Q75,[4]参照用!$A$11:$D$255,4,FALSE)</f>
        <v>0</v>
      </c>
    </row>
    <row r="76" spans="2:28" s="118" customFormat="1" ht="17.100000000000001" customHeight="1" x14ac:dyDescent="0.4">
      <c r="C76" s="830"/>
      <c r="D76" s="830"/>
      <c r="E76" s="555"/>
      <c r="F76" s="268"/>
      <c r="G76" s="238"/>
      <c r="H76" s="239"/>
      <c r="I76" s="278"/>
      <c r="J76" s="238"/>
      <c r="K76" s="239"/>
      <c r="L76" s="268"/>
      <c r="M76" s="238"/>
      <c r="N76" s="238"/>
      <c r="P76" s="271"/>
      <c r="Q76" s="835" t="s">
        <v>370</v>
      </c>
      <c r="R76" s="835"/>
      <c r="S76" s="555"/>
      <c r="T76" s="268">
        <v>580</v>
      </c>
      <c r="U76" s="238">
        <v>589</v>
      </c>
      <c r="V76" s="238">
        <f>VLOOKUP($Q76,[4]参照用!$A$11:$D$255,2,FALSE)</f>
        <v>705</v>
      </c>
      <c r="W76" s="254">
        <v>842</v>
      </c>
      <c r="X76" s="238">
        <v>10</v>
      </c>
      <c r="Y76" s="239">
        <f>VLOOKUP($Q76,[4]参照用!$A$11:$D$255,3,FALSE)</f>
        <v>437</v>
      </c>
      <c r="Z76" s="268">
        <v>663</v>
      </c>
      <c r="AA76" s="238">
        <v>517</v>
      </c>
      <c r="AB76" s="238">
        <f>VLOOKUP($Q76,[4]参照用!$A$11:$D$255,4,FALSE)</f>
        <v>543</v>
      </c>
    </row>
    <row r="77" spans="2:28" s="118" customFormat="1" ht="17.100000000000001" customHeight="1" x14ac:dyDescent="0.4">
      <c r="B77" s="830" t="s">
        <v>48</v>
      </c>
      <c r="C77" s="830"/>
      <c r="D77" s="830"/>
      <c r="E77" s="555"/>
      <c r="F77" s="268">
        <v>19010</v>
      </c>
      <c r="G77" s="238">
        <v>20317</v>
      </c>
      <c r="H77" s="239">
        <f>VLOOKUP($B77,[4]参照用!$A$11:$D$255,2,FALSE)</f>
        <v>19576</v>
      </c>
      <c r="I77" s="278">
        <v>27456</v>
      </c>
      <c r="J77" s="238">
        <v>16126</v>
      </c>
      <c r="K77" s="239">
        <f>VLOOKUP($B77,[4]参照用!$A$11:$D$255,3,FALSE)</f>
        <v>16573</v>
      </c>
      <c r="L77" s="268">
        <v>13873</v>
      </c>
      <c r="M77" s="238">
        <v>7618</v>
      </c>
      <c r="N77" s="238">
        <f>VLOOKUP($B77,[4]参照用!$A$11:$D$255,4,FALSE)</f>
        <v>7373</v>
      </c>
      <c r="P77" s="271"/>
      <c r="R77" s="645"/>
      <c r="S77" s="555"/>
      <c r="T77" s="268"/>
      <c r="U77" s="278"/>
      <c r="V77" s="238"/>
      <c r="W77" s="254"/>
      <c r="X77" s="238"/>
      <c r="Y77" s="239"/>
      <c r="Z77" s="268"/>
      <c r="AA77" s="238"/>
      <c r="AB77" s="238"/>
    </row>
    <row r="78" spans="2:28" s="118" customFormat="1" ht="17.100000000000001" customHeight="1" x14ac:dyDescent="0.4">
      <c r="C78" s="830" t="s">
        <v>47</v>
      </c>
      <c r="D78" s="830"/>
      <c r="E78" s="555"/>
      <c r="F78" s="268">
        <v>13732</v>
      </c>
      <c r="G78" s="238">
        <v>12851</v>
      </c>
      <c r="H78" s="239">
        <f>VLOOKUP($C78,[4]参照用!$A$11:$D$255,2,FALSE)</f>
        <v>12663</v>
      </c>
      <c r="I78" s="278">
        <v>22120</v>
      </c>
      <c r="J78" s="238">
        <v>14883</v>
      </c>
      <c r="K78" s="239">
        <f>VLOOKUP($C78,[4]参照用!$A$11:$D$255,3,FALSE)</f>
        <v>16487</v>
      </c>
      <c r="L78" s="268">
        <v>12426</v>
      </c>
      <c r="M78" s="238">
        <v>7240</v>
      </c>
      <c r="N78" s="238">
        <f>VLOOKUP($C78,[4]参照用!$A$11:$D$255,4,FALSE)</f>
        <v>4986</v>
      </c>
      <c r="P78" s="830" t="s">
        <v>65</v>
      </c>
      <c r="Q78" s="830"/>
      <c r="R78" s="830"/>
      <c r="S78" s="555"/>
      <c r="T78" s="268">
        <v>56450</v>
      </c>
      <c r="U78" s="238">
        <v>61450</v>
      </c>
      <c r="V78" s="238">
        <f>VLOOKUP($P78,[4]参照用!$A$11:$D$255,2,FALSE)</f>
        <v>81999</v>
      </c>
      <c r="W78" s="254">
        <v>41495</v>
      </c>
      <c r="X78" s="238">
        <v>50478</v>
      </c>
      <c r="Y78" s="239">
        <f>VLOOKUP($P78,[4]参照用!$A$11:$D$255,3,FALSE)</f>
        <v>48301</v>
      </c>
      <c r="Z78" s="268">
        <v>49278</v>
      </c>
      <c r="AA78" s="238">
        <v>57901</v>
      </c>
      <c r="AB78" s="238">
        <f>VLOOKUP($P78,[4]参照用!$A$11:$D$255,4,FALSE)</f>
        <v>72985</v>
      </c>
    </row>
    <row r="79" spans="2:28" s="118" customFormat="1" ht="17.100000000000001" customHeight="1" x14ac:dyDescent="0.4">
      <c r="C79" s="830" t="s">
        <v>46</v>
      </c>
      <c r="D79" s="830"/>
      <c r="E79" s="555"/>
      <c r="F79" s="268">
        <v>5277</v>
      </c>
      <c r="G79" s="238">
        <v>7466</v>
      </c>
      <c r="H79" s="239">
        <f>VLOOKUP($C79,[4]参照用!$A$11:$D$255,2,FALSE)</f>
        <v>6913</v>
      </c>
      <c r="I79" s="278">
        <v>5336</v>
      </c>
      <c r="J79" s="238">
        <v>1243</v>
      </c>
      <c r="K79" s="239">
        <f>VLOOKUP($C79,[4]参照用!$A$11:$D$255,3,FALSE)</f>
        <v>87</v>
      </c>
      <c r="L79" s="268">
        <v>1447</v>
      </c>
      <c r="M79" s="238">
        <v>379</v>
      </c>
      <c r="N79" s="238">
        <f>VLOOKUP($C79,[4]参照用!$A$11:$D$255,4,FALSE)</f>
        <v>2387</v>
      </c>
      <c r="S79" s="555"/>
      <c r="U79" s="278"/>
      <c r="V79" s="238"/>
      <c r="W79" s="254"/>
      <c r="X79" s="238"/>
      <c r="Y79" s="239"/>
      <c r="Z79" s="278"/>
      <c r="AA79" s="238"/>
      <c r="AB79" s="238"/>
    </row>
    <row r="80" spans="2:28" s="118" customFormat="1" ht="17.100000000000001" customHeight="1" x14ac:dyDescent="0.4">
      <c r="C80" s="645"/>
      <c r="D80" s="645"/>
      <c r="E80" s="555"/>
      <c r="F80" s="274"/>
      <c r="G80" s="274"/>
      <c r="H80" s="279"/>
      <c r="I80" s="653"/>
      <c r="J80" s="653"/>
      <c r="K80" s="279"/>
      <c r="L80" s="274"/>
      <c r="M80" s="274"/>
      <c r="N80" s="278"/>
      <c r="O80" s="830"/>
      <c r="P80" s="830"/>
      <c r="Q80" s="830"/>
      <c r="R80" s="830"/>
      <c r="S80" s="555"/>
      <c r="T80" s="278"/>
      <c r="U80" s="238"/>
      <c r="V80" s="238"/>
      <c r="W80" s="254"/>
      <c r="X80" s="238"/>
      <c r="Y80" s="239"/>
      <c r="Z80" s="268"/>
      <c r="AA80" s="238"/>
      <c r="AB80" s="238"/>
    </row>
    <row r="81" spans="1:28" s="118" customFormat="1" ht="17.100000000000001" customHeight="1" x14ac:dyDescent="0.4">
      <c r="B81" s="830" t="s">
        <v>45</v>
      </c>
      <c r="C81" s="830"/>
      <c r="D81" s="830"/>
      <c r="E81" s="282"/>
      <c r="F81" s="268">
        <v>19231</v>
      </c>
      <c r="G81" s="238">
        <v>18682</v>
      </c>
      <c r="H81" s="239">
        <f>VLOOKUP($B81,[4]参照用!$A$11:$D$255,2,FALSE)</f>
        <v>21518</v>
      </c>
      <c r="I81" s="254">
        <v>18215</v>
      </c>
      <c r="J81" s="238">
        <v>18388</v>
      </c>
      <c r="K81" s="239">
        <f>VLOOKUP($B81,[4]参照用!$A$11:$D$255,3,FALSE)</f>
        <v>19922</v>
      </c>
      <c r="L81" s="254">
        <v>17188</v>
      </c>
      <c r="M81" s="238">
        <v>18449</v>
      </c>
      <c r="N81" s="238">
        <f>VLOOKUP($B81,[4]参照用!$A$11:$D$255,4,FALSE)</f>
        <v>18003</v>
      </c>
      <c r="Q81" s="830"/>
      <c r="R81" s="830"/>
      <c r="S81" s="555"/>
      <c r="T81" s="268"/>
      <c r="U81" s="238"/>
      <c r="V81" s="238"/>
      <c r="W81" s="254"/>
      <c r="X81" s="283"/>
      <c r="Y81" s="283"/>
      <c r="Z81" s="284"/>
      <c r="AA81" s="283"/>
      <c r="AB81" s="283"/>
    </row>
    <row r="82" spans="1:28" s="118" customFormat="1" ht="17.100000000000001" customHeight="1" x14ac:dyDescent="0.4">
      <c r="B82" s="271"/>
      <c r="C82" s="830" t="s">
        <v>44</v>
      </c>
      <c r="D82" s="830"/>
      <c r="E82" s="282"/>
      <c r="F82" s="268">
        <v>9632</v>
      </c>
      <c r="G82" s="238">
        <v>8749</v>
      </c>
      <c r="H82" s="239">
        <f>VLOOKUP($C82,[4]参照用!$A$11:$D$255,2,FALSE)</f>
        <v>9442</v>
      </c>
      <c r="I82" s="254">
        <v>8327</v>
      </c>
      <c r="J82" s="238">
        <v>8480</v>
      </c>
      <c r="K82" s="239">
        <f>VLOOKUP($C82,[4]参照用!$A$11:$D$255,3,FALSE)</f>
        <v>8086</v>
      </c>
      <c r="L82" s="254">
        <v>7993</v>
      </c>
      <c r="M82" s="238">
        <v>8062</v>
      </c>
      <c r="N82" s="238">
        <f>VLOOKUP($C82,[4]参照用!$A$11:$D$255,4,FALSE)</f>
        <v>9372</v>
      </c>
      <c r="Q82" s="831"/>
      <c r="R82" s="831"/>
      <c r="S82" s="555"/>
      <c r="T82" s="259"/>
      <c r="U82" s="238"/>
      <c r="V82" s="238"/>
      <c r="W82" s="254"/>
      <c r="X82" s="283"/>
      <c r="Y82" s="283"/>
      <c r="Z82" s="284"/>
      <c r="AA82" s="283"/>
      <c r="AB82" s="283"/>
    </row>
    <row r="83" spans="1:28" s="118" customFormat="1" ht="17.100000000000001" customHeight="1" x14ac:dyDescent="0.4">
      <c r="B83" s="271"/>
      <c r="C83" s="830" t="s">
        <v>43</v>
      </c>
      <c r="D83" s="830"/>
      <c r="E83" s="282"/>
      <c r="F83" s="268">
        <v>3496</v>
      </c>
      <c r="G83" s="238">
        <v>3963</v>
      </c>
      <c r="H83" s="239">
        <f>VLOOKUP($C83,[4]参照用!$A$11:$D$255,2,FALSE)</f>
        <v>4824</v>
      </c>
      <c r="I83" s="254">
        <v>3783</v>
      </c>
      <c r="J83" s="238">
        <v>4758</v>
      </c>
      <c r="K83" s="239">
        <f>VLOOKUP($C83,[4]参照用!$A$11:$D$255,3,FALSE)</f>
        <v>6007</v>
      </c>
      <c r="L83" s="254">
        <v>3412</v>
      </c>
      <c r="M83" s="238">
        <v>3913</v>
      </c>
      <c r="N83" s="238">
        <f>VLOOKUP($C83,[4]参照用!$A$11:$D$255,4,FALSE)</f>
        <v>4712</v>
      </c>
      <c r="Q83" s="830"/>
      <c r="R83" s="830"/>
      <c r="S83" s="555"/>
      <c r="T83" s="259"/>
      <c r="U83" s="238"/>
      <c r="V83" s="238"/>
      <c r="W83" s="254"/>
      <c r="X83" s="283"/>
      <c r="Y83" s="283"/>
      <c r="Z83" s="284"/>
      <c r="AA83" s="283"/>
      <c r="AB83" s="283"/>
    </row>
    <row r="84" spans="1:28" s="118" customFormat="1" ht="17.100000000000001" customHeight="1" x14ac:dyDescent="0.4">
      <c r="B84" s="271"/>
      <c r="C84" s="830" t="s">
        <v>42</v>
      </c>
      <c r="D84" s="830"/>
      <c r="E84" s="282"/>
      <c r="F84" s="268">
        <v>524</v>
      </c>
      <c r="G84" s="238">
        <v>995</v>
      </c>
      <c r="H84" s="239">
        <f>VLOOKUP($C84,[4]参照用!$A$11:$D$255,2,FALSE)</f>
        <v>1946</v>
      </c>
      <c r="I84" s="254">
        <v>21</v>
      </c>
      <c r="J84" s="238">
        <v>348</v>
      </c>
      <c r="K84" s="239">
        <f>VLOOKUP($C84,[4]参照用!$A$11:$D$255,3,FALSE)</f>
        <v>780</v>
      </c>
      <c r="L84" s="254">
        <v>109</v>
      </c>
      <c r="M84" s="238">
        <v>517</v>
      </c>
      <c r="N84" s="238">
        <f>VLOOKUP($C84,[4]参照用!$A$11:$D$255,4,FALSE)</f>
        <v>2277</v>
      </c>
      <c r="S84" s="555"/>
      <c r="T84" s="278"/>
      <c r="U84" s="238"/>
      <c r="V84" s="238"/>
      <c r="W84" s="254"/>
      <c r="X84" s="238"/>
      <c r="Y84" s="239"/>
      <c r="Z84" s="268"/>
      <c r="AA84" s="238"/>
      <c r="AB84" s="238"/>
    </row>
    <row r="85" spans="1:28" s="118" customFormat="1" ht="17.100000000000001" customHeight="1" x14ac:dyDescent="0.4">
      <c r="B85" s="271"/>
      <c r="C85" s="830" t="s">
        <v>41</v>
      </c>
      <c r="D85" s="830"/>
      <c r="E85" s="282"/>
      <c r="F85" s="268">
        <v>5579</v>
      </c>
      <c r="G85" s="238">
        <v>4976</v>
      </c>
      <c r="H85" s="239">
        <f>VLOOKUP($C85,[4]参照用!$A$11:$D$255,2,FALSE)</f>
        <v>5307</v>
      </c>
      <c r="I85" s="254">
        <v>6084</v>
      </c>
      <c r="J85" s="238">
        <v>4802</v>
      </c>
      <c r="K85" s="239">
        <f>VLOOKUP($C85,[4]参照用!$A$11:$D$255,3,FALSE)</f>
        <v>5049</v>
      </c>
      <c r="L85" s="268">
        <v>5674</v>
      </c>
      <c r="M85" s="238">
        <v>5957</v>
      </c>
      <c r="N85" s="238">
        <f>VLOOKUP($C85,[4]参照用!$A$11:$D$255,4,FALSE)</f>
        <v>1642</v>
      </c>
      <c r="S85" s="555"/>
      <c r="T85" s="268"/>
      <c r="U85" s="238"/>
      <c r="V85" s="238"/>
      <c r="W85" s="254"/>
      <c r="X85" s="283"/>
      <c r="Y85" s="283"/>
      <c r="Z85" s="284"/>
      <c r="AA85" s="283"/>
      <c r="AB85" s="283"/>
    </row>
    <row r="86" spans="1:28" ht="10.5" customHeight="1" thickBot="1" x14ac:dyDescent="0.45">
      <c r="A86" s="183"/>
      <c r="B86" s="183"/>
      <c r="C86" s="183"/>
      <c r="D86" s="183"/>
      <c r="E86" s="190"/>
      <c r="F86" s="262"/>
      <c r="G86" s="262"/>
      <c r="H86" s="285"/>
      <c r="I86" s="262"/>
      <c r="J86" s="262"/>
      <c r="K86" s="285"/>
      <c r="L86" s="262"/>
      <c r="M86" s="262"/>
      <c r="N86" s="286"/>
      <c r="O86" s="183"/>
      <c r="P86" s="183"/>
      <c r="Q86" s="183"/>
      <c r="R86" s="287"/>
      <c r="S86" s="190"/>
      <c r="T86" s="262"/>
      <c r="U86" s="262"/>
      <c r="V86" s="286"/>
      <c r="W86" s="288"/>
      <c r="X86" s="262"/>
      <c r="Y86" s="285"/>
      <c r="Z86" s="262"/>
      <c r="AA86" s="262"/>
      <c r="AB86" s="286"/>
    </row>
    <row r="87" spans="1:28" ht="17.25" x14ac:dyDescent="0.4">
      <c r="A87" s="118" t="s">
        <v>455</v>
      </c>
      <c r="B87" s="118"/>
      <c r="C87" s="118"/>
      <c r="D87" s="118"/>
      <c r="E87" s="118"/>
      <c r="F87" s="118"/>
      <c r="G87" s="118"/>
      <c r="H87" s="118"/>
      <c r="I87" s="118"/>
      <c r="J87" s="118"/>
      <c r="K87" s="118"/>
      <c r="L87" s="118"/>
      <c r="M87" s="118"/>
      <c r="N87" s="118"/>
      <c r="O87" s="118"/>
      <c r="P87" s="118"/>
      <c r="Q87" s="118"/>
      <c r="R87" s="118"/>
      <c r="S87" s="118"/>
      <c r="T87" s="118"/>
      <c r="U87" s="118"/>
      <c r="V87" s="278"/>
      <c r="W87" s="118"/>
      <c r="X87" s="118"/>
      <c r="Y87" s="118"/>
      <c r="Z87" s="118"/>
      <c r="AA87" s="118"/>
      <c r="AB87" s="118"/>
    </row>
    <row r="88" spans="1:28" ht="17.25" x14ac:dyDescent="0.4">
      <c r="A88" s="118" t="s">
        <v>371</v>
      </c>
      <c r="B88" s="289"/>
      <c r="C88" s="289"/>
      <c r="D88" s="289"/>
      <c r="E88" s="289"/>
      <c r="F88" s="289"/>
      <c r="G88" s="289"/>
      <c r="H88" s="289"/>
      <c r="I88" s="289"/>
      <c r="J88" s="289"/>
      <c r="K88" s="289"/>
      <c r="L88" s="289"/>
      <c r="M88" s="289"/>
      <c r="N88" s="289"/>
      <c r="O88" s="118"/>
      <c r="P88" s="118"/>
      <c r="Q88" s="118"/>
      <c r="R88" s="118"/>
      <c r="S88" s="118"/>
      <c r="T88" s="118"/>
      <c r="U88" s="118"/>
      <c r="V88" s="278"/>
      <c r="W88" s="118"/>
      <c r="X88" s="118"/>
      <c r="Y88" s="118"/>
      <c r="Z88" s="118"/>
      <c r="AA88" s="118"/>
      <c r="AB88" s="118"/>
    </row>
    <row r="89" spans="1:28" ht="18.75" x14ac:dyDescent="0.2">
      <c r="A89" s="290"/>
      <c r="B89" s="291"/>
      <c r="C89" s="291"/>
      <c r="D89" s="291"/>
      <c r="E89" s="291"/>
      <c r="F89" s="291"/>
      <c r="G89" s="291"/>
      <c r="H89" s="291"/>
      <c r="I89" s="291"/>
      <c r="J89" s="291"/>
      <c r="K89" s="291"/>
      <c r="L89" s="291"/>
      <c r="M89" s="291"/>
      <c r="N89" s="291"/>
      <c r="O89" s="290"/>
      <c r="P89" s="291"/>
      <c r="Q89" s="291"/>
      <c r="R89" s="291"/>
      <c r="S89" s="291"/>
      <c r="T89" s="291"/>
      <c r="U89" s="291"/>
      <c r="V89" s="291"/>
      <c r="W89" s="291"/>
      <c r="X89" s="291"/>
      <c r="Y89" s="291"/>
      <c r="Z89" s="291"/>
      <c r="AA89" s="291"/>
      <c r="AB89" s="291"/>
    </row>
    <row r="90" spans="1:28" ht="18.75" x14ac:dyDescent="0.2">
      <c r="A90" s="291"/>
      <c r="B90" s="291"/>
      <c r="C90" s="291"/>
      <c r="D90" s="291"/>
      <c r="E90" s="291"/>
      <c r="F90" s="291"/>
      <c r="G90" s="291"/>
      <c r="H90" s="291"/>
      <c r="I90" s="291"/>
      <c r="J90" s="291"/>
      <c r="K90" s="291"/>
      <c r="L90" s="291"/>
      <c r="M90" s="291"/>
      <c r="N90" s="291"/>
      <c r="O90" s="291"/>
      <c r="P90" s="291"/>
      <c r="Q90" s="291"/>
      <c r="R90" s="291"/>
      <c r="S90" s="291"/>
      <c r="T90" s="291"/>
      <c r="U90" s="291"/>
      <c r="V90" s="291"/>
      <c r="W90" s="291"/>
      <c r="X90" s="291"/>
      <c r="Y90" s="291"/>
      <c r="Z90" s="291"/>
      <c r="AA90" s="291"/>
      <c r="AB90" s="291"/>
    </row>
  </sheetData>
  <mergeCells count="131">
    <mergeCell ref="AA1:AB2"/>
    <mergeCell ref="Q39:R39"/>
    <mergeCell ref="C29:D29"/>
    <mergeCell ref="C30:D30"/>
    <mergeCell ref="B32:D32"/>
    <mergeCell ref="C33:D33"/>
    <mergeCell ref="B21:D21"/>
    <mergeCell ref="B22:D22"/>
    <mergeCell ref="B23:D23"/>
    <mergeCell ref="B24:D24"/>
    <mergeCell ref="C25:D25"/>
    <mergeCell ref="C39:D39"/>
    <mergeCell ref="I10:K10"/>
    <mergeCell ref="L10:N10"/>
    <mergeCell ref="P38:R38"/>
    <mergeCell ref="O10:S12"/>
    <mergeCell ref="P32:R32"/>
    <mergeCell ref="Q27:R27"/>
    <mergeCell ref="Q28:R28"/>
    <mergeCell ref="Q18:R18"/>
    <mergeCell ref="Q23:R23"/>
    <mergeCell ref="P22:R22"/>
    <mergeCell ref="Q24:R24"/>
    <mergeCell ref="Q25:R25"/>
    <mergeCell ref="B63:D63"/>
    <mergeCell ref="C53:D53"/>
    <mergeCell ref="C54:D54"/>
    <mergeCell ref="C55:D55"/>
    <mergeCell ref="A59:D59"/>
    <mergeCell ref="C40:D40"/>
    <mergeCell ref="B42:D42"/>
    <mergeCell ref="C43:D43"/>
    <mergeCell ref="C34:D34"/>
    <mergeCell ref="C35:D35"/>
    <mergeCell ref="B37:D37"/>
    <mergeCell ref="C38:D38"/>
    <mergeCell ref="C49:D49"/>
    <mergeCell ref="C50:D50"/>
    <mergeCell ref="C70:D7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C79:D79"/>
    <mergeCell ref="A14:D14"/>
    <mergeCell ref="A15:D15"/>
    <mergeCell ref="A16:D16"/>
    <mergeCell ref="A17:D17"/>
    <mergeCell ref="A20:D20"/>
    <mergeCell ref="T10:V10"/>
    <mergeCell ref="W10:Y10"/>
    <mergeCell ref="Z10:AB10"/>
    <mergeCell ref="A10:E12"/>
    <mergeCell ref="F10:H10"/>
    <mergeCell ref="P14:R14"/>
    <mergeCell ref="Q15:R15"/>
    <mergeCell ref="Q16:R16"/>
    <mergeCell ref="Q17:R17"/>
    <mergeCell ref="Q19:R19"/>
    <mergeCell ref="Q20:R20"/>
    <mergeCell ref="Q33:R33"/>
    <mergeCell ref="Q29:R29"/>
    <mergeCell ref="Q30:R30"/>
    <mergeCell ref="Q26:R26"/>
    <mergeCell ref="C78:D78"/>
    <mergeCell ref="C67:D67"/>
    <mergeCell ref="C68:D68"/>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s>
  <phoneticPr fontId="3"/>
  <conditionalFormatting sqref="H11:H12 K11:K12 N11:N12 V11:V12 Y11:Y12 AB11:AB12">
    <cfRule type="expression" dxfId="335" priority="1" stopIfTrue="1">
      <formula>H11=G11</formula>
    </cfRule>
  </conditionalFormatting>
  <conditionalFormatting sqref="F11 I11 L11 T11 W11 Z11">
    <cfRule type="expression" dxfId="334" priority="2" stopIfTrue="1">
      <formula>F11=G11</formula>
    </cfRule>
  </conditionalFormatting>
  <conditionalFormatting sqref="G11 J11 M11 U11 X11 AA11">
    <cfRule type="expression" dxfId="333" priority="3" stopIfTrue="1">
      <formula>AND(G11=F11,G11&lt;&gt;H11)</formula>
    </cfRule>
    <cfRule type="expression" dxfId="332" priority="4" stopIfTrue="1">
      <formula>AND(G11=F11,G11=H11)</formula>
    </cfRule>
    <cfRule type="expression" dxfId="331" priority="5" stopIfTrue="1">
      <formula>AND(G11&lt;&gt;F11,G11=H11)</formula>
    </cfRule>
  </conditionalFormatting>
  <printOptions horizontalCentered="1"/>
  <pageMargins left="0.59055118110236227" right="0.59055118110236227" top="0.39370078740157483" bottom="0" header="0" footer="0.19685039370078741"/>
  <pageSetup paperSize="9" scale="60"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E80"/>
  <sheetViews>
    <sheetView zoomScale="82" zoomScaleNormal="88" zoomScaleSheetLayoutView="75" workbookViewId="0">
      <selection activeCell="BE16" sqref="BE16"/>
    </sheetView>
  </sheetViews>
  <sheetFormatPr defaultRowHeight="13.5" x14ac:dyDescent="0.15"/>
  <cols>
    <col min="1" max="1" width="5.625" style="602" customWidth="1"/>
    <col min="2" max="2" width="7.625" style="602" customWidth="1"/>
    <col min="3" max="4" width="3" style="602" customWidth="1"/>
    <col min="5" max="5" width="3.625" style="602" customWidth="1"/>
    <col min="6" max="6" width="3.25" style="602" customWidth="1"/>
    <col min="7" max="10" width="3" style="602" customWidth="1"/>
    <col min="11" max="18" width="2.5" style="602" customWidth="1"/>
    <col min="19" max="22" width="2.125" style="602" customWidth="1"/>
    <col min="23" max="26" width="2.5" style="602" customWidth="1"/>
    <col min="27" max="34" width="3" style="602" customWidth="1"/>
    <col min="35" max="38" width="2.125" style="602" customWidth="1"/>
    <col min="39" max="47" width="2.5" style="602" customWidth="1"/>
    <col min="48" max="48" width="3.125" style="602" customWidth="1"/>
    <col min="49" max="50" width="2.5" style="602" customWidth="1"/>
    <col min="51" max="54" width="2.125" style="602" customWidth="1"/>
    <col min="55" max="256" width="9" style="602"/>
    <col min="257" max="257" width="5.625" style="602" customWidth="1"/>
    <col min="258" max="258" width="7.625" style="602" customWidth="1"/>
    <col min="259" max="260" width="3" style="602" customWidth="1"/>
    <col min="261" max="261" width="3.625" style="602" customWidth="1"/>
    <col min="262" max="262" width="3.25" style="602" customWidth="1"/>
    <col min="263" max="266" width="3" style="602" customWidth="1"/>
    <col min="267" max="274" width="2.5" style="602" customWidth="1"/>
    <col min="275" max="278" width="2.125" style="602" customWidth="1"/>
    <col min="279" max="282" width="2.5" style="602" customWidth="1"/>
    <col min="283" max="290" width="3" style="602" customWidth="1"/>
    <col min="291" max="294" width="2.125" style="602" customWidth="1"/>
    <col min="295" max="303" width="2.5" style="602" customWidth="1"/>
    <col min="304" max="304" width="3.125" style="602" customWidth="1"/>
    <col min="305" max="306" width="2.5" style="602" customWidth="1"/>
    <col min="307" max="310" width="2.125" style="602" customWidth="1"/>
    <col min="311" max="512" width="9" style="602"/>
    <col min="513" max="513" width="5.625" style="602" customWidth="1"/>
    <col min="514" max="514" width="7.625" style="602" customWidth="1"/>
    <col min="515" max="516" width="3" style="602" customWidth="1"/>
    <col min="517" max="517" width="3.625" style="602" customWidth="1"/>
    <col min="518" max="518" width="3.25" style="602" customWidth="1"/>
    <col min="519" max="522" width="3" style="602" customWidth="1"/>
    <col min="523" max="530" width="2.5" style="602" customWidth="1"/>
    <col min="531" max="534" width="2.125" style="602" customWidth="1"/>
    <col min="535" max="538" width="2.5" style="602" customWidth="1"/>
    <col min="539" max="546" width="3" style="602" customWidth="1"/>
    <col min="547" max="550" width="2.125" style="602" customWidth="1"/>
    <col min="551" max="559" width="2.5" style="602" customWidth="1"/>
    <col min="560" max="560" width="3.125" style="602" customWidth="1"/>
    <col min="561" max="562" width="2.5" style="602" customWidth="1"/>
    <col min="563" max="566" width="2.125" style="602" customWidth="1"/>
    <col min="567" max="768" width="9" style="602"/>
    <col min="769" max="769" width="5.625" style="602" customWidth="1"/>
    <col min="770" max="770" width="7.625" style="602" customWidth="1"/>
    <col min="771" max="772" width="3" style="602" customWidth="1"/>
    <col min="773" max="773" width="3.625" style="602" customWidth="1"/>
    <col min="774" max="774" width="3.25" style="602" customWidth="1"/>
    <col min="775" max="778" width="3" style="602" customWidth="1"/>
    <col min="779" max="786" width="2.5" style="602" customWidth="1"/>
    <col min="787" max="790" width="2.125" style="602" customWidth="1"/>
    <col min="791" max="794" width="2.5" style="602" customWidth="1"/>
    <col min="795" max="802" width="3" style="602" customWidth="1"/>
    <col min="803" max="806" width="2.125" style="602" customWidth="1"/>
    <col min="807" max="815" width="2.5" style="602" customWidth="1"/>
    <col min="816" max="816" width="3.125" style="602" customWidth="1"/>
    <col min="817" max="818" width="2.5" style="602" customWidth="1"/>
    <col min="819" max="822" width="2.125" style="602" customWidth="1"/>
    <col min="823" max="1024" width="9" style="602"/>
    <col min="1025" max="1025" width="5.625" style="602" customWidth="1"/>
    <col min="1026" max="1026" width="7.625" style="602" customWidth="1"/>
    <col min="1027" max="1028" width="3" style="602" customWidth="1"/>
    <col min="1029" max="1029" width="3.625" style="602" customWidth="1"/>
    <col min="1030" max="1030" width="3.25" style="602" customWidth="1"/>
    <col min="1031" max="1034" width="3" style="602" customWidth="1"/>
    <col min="1035" max="1042" width="2.5" style="602" customWidth="1"/>
    <col min="1043" max="1046" width="2.125" style="602" customWidth="1"/>
    <col min="1047" max="1050" width="2.5" style="602" customWidth="1"/>
    <col min="1051" max="1058" width="3" style="602" customWidth="1"/>
    <col min="1059" max="1062" width="2.125" style="602" customWidth="1"/>
    <col min="1063" max="1071" width="2.5" style="602" customWidth="1"/>
    <col min="1072" max="1072" width="3.125" style="602" customWidth="1"/>
    <col min="1073" max="1074" width="2.5" style="602" customWidth="1"/>
    <col min="1075" max="1078" width="2.125" style="602" customWidth="1"/>
    <col min="1079" max="1280" width="9" style="602"/>
    <col min="1281" max="1281" width="5.625" style="602" customWidth="1"/>
    <col min="1282" max="1282" width="7.625" style="602" customWidth="1"/>
    <col min="1283" max="1284" width="3" style="602" customWidth="1"/>
    <col min="1285" max="1285" width="3.625" style="602" customWidth="1"/>
    <col min="1286" max="1286" width="3.25" style="602" customWidth="1"/>
    <col min="1287" max="1290" width="3" style="602" customWidth="1"/>
    <col min="1291" max="1298" width="2.5" style="602" customWidth="1"/>
    <col min="1299" max="1302" width="2.125" style="602" customWidth="1"/>
    <col min="1303" max="1306" width="2.5" style="602" customWidth="1"/>
    <col min="1307" max="1314" width="3" style="602" customWidth="1"/>
    <col min="1315" max="1318" width="2.125" style="602" customWidth="1"/>
    <col min="1319" max="1327" width="2.5" style="602" customWidth="1"/>
    <col min="1328" max="1328" width="3.125" style="602" customWidth="1"/>
    <col min="1329" max="1330" width="2.5" style="602" customWidth="1"/>
    <col min="1331" max="1334" width="2.125" style="602" customWidth="1"/>
    <col min="1335" max="1536" width="9" style="602"/>
    <col min="1537" max="1537" width="5.625" style="602" customWidth="1"/>
    <col min="1538" max="1538" width="7.625" style="602" customWidth="1"/>
    <col min="1539" max="1540" width="3" style="602" customWidth="1"/>
    <col min="1541" max="1541" width="3.625" style="602" customWidth="1"/>
    <col min="1542" max="1542" width="3.25" style="602" customWidth="1"/>
    <col min="1543" max="1546" width="3" style="602" customWidth="1"/>
    <col min="1547" max="1554" width="2.5" style="602" customWidth="1"/>
    <col min="1555" max="1558" width="2.125" style="602" customWidth="1"/>
    <col min="1559" max="1562" width="2.5" style="602" customWidth="1"/>
    <col min="1563" max="1570" width="3" style="602" customWidth="1"/>
    <col min="1571" max="1574" width="2.125" style="602" customWidth="1"/>
    <col min="1575" max="1583" width="2.5" style="602" customWidth="1"/>
    <col min="1584" max="1584" width="3.125" style="602" customWidth="1"/>
    <col min="1585" max="1586" width="2.5" style="602" customWidth="1"/>
    <col min="1587" max="1590" width="2.125" style="602" customWidth="1"/>
    <col min="1591" max="1792" width="9" style="602"/>
    <col min="1793" max="1793" width="5.625" style="602" customWidth="1"/>
    <col min="1794" max="1794" width="7.625" style="602" customWidth="1"/>
    <col min="1795" max="1796" width="3" style="602" customWidth="1"/>
    <col min="1797" max="1797" width="3.625" style="602" customWidth="1"/>
    <col min="1798" max="1798" width="3.25" style="602" customWidth="1"/>
    <col min="1799" max="1802" width="3" style="602" customWidth="1"/>
    <col min="1803" max="1810" width="2.5" style="602" customWidth="1"/>
    <col min="1811" max="1814" width="2.125" style="602" customWidth="1"/>
    <col min="1815" max="1818" width="2.5" style="602" customWidth="1"/>
    <col min="1819" max="1826" width="3" style="602" customWidth="1"/>
    <col min="1827" max="1830" width="2.125" style="602" customWidth="1"/>
    <col min="1831" max="1839" width="2.5" style="602" customWidth="1"/>
    <col min="1840" max="1840" width="3.125" style="602" customWidth="1"/>
    <col min="1841" max="1842" width="2.5" style="602" customWidth="1"/>
    <col min="1843" max="1846" width="2.125" style="602" customWidth="1"/>
    <col min="1847" max="2048" width="9" style="602"/>
    <col min="2049" max="2049" width="5.625" style="602" customWidth="1"/>
    <col min="2050" max="2050" width="7.625" style="602" customWidth="1"/>
    <col min="2051" max="2052" width="3" style="602" customWidth="1"/>
    <col min="2053" max="2053" width="3.625" style="602" customWidth="1"/>
    <col min="2054" max="2054" width="3.25" style="602" customWidth="1"/>
    <col min="2055" max="2058" width="3" style="602" customWidth="1"/>
    <col min="2059" max="2066" width="2.5" style="602" customWidth="1"/>
    <col min="2067" max="2070" width="2.125" style="602" customWidth="1"/>
    <col min="2071" max="2074" width="2.5" style="602" customWidth="1"/>
    <col min="2075" max="2082" width="3" style="602" customWidth="1"/>
    <col min="2083" max="2086" width="2.125" style="602" customWidth="1"/>
    <col min="2087" max="2095" width="2.5" style="602" customWidth="1"/>
    <col min="2096" max="2096" width="3.125" style="602" customWidth="1"/>
    <col min="2097" max="2098" width="2.5" style="602" customWidth="1"/>
    <col min="2099" max="2102" width="2.125" style="602" customWidth="1"/>
    <col min="2103" max="2304" width="9" style="602"/>
    <col min="2305" max="2305" width="5.625" style="602" customWidth="1"/>
    <col min="2306" max="2306" width="7.625" style="602" customWidth="1"/>
    <col min="2307" max="2308" width="3" style="602" customWidth="1"/>
    <col min="2309" max="2309" width="3.625" style="602" customWidth="1"/>
    <col min="2310" max="2310" width="3.25" style="602" customWidth="1"/>
    <col min="2311" max="2314" width="3" style="602" customWidth="1"/>
    <col min="2315" max="2322" width="2.5" style="602" customWidth="1"/>
    <col min="2323" max="2326" width="2.125" style="602" customWidth="1"/>
    <col min="2327" max="2330" width="2.5" style="602" customWidth="1"/>
    <col min="2331" max="2338" width="3" style="602" customWidth="1"/>
    <col min="2339" max="2342" width="2.125" style="602" customWidth="1"/>
    <col min="2343" max="2351" width="2.5" style="602" customWidth="1"/>
    <col min="2352" max="2352" width="3.125" style="602" customWidth="1"/>
    <col min="2353" max="2354" width="2.5" style="602" customWidth="1"/>
    <col min="2355" max="2358" width="2.125" style="602" customWidth="1"/>
    <col min="2359" max="2560" width="9" style="602"/>
    <col min="2561" max="2561" width="5.625" style="602" customWidth="1"/>
    <col min="2562" max="2562" width="7.625" style="602" customWidth="1"/>
    <col min="2563" max="2564" width="3" style="602" customWidth="1"/>
    <col min="2565" max="2565" width="3.625" style="602" customWidth="1"/>
    <col min="2566" max="2566" width="3.25" style="602" customWidth="1"/>
    <col min="2567" max="2570" width="3" style="602" customWidth="1"/>
    <col min="2571" max="2578" width="2.5" style="602" customWidth="1"/>
    <col min="2579" max="2582" width="2.125" style="602" customWidth="1"/>
    <col min="2583" max="2586" width="2.5" style="602" customWidth="1"/>
    <col min="2587" max="2594" width="3" style="602" customWidth="1"/>
    <col min="2595" max="2598" width="2.125" style="602" customWidth="1"/>
    <col min="2599" max="2607" width="2.5" style="602" customWidth="1"/>
    <col min="2608" max="2608" width="3.125" style="602" customWidth="1"/>
    <col min="2609" max="2610" width="2.5" style="602" customWidth="1"/>
    <col min="2611" max="2614" width="2.125" style="602" customWidth="1"/>
    <col min="2615" max="2816" width="9" style="602"/>
    <col min="2817" max="2817" width="5.625" style="602" customWidth="1"/>
    <col min="2818" max="2818" width="7.625" style="602" customWidth="1"/>
    <col min="2819" max="2820" width="3" style="602" customWidth="1"/>
    <col min="2821" max="2821" width="3.625" style="602" customWidth="1"/>
    <col min="2822" max="2822" width="3.25" style="602" customWidth="1"/>
    <col min="2823" max="2826" width="3" style="602" customWidth="1"/>
    <col min="2827" max="2834" width="2.5" style="602" customWidth="1"/>
    <col min="2835" max="2838" width="2.125" style="602" customWidth="1"/>
    <col min="2839" max="2842" width="2.5" style="602" customWidth="1"/>
    <col min="2843" max="2850" width="3" style="602" customWidth="1"/>
    <col min="2851" max="2854" width="2.125" style="602" customWidth="1"/>
    <col min="2855" max="2863" width="2.5" style="602" customWidth="1"/>
    <col min="2864" max="2864" width="3.125" style="602" customWidth="1"/>
    <col min="2865" max="2866" width="2.5" style="602" customWidth="1"/>
    <col min="2867" max="2870" width="2.125" style="602" customWidth="1"/>
    <col min="2871" max="3072" width="9" style="602"/>
    <col min="3073" max="3073" width="5.625" style="602" customWidth="1"/>
    <col min="3074" max="3074" width="7.625" style="602" customWidth="1"/>
    <col min="3075" max="3076" width="3" style="602" customWidth="1"/>
    <col min="3077" max="3077" width="3.625" style="602" customWidth="1"/>
    <col min="3078" max="3078" width="3.25" style="602" customWidth="1"/>
    <col min="3079" max="3082" width="3" style="602" customWidth="1"/>
    <col min="3083" max="3090" width="2.5" style="602" customWidth="1"/>
    <col min="3091" max="3094" width="2.125" style="602" customWidth="1"/>
    <col min="3095" max="3098" width="2.5" style="602" customWidth="1"/>
    <col min="3099" max="3106" width="3" style="602" customWidth="1"/>
    <col min="3107" max="3110" width="2.125" style="602" customWidth="1"/>
    <col min="3111" max="3119" width="2.5" style="602" customWidth="1"/>
    <col min="3120" max="3120" width="3.125" style="602" customWidth="1"/>
    <col min="3121" max="3122" width="2.5" style="602" customWidth="1"/>
    <col min="3123" max="3126" width="2.125" style="602" customWidth="1"/>
    <col min="3127" max="3328" width="9" style="602"/>
    <col min="3329" max="3329" width="5.625" style="602" customWidth="1"/>
    <col min="3330" max="3330" width="7.625" style="602" customWidth="1"/>
    <col min="3331" max="3332" width="3" style="602" customWidth="1"/>
    <col min="3333" max="3333" width="3.625" style="602" customWidth="1"/>
    <col min="3334" max="3334" width="3.25" style="602" customWidth="1"/>
    <col min="3335" max="3338" width="3" style="602" customWidth="1"/>
    <col min="3339" max="3346" width="2.5" style="602" customWidth="1"/>
    <col min="3347" max="3350" width="2.125" style="602" customWidth="1"/>
    <col min="3351" max="3354" width="2.5" style="602" customWidth="1"/>
    <col min="3355" max="3362" width="3" style="602" customWidth="1"/>
    <col min="3363" max="3366" width="2.125" style="602" customWidth="1"/>
    <col min="3367" max="3375" width="2.5" style="602" customWidth="1"/>
    <col min="3376" max="3376" width="3.125" style="602" customWidth="1"/>
    <col min="3377" max="3378" width="2.5" style="602" customWidth="1"/>
    <col min="3379" max="3382" width="2.125" style="602" customWidth="1"/>
    <col min="3383" max="3584" width="9" style="602"/>
    <col min="3585" max="3585" width="5.625" style="602" customWidth="1"/>
    <col min="3586" max="3586" width="7.625" style="602" customWidth="1"/>
    <col min="3587" max="3588" width="3" style="602" customWidth="1"/>
    <col min="3589" max="3589" width="3.625" style="602" customWidth="1"/>
    <col min="3590" max="3590" width="3.25" style="602" customWidth="1"/>
    <col min="3591" max="3594" width="3" style="602" customWidth="1"/>
    <col min="3595" max="3602" width="2.5" style="602" customWidth="1"/>
    <col min="3603" max="3606" width="2.125" style="602" customWidth="1"/>
    <col min="3607" max="3610" width="2.5" style="602" customWidth="1"/>
    <col min="3611" max="3618" width="3" style="602" customWidth="1"/>
    <col min="3619" max="3622" width="2.125" style="602" customWidth="1"/>
    <col min="3623" max="3631" width="2.5" style="602" customWidth="1"/>
    <col min="3632" max="3632" width="3.125" style="602" customWidth="1"/>
    <col min="3633" max="3634" width="2.5" style="602" customWidth="1"/>
    <col min="3635" max="3638" width="2.125" style="602" customWidth="1"/>
    <col min="3639" max="3840" width="9" style="602"/>
    <col min="3841" max="3841" width="5.625" style="602" customWidth="1"/>
    <col min="3842" max="3842" width="7.625" style="602" customWidth="1"/>
    <col min="3843" max="3844" width="3" style="602" customWidth="1"/>
    <col min="3845" max="3845" width="3.625" style="602" customWidth="1"/>
    <col min="3846" max="3846" width="3.25" style="602" customWidth="1"/>
    <col min="3847" max="3850" width="3" style="602" customWidth="1"/>
    <col min="3851" max="3858" width="2.5" style="602" customWidth="1"/>
    <col min="3859" max="3862" width="2.125" style="602" customWidth="1"/>
    <col min="3863" max="3866" width="2.5" style="602" customWidth="1"/>
    <col min="3867" max="3874" width="3" style="602" customWidth="1"/>
    <col min="3875" max="3878" width="2.125" style="602" customWidth="1"/>
    <col min="3879" max="3887" width="2.5" style="602" customWidth="1"/>
    <col min="3888" max="3888" width="3.125" style="602" customWidth="1"/>
    <col min="3889" max="3890" width="2.5" style="602" customWidth="1"/>
    <col min="3891" max="3894" width="2.125" style="602" customWidth="1"/>
    <col min="3895" max="4096" width="9" style="602"/>
    <col min="4097" max="4097" width="5.625" style="602" customWidth="1"/>
    <col min="4098" max="4098" width="7.625" style="602" customWidth="1"/>
    <col min="4099" max="4100" width="3" style="602" customWidth="1"/>
    <col min="4101" max="4101" width="3.625" style="602" customWidth="1"/>
    <col min="4102" max="4102" width="3.25" style="602" customWidth="1"/>
    <col min="4103" max="4106" width="3" style="602" customWidth="1"/>
    <col min="4107" max="4114" width="2.5" style="602" customWidth="1"/>
    <col min="4115" max="4118" width="2.125" style="602" customWidth="1"/>
    <col min="4119" max="4122" width="2.5" style="602" customWidth="1"/>
    <col min="4123" max="4130" width="3" style="602" customWidth="1"/>
    <col min="4131" max="4134" width="2.125" style="602" customWidth="1"/>
    <col min="4135" max="4143" width="2.5" style="602" customWidth="1"/>
    <col min="4144" max="4144" width="3.125" style="602" customWidth="1"/>
    <col min="4145" max="4146" width="2.5" style="602" customWidth="1"/>
    <col min="4147" max="4150" width="2.125" style="602" customWidth="1"/>
    <col min="4151" max="4352" width="9" style="602"/>
    <col min="4353" max="4353" width="5.625" style="602" customWidth="1"/>
    <col min="4354" max="4354" width="7.625" style="602" customWidth="1"/>
    <col min="4355" max="4356" width="3" style="602" customWidth="1"/>
    <col min="4357" max="4357" width="3.625" style="602" customWidth="1"/>
    <col min="4358" max="4358" width="3.25" style="602" customWidth="1"/>
    <col min="4359" max="4362" width="3" style="602" customWidth="1"/>
    <col min="4363" max="4370" width="2.5" style="602" customWidth="1"/>
    <col min="4371" max="4374" width="2.125" style="602" customWidth="1"/>
    <col min="4375" max="4378" width="2.5" style="602" customWidth="1"/>
    <col min="4379" max="4386" width="3" style="602" customWidth="1"/>
    <col min="4387" max="4390" width="2.125" style="602" customWidth="1"/>
    <col min="4391" max="4399" width="2.5" style="602" customWidth="1"/>
    <col min="4400" max="4400" width="3.125" style="602" customWidth="1"/>
    <col min="4401" max="4402" width="2.5" style="602" customWidth="1"/>
    <col min="4403" max="4406" width="2.125" style="602" customWidth="1"/>
    <col min="4407" max="4608" width="9" style="602"/>
    <col min="4609" max="4609" width="5.625" style="602" customWidth="1"/>
    <col min="4610" max="4610" width="7.625" style="602" customWidth="1"/>
    <col min="4611" max="4612" width="3" style="602" customWidth="1"/>
    <col min="4613" max="4613" width="3.625" style="602" customWidth="1"/>
    <col min="4614" max="4614" width="3.25" style="602" customWidth="1"/>
    <col min="4615" max="4618" width="3" style="602" customWidth="1"/>
    <col min="4619" max="4626" width="2.5" style="602" customWidth="1"/>
    <col min="4627" max="4630" width="2.125" style="602" customWidth="1"/>
    <col min="4631" max="4634" width="2.5" style="602" customWidth="1"/>
    <col min="4635" max="4642" width="3" style="602" customWidth="1"/>
    <col min="4643" max="4646" width="2.125" style="602" customWidth="1"/>
    <col min="4647" max="4655" width="2.5" style="602" customWidth="1"/>
    <col min="4656" max="4656" width="3.125" style="602" customWidth="1"/>
    <col min="4657" max="4658" width="2.5" style="602" customWidth="1"/>
    <col min="4659" max="4662" width="2.125" style="602" customWidth="1"/>
    <col min="4663" max="4864" width="9" style="602"/>
    <col min="4865" max="4865" width="5.625" style="602" customWidth="1"/>
    <col min="4866" max="4866" width="7.625" style="602" customWidth="1"/>
    <col min="4867" max="4868" width="3" style="602" customWidth="1"/>
    <col min="4869" max="4869" width="3.625" style="602" customWidth="1"/>
    <col min="4870" max="4870" width="3.25" style="602" customWidth="1"/>
    <col min="4871" max="4874" width="3" style="602" customWidth="1"/>
    <col min="4875" max="4882" width="2.5" style="602" customWidth="1"/>
    <col min="4883" max="4886" width="2.125" style="602" customWidth="1"/>
    <col min="4887" max="4890" width="2.5" style="602" customWidth="1"/>
    <col min="4891" max="4898" width="3" style="602" customWidth="1"/>
    <col min="4899" max="4902" width="2.125" style="602" customWidth="1"/>
    <col min="4903" max="4911" width="2.5" style="602" customWidth="1"/>
    <col min="4912" max="4912" width="3.125" style="602" customWidth="1"/>
    <col min="4913" max="4914" width="2.5" style="602" customWidth="1"/>
    <col min="4915" max="4918" width="2.125" style="602" customWidth="1"/>
    <col min="4919" max="5120" width="9" style="602"/>
    <col min="5121" max="5121" width="5.625" style="602" customWidth="1"/>
    <col min="5122" max="5122" width="7.625" style="602" customWidth="1"/>
    <col min="5123" max="5124" width="3" style="602" customWidth="1"/>
    <col min="5125" max="5125" width="3.625" style="602" customWidth="1"/>
    <col min="5126" max="5126" width="3.25" style="602" customWidth="1"/>
    <col min="5127" max="5130" width="3" style="602" customWidth="1"/>
    <col min="5131" max="5138" width="2.5" style="602" customWidth="1"/>
    <col min="5139" max="5142" width="2.125" style="602" customWidth="1"/>
    <col min="5143" max="5146" width="2.5" style="602" customWidth="1"/>
    <col min="5147" max="5154" width="3" style="602" customWidth="1"/>
    <col min="5155" max="5158" width="2.125" style="602" customWidth="1"/>
    <col min="5159" max="5167" width="2.5" style="602" customWidth="1"/>
    <col min="5168" max="5168" width="3.125" style="602" customWidth="1"/>
    <col min="5169" max="5170" width="2.5" style="602" customWidth="1"/>
    <col min="5171" max="5174" width="2.125" style="602" customWidth="1"/>
    <col min="5175" max="5376" width="9" style="602"/>
    <col min="5377" max="5377" width="5.625" style="602" customWidth="1"/>
    <col min="5378" max="5378" width="7.625" style="602" customWidth="1"/>
    <col min="5379" max="5380" width="3" style="602" customWidth="1"/>
    <col min="5381" max="5381" width="3.625" style="602" customWidth="1"/>
    <col min="5382" max="5382" width="3.25" style="602" customWidth="1"/>
    <col min="5383" max="5386" width="3" style="602" customWidth="1"/>
    <col min="5387" max="5394" width="2.5" style="602" customWidth="1"/>
    <col min="5395" max="5398" width="2.125" style="602" customWidth="1"/>
    <col min="5399" max="5402" width="2.5" style="602" customWidth="1"/>
    <col min="5403" max="5410" width="3" style="602" customWidth="1"/>
    <col min="5411" max="5414" width="2.125" style="602" customWidth="1"/>
    <col min="5415" max="5423" width="2.5" style="602" customWidth="1"/>
    <col min="5424" max="5424" width="3.125" style="602" customWidth="1"/>
    <col min="5425" max="5426" width="2.5" style="602" customWidth="1"/>
    <col min="5427" max="5430" width="2.125" style="602" customWidth="1"/>
    <col min="5431" max="5632" width="9" style="602"/>
    <col min="5633" max="5633" width="5.625" style="602" customWidth="1"/>
    <col min="5634" max="5634" width="7.625" style="602" customWidth="1"/>
    <col min="5635" max="5636" width="3" style="602" customWidth="1"/>
    <col min="5637" max="5637" width="3.625" style="602" customWidth="1"/>
    <col min="5638" max="5638" width="3.25" style="602" customWidth="1"/>
    <col min="5639" max="5642" width="3" style="602" customWidth="1"/>
    <col min="5643" max="5650" width="2.5" style="602" customWidth="1"/>
    <col min="5651" max="5654" width="2.125" style="602" customWidth="1"/>
    <col min="5655" max="5658" width="2.5" style="602" customWidth="1"/>
    <col min="5659" max="5666" width="3" style="602" customWidth="1"/>
    <col min="5667" max="5670" width="2.125" style="602" customWidth="1"/>
    <col min="5671" max="5679" width="2.5" style="602" customWidth="1"/>
    <col min="5680" max="5680" width="3.125" style="602" customWidth="1"/>
    <col min="5681" max="5682" width="2.5" style="602" customWidth="1"/>
    <col min="5683" max="5686" width="2.125" style="602" customWidth="1"/>
    <col min="5687" max="5888" width="9" style="602"/>
    <col min="5889" max="5889" width="5.625" style="602" customWidth="1"/>
    <col min="5890" max="5890" width="7.625" style="602" customWidth="1"/>
    <col min="5891" max="5892" width="3" style="602" customWidth="1"/>
    <col min="5893" max="5893" width="3.625" style="602" customWidth="1"/>
    <col min="5894" max="5894" width="3.25" style="602" customWidth="1"/>
    <col min="5895" max="5898" width="3" style="602" customWidth="1"/>
    <col min="5899" max="5906" width="2.5" style="602" customWidth="1"/>
    <col min="5907" max="5910" width="2.125" style="602" customWidth="1"/>
    <col min="5911" max="5914" width="2.5" style="602" customWidth="1"/>
    <col min="5915" max="5922" width="3" style="602" customWidth="1"/>
    <col min="5923" max="5926" width="2.125" style="602" customWidth="1"/>
    <col min="5927" max="5935" width="2.5" style="602" customWidth="1"/>
    <col min="5936" max="5936" width="3.125" style="602" customWidth="1"/>
    <col min="5937" max="5938" width="2.5" style="602" customWidth="1"/>
    <col min="5939" max="5942" width="2.125" style="602" customWidth="1"/>
    <col min="5943" max="6144" width="9" style="602"/>
    <col min="6145" max="6145" width="5.625" style="602" customWidth="1"/>
    <col min="6146" max="6146" width="7.625" style="602" customWidth="1"/>
    <col min="6147" max="6148" width="3" style="602" customWidth="1"/>
    <col min="6149" max="6149" width="3.625" style="602" customWidth="1"/>
    <col min="6150" max="6150" width="3.25" style="602" customWidth="1"/>
    <col min="6151" max="6154" width="3" style="602" customWidth="1"/>
    <col min="6155" max="6162" width="2.5" style="602" customWidth="1"/>
    <col min="6163" max="6166" width="2.125" style="602" customWidth="1"/>
    <col min="6167" max="6170" width="2.5" style="602" customWidth="1"/>
    <col min="6171" max="6178" width="3" style="602" customWidth="1"/>
    <col min="6179" max="6182" width="2.125" style="602" customWidth="1"/>
    <col min="6183" max="6191" width="2.5" style="602" customWidth="1"/>
    <col min="6192" max="6192" width="3.125" style="602" customWidth="1"/>
    <col min="6193" max="6194" width="2.5" style="602" customWidth="1"/>
    <col min="6195" max="6198" width="2.125" style="602" customWidth="1"/>
    <col min="6199" max="6400" width="9" style="602"/>
    <col min="6401" max="6401" width="5.625" style="602" customWidth="1"/>
    <col min="6402" max="6402" width="7.625" style="602" customWidth="1"/>
    <col min="6403" max="6404" width="3" style="602" customWidth="1"/>
    <col min="6405" max="6405" width="3.625" style="602" customWidth="1"/>
    <col min="6406" max="6406" width="3.25" style="602" customWidth="1"/>
    <col min="6407" max="6410" width="3" style="602" customWidth="1"/>
    <col min="6411" max="6418" width="2.5" style="602" customWidth="1"/>
    <col min="6419" max="6422" width="2.125" style="602" customWidth="1"/>
    <col min="6423" max="6426" width="2.5" style="602" customWidth="1"/>
    <col min="6427" max="6434" width="3" style="602" customWidth="1"/>
    <col min="6435" max="6438" width="2.125" style="602" customWidth="1"/>
    <col min="6439" max="6447" width="2.5" style="602" customWidth="1"/>
    <col min="6448" max="6448" width="3.125" style="602" customWidth="1"/>
    <col min="6449" max="6450" width="2.5" style="602" customWidth="1"/>
    <col min="6451" max="6454" width="2.125" style="602" customWidth="1"/>
    <col min="6455" max="6656" width="9" style="602"/>
    <col min="6657" max="6657" width="5.625" style="602" customWidth="1"/>
    <col min="6658" max="6658" width="7.625" style="602" customWidth="1"/>
    <col min="6659" max="6660" width="3" style="602" customWidth="1"/>
    <col min="6661" max="6661" width="3.625" style="602" customWidth="1"/>
    <col min="6662" max="6662" width="3.25" style="602" customWidth="1"/>
    <col min="6663" max="6666" width="3" style="602" customWidth="1"/>
    <col min="6667" max="6674" width="2.5" style="602" customWidth="1"/>
    <col min="6675" max="6678" width="2.125" style="602" customWidth="1"/>
    <col min="6679" max="6682" width="2.5" style="602" customWidth="1"/>
    <col min="6683" max="6690" width="3" style="602" customWidth="1"/>
    <col min="6691" max="6694" width="2.125" style="602" customWidth="1"/>
    <col min="6695" max="6703" width="2.5" style="602" customWidth="1"/>
    <col min="6704" max="6704" width="3.125" style="602" customWidth="1"/>
    <col min="6705" max="6706" width="2.5" style="602" customWidth="1"/>
    <col min="6707" max="6710" width="2.125" style="602" customWidth="1"/>
    <col min="6711" max="6912" width="9" style="602"/>
    <col min="6913" max="6913" width="5.625" style="602" customWidth="1"/>
    <col min="6914" max="6914" width="7.625" style="602" customWidth="1"/>
    <col min="6915" max="6916" width="3" style="602" customWidth="1"/>
    <col min="6917" max="6917" width="3.625" style="602" customWidth="1"/>
    <col min="6918" max="6918" width="3.25" style="602" customWidth="1"/>
    <col min="6919" max="6922" width="3" style="602" customWidth="1"/>
    <col min="6923" max="6930" width="2.5" style="602" customWidth="1"/>
    <col min="6931" max="6934" width="2.125" style="602" customWidth="1"/>
    <col min="6935" max="6938" width="2.5" style="602" customWidth="1"/>
    <col min="6939" max="6946" width="3" style="602" customWidth="1"/>
    <col min="6947" max="6950" width="2.125" style="602" customWidth="1"/>
    <col min="6951" max="6959" width="2.5" style="602" customWidth="1"/>
    <col min="6960" max="6960" width="3.125" style="602" customWidth="1"/>
    <col min="6961" max="6962" width="2.5" style="602" customWidth="1"/>
    <col min="6963" max="6966" width="2.125" style="602" customWidth="1"/>
    <col min="6967" max="7168" width="9" style="602"/>
    <col min="7169" max="7169" width="5.625" style="602" customWidth="1"/>
    <col min="7170" max="7170" width="7.625" style="602" customWidth="1"/>
    <col min="7171" max="7172" width="3" style="602" customWidth="1"/>
    <col min="7173" max="7173" width="3.625" style="602" customWidth="1"/>
    <col min="7174" max="7174" width="3.25" style="602" customWidth="1"/>
    <col min="7175" max="7178" width="3" style="602" customWidth="1"/>
    <col min="7179" max="7186" width="2.5" style="602" customWidth="1"/>
    <col min="7187" max="7190" width="2.125" style="602" customWidth="1"/>
    <col min="7191" max="7194" width="2.5" style="602" customWidth="1"/>
    <col min="7195" max="7202" width="3" style="602" customWidth="1"/>
    <col min="7203" max="7206" width="2.125" style="602" customWidth="1"/>
    <col min="7207" max="7215" width="2.5" style="602" customWidth="1"/>
    <col min="7216" max="7216" width="3.125" style="602" customWidth="1"/>
    <col min="7217" max="7218" width="2.5" style="602" customWidth="1"/>
    <col min="7219" max="7222" width="2.125" style="602" customWidth="1"/>
    <col min="7223" max="7424" width="9" style="602"/>
    <col min="7425" max="7425" width="5.625" style="602" customWidth="1"/>
    <col min="7426" max="7426" width="7.625" style="602" customWidth="1"/>
    <col min="7427" max="7428" width="3" style="602" customWidth="1"/>
    <col min="7429" max="7429" width="3.625" style="602" customWidth="1"/>
    <col min="7430" max="7430" width="3.25" style="602" customWidth="1"/>
    <col min="7431" max="7434" width="3" style="602" customWidth="1"/>
    <col min="7435" max="7442" width="2.5" style="602" customWidth="1"/>
    <col min="7443" max="7446" width="2.125" style="602" customWidth="1"/>
    <col min="7447" max="7450" width="2.5" style="602" customWidth="1"/>
    <col min="7451" max="7458" width="3" style="602" customWidth="1"/>
    <col min="7459" max="7462" width="2.125" style="602" customWidth="1"/>
    <col min="7463" max="7471" width="2.5" style="602" customWidth="1"/>
    <col min="7472" max="7472" width="3.125" style="602" customWidth="1"/>
    <col min="7473" max="7474" width="2.5" style="602" customWidth="1"/>
    <col min="7475" max="7478" width="2.125" style="602" customWidth="1"/>
    <col min="7479" max="7680" width="9" style="602"/>
    <col min="7681" max="7681" width="5.625" style="602" customWidth="1"/>
    <col min="7682" max="7682" width="7.625" style="602" customWidth="1"/>
    <col min="7683" max="7684" width="3" style="602" customWidth="1"/>
    <col min="7685" max="7685" width="3.625" style="602" customWidth="1"/>
    <col min="7686" max="7686" width="3.25" style="602" customWidth="1"/>
    <col min="7687" max="7690" width="3" style="602" customWidth="1"/>
    <col min="7691" max="7698" width="2.5" style="602" customWidth="1"/>
    <col min="7699" max="7702" width="2.125" style="602" customWidth="1"/>
    <col min="7703" max="7706" width="2.5" style="602" customWidth="1"/>
    <col min="7707" max="7714" width="3" style="602" customWidth="1"/>
    <col min="7715" max="7718" width="2.125" style="602" customWidth="1"/>
    <col min="7719" max="7727" width="2.5" style="602" customWidth="1"/>
    <col min="7728" max="7728" width="3.125" style="602" customWidth="1"/>
    <col min="7729" max="7730" width="2.5" style="602" customWidth="1"/>
    <col min="7731" max="7734" width="2.125" style="602" customWidth="1"/>
    <col min="7735" max="7936" width="9" style="602"/>
    <col min="7937" max="7937" width="5.625" style="602" customWidth="1"/>
    <col min="7938" max="7938" width="7.625" style="602" customWidth="1"/>
    <col min="7939" max="7940" width="3" style="602" customWidth="1"/>
    <col min="7941" max="7941" width="3.625" style="602" customWidth="1"/>
    <col min="7942" max="7942" width="3.25" style="602" customWidth="1"/>
    <col min="7943" max="7946" width="3" style="602" customWidth="1"/>
    <col min="7947" max="7954" width="2.5" style="602" customWidth="1"/>
    <col min="7955" max="7958" width="2.125" style="602" customWidth="1"/>
    <col min="7959" max="7962" width="2.5" style="602" customWidth="1"/>
    <col min="7963" max="7970" width="3" style="602" customWidth="1"/>
    <col min="7971" max="7974" width="2.125" style="602" customWidth="1"/>
    <col min="7975" max="7983" width="2.5" style="602" customWidth="1"/>
    <col min="7984" max="7984" width="3.125" style="602" customWidth="1"/>
    <col min="7985" max="7986" width="2.5" style="602" customWidth="1"/>
    <col min="7987" max="7990" width="2.125" style="602" customWidth="1"/>
    <col min="7991" max="8192" width="9" style="602"/>
    <col min="8193" max="8193" width="5.625" style="602" customWidth="1"/>
    <col min="8194" max="8194" width="7.625" style="602" customWidth="1"/>
    <col min="8195" max="8196" width="3" style="602" customWidth="1"/>
    <col min="8197" max="8197" width="3.625" style="602" customWidth="1"/>
    <col min="8198" max="8198" width="3.25" style="602" customWidth="1"/>
    <col min="8199" max="8202" width="3" style="602" customWidth="1"/>
    <col min="8203" max="8210" width="2.5" style="602" customWidth="1"/>
    <col min="8211" max="8214" width="2.125" style="602" customWidth="1"/>
    <col min="8215" max="8218" width="2.5" style="602" customWidth="1"/>
    <col min="8219" max="8226" width="3" style="602" customWidth="1"/>
    <col min="8227" max="8230" width="2.125" style="602" customWidth="1"/>
    <col min="8231" max="8239" width="2.5" style="602" customWidth="1"/>
    <col min="8240" max="8240" width="3.125" style="602" customWidth="1"/>
    <col min="8241" max="8242" width="2.5" style="602" customWidth="1"/>
    <col min="8243" max="8246" width="2.125" style="602" customWidth="1"/>
    <col min="8247" max="8448" width="9" style="602"/>
    <col min="8449" max="8449" width="5.625" style="602" customWidth="1"/>
    <col min="8450" max="8450" width="7.625" style="602" customWidth="1"/>
    <col min="8451" max="8452" width="3" style="602" customWidth="1"/>
    <col min="8453" max="8453" width="3.625" style="602" customWidth="1"/>
    <col min="8454" max="8454" width="3.25" style="602" customWidth="1"/>
    <col min="8455" max="8458" width="3" style="602" customWidth="1"/>
    <col min="8459" max="8466" width="2.5" style="602" customWidth="1"/>
    <col min="8467" max="8470" width="2.125" style="602" customWidth="1"/>
    <col min="8471" max="8474" width="2.5" style="602" customWidth="1"/>
    <col min="8475" max="8482" width="3" style="602" customWidth="1"/>
    <col min="8483" max="8486" width="2.125" style="602" customWidth="1"/>
    <col min="8487" max="8495" width="2.5" style="602" customWidth="1"/>
    <col min="8496" max="8496" width="3.125" style="602" customWidth="1"/>
    <col min="8497" max="8498" width="2.5" style="602" customWidth="1"/>
    <col min="8499" max="8502" width="2.125" style="602" customWidth="1"/>
    <col min="8503" max="8704" width="9" style="602"/>
    <col min="8705" max="8705" width="5.625" style="602" customWidth="1"/>
    <col min="8706" max="8706" width="7.625" style="602" customWidth="1"/>
    <col min="8707" max="8708" width="3" style="602" customWidth="1"/>
    <col min="8709" max="8709" width="3.625" style="602" customWidth="1"/>
    <col min="8710" max="8710" width="3.25" style="602" customWidth="1"/>
    <col min="8711" max="8714" width="3" style="602" customWidth="1"/>
    <col min="8715" max="8722" width="2.5" style="602" customWidth="1"/>
    <col min="8723" max="8726" width="2.125" style="602" customWidth="1"/>
    <col min="8727" max="8730" width="2.5" style="602" customWidth="1"/>
    <col min="8731" max="8738" width="3" style="602" customWidth="1"/>
    <col min="8739" max="8742" width="2.125" style="602" customWidth="1"/>
    <col min="8743" max="8751" width="2.5" style="602" customWidth="1"/>
    <col min="8752" max="8752" width="3.125" style="602" customWidth="1"/>
    <col min="8753" max="8754" width="2.5" style="602" customWidth="1"/>
    <col min="8755" max="8758" width="2.125" style="602" customWidth="1"/>
    <col min="8759" max="8960" width="9" style="602"/>
    <col min="8961" max="8961" width="5.625" style="602" customWidth="1"/>
    <col min="8962" max="8962" width="7.625" style="602" customWidth="1"/>
    <col min="8963" max="8964" width="3" style="602" customWidth="1"/>
    <col min="8965" max="8965" width="3.625" style="602" customWidth="1"/>
    <col min="8966" max="8966" width="3.25" style="602" customWidth="1"/>
    <col min="8967" max="8970" width="3" style="602" customWidth="1"/>
    <col min="8971" max="8978" width="2.5" style="602" customWidth="1"/>
    <col min="8979" max="8982" width="2.125" style="602" customWidth="1"/>
    <col min="8983" max="8986" width="2.5" style="602" customWidth="1"/>
    <col min="8987" max="8994" width="3" style="602" customWidth="1"/>
    <col min="8995" max="8998" width="2.125" style="602" customWidth="1"/>
    <col min="8999" max="9007" width="2.5" style="602" customWidth="1"/>
    <col min="9008" max="9008" width="3.125" style="602" customWidth="1"/>
    <col min="9009" max="9010" width="2.5" style="602" customWidth="1"/>
    <col min="9011" max="9014" width="2.125" style="602" customWidth="1"/>
    <col min="9015" max="9216" width="9" style="602"/>
    <col min="9217" max="9217" width="5.625" style="602" customWidth="1"/>
    <col min="9218" max="9218" width="7.625" style="602" customWidth="1"/>
    <col min="9219" max="9220" width="3" style="602" customWidth="1"/>
    <col min="9221" max="9221" width="3.625" style="602" customWidth="1"/>
    <col min="9222" max="9222" width="3.25" style="602" customWidth="1"/>
    <col min="9223" max="9226" width="3" style="602" customWidth="1"/>
    <col min="9227" max="9234" width="2.5" style="602" customWidth="1"/>
    <col min="9235" max="9238" width="2.125" style="602" customWidth="1"/>
    <col min="9239" max="9242" width="2.5" style="602" customWidth="1"/>
    <col min="9243" max="9250" width="3" style="602" customWidth="1"/>
    <col min="9251" max="9254" width="2.125" style="602" customWidth="1"/>
    <col min="9255" max="9263" width="2.5" style="602" customWidth="1"/>
    <col min="9264" max="9264" width="3.125" style="602" customWidth="1"/>
    <col min="9265" max="9266" width="2.5" style="602" customWidth="1"/>
    <col min="9267" max="9270" width="2.125" style="602" customWidth="1"/>
    <col min="9271" max="9472" width="9" style="602"/>
    <col min="9473" max="9473" width="5.625" style="602" customWidth="1"/>
    <col min="9474" max="9474" width="7.625" style="602" customWidth="1"/>
    <col min="9475" max="9476" width="3" style="602" customWidth="1"/>
    <col min="9477" max="9477" width="3.625" style="602" customWidth="1"/>
    <col min="9478" max="9478" width="3.25" style="602" customWidth="1"/>
    <col min="9479" max="9482" width="3" style="602" customWidth="1"/>
    <col min="9483" max="9490" width="2.5" style="602" customWidth="1"/>
    <col min="9491" max="9494" width="2.125" style="602" customWidth="1"/>
    <col min="9495" max="9498" width="2.5" style="602" customWidth="1"/>
    <col min="9499" max="9506" width="3" style="602" customWidth="1"/>
    <col min="9507" max="9510" width="2.125" style="602" customWidth="1"/>
    <col min="9511" max="9519" width="2.5" style="602" customWidth="1"/>
    <col min="9520" max="9520" width="3.125" style="602" customWidth="1"/>
    <col min="9521" max="9522" width="2.5" style="602" customWidth="1"/>
    <col min="9523" max="9526" width="2.125" style="602" customWidth="1"/>
    <col min="9527" max="9728" width="9" style="602"/>
    <col min="9729" max="9729" width="5.625" style="602" customWidth="1"/>
    <col min="9730" max="9730" width="7.625" style="602" customWidth="1"/>
    <col min="9731" max="9732" width="3" style="602" customWidth="1"/>
    <col min="9733" max="9733" width="3.625" style="602" customWidth="1"/>
    <col min="9734" max="9734" width="3.25" style="602" customWidth="1"/>
    <col min="9735" max="9738" width="3" style="602" customWidth="1"/>
    <col min="9739" max="9746" width="2.5" style="602" customWidth="1"/>
    <col min="9747" max="9750" width="2.125" style="602" customWidth="1"/>
    <col min="9751" max="9754" width="2.5" style="602" customWidth="1"/>
    <col min="9755" max="9762" width="3" style="602" customWidth="1"/>
    <col min="9763" max="9766" width="2.125" style="602" customWidth="1"/>
    <col min="9767" max="9775" width="2.5" style="602" customWidth="1"/>
    <col min="9776" max="9776" width="3.125" style="602" customWidth="1"/>
    <col min="9777" max="9778" width="2.5" style="602" customWidth="1"/>
    <col min="9779" max="9782" width="2.125" style="602" customWidth="1"/>
    <col min="9783" max="9984" width="9" style="602"/>
    <col min="9985" max="9985" width="5.625" style="602" customWidth="1"/>
    <col min="9986" max="9986" width="7.625" style="602" customWidth="1"/>
    <col min="9987" max="9988" width="3" style="602" customWidth="1"/>
    <col min="9989" max="9989" width="3.625" style="602" customWidth="1"/>
    <col min="9990" max="9990" width="3.25" style="602" customWidth="1"/>
    <col min="9991" max="9994" width="3" style="602" customWidth="1"/>
    <col min="9995" max="10002" width="2.5" style="602" customWidth="1"/>
    <col min="10003" max="10006" width="2.125" style="602" customWidth="1"/>
    <col min="10007" max="10010" width="2.5" style="602" customWidth="1"/>
    <col min="10011" max="10018" width="3" style="602" customWidth="1"/>
    <col min="10019" max="10022" width="2.125" style="602" customWidth="1"/>
    <col min="10023" max="10031" width="2.5" style="602" customWidth="1"/>
    <col min="10032" max="10032" width="3.125" style="602" customWidth="1"/>
    <col min="10033" max="10034" width="2.5" style="602" customWidth="1"/>
    <col min="10035" max="10038" width="2.125" style="602" customWidth="1"/>
    <col min="10039" max="10240" width="9" style="602"/>
    <col min="10241" max="10241" width="5.625" style="602" customWidth="1"/>
    <col min="10242" max="10242" width="7.625" style="602" customWidth="1"/>
    <col min="10243" max="10244" width="3" style="602" customWidth="1"/>
    <col min="10245" max="10245" width="3.625" style="602" customWidth="1"/>
    <col min="10246" max="10246" width="3.25" style="602" customWidth="1"/>
    <col min="10247" max="10250" width="3" style="602" customWidth="1"/>
    <col min="10251" max="10258" width="2.5" style="602" customWidth="1"/>
    <col min="10259" max="10262" width="2.125" style="602" customWidth="1"/>
    <col min="10263" max="10266" width="2.5" style="602" customWidth="1"/>
    <col min="10267" max="10274" width="3" style="602" customWidth="1"/>
    <col min="10275" max="10278" width="2.125" style="602" customWidth="1"/>
    <col min="10279" max="10287" width="2.5" style="602" customWidth="1"/>
    <col min="10288" max="10288" width="3.125" style="602" customWidth="1"/>
    <col min="10289" max="10290" width="2.5" style="602" customWidth="1"/>
    <col min="10291" max="10294" width="2.125" style="602" customWidth="1"/>
    <col min="10295" max="10496" width="9" style="602"/>
    <col min="10497" max="10497" width="5.625" style="602" customWidth="1"/>
    <col min="10498" max="10498" width="7.625" style="602" customWidth="1"/>
    <col min="10499" max="10500" width="3" style="602" customWidth="1"/>
    <col min="10501" max="10501" width="3.625" style="602" customWidth="1"/>
    <col min="10502" max="10502" width="3.25" style="602" customWidth="1"/>
    <col min="10503" max="10506" width="3" style="602" customWidth="1"/>
    <col min="10507" max="10514" width="2.5" style="602" customWidth="1"/>
    <col min="10515" max="10518" width="2.125" style="602" customWidth="1"/>
    <col min="10519" max="10522" width="2.5" style="602" customWidth="1"/>
    <col min="10523" max="10530" width="3" style="602" customWidth="1"/>
    <col min="10531" max="10534" width="2.125" style="602" customWidth="1"/>
    <col min="10535" max="10543" width="2.5" style="602" customWidth="1"/>
    <col min="10544" max="10544" width="3.125" style="602" customWidth="1"/>
    <col min="10545" max="10546" width="2.5" style="602" customWidth="1"/>
    <col min="10547" max="10550" width="2.125" style="602" customWidth="1"/>
    <col min="10551" max="10752" width="9" style="602"/>
    <col min="10753" max="10753" width="5.625" style="602" customWidth="1"/>
    <col min="10754" max="10754" width="7.625" style="602" customWidth="1"/>
    <col min="10755" max="10756" width="3" style="602" customWidth="1"/>
    <col min="10757" max="10757" width="3.625" style="602" customWidth="1"/>
    <col min="10758" max="10758" width="3.25" style="602" customWidth="1"/>
    <col min="10759" max="10762" width="3" style="602" customWidth="1"/>
    <col min="10763" max="10770" width="2.5" style="602" customWidth="1"/>
    <col min="10771" max="10774" width="2.125" style="602" customWidth="1"/>
    <col min="10775" max="10778" width="2.5" style="602" customWidth="1"/>
    <col min="10779" max="10786" width="3" style="602" customWidth="1"/>
    <col min="10787" max="10790" width="2.125" style="602" customWidth="1"/>
    <col min="10791" max="10799" width="2.5" style="602" customWidth="1"/>
    <col min="10800" max="10800" width="3.125" style="602" customWidth="1"/>
    <col min="10801" max="10802" width="2.5" style="602" customWidth="1"/>
    <col min="10803" max="10806" width="2.125" style="602" customWidth="1"/>
    <col min="10807" max="11008" width="9" style="602"/>
    <col min="11009" max="11009" width="5.625" style="602" customWidth="1"/>
    <col min="11010" max="11010" width="7.625" style="602" customWidth="1"/>
    <col min="11011" max="11012" width="3" style="602" customWidth="1"/>
    <col min="11013" max="11013" width="3.625" style="602" customWidth="1"/>
    <col min="11014" max="11014" width="3.25" style="602" customWidth="1"/>
    <col min="11015" max="11018" width="3" style="602" customWidth="1"/>
    <col min="11019" max="11026" width="2.5" style="602" customWidth="1"/>
    <col min="11027" max="11030" width="2.125" style="602" customWidth="1"/>
    <col min="11031" max="11034" width="2.5" style="602" customWidth="1"/>
    <col min="11035" max="11042" width="3" style="602" customWidth="1"/>
    <col min="11043" max="11046" width="2.125" style="602" customWidth="1"/>
    <col min="11047" max="11055" width="2.5" style="602" customWidth="1"/>
    <col min="11056" max="11056" width="3.125" style="602" customWidth="1"/>
    <col min="11057" max="11058" width="2.5" style="602" customWidth="1"/>
    <col min="11059" max="11062" width="2.125" style="602" customWidth="1"/>
    <col min="11063" max="11264" width="9" style="602"/>
    <col min="11265" max="11265" width="5.625" style="602" customWidth="1"/>
    <col min="11266" max="11266" width="7.625" style="602" customWidth="1"/>
    <col min="11267" max="11268" width="3" style="602" customWidth="1"/>
    <col min="11269" max="11269" width="3.625" style="602" customWidth="1"/>
    <col min="11270" max="11270" width="3.25" style="602" customWidth="1"/>
    <col min="11271" max="11274" width="3" style="602" customWidth="1"/>
    <col min="11275" max="11282" width="2.5" style="602" customWidth="1"/>
    <col min="11283" max="11286" width="2.125" style="602" customWidth="1"/>
    <col min="11287" max="11290" width="2.5" style="602" customWidth="1"/>
    <col min="11291" max="11298" width="3" style="602" customWidth="1"/>
    <col min="11299" max="11302" width="2.125" style="602" customWidth="1"/>
    <col min="11303" max="11311" width="2.5" style="602" customWidth="1"/>
    <col min="11312" max="11312" width="3.125" style="602" customWidth="1"/>
    <col min="11313" max="11314" width="2.5" style="602" customWidth="1"/>
    <col min="11315" max="11318" width="2.125" style="602" customWidth="1"/>
    <col min="11319" max="11520" width="9" style="602"/>
    <col min="11521" max="11521" width="5.625" style="602" customWidth="1"/>
    <col min="11522" max="11522" width="7.625" style="602" customWidth="1"/>
    <col min="11523" max="11524" width="3" style="602" customWidth="1"/>
    <col min="11525" max="11525" width="3.625" style="602" customWidth="1"/>
    <col min="11526" max="11526" width="3.25" style="602" customWidth="1"/>
    <col min="11527" max="11530" width="3" style="602" customWidth="1"/>
    <col min="11531" max="11538" width="2.5" style="602" customWidth="1"/>
    <col min="11539" max="11542" width="2.125" style="602" customWidth="1"/>
    <col min="11543" max="11546" width="2.5" style="602" customWidth="1"/>
    <col min="11547" max="11554" width="3" style="602" customWidth="1"/>
    <col min="11555" max="11558" width="2.125" style="602" customWidth="1"/>
    <col min="11559" max="11567" width="2.5" style="602" customWidth="1"/>
    <col min="11568" max="11568" width="3.125" style="602" customWidth="1"/>
    <col min="11569" max="11570" width="2.5" style="602" customWidth="1"/>
    <col min="11571" max="11574" width="2.125" style="602" customWidth="1"/>
    <col min="11575" max="11776" width="9" style="602"/>
    <col min="11777" max="11777" width="5.625" style="602" customWidth="1"/>
    <col min="11778" max="11778" width="7.625" style="602" customWidth="1"/>
    <col min="11779" max="11780" width="3" style="602" customWidth="1"/>
    <col min="11781" max="11781" width="3.625" style="602" customWidth="1"/>
    <col min="11782" max="11782" width="3.25" style="602" customWidth="1"/>
    <col min="11783" max="11786" width="3" style="602" customWidth="1"/>
    <col min="11787" max="11794" width="2.5" style="602" customWidth="1"/>
    <col min="11795" max="11798" width="2.125" style="602" customWidth="1"/>
    <col min="11799" max="11802" width="2.5" style="602" customWidth="1"/>
    <col min="11803" max="11810" width="3" style="602" customWidth="1"/>
    <col min="11811" max="11814" width="2.125" style="602" customWidth="1"/>
    <col min="11815" max="11823" width="2.5" style="602" customWidth="1"/>
    <col min="11824" max="11824" width="3.125" style="602" customWidth="1"/>
    <col min="11825" max="11826" width="2.5" style="602" customWidth="1"/>
    <col min="11827" max="11830" width="2.125" style="602" customWidth="1"/>
    <col min="11831" max="12032" width="9" style="602"/>
    <col min="12033" max="12033" width="5.625" style="602" customWidth="1"/>
    <col min="12034" max="12034" width="7.625" style="602" customWidth="1"/>
    <col min="12035" max="12036" width="3" style="602" customWidth="1"/>
    <col min="12037" max="12037" width="3.625" style="602" customWidth="1"/>
    <col min="12038" max="12038" width="3.25" style="602" customWidth="1"/>
    <col min="12039" max="12042" width="3" style="602" customWidth="1"/>
    <col min="12043" max="12050" width="2.5" style="602" customWidth="1"/>
    <col min="12051" max="12054" width="2.125" style="602" customWidth="1"/>
    <col min="12055" max="12058" width="2.5" style="602" customWidth="1"/>
    <col min="12059" max="12066" width="3" style="602" customWidth="1"/>
    <col min="12067" max="12070" width="2.125" style="602" customWidth="1"/>
    <col min="12071" max="12079" width="2.5" style="602" customWidth="1"/>
    <col min="12080" max="12080" width="3.125" style="602" customWidth="1"/>
    <col min="12081" max="12082" width="2.5" style="602" customWidth="1"/>
    <col min="12083" max="12086" width="2.125" style="602" customWidth="1"/>
    <col min="12087" max="12288" width="9" style="602"/>
    <col min="12289" max="12289" width="5.625" style="602" customWidth="1"/>
    <col min="12290" max="12290" width="7.625" style="602" customWidth="1"/>
    <col min="12291" max="12292" width="3" style="602" customWidth="1"/>
    <col min="12293" max="12293" width="3.625" style="602" customWidth="1"/>
    <col min="12294" max="12294" width="3.25" style="602" customWidth="1"/>
    <col min="12295" max="12298" width="3" style="602" customWidth="1"/>
    <col min="12299" max="12306" width="2.5" style="602" customWidth="1"/>
    <col min="12307" max="12310" width="2.125" style="602" customWidth="1"/>
    <col min="12311" max="12314" width="2.5" style="602" customWidth="1"/>
    <col min="12315" max="12322" width="3" style="602" customWidth="1"/>
    <col min="12323" max="12326" width="2.125" style="602" customWidth="1"/>
    <col min="12327" max="12335" width="2.5" style="602" customWidth="1"/>
    <col min="12336" max="12336" width="3.125" style="602" customWidth="1"/>
    <col min="12337" max="12338" width="2.5" style="602" customWidth="1"/>
    <col min="12339" max="12342" width="2.125" style="602" customWidth="1"/>
    <col min="12343" max="12544" width="9" style="602"/>
    <col min="12545" max="12545" width="5.625" style="602" customWidth="1"/>
    <col min="12546" max="12546" width="7.625" style="602" customWidth="1"/>
    <col min="12547" max="12548" width="3" style="602" customWidth="1"/>
    <col min="12549" max="12549" width="3.625" style="602" customWidth="1"/>
    <col min="12550" max="12550" width="3.25" style="602" customWidth="1"/>
    <col min="12551" max="12554" width="3" style="602" customWidth="1"/>
    <col min="12555" max="12562" width="2.5" style="602" customWidth="1"/>
    <col min="12563" max="12566" width="2.125" style="602" customWidth="1"/>
    <col min="12567" max="12570" width="2.5" style="602" customWidth="1"/>
    <col min="12571" max="12578" width="3" style="602" customWidth="1"/>
    <col min="12579" max="12582" width="2.125" style="602" customWidth="1"/>
    <col min="12583" max="12591" width="2.5" style="602" customWidth="1"/>
    <col min="12592" max="12592" width="3.125" style="602" customWidth="1"/>
    <col min="12593" max="12594" width="2.5" style="602" customWidth="1"/>
    <col min="12595" max="12598" width="2.125" style="602" customWidth="1"/>
    <col min="12599" max="12800" width="9" style="602"/>
    <col min="12801" max="12801" width="5.625" style="602" customWidth="1"/>
    <col min="12802" max="12802" width="7.625" style="602" customWidth="1"/>
    <col min="12803" max="12804" width="3" style="602" customWidth="1"/>
    <col min="12805" max="12805" width="3.625" style="602" customWidth="1"/>
    <col min="12806" max="12806" width="3.25" style="602" customWidth="1"/>
    <col min="12807" max="12810" width="3" style="602" customWidth="1"/>
    <col min="12811" max="12818" width="2.5" style="602" customWidth="1"/>
    <col min="12819" max="12822" width="2.125" style="602" customWidth="1"/>
    <col min="12823" max="12826" width="2.5" style="602" customWidth="1"/>
    <col min="12827" max="12834" width="3" style="602" customWidth="1"/>
    <col min="12835" max="12838" width="2.125" style="602" customWidth="1"/>
    <col min="12839" max="12847" width="2.5" style="602" customWidth="1"/>
    <col min="12848" max="12848" width="3.125" style="602" customWidth="1"/>
    <col min="12849" max="12850" width="2.5" style="602" customWidth="1"/>
    <col min="12851" max="12854" width="2.125" style="602" customWidth="1"/>
    <col min="12855" max="13056" width="9" style="602"/>
    <col min="13057" max="13057" width="5.625" style="602" customWidth="1"/>
    <col min="13058" max="13058" width="7.625" style="602" customWidth="1"/>
    <col min="13059" max="13060" width="3" style="602" customWidth="1"/>
    <col min="13061" max="13061" width="3.625" style="602" customWidth="1"/>
    <col min="13062" max="13062" width="3.25" style="602" customWidth="1"/>
    <col min="13063" max="13066" width="3" style="602" customWidth="1"/>
    <col min="13067" max="13074" width="2.5" style="602" customWidth="1"/>
    <col min="13075" max="13078" width="2.125" style="602" customWidth="1"/>
    <col min="13079" max="13082" width="2.5" style="602" customWidth="1"/>
    <col min="13083" max="13090" width="3" style="602" customWidth="1"/>
    <col min="13091" max="13094" width="2.125" style="602" customWidth="1"/>
    <col min="13095" max="13103" width="2.5" style="602" customWidth="1"/>
    <col min="13104" max="13104" width="3.125" style="602" customWidth="1"/>
    <col min="13105" max="13106" width="2.5" style="602" customWidth="1"/>
    <col min="13107" max="13110" width="2.125" style="602" customWidth="1"/>
    <col min="13111" max="13312" width="9" style="602"/>
    <col min="13313" max="13313" width="5.625" style="602" customWidth="1"/>
    <col min="13314" max="13314" width="7.625" style="602" customWidth="1"/>
    <col min="13315" max="13316" width="3" style="602" customWidth="1"/>
    <col min="13317" max="13317" width="3.625" style="602" customWidth="1"/>
    <col min="13318" max="13318" width="3.25" style="602" customWidth="1"/>
    <col min="13319" max="13322" width="3" style="602" customWidth="1"/>
    <col min="13323" max="13330" width="2.5" style="602" customWidth="1"/>
    <col min="13331" max="13334" width="2.125" style="602" customWidth="1"/>
    <col min="13335" max="13338" width="2.5" style="602" customWidth="1"/>
    <col min="13339" max="13346" width="3" style="602" customWidth="1"/>
    <col min="13347" max="13350" width="2.125" style="602" customWidth="1"/>
    <col min="13351" max="13359" width="2.5" style="602" customWidth="1"/>
    <col min="13360" max="13360" width="3.125" style="602" customWidth="1"/>
    <col min="13361" max="13362" width="2.5" style="602" customWidth="1"/>
    <col min="13363" max="13366" width="2.125" style="602" customWidth="1"/>
    <col min="13367" max="13568" width="9" style="602"/>
    <col min="13569" max="13569" width="5.625" style="602" customWidth="1"/>
    <col min="13570" max="13570" width="7.625" style="602" customWidth="1"/>
    <col min="13571" max="13572" width="3" style="602" customWidth="1"/>
    <col min="13573" max="13573" width="3.625" style="602" customWidth="1"/>
    <col min="13574" max="13574" width="3.25" style="602" customWidth="1"/>
    <col min="13575" max="13578" width="3" style="602" customWidth="1"/>
    <col min="13579" max="13586" width="2.5" style="602" customWidth="1"/>
    <col min="13587" max="13590" width="2.125" style="602" customWidth="1"/>
    <col min="13591" max="13594" width="2.5" style="602" customWidth="1"/>
    <col min="13595" max="13602" width="3" style="602" customWidth="1"/>
    <col min="13603" max="13606" width="2.125" style="602" customWidth="1"/>
    <col min="13607" max="13615" width="2.5" style="602" customWidth="1"/>
    <col min="13616" max="13616" width="3.125" style="602" customWidth="1"/>
    <col min="13617" max="13618" width="2.5" style="602" customWidth="1"/>
    <col min="13619" max="13622" width="2.125" style="602" customWidth="1"/>
    <col min="13623" max="13824" width="9" style="602"/>
    <col min="13825" max="13825" width="5.625" style="602" customWidth="1"/>
    <col min="13826" max="13826" width="7.625" style="602" customWidth="1"/>
    <col min="13827" max="13828" width="3" style="602" customWidth="1"/>
    <col min="13829" max="13829" width="3.625" style="602" customWidth="1"/>
    <col min="13830" max="13830" width="3.25" style="602" customWidth="1"/>
    <col min="13831" max="13834" width="3" style="602" customWidth="1"/>
    <col min="13835" max="13842" width="2.5" style="602" customWidth="1"/>
    <col min="13843" max="13846" width="2.125" style="602" customWidth="1"/>
    <col min="13847" max="13850" width="2.5" style="602" customWidth="1"/>
    <col min="13851" max="13858" width="3" style="602" customWidth="1"/>
    <col min="13859" max="13862" width="2.125" style="602" customWidth="1"/>
    <col min="13863" max="13871" width="2.5" style="602" customWidth="1"/>
    <col min="13872" max="13872" width="3.125" style="602" customWidth="1"/>
    <col min="13873" max="13874" width="2.5" style="602" customWidth="1"/>
    <col min="13875" max="13878" width="2.125" style="602" customWidth="1"/>
    <col min="13879" max="14080" width="9" style="602"/>
    <col min="14081" max="14081" width="5.625" style="602" customWidth="1"/>
    <col min="14082" max="14082" width="7.625" style="602" customWidth="1"/>
    <col min="14083" max="14084" width="3" style="602" customWidth="1"/>
    <col min="14085" max="14085" width="3.625" style="602" customWidth="1"/>
    <col min="14086" max="14086" width="3.25" style="602" customWidth="1"/>
    <col min="14087" max="14090" width="3" style="602" customWidth="1"/>
    <col min="14091" max="14098" width="2.5" style="602" customWidth="1"/>
    <col min="14099" max="14102" width="2.125" style="602" customWidth="1"/>
    <col min="14103" max="14106" width="2.5" style="602" customWidth="1"/>
    <col min="14107" max="14114" width="3" style="602" customWidth="1"/>
    <col min="14115" max="14118" width="2.125" style="602" customWidth="1"/>
    <col min="14119" max="14127" width="2.5" style="602" customWidth="1"/>
    <col min="14128" max="14128" width="3.125" style="602" customWidth="1"/>
    <col min="14129" max="14130" width="2.5" style="602" customWidth="1"/>
    <col min="14131" max="14134" width="2.125" style="602" customWidth="1"/>
    <col min="14135" max="14336" width="9" style="602"/>
    <col min="14337" max="14337" width="5.625" style="602" customWidth="1"/>
    <col min="14338" max="14338" width="7.625" style="602" customWidth="1"/>
    <col min="14339" max="14340" width="3" style="602" customWidth="1"/>
    <col min="14341" max="14341" width="3.625" style="602" customWidth="1"/>
    <col min="14342" max="14342" width="3.25" style="602" customWidth="1"/>
    <col min="14343" max="14346" width="3" style="602" customWidth="1"/>
    <col min="14347" max="14354" width="2.5" style="602" customWidth="1"/>
    <col min="14355" max="14358" width="2.125" style="602" customWidth="1"/>
    <col min="14359" max="14362" width="2.5" style="602" customWidth="1"/>
    <col min="14363" max="14370" width="3" style="602" customWidth="1"/>
    <col min="14371" max="14374" width="2.125" style="602" customWidth="1"/>
    <col min="14375" max="14383" width="2.5" style="602" customWidth="1"/>
    <col min="14384" max="14384" width="3.125" style="602" customWidth="1"/>
    <col min="14385" max="14386" width="2.5" style="602" customWidth="1"/>
    <col min="14387" max="14390" width="2.125" style="602" customWidth="1"/>
    <col min="14391" max="14592" width="9" style="602"/>
    <col min="14593" max="14593" width="5.625" style="602" customWidth="1"/>
    <col min="14594" max="14594" width="7.625" style="602" customWidth="1"/>
    <col min="14595" max="14596" width="3" style="602" customWidth="1"/>
    <col min="14597" max="14597" width="3.625" style="602" customWidth="1"/>
    <col min="14598" max="14598" width="3.25" style="602" customWidth="1"/>
    <col min="14599" max="14602" width="3" style="602" customWidth="1"/>
    <col min="14603" max="14610" width="2.5" style="602" customWidth="1"/>
    <col min="14611" max="14614" width="2.125" style="602" customWidth="1"/>
    <col min="14615" max="14618" width="2.5" style="602" customWidth="1"/>
    <col min="14619" max="14626" width="3" style="602" customWidth="1"/>
    <col min="14627" max="14630" width="2.125" style="602" customWidth="1"/>
    <col min="14631" max="14639" width="2.5" style="602" customWidth="1"/>
    <col min="14640" max="14640" width="3.125" style="602" customWidth="1"/>
    <col min="14641" max="14642" width="2.5" style="602" customWidth="1"/>
    <col min="14643" max="14646" width="2.125" style="602" customWidth="1"/>
    <col min="14647" max="14848" width="9" style="602"/>
    <col min="14849" max="14849" width="5.625" style="602" customWidth="1"/>
    <col min="14850" max="14850" width="7.625" style="602" customWidth="1"/>
    <col min="14851" max="14852" width="3" style="602" customWidth="1"/>
    <col min="14853" max="14853" width="3.625" style="602" customWidth="1"/>
    <col min="14854" max="14854" width="3.25" style="602" customWidth="1"/>
    <col min="14855" max="14858" width="3" style="602" customWidth="1"/>
    <col min="14859" max="14866" width="2.5" style="602" customWidth="1"/>
    <col min="14867" max="14870" width="2.125" style="602" customWidth="1"/>
    <col min="14871" max="14874" width="2.5" style="602" customWidth="1"/>
    <col min="14875" max="14882" width="3" style="602" customWidth="1"/>
    <col min="14883" max="14886" width="2.125" style="602" customWidth="1"/>
    <col min="14887" max="14895" width="2.5" style="602" customWidth="1"/>
    <col min="14896" max="14896" width="3.125" style="602" customWidth="1"/>
    <col min="14897" max="14898" width="2.5" style="602" customWidth="1"/>
    <col min="14899" max="14902" width="2.125" style="602" customWidth="1"/>
    <col min="14903" max="15104" width="9" style="602"/>
    <col min="15105" max="15105" width="5.625" style="602" customWidth="1"/>
    <col min="15106" max="15106" width="7.625" style="602" customWidth="1"/>
    <col min="15107" max="15108" width="3" style="602" customWidth="1"/>
    <col min="15109" max="15109" width="3.625" style="602" customWidth="1"/>
    <col min="15110" max="15110" width="3.25" style="602" customWidth="1"/>
    <col min="15111" max="15114" width="3" style="602" customWidth="1"/>
    <col min="15115" max="15122" width="2.5" style="602" customWidth="1"/>
    <col min="15123" max="15126" width="2.125" style="602" customWidth="1"/>
    <col min="15127" max="15130" width="2.5" style="602" customWidth="1"/>
    <col min="15131" max="15138" width="3" style="602" customWidth="1"/>
    <col min="15139" max="15142" width="2.125" style="602" customWidth="1"/>
    <col min="15143" max="15151" width="2.5" style="602" customWidth="1"/>
    <col min="15152" max="15152" width="3.125" style="602" customWidth="1"/>
    <col min="15153" max="15154" width="2.5" style="602" customWidth="1"/>
    <col min="15155" max="15158" width="2.125" style="602" customWidth="1"/>
    <col min="15159" max="15360" width="9" style="602"/>
    <col min="15361" max="15361" width="5.625" style="602" customWidth="1"/>
    <col min="15362" max="15362" width="7.625" style="602" customWidth="1"/>
    <col min="15363" max="15364" width="3" style="602" customWidth="1"/>
    <col min="15365" max="15365" width="3.625" style="602" customWidth="1"/>
    <col min="15366" max="15366" width="3.25" style="602" customWidth="1"/>
    <col min="15367" max="15370" width="3" style="602" customWidth="1"/>
    <col min="15371" max="15378" width="2.5" style="602" customWidth="1"/>
    <col min="15379" max="15382" width="2.125" style="602" customWidth="1"/>
    <col min="15383" max="15386" width="2.5" style="602" customWidth="1"/>
    <col min="15387" max="15394" width="3" style="602" customWidth="1"/>
    <col min="15395" max="15398" width="2.125" style="602" customWidth="1"/>
    <col min="15399" max="15407" width="2.5" style="602" customWidth="1"/>
    <col min="15408" max="15408" width="3.125" style="602" customWidth="1"/>
    <col min="15409" max="15410" width="2.5" style="602" customWidth="1"/>
    <col min="15411" max="15414" width="2.125" style="602" customWidth="1"/>
    <col min="15415" max="15616" width="9" style="602"/>
    <col min="15617" max="15617" width="5.625" style="602" customWidth="1"/>
    <col min="15618" max="15618" width="7.625" style="602" customWidth="1"/>
    <col min="15619" max="15620" width="3" style="602" customWidth="1"/>
    <col min="15621" max="15621" width="3.625" style="602" customWidth="1"/>
    <col min="15622" max="15622" width="3.25" style="602" customWidth="1"/>
    <col min="15623" max="15626" width="3" style="602" customWidth="1"/>
    <col min="15627" max="15634" width="2.5" style="602" customWidth="1"/>
    <col min="15635" max="15638" width="2.125" style="602" customWidth="1"/>
    <col min="15639" max="15642" width="2.5" style="602" customWidth="1"/>
    <col min="15643" max="15650" width="3" style="602" customWidth="1"/>
    <col min="15651" max="15654" width="2.125" style="602" customWidth="1"/>
    <col min="15655" max="15663" width="2.5" style="602" customWidth="1"/>
    <col min="15664" max="15664" width="3.125" style="602" customWidth="1"/>
    <col min="15665" max="15666" width="2.5" style="602" customWidth="1"/>
    <col min="15667" max="15670" width="2.125" style="602" customWidth="1"/>
    <col min="15671" max="15872" width="9" style="602"/>
    <col min="15873" max="15873" width="5.625" style="602" customWidth="1"/>
    <col min="15874" max="15874" width="7.625" style="602" customWidth="1"/>
    <col min="15875" max="15876" width="3" style="602" customWidth="1"/>
    <col min="15877" max="15877" width="3.625" style="602" customWidth="1"/>
    <col min="15878" max="15878" width="3.25" style="602" customWidth="1"/>
    <col min="15879" max="15882" width="3" style="602" customWidth="1"/>
    <col min="15883" max="15890" width="2.5" style="602" customWidth="1"/>
    <col min="15891" max="15894" width="2.125" style="602" customWidth="1"/>
    <col min="15895" max="15898" width="2.5" style="602" customWidth="1"/>
    <col min="15899" max="15906" width="3" style="602" customWidth="1"/>
    <col min="15907" max="15910" width="2.125" style="602" customWidth="1"/>
    <col min="15911" max="15919" width="2.5" style="602" customWidth="1"/>
    <col min="15920" max="15920" width="3.125" style="602" customWidth="1"/>
    <col min="15921" max="15922" width="2.5" style="602" customWidth="1"/>
    <col min="15923" max="15926" width="2.125" style="602" customWidth="1"/>
    <col min="15927" max="16128" width="9" style="602"/>
    <col min="16129" max="16129" width="5.625" style="602" customWidth="1"/>
    <col min="16130" max="16130" width="7.625" style="602" customWidth="1"/>
    <col min="16131" max="16132" width="3" style="602" customWidth="1"/>
    <col min="16133" max="16133" width="3.625" style="602" customWidth="1"/>
    <col min="16134" max="16134" width="3.25" style="602" customWidth="1"/>
    <col min="16135" max="16138" width="3" style="602" customWidth="1"/>
    <col min="16139" max="16146" width="2.5" style="602" customWidth="1"/>
    <col min="16147" max="16150" width="2.125" style="602" customWidth="1"/>
    <col min="16151" max="16154" width="2.5" style="602" customWidth="1"/>
    <col min="16155" max="16162" width="3" style="602" customWidth="1"/>
    <col min="16163" max="16166" width="2.125" style="602" customWidth="1"/>
    <col min="16167" max="16175" width="2.5" style="602" customWidth="1"/>
    <col min="16176" max="16176" width="3.125" style="602" customWidth="1"/>
    <col min="16177" max="16178" width="2.5" style="602" customWidth="1"/>
    <col min="16179" max="16182" width="2.125" style="602" customWidth="1"/>
    <col min="16183" max="16384" width="9" style="602"/>
  </cols>
  <sheetData>
    <row r="1" spans="1:54" ht="18" customHeight="1" x14ac:dyDescent="0.2">
      <c r="A1" s="875" t="s">
        <v>372</v>
      </c>
      <c r="B1" s="875"/>
      <c r="AQ1" s="29"/>
      <c r="AR1" s="29"/>
      <c r="AS1" s="29"/>
      <c r="AT1" s="29"/>
      <c r="AU1" s="29"/>
      <c r="AV1" s="29"/>
      <c r="AW1" s="29"/>
      <c r="AX1" s="29"/>
      <c r="AY1" s="29"/>
      <c r="AZ1" s="29"/>
      <c r="BA1" s="29"/>
      <c r="BB1" s="29"/>
    </row>
    <row r="2" spans="1:54" ht="16.5" customHeight="1" x14ac:dyDescent="0.2">
      <c r="A2" s="292"/>
    </row>
    <row r="3" spans="1:54" ht="13.5" customHeight="1" x14ac:dyDescent="0.2">
      <c r="A3" s="791" t="s">
        <v>373</v>
      </c>
      <c r="B3" s="791"/>
      <c r="C3" s="791"/>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c r="AH3" s="791"/>
      <c r="AI3" s="791"/>
      <c r="AJ3" s="791"/>
      <c r="AK3" s="791"/>
      <c r="AL3" s="791"/>
      <c r="AM3" s="791"/>
      <c r="AN3" s="791"/>
      <c r="AO3" s="791"/>
      <c r="AP3" s="791"/>
      <c r="AQ3" s="791"/>
      <c r="AR3" s="791"/>
      <c r="AS3" s="791"/>
      <c r="AT3" s="791"/>
      <c r="AU3" s="791"/>
      <c r="AV3" s="293"/>
      <c r="AW3" s="293"/>
      <c r="AX3" s="293"/>
      <c r="AY3" s="612"/>
      <c r="AZ3" s="612"/>
      <c r="BA3" s="612"/>
      <c r="BB3" s="612"/>
    </row>
    <row r="4" spans="1:54" ht="13.5" customHeight="1" x14ac:dyDescent="0.2">
      <c r="A4" s="791"/>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293"/>
      <c r="AW4" s="293"/>
      <c r="AX4" s="293"/>
      <c r="AY4" s="294"/>
      <c r="AZ4" s="294"/>
      <c r="BA4" s="294"/>
      <c r="BB4" s="294"/>
    </row>
    <row r="5" spans="1:54" ht="13.5" hidden="1" customHeight="1" x14ac:dyDescent="0.15">
      <c r="A5" s="612"/>
      <c r="B5" s="612"/>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2"/>
      <c r="AK5" s="612"/>
      <c r="AL5" s="612"/>
      <c r="AM5" s="612"/>
      <c r="AN5" s="612"/>
      <c r="AO5" s="612"/>
      <c r="AP5" s="612"/>
      <c r="AQ5" s="612"/>
      <c r="AR5" s="612"/>
      <c r="AS5" s="612"/>
      <c r="AT5" s="612"/>
      <c r="AU5" s="612"/>
      <c r="AV5" s="612"/>
      <c r="AW5" s="612"/>
      <c r="AX5" s="612"/>
      <c r="AY5" s="612"/>
      <c r="AZ5" s="612"/>
      <c r="BA5" s="612"/>
      <c r="BB5" s="612"/>
    </row>
    <row r="6" spans="1:54" ht="13.5" hidden="1" customHeight="1" x14ac:dyDescent="0.15">
      <c r="A6" s="612"/>
      <c r="B6" s="612"/>
      <c r="C6" s="612"/>
      <c r="D6" s="612"/>
      <c r="E6" s="612"/>
      <c r="F6" s="612"/>
      <c r="G6" s="612"/>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2"/>
      <c r="AY6" s="612"/>
      <c r="AZ6" s="612"/>
      <c r="BA6" s="612"/>
      <c r="BB6" s="612"/>
    </row>
    <row r="7" spans="1:54" ht="19.5" customHeight="1" thickBot="1" x14ac:dyDescent="0.25">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6"/>
      <c r="AZ7" s="296"/>
      <c r="BA7" s="296"/>
      <c r="BB7" s="297" t="s">
        <v>463</v>
      </c>
    </row>
    <row r="8" spans="1:54" ht="12" customHeight="1" x14ac:dyDescent="0.2">
      <c r="A8" s="787" t="s">
        <v>661</v>
      </c>
      <c r="B8" s="779"/>
      <c r="C8" s="859" t="s">
        <v>662</v>
      </c>
      <c r="D8" s="860"/>
      <c r="E8" s="860"/>
      <c r="F8" s="861"/>
      <c r="G8" s="859" t="s">
        <v>663</v>
      </c>
      <c r="H8" s="860"/>
      <c r="I8" s="860"/>
      <c r="J8" s="860"/>
      <c r="K8" s="298"/>
      <c r="L8" s="298"/>
      <c r="M8" s="298"/>
      <c r="N8" s="298"/>
      <c r="O8" s="298"/>
      <c r="P8" s="298"/>
      <c r="Q8" s="298"/>
      <c r="R8" s="298"/>
      <c r="S8" s="298"/>
      <c r="T8" s="298"/>
      <c r="U8" s="298"/>
      <c r="V8" s="298"/>
      <c r="W8" s="298"/>
      <c r="X8" s="298"/>
      <c r="Y8" s="298"/>
      <c r="Z8" s="299"/>
      <c r="AA8" s="859" t="s">
        <v>664</v>
      </c>
      <c r="AB8" s="860"/>
      <c r="AC8" s="860"/>
      <c r="AD8" s="861"/>
      <c r="AE8" s="778" t="s">
        <v>665</v>
      </c>
      <c r="AF8" s="787"/>
      <c r="AG8" s="787"/>
      <c r="AH8" s="787"/>
      <c r="AI8" s="186"/>
      <c r="AJ8" s="186"/>
      <c r="AK8" s="186"/>
      <c r="AL8" s="186"/>
      <c r="AM8" s="186"/>
      <c r="AN8" s="186"/>
      <c r="AO8" s="186"/>
      <c r="AP8" s="186"/>
      <c r="AQ8" s="186"/>
      <c r="AR8" s="186"/>
      <c r="AS8" s="186"/>
      <c r="AT8" s="186"/>
      <c r="AU8" s="186"/>
      <c r="AV8" s="186"/>
      <c r="AW8" s="186"/>
      <c r="AX8" s="186"/>
      <c r="AY8" s="186"/>
      <c r="AZ8" s="186"/>
      <c r="BA8" s="186"/>
      <c r="BB8" s="186"/>
    </row>
    <row r="9" spans="1:54" ht="21" customHeight="1" x14ac:dyDescent="0.15">
      <c r="A9" s="871"/>
      <c r="B9" s="780"/>
      <c r="C9" s="853"/>
      <c r="D9" s="854"/>
      <c r="E9" s="854"/>
      <c r="F9" s="862"/>
      <c r="G9" s="853"/>
      <c r="H9" s="854"/>
      <c r="I9" s="854"/>
      <c r="J9" s="854"/>
      <c r="K9" s="851" t="s">
        <v>666</v>
      </c>
      <c r="L9" s="852"/>
      <c r="M9" s="852"/>
      <c r="N9" s="870"/>
      <c r="O9" s="851" t="s">
        <v>667</v>
      </c>
      <c r="P9" s="852"/>
      <c r="Q9" s="852"/>
      <c r="R9" s="870"/>
      <c r="S9" s="851" t="s">
        <v>668</v>
      </c>
      <c r="T9" s="852"/>
      <c r="U9" s="852"/>
      <c r="V9" s="870"/>
      <c r="W9" s="851" t="s">
        <v>669</v>
      </c>
      <c r="X9" s="850"/>
      <c r="Y9" s="850"/>
      <c r="Z9" s="850"/>
      <c r="AA9" s="853"/>
      <c r="AB9" s="854"/>
      <c r="AC9" s="854"/>
      <c r="AD9" s="862"/>
      <c r="AE9" s="771"/>
      <c r="AF9" s="772"/>
      <c r="AG9" s="772"/>
      <c r="AH9" s="772"/>
      <c r="AI9" s="849" t="s">
        <v>670</v>
      </c>
      <c r="AJ9" s="850"/>
      <c r="AK9" s="850"/>
      <c r="AL9" s="802"/>
      <c r="AM9" s="851" t="s">
        <v>671</v>
      </c>
      <c r="AN9" s="852"/>
      <c r="AO9" s="852"/>
      <c r="AP9" s="870"/>
      <c r="AQ9" s="851" t="s">
        <v>672</v>
      </c>
      <c r="AR9" s="850"/>
      <c r="AS9" s="850"/>
      <c r="AT9" s="802"/>
      <c r="AU9" s="851" t="s">
        <v>673</v>
      </c>
      <c r="AV9" s="852"/>
      <c r="AW9" s="852"/>
      <c r="AX9" s="870"/>
      <c r="AY9" s="851" t="s">
        <v>674</v>
      </c>
      <c r="AZ9" s="852"/>
      <c r="BA9" s="852"/>
      <c r="BB9" s="852"/>
    </row>
    <row r="10" spans="1:54" ht="21" customHeight="1" x14ac:dyDescent="0.15">
      <c r="A10" s="871"/>
      <c r="B10" s="780"/>
      <c r="C10" s="853"/>
      <c r="D10" s="854"/>
      <c r="E10" s="854"/>
      <c r="F10" s="862"/>
      <c r="G10" s="853"/>
      <c r="H10" s="854"/>
      <c r="I10" s="854"/>
      <c r="J10" s="854"/>
      <c r="K10" s="853"/>
      <c r="L10" s="854"/>
      <c r="M10" s="854"/>
      <c r="N10" s="862"/>
      <c r="O10" s="853"/>
      <c r="P10" s="854"/>
      <c r="Q10" s="854"/>
      <c r="R10" s="862"/>
      <c r="S10" s="853"/>
      <c r="T10" s="854"/>
      <c r="U10" s="854"/>
      <c r="V10" s="862"/>
      <c r="W10" s="771"/>
      <c r="X10" s="772"/>
      <c r="Y10" s="772"/>
      <c r="Z10" s="772"/>
      <c r="AA10" s="853"/>
      <c r="AB10" s="854"/>
      <c r="AC10" s="854"/>
      <c r="AD10" s="862"/>
      <c r="AE10" s="771"/>
      <c r="AF10" s="772"/>
      <c r="AG10" s="772"/>
      <c r="AH10" s="772"/>
      <c r="AI10" s="771"/>
      <c r="AJ10" s="772"/>
      <c r="AK10" s="772"/>
      <c r="AL10" s="780"/>
      <c r="AM10" s="853"/>
      <c r="AN10" s="854"/>
      <c r="AO10" s="854"/>
      <c r="AP10" s="862"/>
      <c r="AQ10" s="771"/>
      <c r="AR10" s="772"/>
      <c r="AS10" s="772"/>
      <c r="AT10" s="780"/>
      <c r="AU10" s="853"/>
      <c r="AV10" s="854"/>
      <c r="AW10" s="854"/>
      <c r="AX10" s="862"/>
      <c r="AY10" s="853"/>
      <c r="AZ10" s="854"/>
      <c r="BA10" s="854"/>
      <c r="BB10" s="854"/>
    </row>
    <row r="11" spans="1:54" ht="21" customHeight="1" x14ac:dyDescent="0.15">
      <c r="A11" s="788"/>
      <c r="B11" s="782"/>
      <c r="C11" s="855"/>
      <c r="D11" s="856"/>
      <c r="E11" s="856"/>
      <c r="F11" s="863"/>
      <c r="G11" s="855"/>
      <c r="H11" s="856"/>
      <c r="I11" s="856"/>
      <c r="J11" s="856"/>
      <c r="K11" s="855"/>
      <c r="L11" s="856"/>
      <c r="M11" s="856"/>
      <c r="N11" s="863"/>
      <c r="O11" s="855"/>
      <c r="P11" s="856"/>
      <c r="Q11" s="856"/>
      <c r="R11" s="863"/>
      <c r="S11" s="855"/>
      <c r="T11" s="856"/>
      <c r="U11" s="856"/>
      <c r="V11" s="863"/>
      <c r="W11" s="781"/>
      <c r="X11" s="788"/>
      <c r="Y11" s="788"/>
      <c r="Z11" s="788"/>
      <c r="AA11" s="855"/>
      <c r="AB11" s="856"/>
      <c r="AC11" s="856"/>
      <c r="AD11" s="863"/>
      <c r="AE11" s="781"/>
      <c r="AF11" s="788"/>
      <c r="AG11" s="788"/>
      <c r="AH11" s="788"/>
      <c r="AI11" s="781"/>
      <c r="AJ11" s="788"/>
      <c r="AK11" s="788"/>
      <c r="AL11" s="782"/>
      <c r="AM11" s="855"/>
      <c r="AN11" s="856"/>
      <c r="AO11" s="856"/>
      <c r="AP11" s="863"/>
      <c r="AQ11" s="781"/>
      <c r="AR11" s="788"/>
      <c r="AS11" s="788"/>
      <c r="AT11" s="782"/>
      <c r="AU11" s="855"/>
      <c r="AV11" s="856"/>
      <c r="AW11" s="856"/>
      <c r="AX11" s="863"/>
      <c r="AY11" s="855"/>
      <c r="AZ11" s="856"/>
      <c r="BA11" s="856"/>
      <c r="BB11" s="856"/>
    </row>
    <row r="12" spans="1:54" ht="13.5" customHeight="1" x14ac:dyDescent="0.15">
      <c r="A12" s="232"/>
      <c r="B12" s="233"/>
      <c r="C12" s="647"/>
      <c r="D12" s="647"/>
      <c r="E12" s="647"/>
      <c r="F12" s="647"/>
      <c r="G12" s="647"/>
      <c r="H12" s="647"/>
      <c r="I12" s="647"/>
      <c r="J12" s="647"/>
      <c r="K12" s="648"/>
      <c r="L12" s="648"/>
      <c r="M12" s="648"/>
      <c r="N12" s="648"/>
      <c r="O12" s="648"/>
      <c r="P12" s="648"/>
      <c r="Q12" s="648"/>
      <c r="R12" s="648"/>
      <c r="S12" s="648"/>
      <c r="T12" s="300"/>
      <c r="U12" s="300"/>
      <c r="V12" s="300"/>
      <c r="W12" s="876"/>
      <c r="X12" s="876"/>
      <c r="Y12" s="876"/>
      <c r="Z12" s="876"/>
      <c r="AA12" s="876"/>
      <c r="AB12" s="876"/>
      <c r="AC12" s="876"/>
      <c r="AD12" s="876"/>
      <c r="AE12" s="876"/>
      <c r="AF12" s="876"/>
      <c r="AG12" s="876"/>
      <c r="AH12" s="876"/>
      <c r="AI12" s="876"/>
      <c r="AJ12" s="647"/>
      <c r="AK12" s="647"/>
      <c r="AL12" s="647"/>
      <c r="AM12" s="872"/>
      <c r="AN12" s="872"/>
      <c r="AO12" s="872"/>
      <c r="AP12" s="872"/>
      <c r="AQ12" s="872"/>
      <c r="AR12" s="872"/>
      <c r="AS12" s="872"/>
      <c r="AT12" s="872"/>
      <c r="AU12" s="872"/>
      <c r="AV12" s="648"/>
      <c r="AW12" s="648"/>
      <c r="AX12" s="648"/>
      <c r="AY12" s="300"/>
      <c r="AZ12" s="300"/>
      <c r="BA12" s="300"/>
      <c r="BB12" s="300"/>
    </row>
    <row r="13" spans="1:54" ht="20.100000000000001" customHeight="1" x14ac:dyDescent="0.15">
      <c r="A13" s="634">
        <v>27</v>
      </c>
      <c r="B13" s="188" t="s">
        <v>675</v>
      </c>
      <c r="C13" s="866">
        <v>313867</v>
      </c>
      <c r="D13" s="867"/>
      <c r="E13" s="867"/>
      <c r="F13" s="867"/>
      <c r="G13" s="868">
        <v>157605</v>
      </c>
      <c r="H13" s="868"/>
      <c r="I13" s="868"/>
      <c r="J13" s="868"/>
      <c r="K13" s="864">
        <v>21726</v>
      </c>
      <c r="L13" s="864"/>
      <c r="M13" s="864"/>
      <c r="N13" s="864"/>
      <c r="O13" s="865">
        <v>77484</v>
      </c>
      <c r="P13" s="865"/>
      <c r="Q13" s="865"/>
      <c r="R13" s="865"/>
      <c r="S13" s="865">
        <v>6474</v>
      </c>
      <c r="T13" s="865"/>
      <c r="U13" s="865"/>
      <c r="V13" s="865"/>
      <c r="W13" s="865">
        <v>51924</v>
      </c>
      <c r="X13" s="865"/>
      <c r="Y13" s="865"/>
      <c r="Z13" s="865"/>
      <c r="AA13" s="864">
        <v>76514</v>
      </c>
      <c r="AB13" s="864"/>
      <c r="AC13" s="864"/>
      <c r="AD13" s="864"/>
      <c r="AE13" s="864">
        <v>73746</v>
      </c>
      <c r="AF13" s="864"/>
      <c r="AG13" s="864"/>
      <c r="AH13" s="864"/>
      <c r="AI13" s="865">
        <v>3128</v>
      </c>
      <c r="AJ13" s="865"/>
      <c r="AK13" s="865"/>
      <c r="AL13" s="865"/>
      <c r="AM13" s="858">
        <v>241</v>
      </c>
      <c r="AN13" s="858"/>
      <c r="AO13" s="858"/>
      <c r="AP13" s="858"/>
      <c r="AQ13" s="858">
        <v>10104</v>
      </c>
      <c r="AR13" s="858"/>
      <c r="AS13" s="858"/>
      <c r="AT13" s="858"/>
      <c r="AU13" s="858">
        <v>31887</v>
      </c>
      <c r="AV13" s="858"/>
      <c r="AW13" s="858"/>
      <c r="AX13" s="858"/>
      <c r="AY13" s="857">
        <v>5819</v>
      </c>
      <c r="AZ13" s="857"/>
      <c r="BA13" s="857"/>
      <c r="BB13" s="857"/>
    </row>
    <row r="14" spans="1:54" ht="20.100000000000001" customHeight="1" x14ac:dyDescent="0.15">
      <c r="A14" s="634">
        <v>28</v>
      </c>
      <c r="B14" s="188" t="s">
        <v>675</v>
      </c>
      <c r="C14" s="866">
        <v>306301</v>
      </c>
      <c r="D14" s="867"/>
      <c r="E14" s="867"/>
      <c r="F14" s="867"/>
      <c r="G14" s="868">
        <v>149990</v>
      </c>
      <c r="H14" s="868"/>
      <c r="I14" s="868"/>
      <c r="J14" s="868"/>
      <c r="K14" s="864">
        <v>20103</v>
      </c>
      <c r="L14" s="864"/>
      <c r="M14" s="864"/>
      <c r="N14" s="864"/>
      <c r="O14" s="865">
        <v>73231</v>
      </c>
      <c r="P14" s="865"/>
      <c r="Q14" s="865"/>
      <c r="R14" s="865"/>
      <c r="S14" s="865">
        <v>6154</v>
      </c>
      <c r="T14" s="865"/>
      <c r="U14" s="865"/>
      <c r="V14" s="865"/>
      <c r="W14" s="865">
        <v>50501</v>
      </c>
      <c r="X14" s="865"/>
      <c r="Y14" s="865"/>
      <c r="Z14" s="865"/>
      <c r="AA14" s="864">
        <v>76147</v>
      </c>
      <c r="AB14" s="864"/>
      <c r="AC14" s="864"/>
      <c r="AD14" s="864"/>
      <c r="AE14" s="864">
        <v>80164</v>
      </c>
      <c r="AF14" s="864"/>
      <c r="AG14" s="864"/>
      <c r="AH14" s="864"/>
      <c r="AI14" s="865">
        <v>2803</v>
      </c>
      <c r="AJ14" s="865"/>
      <c r="AK14" s="865"/>
      <c r="AL14" s="865"/>
      <c r="AM14" s="858">
        <v>216</v>
      </c>
      <c r="AN14" s="858"/>
      <c r="AO14" s="858"/>
      <c r="AP14" s="858"/>
      <c r="AQ14" s="858">
        <v>9615</v>
      </c>
      <c r="AR14" s="858"/>
      <c r="AS14" s="858"/>
      <c r="AT14" s="858"/>
      <c r="AU14" s="858">
        <v>62104</v>
      </c>
      <c r="AV14" s="858"/>
      <c r="AW14" s="858"/>
      <c r="AX14" s="858"/>
      <c r="AY14" s="857">
        <v>5427</v>
      </c>
      <c r="AZ14" s="857"/>
      <c r="BA14" s="857"/>
      <c r="BB14" s="857"/>
    </row>
    <row r="15" spans="1:54" ht="20.100000000000001" customHeight="1" x14ac:dyDescent="0.15">
      <c r="A15" s="634">
        <v>29</v>
      </c>
      <c r="B15" s="188" t="s">
        <v>676</v>
      </c>
      <c r="C15" s="866">
        <v>310602</v>
      </c>
      <c r="D15" s="867"/>
      <c r="E15" s="867"/>
      <c r="F15" s="867"/>
      <c r="G15" s="868">
        <v>149866</v>
      </c>
      <c r="H15" s="868"/>
      <c r="I15" s="868"/>
      <c r="J15" s="868"/>
      <c r="K15" s="864">
        <v>20082</v>
      </c>
      <c r="L15" s="864"/>
      <c r="M15" s="864"/>
      <c r="N15" s="864"/>
      <c r="O15" s="865">
        <v>72265</v>
      </c>
      <c r="P15" s="865"/>
      <c r="Q15" s="865"/>
      <c r="R15" s="865"/>
      <c r="S15" s="865">
        <v>5764</v>
      </c>
      <c r="T15" s="865"/>
      <c r="U15" s="865"/>
      <c r="V15" s="865"/>
      <c r="W15" s="865">
        <v>51751</v>
      </c>
      <c r="X15" s="865"/>
      <c r="Y15" s="865"/>
      <c r="Z15" s="865"/>
      <c r="AA15" s="864">
        <v>76509</v>
      </c>
      <c r="AB15" s="864"/>
      <c r="AC15" s="864"/>
      <c r="AD15" s="864"/>
      <c r="AE15" s="864">
        <v>84229</v>
      </c>
      <c r="AF15" s="864"/>
      <c r="AG15" s="864"/>
      <c r="AH15" s="864"/>
      <c r="AI15" s="865">
        <v>2901</v>
      </c>
      <c r="AJ15" s="865"/>
      <c r="AK15" s="865"/>
      <c r="AL15" s="865"/>
      <c r="AM15" s="858">
        <v>193</v>
      </c>
      <c r="AN15" s="858"/>
      <c r="AO15" s="858"/>
      <c r="AP15" s="858"/>
      <c r="AQ15" s="858">
        <v>9489</v>
      </c>
      <c r="AR15" s="858"/>
      <c r="AS15" s="858"/>
      <c r="AT15" s="858"/>
      <c r="AU15" s="858">
        <v>66161</v>
      </c>
      <c r="AV15" s="858"/>
      <c r="AW15" s="858"/>
      <c r="AX15" s="858"/>
      <c r="AY15" s="857">
        <v>5481</v>
      </c>
      <c r="AZ15" s="857"/>
      <c r="BA15" s="857"/>
      <c r="BB15" s="857"/>
    </row>
    <row r="16" spans="1:54" ht="20.100000000000001" customHeight="1" x14ac:dyDescent="0.15">
      <c r="A16" s="634"/>
      <c r="B16" s="188"/>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row>
    <row r="17" spans="1:54" ht="20.100000000000001" customHeight="1" x14ac:dyDescent="0.15">
      <c r="A17" s="302">
        <f>YEAR(B17)-1988</f>
        <v>30</v>
      </c>
      <c r="B17" s="303">
        <v>43252</v>
      </c>
      <c r="C17" s="866">
        <v>24877</v>
      </c>
      <c r="D17" s="867"/>
      <c r="E17" s="867"/>
      <c r="F17" s="867"/>
      <c r="G17" s="868">
        <v>11715</v>
      </c>
      <c r="H17" s="868"/>
      <c r="I17" s="868"/>
      <c r="J17" s="868"/>
      <c r="K17" s="864">
        <v>1584</v>
      </c>
      <c r="L17" s="864"/>
      <c r="M17" s="864"/>
      <c r="N17" s="864"/>
      <c r="O17" s="865">
        <v>5545</v>
      </c>
      <c r="P17" s="865"/>
      <c r="Q17" s="865"/>
      <c r="R17" s="865"/>
      <c r="S17" s="865">
        <v>392</v>
      </c>
      <c r="T17" s="865"/>
      <c r="U17" s="865"/>
      <c r="V17" s="865"/>
      <c r="W17" s="865">
        <v>4194</v>
      </c>
      <c r="X17" s="865"/>
      <c r="Y17" s="865"/>
      <c r="Z17" s="865"/>
      <c r="AA17" s="864">
        <v>6065</v>
      </c>
      <c r="AB17" s="864"/>
      <c r="AC17" s="864"/>
      <c r="AD17" s="864"/>
      <c r="AE17" s="864">
        <v>7097</v>
      </c>
      <c r="AF17" s="864"/>
      <c r="AG17" s="864"/>
      <c r="AH17" s="864"/>
      <c r="AI17" s="865">
        <v>227</v>
      </c>
      <c r="AJ17" s="865"/>
      <c r="AK17" s="865"/>
      <c r="AL17" s="865"/>
      <c r="AM17" s="858">
        <v>14</v>
      </c>
      <c r="AN17" s="858"/>
      <c r="AO17" s="858"/>
      <c r="AP17" s="858"/>
      <c r="AQ17" s="858">
        <v>715</v>
      </c>
      <c r="AR17" s="858"/>
      <c r="AS17" s="858"/>
      <c r="AT17" s="858"/>
      <c r="AU17" s="858">
        <v>5719</v>
      </c>
      <c r="AV17" s="858"/>
      <c r="AW17" s="858"/>
      <c r="AX17" s="858"/>
      <c r="AY17" s="857">
        <v>423</v>
      </c>
      <c r="AZ17" s="857"/>
      <c r="BA17" s="857"/>
      <c r="BB17" s="857"/>
    </row>
    <row r="18" spans="1:54" ht="20.100000000000001" customHeight="1" x14ac:dyDescent="0.15">
      <c r="A18" s="302">
        <f>VALUE(TEXT(B18,"e"))</f>
        <v>30</v>
      </c>
      <c r="B18" s="303">
        <f>DATE(YEAR(B17),MONTH(B17)+1,1)</f>
        <v>43282</v>
      </c>
      <c r="C18" s="866">
        <v>28108</v>
      </c>
      <c r="D18" s="867"/>
      <c r="E18" s="867"/>
      <c r="F18" s="867"/>
      <c r="G18" s="868">
        <v>12341</v>
      </c>
      <c r="H18" s="868"/>
      <c r="I18" s="868"/>
      <c r="J18" s="868"/>
      <c r="K18" s="864">
        <v>1510</v>
      </c>
      <c r="L18" s="864"/>
      <c r="M18" s="864"/>
      <c r="N18" s="864"/>
      <c r="O18" s="865">
        <v>5802</v>
      </c>
      <c r="P18" s="865"/>
      <c r="Q18" s="865"/>
      <c r="R18" s="865"/>
      <c r="S18" s="865">
        <v>534</v>
      </c>
      <c r="T18" s="865"/>
      <c r="U18" s="865"/>
      <c r="V18" s="865"/>
      <c r="W18" s="865">
        <v>4495</v>
      </c>
      <c r="X18" s="865"/>
      <c r="Y18" s="865"/>
      <c r="Z18" s="865"/>
      <c r="AA18" s="864">
        <v>8162</v>
      </c>
      <c r="AB18" s="864"/>
      <c r="AC18" s="864"/>
      <c r="AD18" s="864"/>
      <c r="AE18" s="864">
        <v>7605</v>
      </c>
      <c r="AF18" s="864"/>
      <c r="AG18" s="864"/>
      <c r="AH18" s="864"/>
      <c r="AI18" s="865">
        <v>206</v>
      </c>
      <c r="AJ18" s="865"/>
      <c r="AK18" s="865"/>
      <c r="AL18" s="865"/>
      <c r="AM18" s="858">
        <v>15</v>
      </c>
      <c r="AN18" s="858"/>
      <c r="AO18" s="858"/>
      <c r="AP18" s="858"/>
      <c r="AQ18" s="858">
        <v>848</v>
      </c>
      <c r="AR18" s="858"/>
      <c r="AS18" s="858"/>
      <c r="AT18" s="858"/>
      <c r="AU18" s="858">
        <v>6059</v>
      </c>
      <c r="AV18" s="858"/>
      <c r="AW18" s="858"/>
      <c r="AX18" s="858"/>
      <c r="AY18" s="857">
        <v>478</v>
      </c>
      <c r="AZ18" s="857"/>
      <c r="BA18" s="857"/>
      <c r="BB18" s="857"/>
    </row>
    <row r="19" spans="1:54" ht="20.100000000000001" customHeight="1" x14ac:dyDescent="0.15">
      <c r="A19" s="302">
        <f>VALUE(TEXT(B19,"e"))</f>
        <v>30</v>
      </c>
      <c r="B19" s="303">
        <f>DATE(YEAR(B18),MONTH(B18)+1,1)</f>
        <v>43313</v>
      </c>
      <c r="C19" s="866">
        <v>23135</v>
      </c>
      <c r="D19" s="867"/>
      <c r="E19" s="867"/>
      <c r="F19" s="867"/>
      <c r="G19" s="868">
        <v>9980</v>
      </c>
      <c r="H19" s="868"/>
      <c r="I19" s="868"/>
      <c r="J19" s="868"/>
      <c r="K19" s="864">
        <v>1038</v>
      </c>
      <c r="L19" s="864"/>
      <c r="M19" s="864"/>
      <c r="N19" s="864"/>
      <c r="O19" s="865">
        <v>4489</v>
      </c>
      <c r="P19" s="865"/>
      <c r="Q19" s="865"/>
      <c r="R19" s="865"/>
      <c r="S19" s="865">
        <v>405</v>
      </c>
      <c r="T19" s="865"/>
      <c r="U19" s="865"/>
      <c r="V19" s="865"/>
      <c r="W19" s="865">
        <v>4048</v>
      </c>
      <c r="X19" s="865"/>
      <c r="Y19" s="865"/>
      <c r="Z19" s="865"/>
      <c r="AA19" s="864">
        <v>5779</v>
      </c>
      <c r="AB19" s="864"/>
      <c r="AC19" s="864"/>
      <c r="AD19" s="864"/>
      <c r="AE19" s="864">
        <v>7376</v>
      </c>
      <c r="AF19" s="864"/>
      <c r="AG19" s="864"/>
      <c r="AH19" s="864"/>
      <c r="AI19" s="865">
        <v>277</v>
      </c>
      <c r="AJ19" s="865"/>
      <c r="AK19" s="865"/>
      <c r="AL19" s="865"/>
      <c r="AM19" s="858">
        <v>14</v>
      </c>
      <c r="AN19" s="858"/>
      <c r="AO19" s="858"/>
      <c r="AP19" s="858"/>
      <c r="AQ19" s="858">
        <v>723</v>
      </c>
      <c r="AR19" s="858"/>
      <c r="AS19" s="858"/>
      <c r="AT19" s="858"/>
      <c r="AU19" s="858">
        <v>5846</v>
      </c>
      <c r="AV19" s="858"/>
      <c r="AW19" s="858"/>
      <c r="AX19" s="858"/>
      <c r="AY19" s="857">
        <v>516</v>
      </c>
      <c r="AZ19" s="857"/>
      <c r="BA19" s="857"/>
      <c r="BB19" s="857"/>
    </row>
    <row r="20" spans="1:54" ht="20.100000000000001" customHeight="1" x14ac:dyDescent="0.15">
      <c r="A20" s="302">
        <f>VALUE(TEXT(B20,"e"))</f>
        <v>30</v>
      </c>
      <c r="B20" s="303">
        <f>DATE(YEAR(B19),MONTH(B19)+1,1)</f>
        <v>43344</v>
      </c>
      <c r="C20" s="866">
        <v>23162</v>
      </c>
      <c r="D20" s="867"/>
      <c r="E20" s="867"/>
      <c r="F20" s="867"/>
      <c r="G20" s="868">
        <v>11378</v>
      </c>
      <c r="H20" s="868"/>
      <c r="I20" s="868"/>
      <c r="J20" s="868"/>
      <c r="K20" s="864">
        <v>1268</v>
      </c>
      <c r="L20" s="864"/>
      <c r="M20" s="864"/>
      <c r="N20" s="864"/>
      <c r="O20" s="865">
        <v>5318</v>
      </c>
      <c r="P20" s="865"/>
      <c r="Q20" s="865"/>
      <c r="R20" s="865"/>
      <c r="S20" s="865">
        <v>375</v>
      </c>
      <c r="T20" s="865"/>
      <c r="U20" s="865"/>
      <c r="V20" s="865"/>
      <c r="W20" s="865">
        <v>4417</v>
      </c>
      <c r="X20" s="865"/>
      <c r="Y20" s="865"/>
      <c r="Z20" s="865"/>
      <c r="AA20" s="864">
        <v>4704</v>
      </c>
      <c r="AB20" s="864"/>
      <c r="AC20" s="864"/>
      <c r="AD20" s="864"/>
      <c r="AE20" s="864">
        <v>7080</v>
      </c>
      <c r="AF20" s="864"/>
      <c r="AG20" s="864"/>
      <c r="AH20" s="864"/>
      <c r="AI20" s="865">
        <v>225</v>
      </c>
      <c r="AJ20" s="865"/>
      <c r="AK20" s="865"/>
      <c r="AL20" s="865"/>
      <c r="AM20" s="858">
        <v>13</v>
      </c>
      <c r="AN20" s="858"/>
      <c r="AO20" s="858"/>
      <c r="AP20" s="858"/>
      <c r="AQ20" s="858">
        <v>688</v>
      </c>
      <c r="AR20" s="858"/>
      <c r="AS20" s="858"/>
      <c r="AT20" s="858"/>
      <c r="AU20" s="858">
        <v>5724</v>
      </c>
      <c r="AV20" s="858"/>
      <c r="AW20" s="858"/>
      <c r="AX20" s="858"/>
      <c r="AY20" s="857">
        <v>430</v>
      </c>
      <c r="AZ20" s="857"/>
      <c r="BA20" s="857"/>
      <c r="BB20" s="857"/>
    </row>
    <row r="21" spans="1:54" ht="20.100000000000001" customHeight="1" x14ac:dyDescent="0.15">
      <c r="A21" s="302">
        <f>VALUE(TEXT(B21,"e"))</f>
        <v>30</v>
      </c>
      <c r="B21" s="303">
        <f>DATE(YEAR(B20),MONTH(B20)+1,1)</f>
        <v>43374</v>
      </c>
      <c r="C21" s="866">
        <v>25725</v>
      </c>
      <c r="D21" s="867"/>
      <c r="E21" s="867"/>
      <c r="F21" s="867"/>
      <c r="G21" s="868">
        <v>12699</v>
      </c>
      <c r="H21" s="868"/>
      <c r="I21" s="868"/>
      <c r="J21" s="868"/>
      <c r="K21" s="864">
        <v>1685</v>
      </c>
      <c r="L21" s="864"/>
      <c r="M21" s="864"/>
      <c r="N21" s="864"/>
      <c r="O21" s="865">
        <v>6248</v>
      </c>
      <c r="P21" s="865"/>
      <c r="Q21" s="865"/>
      <c r="R21" s="865"/>
      <c r="S21" s="865">
        <v>525</v>
      </c>
      <c r="T21" s="865"/>
      <c r="U21" s="865"/>
      <c r="V21" s="865"/>
      <c r="W21" s="865">
        <v>4240</v>
      </c>
      <c r="X21" s="865"/>
      <c r="Y21" s="865"/>
      <c r="Z21" s="865"/>
      <c r="AA21" s="864">
        <v>5335</v>
      </c>
      <c r="AB21" s="864"/>
      <c r="AC21" s="864"/>
      <c r="AD21" s="864"/>
      <c r="AE21" s="864">
        <v>7691</v>
      </c>
      <c r="AF21" s="864"/>
      <c r="AG21" s="864"/>
      <c r="AH21" s="864"/>
      <c r="AI21" s="865">
        <v>159</v>
      </c>
      <c r="AJ21" s="865"/>
      <c r="AK21" s="865"/>
      <c r="AL21" s="865"/>
      <c r="AM21" s="858">
        <v>12</v>
      </c>
      <c r="AN21" s="858"/>
      <c r="AO21" s="858"/>
      <c r="AP21" s="858"/>
      <c r="AQ21" s="858">
        <v>724</v>
      </c>
      <c r="AR21" s="858"/>
      <c r="AS21" s="858"/>
      <c r="AT21" s="858"/>
      <c r="AU21" s="858">
        <v>6375</v>
      </c>
      <c r="AV21" s="858"/>
      <c r="AW21" s="858"/>
      <c r="AX21" s="858"/>
      <c r="AY21" s="857">
        <v>420</v>
      </c>
      <c r="AZ21" s="857"/>
      <c r="BA21" s="857"/>
      <c r="BB21" s="857"/>
    </row>
    <row r="22" spans="1:54" ht="20.100000000000001" customHeight="1" x14ac:dyDescent="0.15">
      <c r="A22" s="302">
        <f>VALUE(TEXT(B22,"e"))</f>
        <v>30</v>
      </c>
      <c r="B22" s="303">
        <f>DATE(YEAR(B21),MONTH(B21)+1,1)</f>
        <v>43405</v>
      </c>
      <c r="C22" s="866">
        <f>'[5]第３部第４表(2)'!F128</f>
        <v>28461</v>
      </c>
      <c r="D22" s="867"/>
      <c r="E22" s="867"/>
      <c r="F22" s="867"/>
      <c r="G22" s="868">
        <f>'[5]第３部第４表(2)'!G128</f>
        <v>13014</v>
      </c>
      <c r="H22" s="868"/>
      <c r="I22" s="868"/>
      <c r="J22" s="868"/>
      <c r="K22" s="864">
        <f>'[5]第３部第４表(2)'!H128</f>
        <v>1956</v>
      </c>
      <c r="L22" s="864"/>
      <c r="M22" s="864"/>
      <c r="N22" s="864"/>
      <c r="O22" s="865">
        <f>'[5]第３部第４表(2)'!I128</f>
        <v>6090</v>
      </c>
      <c r="P22" s="865"/>
      <c r="Q22" s="865"/>
      <c r="R22" s="865"/>
      <c r="S22" s="865">
        <f>'[5]第３部第４表(2)'!J128</f>
        <v>479</v>
      </c>
      <c r="T22" s="865"/>
      <c r="U22" s="865"/>
      <c r="V22" s="865"/>
      <c r="W22" s="865">
        <f>'[5]第３部第４表(2)'!K128</f>
        <v>4488</v>
      </c>
      <c r="X22" s="865"/>
      <c r="Y22" s="865"/>
      <c r="Z22" s="865"/>
      <c r="AA22" s="864">
        <f>'[5]第３部第４表(2)'!L128</f>
        <v>7382</v>
      </c>
      <c r="AB22" s="864"/>
      <c r="AC22" s="864"/>
      <c r="AD22" s="864"/>
      <c r="AE22" s="864">
        <f>'[5]第３部第４表(2)'!M128</f>
        <v>8065</v>
      </c>
      <c r="AF22" s="864"/>
      <c r="AG22" s="864"/>
      <c r="AH22" s="864"/>
      <c r="AI22" s="865">
        <f>'[5]第３部第４表(2)'!N128</f>
        <v>249</v>
      </c>
      <c r="AJ22" s="865"/>
      <c r="AK22" s="865"/>
      <c r="AL22" s="865"/>
      <c r="AM22" s="858">
        <f>'[5]第３部第４表(2)'!O128</f>
        <v>13</v>
      </c>
      <c r="AN22" s="858"/>
      <c r="AO22" s="858"/>
      <c r="AP22" s="858"/>
      <c r="AQ22" s="858">
        <f>'[5]第３部第４表(2)'!P128</f>
        <v>745</v>
      </c>
      <c r="AR22" s="858"/>
      <c r="AS22" s="858"/>
      <c r="AT22" s="858"/>
      <c r="AU22" s="858">
        <f>'[5]第３部第４表(2)'!Q128</f>
        <v>6635</v>
      </c>
      <c r="AV22" s="858"/>
      <c r="AW22" s="858"/>
      <c r="AX22" s="858"/>
      <c r="AY22" s="857">
        <f>'[5]第３部第４表(2)'!R128</f>
        <v>423</v>
      </c>
      <c r="AZ22" s="857"/>
      <c r="BA22" s="857"/>
      <c r="BB22" s="857"/>
    </row>
    <row r="23" spans="1:54" ht="13.5" customHeight="1" thickBot="1" x14ac:dyDescent="0.25">
      <c r="A23" s="304"/>
      <c r="B23" s="305"/>
      <c r="C23" s="650"/>
      <c r="D23" s="650"/>
      <c r="E23" s="650"/>
      <c r="F23" s="650"/>
      <c r="G23" s="650"/>
      <c r="H23" s="650"/>
      <c r="I23" s="650"/>
      <c r="J23" s="650"/>
      <c r="K23" s="869"/>
      <c r="L23" s="869"/>
      <c r="M23" s="869"/>
      <c r="N23" s="869"/>
      <c r="O23" s="869"/>
      <c r="P23" s="869"/>
      <c r="Q23" s="869"/>
      <c r="R23" s="869"/>
      <c r="S23" s="869"/>
      <c r="T23" s="650"/>
      <c r="U23" s="650"/>
      <c r="V23" s="650"/>
      <c r="W23" s="869"/>
      <c r="X23" s="869"/>
      <c r="Y23" s="869"/>
      <c r="Z23" s="869"/>
      <c r="AA23" s="869"/>
      <c r="AB23" s="869"/>
      <c r="AC23" s="869"/>
      <c r="AD23" s="869"/>
      <c r="AE23" s="869"/>
      <c r="AF23" s="869"/>
      <c r="AG23" s="869"/>
      <c r="AH23" s="869"/>
      <c r="AI23" s="869"/>
      <c r="AJ23" s="650"/>
      <c r="AK23" s="650"/>
      <c r="AL23" s="650"/>
      <c r="AM23" s="869"/>
      <c r="AN23" s="869"/>
      <c r="AO23" s="869"/>
      <c r="AP23" s="869"/>
      <c r="AQ23" s="869"/>
      <c r="AR23" s="869"/>
      <c r="AS23" s="869"/>
      <c r="AT23" s="869"/>
      <c r="AU23" s="869"/>
      <c r="AV23" s="650"/>
      <c r="AW23" s="650"/>
      <c r="AX23" s="650"/>
      <c r="AY23" s="306"/>
      <c r="AZ23" s="306"/>
      <c r="BA23" s="306"/>
      <c r="BB23" s="306"/>
    </row>
    <row r="24" spans="1:54" ht="7.5" hidden="1" customHeight="1" x14ac:dyDescent="0.15">
      <c r="A24" s="652"/>
      <c r="B24" s="652"/>
      <c r="C24" s="651"/>
      <c r="D24" s="651"/>
      <c r="E24" s="651"/>
      <c r="F24" s="651"/>
      <c r="G24" s="651"/>
      <c r="H24" s="651"/>
      <c r="I24" s="651"/>
      <c r="J24" s="651"/>
      <c r="K24" s="874"/>
      <c r="L24" s="874"/>
      <c r="M24" s="874"/>
      <c r="N24" s="874"/>
      <c r="O24" s="873"/>
      <c r="P24" s="873"/>
      <c r="Q24" s="873"/>
      <c r="R24" s="873"/>
      <c r="S24" s="873"/>
      <c r="T24" s="652"/>
      <c r="U24" s="652"/>
      <c r="V24" s="652"/>
      <c r="W24" s="873"/>
      <c r="X24" s="873"/>
      <c r="Y24" s="873"/>
      <c r="Z24" s="873"/>
      <c r="AA24" s="873"/>
      <c r="AB24" s="873"/>
      <c r="AC24" s="873"/>
      <c r="AD24" s="873"/>
      <c r="AE24" s="873"/>
      <c r="AF24" s="873"/>
      <c r="AG24" s="873"/>
      <c r="AH24" s="873"/>
      <c r="AI24" s="873"/>
      <c r="AJ24" s="652"/>
      <c r="AK24" s="652"/>
      <c r="AL24" s="652"/>
      <c r="AM24" s="873"/>
      <c r="AN24" s="873"/>
      <c r="AO24" s="873"/>
      <c r="AP24" s="873"/>
      <c r="AQ24" s="873"/>
      <c r="AR24" s="873"/>
      <c r="AS24" s="873"/>
      <c r="AT24" s="873"/>
      <c r="AU24" s="873"/>
      <c r="AV24" s="652"/>
      <c r="AW24" s="652"/>
      <c r="AX24" s="652"/>
      <c r="AY24" s="652"/>
      <c r="AZ24" s="652"/>
      <c r="BA24" s="652"/>
      <c r="BB24" s="652"/>
    </row>
    <row r="25" spans="1:54" s="307" customFormat="1" ht="36" hidden="1" customHeight="1" x14ac:dyDescent="0.2">
      <c r="A25" s="790"/>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row>
    <row r="26" spans="1:54" s="307" customFormat="1" ht="19.5" customHeight="1" x14ac:dyDescent="0.2">
      <c r="A26" s="307" t="s">
        <v>374</v>
      </c>
    </row>
    <row r="27" spans="1:54" ht="52.5" customHeight="1" x14ac:dyDescent="0.2">
      <c r="A27" s="293"/>
      <c r="B27" s="293"/>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c r="AS27" s="293"/>
      <c r="AT27" s="293"/>
      <c r="AU27" s="293"/>
      <c r="AV27" s="293"/>
      <c r="AW27" s="293"/>
      <c r="AX27" s="293"/>
      <c r="AY27" s="293"/>
      <c r="AZ27" s="293"/>
      <c r="BA27" s="293"/>
      <c r="BB27" s="293"/>
    </row>
    <row r="28" spans="1:54" ht="13.5" customHeight="1" x14ac:dyDescent="0.2">
      <c r="A28" s="791" t="s">
        <v>677</v>
      </c>
      <c r="B28" s="791"/>
      <c r="C28" s="791"/>
      <c r="D28" s="791"/>
      <c r="E28" s="791"/>
      <c r="F28" s="791"/>
      <c r="G28" s="791"/>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791"/>
      <c r="AN28" s="791"/>
      <c r="AO28" s="791"/>
      <c r="AP28" s="791"/>
      <c r="AQ28" s="791"/>
      <c r="AR28" s="791"/>
      <c r="AS28" s="791"/>
      <c r="AT28" s="791"/>
      <c r="AU28" s="791"/>
      <c r="AV28" s="791"/>
      <c r="AW28" s="791"/>
      <c r="AX28" s="791"/>
      <c r="AY28" s="791"/>
      <c r="AZ28" s="293"/>
      <c r="BA28" s="293"/>
      <c r="BB28" s="293"/>
    </row>
    <row r="29" spans="1:54" ht="13.5" customHeight="1" x14ac:dyDescent="0.2">
      <c r="A29" s="791"/>
      <c r="B29" s="791"/>
      <c r="C29" s="791"/>
      <c r="D29" s="791"/>
      <c r="E29" s="791"/>
      <c r="F29" s="791"/>
      <c r="G29" s="791"/>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1"/>
      <c r="AY29" s="791"/>
      <c r="AZ29" s="293"/>
      <c r="BA29" s="293"/>
      <c r="BB29" s="293"/>
    </row>
    <row r="30" spans="1:54" ht="19.5" customHeight="1" thickBot="1" x14ac:dyDescent="0.25">
      <c r="A30" s="295"/>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295"/>
      <c r="AZ30" s="295"/>
      <c r="BA30" s="295"/>
      <c r="BB30" s="297" t="s">
        <v>678</v>
      </c>
    </row>
    <row r="31" spans="1:54" ht="12" customHeight="1" x14ac:dyDescent="0.15">
      <c r="A31" s="787" t="s">
        <v>661</v>
      </c>
      <c r="B31" s="779"/>
      <c r="C31" s="859" t="s">
        <v>662</v>
      </c>
      <c r="D31" s="860"/>
      <c r="E31" s="860"/>
      <c r="F31" s="861"/>
      <c r="G31" s="859" t="s">
        <v>663</v>
      </c>
      <c r="H31" s="860"/>
      <c r="I31" s="860"/>
      <c r="J31" s="860"/>
      <c r="K31" s="308"/>
      <c r="L31" s="308"/>
      <c r="M31" s="308"/>
      <c r="N31" s="308"/>
      <c r="O31" s="308"/>
      <c r="P31" s="308"/>
      <c r="Q31" s="308"/>
      <c r="R31" s="308"/>
      <c r="S31" s="308"/>
      <c r="T31" s="308"/>
      <c r="U31" s="308"/>
      <c r="V31" s="308"/>
      <c r="W31" s="308"/>
      <c r="X31" s="308"/>
      <c r="Y31" s="308"/>
      <c r="Z31" s="309"/>
      <c r="AA31" s="859" t="s">
        <v>679</v>
      </c>
      <c r="AB31" s="860"/>
      <c r="AC31" s="860"/>
      <c r="AD31" s="861"/>
      <c r="AE31" s="778" t="s">
        <v>665</v>
      </c>
      <c r="AF31" s="787"/>
      <c r="AG31" s="787"/>
      <c r="AH31" s="787"/>
      <c r="AI31" s="186"/>
      <c r="AJ31" s="186"/>
      <c r="AK31" s="186"/>
      <c r="AL31" s="186"/>
      <c r="AM31" s="186"/>
      <c r="AN31" s="186"/>
      <c r="AO31" s="186"/>
      <c r="AP31" s="186"/>
      <c r="AQ31" s="186"/>
      <c r="AR31" s="186"/>
      <c r="AS31" s="186"/>
      <c r="AT31" s="186"/>
      <c r="AU31" s="186"/>
      <c r="AV31" s="186"/>
      <c r="AW31" s="186"/>
      <c r="AX31" s="186"/>
      <c r="AY31" s="186"/>
      <c r="AZ31" s="186"/>
      <c r="BA31" s="186"/>
      <c r="BB31" s="186"/>
    </row>
    <row r="32" spans="1:54" ht="21" customHeight="1" x14ac:dyDescent="0.15">
      <c r="A32" s="871"/>
      <c r="B32" s="780"/>
      <c r="C32" s="853"/>
      <c r="D32" s="854"/>
      <c r="E32" s="854"/>
      <c r="F32" s="862"/>
      <c r="G32" s="853"/>
      <c r="H32" s="854"/>
      <c r="I32" s="854"/>
      <c r="J32" s="854"/>
      <c r="K32" s="851" t="s">
        <v>666</v>
      </c>
      <c r="L32" s="852"/>
      <c r="M32" s="852"/>
      <c r="N32" s="870"/>
      <c r="O32" s="851" t="s">
        <v>667</v>
      </c>
      <c r="P32" s="852"/>
      <c r="Q32" s="852"/>
      <c r="R32" s="870"/>
      <c r="S32" s="851" t="s">
        <v>680</v>
      </c>
      <c r="T32" s="852"/>
      <c r="U32" s="852"/>
      <c r="V32" s="870"/>
      <c r="W32" s="851" t="s">
        <v>669</v>
      </c>
      <c r="X32" s="850"/>
      <c r="Y32" s="850"/>
      <c r="Z32" s="802"/>
      <c r="AA32" s="853"/>
      <c r="AB32" s="854"/>
      <c r="AC32" s="854"/>
      <c r="AD32" s="862"/>
      <c r="AE32" s="771"/>
      <c r="AF32" s="772"/>
      <c r="AG32" s="772"/>
      <c r="AH32" s="772"/>
      <c r="AI32" s="849" t="s">
        <v>681</v>
      </c>
      <c r="AJ32" s="850"/>
      <c r="AK32" s="850"/>
      <c r="AL32" s="802"/>
      <c r="AM32" s="851" t="s">
        <v>682</v>
      </c>
      <c r="AN32" s="852"/>
      <c r="AO32" s="852"/>
      <c r="AP32" s="870"/>
      <c r="AQ32" s="851" t="s">
        <v>683</v>
      </c>
      <c r="AR32" s="850"/>
      <c r="AS32" s="850"/>
      <c r="AT32" s="802"/>
      <c r="AU32" s="851" t="s">
        <v>684</v>
      </c>
      <c r="AV32" s="852"/>
      <c r="AW32" s="852"/>
      <c r="AX32" s="870"/>
      <c r="AY32" s="851" t="s">
        <v>685</v>
      </c>
      <c r="AZ32" s="852"/>
      <c r="BA32" s="852"/>
      <c r="BB32" s="852"/>
    </row>
    <row r="33" spans="1:54" ht="21" customHeight="1" x14ac:dyDescent="0.15">
      <c r="A33" s="871"/>
      <c r="B33" s="780"/>
      <c r="C33" s="853"/>
      <c r="D33" s="854"/>
      <c r="E33" s="854"/>
      <c r="F33" s="862"/>
      <c r="G33" s="853"/>
      <c r="H33" s="854"/>
      <c r="I33" s="854"/>
      <c r="J33" s="854"/>
      <c r="K33" s="853"/>
      <c r="L33" s="854"/>
      <c r="M33" s="854"/>
      <c r="N33" s="862"/>
      <c r="O33" s="853"/>
      <c r="P33" s="854"/>
      <c r="Q33" s="854"/>
      <c r="R33" s="862"/>
      <c r="S33" s="853"/>
      <c r="T33" s="854"/>
      <c r="U33" s="854"/>
      <c r="V33" s="862"/>
      <c r="W33" s="771"/>
      <c r="X33" s="772"/>
      <c r="Y33" s="772"/>
      <c r="Z33" s="780"/>
      <c r="AA33" s="853"/>
      <c r="AB33" s="854"/>
      <c r="AC33" s="854"/>
      <c r="AD33" s="862"/>
      <c r="AE33" s="771"/>
      <c r="AF33" s="772"/>
      <c r="AG33" s="772"/>
      <c r="AH33" s="772"/>
      <c r="AI33" s="771"/>
      <c r="AJ33" s="772"/>
      <c r="AK33" s="772"/>
      <c r="AL33" s="780"/>
      <c r="AM33" s="853"/>
      <c r="AN33" s="854"/>
      <c r="AO33" s="854"/>
      <c r="AP33" s="862"/>
      <c r="AQ33" s="771"/>
      <c r="AR33" s="772"/>
      <c r="AS33" s="772"/>
      <c r="AT33" s="780"/>
      <c r="AU33" s="853"/>
      <c r="AV33" s="854"/>
      <c r="AW33" s="854"/>
      <c r="AX33" s="862"/>
      <c r="AY33" s="853"/>
      <c r="AZ33" s="854"/>
      <c r="BA33" s="854"/>
      <c r="BB33" s="854"/>
    </row>
    <row r="34" spans="1:54" ht="21" customHeight="1" x14ac:dyDescent="0.15">
      <c r="A34" s="788"/>
      <c r="B34" s="782"/>
      <c r="C34" s="855"/>
      <c r="D34" s="856"/>
      <c r="E34" s="856"/>
      <c r="F34" s="863"/>
      <c r="G34" s="855"/>
      <c r="H34" s="856"/>
      <c r="I34" s="856"/>
      <c r="J34" s="856"/>
      <c r="K34" s="855"/>
      <c r="L34" s="856"/>
      <c r="M34" s="856"/>
      <c r="N34" s="863"/>
      <c r="O34" s="855"/>
      <c r="P34" s="856"/>
      <c r="Q34" s="856"/>
      <c r="R34" s="863"/>
      <c r="S34" s="855"/>
      <c r="T34" s="856"/>
      <c r="U34" s="856"/>
      <c r="V34" s="863"/>
      <c r="W34" s="781"/>
      <c r="X34" s="788"/>
      <c r="Y34" s="788"/>
      <c r="Z34" s="782"/>
      <c r="AA34" s="855"/>
      <c r="AB34" s="856"/>
      <c r="AC34" s="856"/>
      <c r="AD34" s="863"/>
      <c r="AE34" s="781"/>
      <c r="AF34" s="788"/>
      <c r="AG34" s="788"/>
      <c r="AH34" s="788"/>
      <c r="AI34" s="781"/>
      <c r="AJ34" s="788"/>
      <c r="AK34" s="788"/>
      <c r="AL34" s="782"/>
      <c r="AM34" s="855"/>
      <c r="AN34" s="856"/>
      <c r="AO34" s="856"/>
      <c r="AP34" s="863"/>
      <c r="AQ34" s="781"/>
      <c r="AR34" s="788"/>
      <c r="AS34" s="788"/>
      <c r="AT34" s="782"/>
      <c r="AU34" s="855"/>
      <c r="AV34" s="856"/>
      <c r="AW34" s="856"/>
      <c r="AX34" s="863"/>
      <c r="AY34" s="855"/>
      <c r="AZ34" s="856"/>
      <c r="BA34" s="856"/>
      <c r="BB34" s="856"/>
    </row>
    <row r="35" spans="1:54" ht="13.5" customHeight="1" x14ac:dyDescent="0.15">
      <c r="A35" s="634"/>
      <c r="B35" s="233"/>
      <c r="C35" s="647"/>
      <c r="D35" s="647"/>
      <c r="E35" s="647"/>
      <c r="F35" s="647"/>
      <c r="G35" s="647"/>
      <c r="H35" s="647"/>
      <c r="I35" s="647"/>
      <c r="J35" s="647"/>
      <c r="K35" s="648"/>
      <c r="L35" s="648"/>
      <c r="M35" s="648"/>
      <c r="N35" s="648"/>
      <c r="O35" s="648"/>
      <c r="P35" s="648"/>
      <c r="Q35" s="648"/>
      <c r="R35" s="648"/>
      <c r="S35" s="648"/>
      <c r="T35" s="300"/>
      <c r="U35" s="300"/>
      <c r="V35" s="300"/>
      <c r="W35" s="876"/>
      <c r="X35" s="876"/>
      <c r="Y35" s="876"/>
      <c r="Z35" s="876"/>
      <c r="AA35" s="876"/>
      <c r="AB35" s="876"/>
      <c r="AC35" s="876"/>
      <c r="AD35" s="876"/>
      <c r="AE35" s="876"/>
      <c r="AF35" s="876"/>
      <c r="AG35" s="876"/>
      <c r="AH35" s="876"/>
      <c r="AI35" s="876"/>
      <c r="AJ35" s="647"/>
      <c r="AK35" s="647"/>
      <c r="AL35" s="647"/>
      <c r="AM35" s="872"/>
      <c r="AN35" s="872"/>
      <c r="AO35" s="872"/>
      <c r="AP35" s="872"/>
      <c r="AQ35" s="872"/>
      <c r="AR35" s="872"/>
      <c r="AS35" s="872"/>
      <c r="AT35" s="872"/>
      <c r="AU35" s="872"/>
      <c r="AV35" s="648"/>
      <c r="AW35" s="648"/>
      <c r="AX35" s="648"/>
      <c r="AY35" s="300"/>
      <c r="AZ35" s="300"/>
      <c r="BA35" s="300"/>
      <c r="BB35" s="300"/>
    </row>
    <row r="36" spans="1:54" ht="20.100000000000001" customHeight="1" x14ac:dyDescent="0.15">
      <c r="A36" s="634">
        <v>27</v>
      </c>
      <c r="B36" s="188" t="s">
        <v>676</v>
      </c>
      <c r="C36" s="866">
        <v>431913</v>
      </c>
      <c r="D36" s="867"/>
      <c r="E36" s="867"/>
      <c r="F36" s="867"/>
      <c r="G36" s="868">
        <v>57057</v>
      </c>
      <c r="H36" s="868"/>
      <c r="I36" s="868"/>
      <c r="J36" s="868"/>
      <c r="K36" s="864">
        <v>13085</v>
      </c>
      <c r="L36" s="864"/>
      <c r="M36" s="864"/>
      <c r="N36" s="864"/>
      <c r="O36" s="864">
        <v>27193</v>
      </c>
      <c r="P36" s="864"/>
      <c r="Q36" s="864"/>
      <c r="R36" s="864"/>
      <c r="S36" s="864">
        <v>5088</v>
      </c>
      <c r="T36" s="864"/>
      <c r="U36" s="864"/>
      <c r="V36" s="864"/>
      <c r="W36" s="864">
        <v>11691</v>
      </c>
      <c r="X36" s="864"/>
      <c r="Y36" s="864"/>
      <c r="Z36" s="864"/>
      <c r="AA36" s="864">
        <v>270792</v>
      </c>
      <c r="AB36" s="864"/>
      <c r="AC36" s="864"/>
      <c r="AD36" s="864"/>
      <c r="AE36" s="864">
        <v>104061</v>
      </c>
      <c r="AF36" s="864"/>
      <c r="AG36" s="864"/>
      <c r="AH36" s="864"/>
      <c r="AI36" s="864">
        <v>3243</v>
      </c>
      <c r="AJ36" s="864"/>
      <c r="AK36" s="864"/>
      <c r="AL36" s="864"/>
      <c r="AM36" s="858">
        <v>9102</v>
      </c>
      <c r="AN36" s="858"/>
      <c r="AO36" s="858"/>
      <c r="AP36" s="858"/>
      <c r="AQ36" s="858">
        <v>11184</v>
      </c>
      <c r="AR36" s="858"/>
      <c r="AS36" s="858"/>
      <c r="AT36" s="858"/>
      <c r="AU36" s="858">
        <v>80348</v>
      </c>
      <c r="AV36" s="858"/>
      <c r="AW36" s="858"/>
      <c r="AX36" s="858"/>
      <c r="AY36" s="858">
        <v>97</v>
      </c>
      <c r="AZ36" s="858"/>
      <c r="BA36" s="858"/>
      <c r="BB36" s="858"/>
    </row>
    <row r="37" spans="1:54" ht="20.100000000000001" customHeight="1" x14ac:dyDescent="0.15">
      <c r="A37" s="634">
        <v>28</v>
      </c>
      <c r="B37" s="188" t="s">
        <v>675</v>
      </c>
      <c r="C37" s="866">
        <v>364876</v>
      </c>
      <c r="D37" s="867"/>
      <c r="E37" s="867"/>
      <c r="F37" s="867"/>
      <c r="G37" s="868">
        <v>50758</v>
      </c>
      <c r="H37" s="868"/>
      <c r="I37" s="868"/>
      <c r="J37" s="868"/>
      <c r="K37" s="864">
        <v>11741</v>
      </c>
      <c r="L37" s="864"/>
      <c r="M37" s="864"/>
      <c r="N37" s="864"/>
      <c r="O37" s="864">
        <v>24535</v>
      </c>
      <c r="P37" s="864"/>
      <c r="Q37" s="864"/>
      <c r="R37" s="864"/>
      <c r="S37" s="864">
        <v>4450</v>
      </c>
      <c r="T37" s="864"/>
      <c r="U37" s="864"/>
      <c r="V37" s="864"/>
      <c r="W37" s="864">
        <v>10033</v>
      </c>
      <c r="X37" s="864"/>
      <c r="Y37" s="864"/>
      <c r="Z37" s="864"/>
      <c r="AA37" s="864">
        <v>234668</v>
      </c>
      <c r="AB37" s="864"/>
      <c r="AC37" s="864"/>
      <c r="AD37" s="864"/>
      <c r="AE37" s="864">
        <v>79450</v>
      </c>
      <c r="AF37" s="864"/>
      <c r="AG37" s="864"/>
      <c r="AH37" s="864"/>
      <c r="AI37" s="864">
        <v>1576</v>
      </c>
      <c r="AJ37" s="864"/>
      <c r="AK37" s="864"/>
      <c r="AL37" s="864"/>
      <c r="AM37" s="858">
        <v>7807</v>
      </c>
      <c r="AN37" s="858"/>
      <c r="AO37" s="858"/>
      <c r="AP37" s="858"/>
      <c r="AQ37" s="858">
        <v>8538</v>
      </c>
      <c r="AR37" s="858"/>
      <c r="AS37" s="858"/>
      <c r="AT37" s="858"/>
      <c r="AU37" s="858">
        <v>61529</v>
      </c>
      <c r="AV37" s="858"/>
      <c r="AW37" s="858"/>
      <c r="AX37" s="858"/>
      <c r="AY37" s="858" t="s">
        <v>114</v>
      </c>
      <c r="AZ37" s="858"/>
      <c r="BA37" s="858"/>
      <c r="BB37" s="858"/>
    </row>
    <row r="38" spans="1:54" ht="20.100000000000001" customHeight="1" x14ac:dyDescent="0.15">
      <c r="A38" s="634">
        <v>29</v>
      </c>
      <c r="B38" s="188" t="s">
        <v>676</v>
      </c>
      <c r="C38" s="866">
        <v>361746</v>
      </c>
      <c r="D38" s="867"/>
      <c r="E38" s="867"/>
      <c r="F38" s="867"/>
      <c r="G38" s="868">
        <v>49030</v>
      </c>
      <c r="H38" s="868"/>
      <c r="I38" s="868"/>
      <c r="J38" s="868"/>
      <c r="K38" s="864">
        <v>11389</v>
      </c>
      <c r="L38" s="864"/>
      <c r="M38" s="864"/>
      <c r="N38" s="864"/>
      <c r="O38" s="864">
        <v>23944</v>
      </c>
      <c r="P38" s="864"/>
      <c r="Q38" s="864"/>
      <c r="R38" s="864"/>
      <c r="S38" s="864">
        <v>4246</v>
      </c>
      <c r="T38" s="864"/>
      <c r="U38" s="864"/>
      <c r="V38" s="864"/>
      <c r="W38" s="864">
        <v>9451</v>
      </c>
      <c r="X38" s="864"/>
      <c r="Y38" s="864"/>
      <c r="Z38" s="864"/>
      <c r="AA38" s="864">
        <v>232920</v>
      </c>
      <c r="AB38" s="864"/>
      <c r="AC38" s="864"/>
      <c r="AD38" s="864"/>
      <c r="AE38" s="864">
        <v>79795</v>
      </c>
      <c r="AF38" s="864"/>
      <c r="AG38" s="864"/>
      <c r="AH38" s="864"/>
      <c r="AI38" s="864">
        <v>1508</v>
      </c>
      <c r="AJ38" s="864"/>
      <c r="AK38" s="864"/>
      <c r="AL38" s="864"/>
      <c r="AM38" s="858">
        <v>7152</v>
      </c>
      <c r="AN38" s="858"/>
      <c r="AO38" s="858"/>
      <c r="AP38" s="858"/>
      <c r="AQ38" s="858">
        <v>8425</v>
      </c>
      <c r="AR38" s="858"/>
      <c r="AS38" s="858"/>
      <c r="AT38" s="858"/>
      <c r="AU38" s="858">
        <v>62706</v>
      </c>
      <c r="AV38" s="858"/>
      <c r="AW38" s="858"/>
      <c r="AX38" s="858"/>
      <c r="AY38" s="858" t="s">
        <v>114</v>
      </c>
      <c r="AZ38" s="858"/>
      <c r="BA38" s="858"/>
      <c r="BB38" s="858"/>
    </row>
    <row r="39" spans="1:54" ht="20.100000000000001" customHeight="1" x14ac:dyDescent="0.15">
      <c r="A39" s="634"/>
      <c r="B39" s="555"/>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row>
    <row r="40" spans="1:54" ht="20.100000000000001" customHeight="1" x14ac:dyDescent="0.15">
      <c r="A40" s="302">
        <f>YEAR(B40)-1988</f>
        <v>30</v>
      </c>
      <c r="B40" s="303">
        <v>43252</v>
      </c>
      <c r="C40" s="866">
        <v>28928</v>
      </c>
      <c r="D40" s="867"/>
      <c r="E40" s="867"/>
      <c r="F40" s="867"/>
      <c r="G40" s="868">
        <v>3956</v>
      </c>
      <c r="H40" s="868"/>
      <c r="I40" s="868"/>
      <c r="J40" s="868"/>
      <c r="K40" s="864">
        <v>1056</v>
      </c>
      <c r="L40" s="864"/>
      <c r="M40" s="864"/>
      <c r="N40" s="864"/>
      <c r="O40" s="864">
        <v>1872</v>
      </c>
      <c r="P40" s="864"/>
      <c r="Q40" s="864"/>
      <c r="R40" s="864"/>
      <c r="S40" s="864">
        <v>293</v>
      </c>
      <c r="T40" s="864"/>
      <c r="U40" s="864"/>
      <c r="V40" s="864"/>
      <c r="W40" s="864">
        <v>735</v>
      </c>
      <c r="X40" s="864"/>
      <c r="Y40" s="864"/>
      <c r="Z40" s="864"/>
      <c r="AA40" s="864">
        <v>18611</v>
      </c>
      <c r="AB40" s="864"/>
      <c r="AC40" s="864"/>
      <c r="AD40" s="864"/>
      <c r="AE40" s="864">
        <v>6361</v>
      </c>
      <c r="AF40" s="864"/>
      <c r="AG40" s="864"/>
      <c r="AH40" s="864"/>
      <c r="AI40" s="864">
        <v>119</v>
      </c>
      <c r="AJ40" s="864"/>
      <c r="AK40" s="864"/>
      <c r="AL40" s="864"/>
      <c r="AM40" s="858">
        <v>544</v>
      </c>
      <c r="AN40" s="858"/>
      <c r="AO40" s="858"/>
      <c r="AP40" s="858"/>
      <c r="AQ40" s="858">
        <v>656</v>
      </c>
      <c r="AR40" s="858"/>
      <c r="AS40" s="858"/>
      <c r="AT40" s="858"/>
      <c r="AU40" s="858">
        <v>5041</v>
      </c>
      <c r="AV40" s="858"/>
      <c r="AW40" s="858"/>
      <c r="AX40" s="858"/>
      <c r="AY40" s="858" t="s">
        <v>114</v>
      </c>
      <c r="AZ40" s="858"/>
      <c r="BA40" s="858"/>
      <c r="BB40" s="858"/>
    </row>
    <row r="41" spans="1:54" ht="20.100000000000001" customHeight="1" x14ac:dyDescent="0.15">
      <c r="A41" s="302">
        <f>VALUE(TEXT(B41,"e"))</f>
        <v>30</v>
      </c>
      <c r="B41" s="303">
        <f>DATE(YEAR(B40),MONTH(B40)+1,1)</f>
        <v>43282</v>
      </c>
      <c r="C41" s="866">
        <v>32542</v>
      </c>
      <c r="D41" s="867"/>
      <c r="E41" s="867"/>
      <c r="F41" s="867"/>
      <c r="G41" s="868">
        <v>4182</v>
      </c>
      <c r="H41" s="868"/>
      <c r="I41" s="868"/>
      <c r="J41" s="868"/>
      <c r="K41" s="864">
        <v>925</v>
      </c>
      <c r="L41" s="864"/>
      <c r="M41" s="864"/>
      <c r="N41" s="864"/>
      <c r="O41" s="864">
        <v>2011</v>
      </c>
      <c r="P41" s="864"/>
      <c r="Q41" s="864"/>
      <c r="R41" s="864"/>
      <c r="S41" s="864">
        <v>370</v>
      </c>
      <c r="T41" s="864"/>
      <c r="U41" s="864"/>
      <c r="V41" s="864"/>
      <c r="W41" s="864">
        <v>877</v>
      </c>
      <c r="X41" s="864"/>
      <c r="Y41" s="864"/>
      <c r="Z41" s="864"/>
      <c r="AA41" s="864">
        <v>21150</v>
      </c>
      <c r="AB41" s="864"/>
      <c r="AC41" s="864"/>
      <c r="AD41" s="864"/>
      <c r="AE41" s="864">
        <v>7210</v>
      </c>
      <c r="AF41" s="864"/>
      <c r="AG41" s="864"/>
      <c r="AH41" s="864"/>
      <c r="AI41" s="864">
        <v>146</v>
      </c>
      <c r="AJ41" s="864"/>
      <c r="AK41" s="864"/>
      <c r="AL41" s="864"/>
      <c r="AM41" s="858">
        <v>744</v>
      </c>
      <c r="AN41" s="858"/>
      <c r="AO41" s="858"/>
      <c r="AP41" s="858"/>
      <c r="AQ41" s="858">
        <v>754</v>
      </c>
      <c r="AR41" s="858"/>
      <c r="AS41" s="858"/>
      <c r="AT41" s="858"/>
      <c r="AU41" s="858">
        <v>5567</v>
      </c>
      <c r="AV41" s="858"/>
      <c r="AW41" s="858"/>
      <c r="AX41" s="858"/>
      <c r="AY41" s="858" t="s">
        <v>114</v>
      </c>
      <c r="AZ41" s="858"/>
      <c r="BA41" s="858"/>
      <c r="BB41" s="858"/>
    </row>
    <row r="42" spans="1:54" ht="20.100000000000001" customHeight="1" x14ac:dyDescent="0.15">
      <c r="A42" s="302">
        <f>VALUE(TEXT(B42,"e"))</f>
        <v>30</v>
      </c>
      <c r="B42" s="303">
        <f>DATE(YEAR(B41),MONTH(B41)+1,1)</f>
        <v>43313</v>
      </c>
      <c r="C42" s="866">
        <v>31136</v>
      </c>
      <c r="D42" s="867"/>
      <c r="E42" s="867"/>
      <c r="F42" s="867"/>
      <c r="G42" s="868">
        <v>3510</v>
      </c>
      <c r="H42" s="868"/>
      <c r="I42" s="868"/>
      <c r="J42" s="868"/>
      <c r="K42" s="864">
        <v>764</v>
      </c>
      <c r="L42" s="864"/>
      <c r="M42" s="864"/>
      <c r="N42" s="864"/>
      <c r="O42" s="864">
        <v>1677</v>
      </c>
      <c r="P42" s="864"/>
      <c r="Q42" s="864"/>
      <c r="R42" s="864"/>
      <c r="S42" s="864">
        <v>285</v>
      </c>
      <c r="T42" s="864"/>
      <c r="U42" s="864"/>
      <c r="V42" s="864"/>
      <c r="W42" s="864">
        <v>785</v>
      </c>
      <c r="X42" s="864"/>
      <c r="Y42" s="864"/>
      <c r="Z42" s="864"/>
      <c r="AA42" s="864">
        <v>20678</v>
      </c>
      <c r="AB42" s="864"/>
      <c r="AC42" s="864"/>
      <c r="AD42" s="864"/>
      <c r="AE42" s="864">
        <v>6947</v>
      </c>
      <c r="AF42" s="864"/>
      <c r="AG42" s="864"/>
      <c r="AH42" s="864"/>
      <c r="AI42" s="864">
        <v>113</v>
      </c>
      <c r="AJ42" s="864"/>
      <c r="AK42" s="864"/>
      <c r="AL42" s="864"/>
      <c r="AM42" s="858">
        <v>616</v>
      </c>
      <c r="AN42" s="858"/>
      <c r="AO42" s="858"/>
      <c r="AP42" s="858"/>
      <c r="AQ42" s="858">
        <v>691</v>
      </c>
      <c r="AR42" s="858"/>
      <c r="AS42" s="858"/>
      <c r="AT42" s="858"/>
      <c r="AU42" s="858">
        <v>5527</v>
      </c>
      <c r="AV42" s="858"/>
      <c r="AW42" s="858"/>
      <c r="AX42" s="858"/>
      <c r="AY42" s="858" t="s">
        <v>114</v>
      </c>
      <c r="AZ42" s="858"/>
      <c r="BA42" s="858"/>
      <c r="BB42" s="858"/>
    </row>
    <row r="43" spans="1:54" ht="20.100000000000001" customHeight="1" x14ac:dyDescent="0.15">
      <c r="A43" s="302">
        <f>VALUE(TEXT(B43,"e"))</f>
        <v>30</v>
      </c>
      <c r="B43" s="303">
        <f>DATE(YEAR(B42),MONTH(B42)+1,1)</f>
        <v>43344</v>
      </c>
      <c r="C43" s="866">
        <v>28364</v>
      </c>
      <c r="D43" s="867"/>
      <c r="E43" s="867"/>
      <c r="F43" s="867"/>
      <c r="G43" s="868">
        <v>3242</v>
      </c>
      <c r="H43" s="868"/>
      <c r="I43" s="868"/>
      <c r="J43" s="868"/>
      <c r="K43" s="864">
        <v>678</v>
      </c>
      <c r="L43" s="864"/>
      <c r="M43" s="864"/>
      <c r="N43" s="864"/>
      <c r="O43" s="864">
        <v>1486</v>
      </c>
      <c r="P43" s="864"/>
      <c r="Q43" s="864"/>
      <c r="R43" s="864"/>
      <c r="S43" s="864">
        <v>255</v>
      </c>
      <c r="T43" s="864"/>
      <c r="U43" s="864"/>
      <c r="V43" s="864"/>
      <c r="W43" s="864">
        <v>823</v>
      </c>
      <c r="X43" s="864"/>
      <c r="Y43" s="864"/>
      <c r="Z43" s="864"/>
      <c r="AA43" s="864">
        <v>18958</v>
      </c>
      <c r="AB43" s="864"/>
      <c r="AC43" s="864"/>
      <c r="AD43" s="864"/>
      <c r="AE43" s="864">
        <v>6164</v>
      </c>
      <c r="AF43" s="864"/>
      <c r="AG43" s="864"/>
      <c r="AH43" s="864"/>
      <c r="AI43" s="864">
        <v>87</v>
      </c>
      <c r="AJ43" s="864"/>
      <c r="AK43" s="864"/>
      <c r="AL43" s="864"/>
      <c r="AM43" s="858">
        <v>463</v>
      </c>
      <c r="AN43" s="858"/>
      <c r="AO43" s="858"/>
      <c r="AP43" s="858"/>
      <c r="AQ43" s="858">
        <v>615</v>
      </c>
      <c r="AR43" s="858"/>
      <c r="AS43" s="858"/>
      <c r="AT43" s="858"/>
      <c r="AU43" s="858">
        <v>5000</v>
      </c>
      <c r="AV43" s="858"/>
      <c r="AW43" s="858"/>
      <c r="AX43" s="858"/>
      <c r="AY43" s="858" t="s">
        <v>114</v>
      </c>
      <c r="AZ43" s="858"/>
      <c r="BA43" s="858"/>
      <c r="BB43" s="858"/>
    </row>
    <row r="44" spans="1:54" ht="20.100000000000001" customHeight="1" x14ac:dyDescent="0.15">
      <c r="A44" s="302">
        <f>VALUE(TEXT(B44,"e"))</f>
        <v>30</v>
      </c>
      <c r="B44" s="303">
        <f>DATE(YEAR(B43),MONTH(B43)+1,1)</f>
        <v>43374</v>
      </c>
      <c r="C44" s="866">
        <v>30116</v>
      </c>
      <c r="D44" s="867"/>
      <c r="E44" s="867"/>
      <c r="F44" s="867"/>
      <c r="G44" s="868">
        <v>4293</v>
      </c>
      <c r="H44" s="868"/>
      <c r="I44" s="868"/>
      <c r="J44" s="868"/>
      <c r="K44" s="864">
        <v>1055</v>
      </c>
      <c r="L44" s="864"/>
      <c r="M44" s="864"/>
      <c r="N44" s="864"/>
      <c r="O44" s="864">
        <v>2092</v>
      </c>
      <c r="P44" s="864"/>
      <c r="Q44" s="864"/>
      <c r="R44" s="864"/>
      <c r="S44" s="864">
        <v>430</v>
      </c>
      <c r="T44" s="864"/>
      <c r="U44" s="864"/>
      <c r="V44" s="864"/>
      <c r="W44" s="864">
        <v>715</v>
      </c>
      <c r="X44" s="864"/>
      <c r="Y44" s="864"/>
      <c r="Z44" s="864"/>
      <c r="AA44" s="864">
        <v>19248</v>
      </c>
      <c r="AB44" s="864"/>
      <c r="AC44" s="864"/>
      <c r="AD44" s="864"/>
      <c r="AE44" s="864">
        <v>6575</v>
      </c>
      <c r="AF44" s="864"/>
      <c r="AG44" s="864"/>
      <c r="AH44" s="864"/>
      <c r="AI44" s="864">
        <v>132</v>
      </c>
      <c r="AJ44" s="864"/>
      <c r="AK44" s="864"/>
      <c r="AL44" s="864"/>
      <c r="AM44" s="858">
        <v>520</v>
      </c>
      <c r="AN44" s="858"/>
      <c r="AO44" s="858"/>
      <c r="AP44" s="858"/>
      <c r="AQ44" s="858">
        <v>674</v>
      </c>
      <c r="AR44" s="858"/>
      <c r="AS44" s="858"/>
      <c r="AT44" s="858"/>
      <c r="AU44" s="858">
        <v>5249</v>
      </c>
      <c r="AV44" s="858"/>
      <c r="AW44" s="858"/>
      <c r="AX44" s="858"/>
      <c r="AY44" s="858" t="s">
        <v>114</v>
      </c>
      <c r="AZ44" s="858"/>
      <c r="BA44" s="858"/>
      <c r="BB44" s="858"/>
    </row>
    <row r="45" spans="1:54" ht="20.100000000000001" customHeight="1" x14ac:dyDescent="0.15">
      <c r="A45" s="302">
        <f>VALUE(TEXT(B45,"e"))</f>
        <v>30</v>
      </c>
      <c r="B45" s="303">
        <f>DATE(YEAR(B44),MONTH(B44)+1,1)</f>
        <v>43405</v>
      </c>
      <c r="C45" s="866">
        <f>'[5]第３部第４表(2)'!F195</f>
        <v>29431</v>
      </c>
      <c r="D45" s="867"/>
      <c r="E45" s="867"/>
      <c r="F45" s="867"/>
      <c r="G45" s="868">
        <f>'[5]第３部第４表(2)'!G195</f>
        <v>4264</v>
      </c>
      <c r="H45" s="868"/>
      <c r="I45" s="868"/>
      <c r="J45" s="868"/>
      <c r="K45" s="864">
        <f>'[5]第３部第４表(2)'!H195</f>
        <v>1152</v>
      </c>
      <c r="L45" s="864"/>
      <c r="M45" s="864"/>
      <c r="N45" s="864"/>
      <c r="O45" s="864">
        <f>'[5]第３部第４表(2)'!I195</f>
        <v>2053</v>
      </c>
      <c r="P45" s="864"/>
      <c r="Q45" s="864"/>
      <c r="R45" s="864"/>
      <c r="S45" s="864">
        <f>'[5]第３部第４表(2)'!J195</f>
        <v>417</v>
      </c>
      <c r="T45" s="864"/>
      <c r="U45" s="864"/>
      <c r="V45" s="864"/>
      <c r="W45" s="864">
        <f>'[5]第３部第４表(2)'!K195</f>
        <v>642</v>
      </c>
      <c r="X45" s="864"/>
      <c r="Y45" s="864"/>
      <c r="Z45" s="864"/>
      <c r="AA45" s="864">
        <f>'[5]第３部第４表(2)'!L195</f>
        <v>18786</v>
      </c>
      <c r="AB45" s="864"/>
      <c r="AC45" s="864"/>
      <c r="AD45" s="864"/>
      <c r="AE45" s="864">
        <f>'[5]第３部第４表(2)'!M195</f>
        <v>6380</v>
      </c>
      <c r="AF45" s="864"/>
      <c r="AG45" s="864"/>
      <c r="AH45" s="864"/>
      <c r="AI45" s="864">
        <f>'[5]第３部第４表(2)'!N195</f>
        <v>130</v>
      </c>
      <c r="AJ45" s="864"/>
      <c r="AK45" s="864"/>
      <c r="AL45" s="864"/>
      <c r="AM45" s="858">
        <f>'[5]第３部第４表(2)'!O195</f>
        <v>540</v>
      </c>
      <c r="AN45" s="858"/>
      <c r="AO45" s="858"/>
      <c r="AP45" s="858"/>
      <c r="AQ45" s="858">
        <f>'[5]第３部第４表(2)'!P195</f>
        <v>667</v>
      </c>
      <c r="AR45" s="858"/>
      <c r="AS45" s="858"/>
      <c r="AT45" s="858"/>
      <c r="AU45" s="858">
        <f>'[5]第３部第４表(2)'!Q195</f>
        <v>5043</v>
      </c>
      <c r="AV45" s="858"/>
      <c r="AW45" s="858"/>
      <c r="AX45" s="858"/>
      <c r="AY45" s="858" t="s">
        <v>114</v>
      </c>
      <c r="AZ45" s="858"/>
      <c r="BA45" s="858"/>
      <c r="BB45" s="858"/>
    </row>
    <row r="46" spans="1:54" ht="13.5" customHeight="1" thickBot="1" x14ac:dyDescent="0.25">
      <c r="A46" s="304"/>
      <c r="B46" s="305"/>
      <c r="C46" s="650"/>
      <c r="D46" s="650"/>
      <c r="E46" s="650"/>
      <c r="F46" s="650"/>
      <c r="G46" s="650"/>
      <c r="H46" s="650"/>
      <c r="I46" s="650"/>
      <c r="J46" s="650"/>
      <c r="K46" s="869"/>
      <c r="L46" s="869"/>
      <c r="M46" s="869"/>
      <c r="N46" s="869"/>
      <c r="O46" s="869"/>
      <c r="P46" s="869"/>
      <c r="Q46" s="869"/>
      <c r="R46" s="869"/>
      <c r="S46" s="869"/>
      <c r="T46" s="650"/>
      <c r="U46" s="650"/>
      <c r="V46" s="650"/>
      <c r="W46" s="869"/>
      <c r="X46" s="869"/>
      <c r="Y46" s="869"/>
      <c r="Z46" s="869"/>
      <c r="AA46" s="869"/>
      <c r="AB46" s="869"/>
      <c r="AC46" s="869"/>
      <c r="AD46" s="869"/>
      <c r="AE46" s="869"/>
      <c r="AF46" s="869"/>
      <c r="AG46" s="869"/>
      <c r="AH46" s="869"/>
      <c r="AI46" s="869"/>
      <c r="AJ46" s="650"/>
      <c r="AK46" s="650"/>
      <c r="AL46" s="650"/>
      <c r="AM46" s="869"/>
      <c r="AN46" s="869"/>
      <c r="AO46" s="869"/>
      <c r="AP46" s="869"/>
      <c r="AQ46" s="869"/>
      <c r="AR46" s="869"/>
      <c r="AS46" s="869"/>
      <c r="AT46" s="869"/>
      <c r="AU46" s="869"/>
      <c r="AV46" s="650"/>
      <c r="AW46" s="650"/>
      <c r="AX46" s="650"/>
      <c r="AY46" s="306"/>
      <c r="AZ46" s="306"/>
      <c r="BA46" s="306"/>
      <c r="BB46" s="306"/>
    </row>
    <row r="47" spans="1:54" ht="7.5" hidden="1" customHeight="1" x14ac:dyDescent="0.15">
      <c r="A47" s="652"/>
      <c r="B47" s="652"/>
      <c r="C47" s="652"/>
      <c r="D47" s="652"/>
      <c r="E47" s="652"/>
      <c r="F47" s="652"/>
      <c r="G47" s="652"/>
      <c r="H47" s="652"/>
      <c r="I47" s="652"/>
      <c r="J47" s="652"/>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2"/>
      <c r="AJ47" s="652"/>
      <c r="AK47" s="652"/>
      <c r="AL47" s="652"/>
      <c r="AM47" s="652"/>
      <c r="AN47" s="652"/>
      <c r="AO47" s="652"/>
      <c r="AP47" s="652"/>
      <c r="AQ47" s="652"/>
      <c r="AR47" s="652"/>
      <c r="AS47" s="652"/>
      <c r="AT47" s="652"/>
      <c r="AU47" s="652"/>
      <c r="AV47" s="652"/>
      <c r="AW47" s="652"/>
      <c r="AX47" s="652"/>
      <c r="AY47" s="652"/>
      <c r="AZ47" s="652"/>
      <c r="BA47" s="652"/>
      <c r="BB47" s="652"/>
    </row>
    <row r="48" spans="1:54" ht="36" hidden="1" customHeight="1" x14ac:dyDescent="0.15">
      <c r="A48" s="790"/>
      <c r="B48" s="790"/>
      <c r="C48" s="790"/>
      <c r="D48" s="790"/>
      <c r="E48" s="790"/>
      <c r="F48" s="790"/>
      <c r="G48" s="790"/>
      <c r="H48" s="790"/>
      <c r="I48" s="790"/>
      <c r="J48" s="790"/>
      <c r="K48" s="790"/>
      <c r="L48" s="790"/>
      <c r="M48" s="790"/>
      <c r="N48" s="790"/>
      <c r="O48" s="790"/>
      <c r="P48" s="790"/>
      <c r="Q48" s="790"/>
      <c r="R48" s="790"/>
      <c r="S48" s="790"/>
      <c r="T48" s="790"/>
      <c r="U48" s="790"/>
      <c r="V48" s="790"/>
      <c r="W48" s="790"/>
      <c r="X48" s="790"/>
      <c r="Y48" s="790"/>
      <c r="Z48" s="790"/>
      <c r="AA48" s="790"/>
      <c r="AB48" s="790"/>
      <c r="AC48" s="790"/>
      <c r="AD48" s="790"/>
      <c r="AE48" s="790"/>
      <c r="AF48" s="790"/>
      <c r="AG48" s="790"/>
      <c r="AH48" s="790"/>
      <c r="AI48" s="790"/>
      <c r="AJ48" s="790"/>
      <c r="AK48" s="790"/>
      <c r="AL48" s="790"/>
      <c r="AM48" s="790"/>
      <c r="AN48" s="790"/>
      <c r="AO48" s="790"/>
      <c r="AP48" s="790"/>
      <c r="AQ48" s="790"/>
      <c r="AR48" s="790"/>
      <c r="AS48" s="790"/>
      <c r="AT48" s="790"/>
      <c r="AU48" s="790"/>
      <c r="AV48" s="790"/>
      <c r="AW48" s="790"/>
      <c r="AX48" s="790"/>
      <c r="AY48" s="790"/>
      <c r="AZ48" s="790"/>
      <c r="BA48" s="790"/>
      <c r="BB48" s="790"/>
    </row>
    <row r="49" spans="1:57" ht="19.5" customHeight="1" x14ac:dyDescent="0.2">
      <c r="A49" s="307" t="s">
        <v>374</v>
      </c>
      <c r="B49" s="307"/>
      <c r="C49" s="307"/>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row>
    <row r="50" spans="1:57" ht="52.5" customHeight="1" x14ac:dyDescent="0.15">
      <c r="A50" s="652"/>
      <c r="B50" s="652"/>
      <c r="C50" s="652"/>
      <c r="D50" s="652"/>
      <c r="E50" s="652"/>
      <c r="F50" s="652"/>
      <c r="G50" s="652"/>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2"/>
      <c r="AJ50" s="652"/>
      <c r="AK50" s="652"/>
      <c r="AL50" s="652"/>
      <c r="AM50" s="652"/>
      <c r="AN50" s="652"/>
      <c r="AO50" s="652"/>
      <c r="AP50" s="652"/>
      <c r="AQ50" s="652"/>
      <c r="AR50" s="652"/>
      <c r="AS50" s="652"/>
      <c r="AT50" s="652"/>
      <c r="AU50" s="652"/>
      <c r="AV50" s="652"/>
      <c r="AW50" s="652"/>
      <c r="AX50" s="652"/>
      <c r="AY50" s="652"/>
      <c r="AZ50" s="652"/>
      <c r="BA50" s="652"/>
      <c r="BB50" s="652"/>
    </row>
    <row r="51" spans="1:57" ht="13.5" customHeight="1" x14ac:dyDescent="0.2">
      <c r="A51" s="791" t="s">
        <v>686</v>
      </c>
      <c r="B51" s="791"/>
      <c r="C51" s="791"/>
      <c r="D51" s="791"/>
      <c r="E51" s="791"/>
      <c r="F51" s="791"/>
      <c r="G51" s="791"/>
      <c r="H51" s="791"/>
      <c r="I51" s="791"/>
      <c r="J51" s="791"/>
      <c r="K51" s="791"/>
      <c r="L51" s="791"/>
      <c r="M51" s="791"/>
      <c r="N51" s="791"/>
      <c r="O51" s="791"/>
      <c r="P51" s="791"/>
      <c r="Q51" s="791"/>
      <c r="R51" s="791"/>
      <c r="S51" s="791"/>
      <c r="T51" s="791"/>
      <c r="U51" s="791"/>
      <c r="V51" s="791"/>
      <c r="W51" s="791"/>
      <c r="X51" s="791"/>
      <c r="Y51" s="791"/>
      <c r="Z51" s="791"/>
      <c r="AA51" s="791"/>
      <c r="AB51" s="791"/>
      <c r="AC51" s="791"/>
      <c r="AD51" s="791"/>
      <c r="AE51" s="791"/>
      <c r="AF51" s="791"/>
      <c r="AG51" s="791"/>
      <c r="AH51" s="791"/>
      <c r="AI51" s="791"/>
      <c r="AJ51" s="791"/>
      <c r="AK51" s="791"/>
      <c r="AL51" s="791"/>
      <c r="AM51" s="791"/>
      <c r="AN51" s="791"/>
      <c r="AO51" s="791"/>
      <c r="AP51" s="791"/>
      <c r="AQ51" s="791"/>
      <c r="AR51" s="791"/>
      <c r="AS51" s="791"/>
      <c r="AT51" s="791"/>
      <c r="AU51" s="791"/>
      <c r="AV51" s="791"/>
      <c r="AW51" s="791"/>
      <c r="AX51" s="791"/>
      <c r="AY51" s="791"/>
      <c r="AZ51" s="293"/>
      <c r="BA51" s="293"/>
      <c r="BB51" s="293"/>
    </row>
    <row r="52" spans="1:57" ht="14.25" customHeight="1" x14ac:dyDescent="0.2">
      <c r="A52" s="791"/>
      <c r="B52" s="791"/>
      <c r="C52" s="791"/>
      <c r="D52" s="791"/>
      <c r="E52" s="791"/>
      <c r="F52" s="791"/>
      <c r="G52" s="791"/>
      <c r="H52" s="791"/>
      <c r="I52" s="791"/>
      <c r="J52" s="791"/>
      <c r="K52" s="791"/>
      <c r="L52" s="791"/>
      <c r="M52" s="791"/>
      <c r="N52" s="791"/>
      <c r="O52" s="791"/>
      <c r="P52" s="791"/>
      <c r="Q52" s="791"/>
      <c r="R52" s="791"/>
      <c r="S52" s="791"/>
      <c r="T52" s="791"/>
      <c r="U52" s="791"/>
      <c r="V52" s="791"/>
      <c r="W52" s="791"/>
      <c r="X52" s="791"/>
      <c r="Y52" s="791"/>
      <c r="Z52" s="791"/>
      <c r="AA52" s="791"/>
      <c r="AB52" s="791"/>
      <c r="AC52" s="791"/>
      <c r="AD52" s="791"/>
      <c r="AE52" s="791"/>
      <c r="AF52" s="791"/>
      <c r="AG52" s="791"/>
      <c r="AH52" s="791"/>
      <c r="AI52" s="791"/>
      <c r="AJ52" s="791"/>
      <c r="AK52" s="791"/>
      <c r="AL52" s="791"/>
      <c r="AM52" s="791"/>
      <c r="AN52" s="791"/>
      <c r="AO52" s="791"/>
      <c r="AP52" s="791"/>
      <c r="AQ52" s="791"/>
      <c r="AR52" s="791"/>
      <c r="AS52" s="791"/>
      <c r="AT52" s="791"/>
      <c r="AU52" s="791"/>
      <c r="AV52" s="791"/>
      <c r="AW52" s="791"/>
      <c r="AX52" s="791"/>
      <c r="AY52" s="791"/>
      <c r="AZ52" s="293"/>
      <c r="BA52" s="293"/>
      <c r="BB52" s="293"/>
    </row>
    <row r="53" spans="1:57" ht="18" customHeight="1" x14ac:dyDescent="0.15">
      <c r="A53" s="790" t="s">
        <v>687</v>
      </c>
      <c r="B53" s="790"/>
      <c r="C53" s="790"/>
      <c r="D53" s="790"/>
      <c r="E53" s="790"/>
      <c r="F53" s="790"/>
      <c r="G53" s="790"/>
      <c r="H53" s="790"/>
      <c r="I53" s="790"/>
      <c r="J53" s="790"/>
      <c r="K53" s="790"/>
      <c r="L53" s="790"/>
      <c r="M53" s="790"/>
      <c r="N53" s="790"/>
      <c r="O53" s="790"/>
      <c r="P53" s="790"/>
      <c r="Q53" s="790"/>
      <c r="R53" s="790"/>
      <c r="S53" s="790"/>
      <c r="T53" s="790"/>
      <c r="U53" s="790"/>
      <c r="V53" s="790"/>
      <c r="W53" s="790"/>
      <c r="X53" s="790"/>
      <c r="Y53" s="790"/>
      <c r="Z53" s="790"/>
      <c r="AA53" s="790"/>
      <c r="AB53" s="790"/>
      <c r="AC53" s="790"/>
      <c r="AD53" s="790"/>
      <c r="AE53" s="790"/>
      <c r="AF53" s="790"/>
      <c r="AG53" s="790"/>
      <c r="AH53" s="790"/>
      <c r="AI53" s="790"/>
      <c r="AJ53" s="790"/>
      <c r="AK53" s="790"/>
      <c r="AL53" s="790"/>
      <c r="AM53" s="790"/>
      <c r="AN53" s="790"/>
      <c r="AO53" s="790"/>
      <c r="AP53" s="790"/>
      <c r="AQ53" s="790"/>
      <c r="AR53" s="790"/>
      <c r="AS53" s="790"/>
      <c r="AT53" s="790"/>
      <c r="AU53" s="790"/>
      <c r="AV53" s="790"/>
      <c r="AW53" s="790"/>
      <c r="AX53" s="790"/>
      <c r="AY53" s="790"/>
      <c r="AZ53" s="310"/>
      <c r="BA53" s="310"/>
      <c r="BB53" s="310"/>
    </row>
    <row r="54" spans="1:57" ht="21" customHeight="1" thickBot="1" x14ac:dyDescent="0.25">
      <c r="A54" s="652"/>
      <c r="B54" s="652"/>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5"/>
      <c r="AY54" s="295"/>
      <c r="AZ54" s="295"/>
      <c r="BA54" s="295"/>
      <c r="BB54" s="297" t="s">
        <v>688</v>
      </c>
    </row>
    <row r="55" spans="1:57" ht="20.25" customHeight="1" x14ac:dyDescent="0.15">
      <c r="A55" s="186"/>
      <c r="B55" s="185"/>
      <c r="C55" s="798" t="s">
        <v>689</v>
      </c>
      <c r="D55" s="799"/>
      <c r="E55" s="799"/>
      <c r="F55" s="799"/>
      <c r="G55" s="799"/>
      <c r="H55" s="799"/>
      <c r="I55" s="799"/>
      <c r="J55" s="799"/>
      <c r="K55" s="799"/>
      <c r="L55" s="799"/>
      <c r="M55" s="799"/>
      <c r="N55" s="799"/>
      <c r="O55" s="799"/>
      <c r="P55" s="799"/>
      <c r="Q55" s="799"/>
      <c r="R55" s="799"/>
      <c r="S55" s="799"/>
      <c r="T55" s="798" t="s">
        <v>690</v>
      </c>
      <c r="U55" s="799"/>
      <c r="V55" s="799"/>
      <c r="W55" s="799"/>
      <c r="X55" s="799"/>
      <c r="Y55" s="799"/>
      <c r="Z55" s="799"/>
      <c r="AA55" s="799"/>
      <c r="AB55" s="799"/>
      <c r="AC55" s="799"/>
      <c r="AD55" s="799"/>
      <c r="AE55" s="799"/>
      <c r="AF55" s="799"/>
      <c r="AG55" s="799"/>
      <c r="AH55" s="799"/>
      <c r="AI55" s="799"/>
      <c r="AJ55" s="836"/>
      <c r="AK55" s="799" t="s">
        <v>691</v>
      </c>
      <c r="AL55" s="799"/>
      <c r="AM55" s="799"/>
      <c r="AN55" s="799"/>
      <c r="AO55" s="799"/>
      <c r="AP55" s="799"/>
      <c r="AQ55" s="799"/>
      <c r="AR55" s="799"/>
      <c r="AS55" s="799"/>
      <c r="AT55" s="799"/>
      <c r="AU55" s="799"/>
      <c r="AV55" s="799"/>
      <c r="AW55" s="799"/>
      <c r="AX55" s="799"/>
      <c r="AY55" s="799"/>
      <c r="AZ55" s="799"/>
      <c r="BA55" s="799"/>
      <c r="BB55" s="799"/>
    </row>
    <row r="56" spans="1:57" ht="12" customHeight="1" x14ac:dyDescent="0.15">
      <c r="A56" s="772" t="s">
        <v>661</v>
      </c>
      <c r="B56" s="780"/>
      <c r="C56" s="851" t="s">
        <v>692</v>
      </c>
      <c r="D56" s="852"/>
      <c r="E56" s="852"/>
      <c r="F56" s="852"/>
      <c r="G56" s="852"/>
      <c r="H56" s="852"/>
      <c r="I56" s="311"/>
      <c r="J56" s="311"/>
      <c r="K56" s="311"/>
      <c r="L56" s="232"/>
      <c r="M56" s="232"/>
      <c r="N56" s="849" t="s">
        <v>693</v>
      </c>
      <c r="O56" s="850"/>
      <c r="P56" s="850"/>
      <c r="Q56" s="850"/>
      <c r="R56" s="850"/>
      <c r="S56" s="802"/>
      <c r="T56" s="851" t="s">
        <v>692</v>
      </c>
      <c r="U56" s="852"/>
      <c r="V56" s="852"/>
      <c r="W56" s="852"/>
      <c r="X56" s="852"/>
      <c r="Y56" s="852"/>
      <c r="Z56" s="852"/>
      <c r="AA56" s="852"/>
      <c r="AB56" s="232"/>
      <c r="AC56" s="312"/>
      <c r="AD56" s="652"/>
      <c r="AE56" s="652"/>
      <c r="AF56" s="849" t="s">
        <v>694</v>
      </c>
      <c r="AG56" s="850"/>
      <c r="AH56" s="850"/>
      <c r="AI56" s="850"/>
      <c r="AJ56" s="802"/>
      <c r="AK56" s="851" t="s">
        <v>692</v>
      </c>
      <c r="AL56" s="852"/>
      <c r="AM56" s="852"/>
      <c r="AN56" s="852"/>
      <c r="AO56" s="852"/>
      <c r="AP56" s="852"/>
      <c r="AQ56" s="852"/>
      <c r="AR56" s="852"/>
      <c r="AS56" s="232"/>
      <c r="AT56" s="312"/>
      <c r="AU56" s="652"/>
      <c r="AV56" s="652"/>
      <c r="AW56" s="849" t="s">
        <v>695</v>
      </c>
      <c r="AX56" s="850"/>
      <c r="AY56" s="850"/>
      <c r="AZ56" s="850"/>
      <c r="BA56" s="850"/>
      <c r="BB56" s="850"/>
    </row>
    <row r="57" spans="1:57" ht="21" customHeight="1" x14ac:dyDescent="0.15">
      <c r="A57" s="772"/>
      <c r="B57" s="780"/>
      <c r="C57" s="853"/>
      <c r="D57" s="854"/>
      <c r="E57" s="854"/>
      <c r="F57" s="854"/>
      <c r="G57" s="854"/>
      <c r="H57" s="854"/>
      <c r="I57" s="849" t="s">
        <v>696</v>
      </c>
      <c r="J57" s="850"/>
      <c r="K57" s="850"/>
      <c r="L57" s="850"/>
      <c r="M57" s="850"/>
      <c r="N57" s="771"/>
      <c r="O57" s="772"/>
      <c r="P57" s="772"/>
      <c r="Q57" s="772"/>
      <c r="R57" s="772"/>
      <c r="S57" s="780"/>
      <c r="T57" s="853"/>
      <c r="U57" s="854"/>
      <c r="V57" s="854"/>
      <c r="W57" s="854"/>
      <c r="X57" s="854"/>
      <c r="Y57" s="854"/>
      <c r="Z57" s="854"/>
      <c r="AA57" s="854"/>
      <c r="AB57" s="849" t="s">
        <v>696</v>
      </c>
      <c r="AC57" s="850"/>
      <c r="AD57" s="850"/>
      <c r="AE57" s="850"/>
      <c r="AF57" s="771"/>
      <c r="AG57" s="772"/>
      <c r="AH57" s="772"/>
      <c r="AI57" s="772"/>
      <c r="AJ57" s="780"/>
      <c r="AK57" s="853"/>
      <c r="AL57" s="854"/>
      <c r="AM57" s="854"/>
      <c r="AN57" s="854"/>
      <c r="AO57" s="854"/>
      <c r="AP57" s="854"/>
      <c r="AQ57" s="854"/>
      <c r="AR57" s="854"/>
      <c r="AS57" s="849" t="s">
        <v>696</v>
      </c>
      <c r="AT57" s="850"/>
      <c r="AU57" s="850"/>
      <c r="AV57" s="850"/>
      <c r="AW57" s="771"/>
      <c r="AX57" s="772"/>
      <c r="AY57" s="772"/>
      <c r="AZ57" s="772"/>
      <c r="BA57" s="772"/>
      <c r="BB57" s="772"/>
    </row>
    <row r="58" spans="1:57" ht="21" customHeight="1" x14ac:dyDescent="0.15">
      <c r="A58" s="249"/>
      <c r="B58" s="187"/>
      <c r="C58" s="855"/>
      <c r="D58" s="856"/>
      <c r="E58" s="856"/>
      <c r="F58" s="856"/>
      <c r="G58" s="856"/>
      <c r="H58" s="856"/>
      <c r="I58" s="781"/>
      <c r="J58" s="788"/>
      <c r="K58" s="788"/>
      <c r="L58" s="788"/>
      <c r="M58" s="788"/>
      <c r="N58" s="781"/>
      <c r="O58" s="788"/>
      <c r="P58" s="788"/>
      <c r="Q58" s="788"/>
      <c r="R58" s="788"/>
      <c r="S58" s="782"/>
      <c r="T58" s="855"/>
      <c r="U58" s="856"/>
      <c r="V58" s="856"/>
      <c r="W58" s="856"/>
      <c r="X58" s="856"/>
      <c r="Y58" s="856"/>
      <c r="Z58" s="856"/>
      <c r="AA58" s="856"/>
      <c r="AB58" s="781"/>
      <c r="AC58" s="788"/>
      <c r="AD58" s="788"/>
      <c r="AE58" s="788"/>
      <c r="AF58" s="781"/>
      <c r="AG58" s="788"/>
      <c r="AH58" s="788"/>
      <c r="AI58" s="788"/>
      <c r="AJ58" s="782"/>
      <c r="AK58" s="855"/>
      <c r="AL58" s="856"/>
      <c r="AM58" s="856"/>
      <c r="AN58" s="856"/>
      <c r="AO58" s="856"/>
      <c r="AP58" s="856"/>
      <c r="AQ58" s="856"/>
      <c r="AR58" s="856"/>
      <c r="AS58" s="781"/>
      <c r="AT58" s="788"/>
      <c r="AU58" s="788"/>
      <c r="AV58" s="788"/>
      <c r="AW58" s="781"/>
      <c r="AX58" s="788"/>
      <c r="AY58" s="788"/>
      <c r="AZ58" s="788"/>
      <c r="BA58" s="788"/>
      <c r="BB58" s="788"/>
    </row>
    <row r="59" spans="1:57" ht="6" customHeight="1" x14ac:dyDescent="0.15">
      <c r="A59" s="313"/>
      <c r="B59" s="314"/>
      <c r="C59" s="315"/>
      <c r="D59" s="648"/>
      <c r="E59" s="648"/>
      <c r="F59" s="648"/>
      <c r="G59" s="648"/>
      <c r="H59" s="648"/>
      <c r="I59" s="648"/>
      <c r="J59" s="648"/>
      <c r="K59" s="648"/>
      <c r="L59" s="648"/>
      <c r="M59" s="648"/>
      <c r="N59" s="648"/>
      <c r="O59" s="648"/>
      <c r="P59" s="316"/>
      <c r="Q59" s="316"/>
      <c r="R59" s="316"/>
      <c r="S59" s="316"/>
      <c r="T59" s="316"/>
      <c r="U59" s="316"/>
      <c r="V59" s="317"/>
      <c r="W59" s="317"/>
      <c r="X59" s="317"/>
      <c r="Y59" s="317"/>
      <c r="Z59" s="317"/>
      <c r="AA59" s="317"/>
      <c r="AB59" s="317"/>
      <c r="AC59" s="318"/>
      <c r="AD59" s="318"/>
      <c r="AE59" s="318"/>
      <c r="AF59" s="318"/>
      <c r="AG59" s="318"/>
      <c r="AH59" s="318"/>
      <c r="AI59" s="318"/>
      <c r="AJ59" s="318"/>
      <c r="AK59" s="318"/>
      <c r="AL59" s="318"/>
      <c r="AM59" s="318"/>
      <c r="AN59" s="318"/>
      <c r="AO59" s="318"/>
      <c r="AP59" s="319"/>
      <c r="AQ59" s="319"/>
      <c r="AR59" s="319"/>
      <c r="AS59" s="319"/>
      <c r="AT59" s="319"/>
      <c r="AU59" s="319"/>
      <c r="AV59" s="319"/>
      <c r="AW59" s="319"/>
      <c r="AX59" s="319"/>
      <c r="AY59" s="319"/>
      <c r="AZ59" s="319"/>
      <c r="BA59" s="319"/>
      <c r="BB59" s="319"/>
    </row>
    <row r="60" spans="1:57" ht="20.100000000000001" customHeight="1" x14ac:dyDescent="0.15">
      <c r="A60" s="634">
        <v>27</v>
      </c>
      <c r="B60" s="188" t="s">
        <v>113</v>
      </c>
      <c r="C60" s="838" t="s">
        <v>0</v>
      </c>
      <c r="D60" s="839"/>
      <c r="E60" s="839"/>
      <c r="F60" s="839"/>
      <c r="G60" s="839"/>
      <c r="H60" s="839"/>
      <c r="I60" s="840" t="s">
        <v>697</v>
      </c>
      <c r="J60" s="840"/>
      <c r="K60" s="840"/>
      <c r="L60" s="840"/>
      <c r="M60" s="840"/>
      <c r="N60" s="841">
        <v>2137</v>
      </c>
      <c r="O60" s="841"/>
      <c r="P60" s="841"/>
      <c r="Q60" s="841"/>
      <c r="R60" s="841"/>
      <c r="S60" s="841"/>
      <c r="T60" s="839">
        <v>1102779</v>
      </c>
      <c r="U60" s="839"/>
      <c r="V60" s="839"/>
      <c r="W60" s="839"/>
      <c r="X60" s="839"/>
      <c r="Y60" s="839"/>
      <c r="Z60" s="839"/>
      <c r="AA60" s="839"/>
      <c r="AB60" s="840">
        <v>7.2</v>
      </c>
      <c r="AC60" s="840"/>
      <c r="AD60" s="840"/>
      <c r="AE60" s="840"/>
      <c r="AF60" s="841">
        <v>5578</v>
      </c>
      <c r="AG60" s="841"/>
      <c r="AH60" s="841"/>
      <c r="AI60" s="841"/>
      <c r="AJ60" s="841"/>
      <c r="AK60" s="846">
        <v>10995650</v>
      </c>
      <c r="AL60" s="846"/>
      <c r="AM60" s="846"/>
      <c r="AN60" s="846"/>
      <c r="AO60" s="846"/>
      <c r="AP60" s="846"/>
      <c r="AQ60" s="846"/>
      <c r="AR60" s="846"/>
      <c r="AS60" s="848">
        <v>5.5</v>
      </c>
      <c r="AT60" s="848"/>
      <c r="AU60" s="848"/>
      <c r="AV60" s="848"/>
      <c r="AW60" s="847">
        <v>54505</v>
      </c>
      <c r="AX60" s="847"/>
      <c r="AY60" s="847"/>
      <c r="AZ60" s="847"/>
      <c r="BA60" s="847"/>
      <c r="BB60" s="847"/>
      <c r="BC60" s="320"/>
      <c r="BD60" s="320"/>
      <c r="BE60" s="320"/>
    </row>
    <row r="61" spans="1:57" ht="20.100000000000001" customHeight="1" x14ac:dyDescent="0.15">
      <c r="A61" s="634">
        <v>28</v>
      </c>
      <c r="B61" s="188" t="s">
        <v>698</v>
      </c>
      <c r="C61" s="838">
        <v>478341</v>
      </c>
      <c r="D61" s="839"/>
      <c r="E61" s="839"/>
      <c r="F61" s="839"/>
      <c r="G61" s="839"/>
      <c r="H61" s="839"/>
      <c r="I61" s="840" t="s">
        <v>699</v>
      </c>
      <c r="J61" s="840"/>
      <c r="K61" s="840"/>
      <c r="L61" s="840"/>
      <c r="M61" s="840"/>
      <c r="N61" s="841">
        <v>2219</v>
      </c>
      <c r="O61" s="841"/>
      <c r="P61" s="841"/>
      <c r="Q61" s="841"/>
      <c r="R61" s="841"/>
      <c r="S61" s="841"/>
      <c r="T61" s="839">
        <v>1199657</v>
      </c>
      <c r="U61" s="839"/>
      <c r="V61" s="839"/>
      <c r="W61" s="839"/>
      <c r="X61" s="839"/>
      <c r="Y61" s="839"/>
      <c r="Z61" s="839"/>
      <c r="AA61" s="839"/>
      <c r="AB61" s="840">
        <v>8.8000000000000007</v>
      </c>
      <c r="AC61" s="840"/>
      <c r="AD61" s="840"/>
      <c r="AE61" s="840"/>
      <c r="AF61" s="841">
        <v>5667</v>
      </c>
      <c r="AG61" s="841"/>
      <c r="AH61" s="841"/>
      <c r="AI61" s="841"/>
      <c r="AJ61" s="841"/>
      <c r="AK61" s="846">
        <v>11445614</v>
      </c>
      <c r="AL61" s="846"/>
      <c r="AM61" s="846"/>
      <c r="AN61" s="846"/>
      <c r="AO61" s="846"/>
      <c r="AP61" s="846"/>
      <c r="AQ61" s="846"/>
      <c r="AR61" s="846"/>
      <c r="AS61" s="848">
        <v>4.0999999999999996</v>
      </c>
      <c r="AT61" s="848"/>
      <c r="AU61" s="848"/>
      <c r="AV61" s="848"/>
      <c r="AW61" s="847">
        <v>55636</v>
      </c>
      <c r="AX61" s="847"/>
      <c r="AY61" s="847"/>
      <c r="AZ61" s="847"/>
      <c r="BA61" s="847"/>
      <c r="BB61" s="847"/>
      <c r="BC61" s="320"/>
      <c r="BD61" s="320"/>
      <c r="BE61" s="320"/>
    </row>
    <row r="62" spans="1:57" ht="20.100000000000001" customHeight="1" x14ac:dyDescent="0.15">
      <c r="A62" s="634">
        <v>29</v>
      </c>
      <c r="B62" s="188" t="s">
        <v>698</v>
      </c>
      <c r="C62" s="838">
        <v>492750</v>
      </c>
      <c r="D62" s="839"/>
      <c r="E62" s="839"/>
      <c r="F62" s="839"/>
      <c r="G62" s="839"/>
      <c r="H62" s="839"/>
      <c r="I62" s="840">
        <v>3</v>
      </c>
      <c r="J62" s="840"/>
      <c r="K62" s="840"/>
      <c r="L62" s="840"/>
      <c r="M62" s="840"/>
      <c r="N62" s="841">
        <v>2281</v>
      </c>
      <c r="O62" s="841"/>
      <c r="P62" s="841"/>
      <c r="Q62" s="841"/>
      <c r="R62" s="841"/>
      <c r="S62" s="841"/>
      <c r="T62" s="839">
        <v>1270008</v>
      </c>
      <c r="U62" s="839"/>
      <c r="V62" s="839"/>
      <c r="W62" s="839"/>
      <c r="X62" s="839"/>
      <c r="Y62" s="839"/>
      <c r="Z62" s="839"/>
      <c r="AA62" s="839"/>
      <c r="AB62" s="840">
        <v>3.5</v>
      </c>
      <c r="AC62" s="840"/>
      <c r="AD62" s="840"/>
      <c r="AE62" s="840"/>
      <c r="AF62" s="841">
        <v>6030</v>
      </c>
      <c r="AG62" s="841"/>
      <c r="AH62" s="841"/>
      <c r="AI62" s="841"/>
      <c r="AJ62" s="841"/>
      <c r="AK62" s="846">
        <v>11745125</v>
      </c>
      <c r="AL62" s="846"/>
      <c r="AM62" s="846"/>
      <c r="AN62" s="846"/>
      <c r="AO62" s="846"/>
      <c r="AP62" s="846"/>
      <c r="AQ62" s="846"/>
      <c r="AR62" s="846"/>
      <c r="AS62" s="848">
        <v>2.4</v>
      </c>
      <c r="AT62" s="848"/>
      <c r="AU62" s="848"/>
      <c r="AV62" s="848"/>
      <c r="AW62" s="847">
        <v>56374</v>
      </c>
      <c r="AX62" s="847"/>
      <c r="AY62" s="847"/>
      <c r="AZ62" s="847"/>
      <c r="BA62" s="847"/>
      <c r="BB62" s="847"/>
      <c r="BC62" s="320"/>
      <c r="BD62" s="320"/>
      <c r="BE62" s="320"/>
    </row>
    <row r="63" spans="1:57" ht="13.5" customHeight="1" x14ac:dyDescent="0.2">
      <c r="A63" s="302"/>
      <c r="B63" s="321"/>
      <c r="C63" s="838"/>
      <c r="D63" s="839"/>
      <c r="E63" s="839"/>
      <c r="F63" s="839"/>
      <c r="G63" s="839"/>
      <c r="H63" s="839"/>
      <c r="I63" s="840"/>
      <c r="J63" s="840"/>
      <c r="K63" s="840"/>
      <c r="L63" s="840"/>
      <c r="M63" s="840"/>
      <c r="N63" s="841"/>
      <c r="O63" s="841"/>
      <c r="P63" s="841"/>
      <c r="Q63" s="841"/>
      <c r="R63" s="841"/>
      <c r="S63" s="841"/>
      <c r="T63" s="839"/>
      <c r="U63" s="839"/>
      <c r="V63" s="839"/>
      <c r="W63" s="839"/>
      <c r="X63" s="839"/>
      <c r="Y63" s="839"/>
      <c r="Z63" s="839"/>
      <c r="AA63" s="839"/>
      <c r="AB63" s="840"/>
      <c r="AC63" s="840"/>
      <c r="AD63" s="840"/>
      <c r="AE63" s="840"/>
      <c r="AF63" s="841"/>
      <c r="AG63" s="841"/>
      <c r="AH63" s="841"/>
      <c r="AI63" s="841"/>
      <c r="AJ63" s="841"/>
      <c r="AK63" s="846"/>
      <c r="AL63" s="846"/>
      <c r="AM63" s="846"/>
      <c r="AN63" s="846"/>
      <c r="AO63" s="846"/>
      <c r="AP63" s="846"/>
      <c r="AQ63" s="846"/>
      <c r="AR63" s="846"/>
      <c r="AS63" s="848"/>
      <c r="AT63" s="848"/>
      <c r="AU63" s="848"/>
      <c r="AV63" s="848"/>
      <c r="AW63" s="847"/>
      <c r="AX63" s="847"/>
      <c r="AY63" s="847"/>
      <c r="AZ63" s="847"/>
      <c r="BA63" s="847"/>
      <c r="BB63" s="847"/>
      <c r="BC63" s="320"/>
      <c r="BD63" s="320"/>
      <c r="BE63" s="320"/>
    </row>
    <row r="64" spans="1:57" ht="20.100000000000001" customHeight="1" x14ac:dyDescent="0.15">
      <c r="A64" s="302">
        <f>YEAR(B64)-1988</f>
        <v>30</v>
      </c>
      <c r="B64" s="303">
        <v>43252</v>
      </c>
      <c r="C64" s="838">
        <v>42412</v>
      </c>
      <c r="D64" s="839"/>
      <c r="E64" s="839"/>
      <c r="F64" s="839"/>
      <c r="G64" s="839"/>
      <c r="H64" s="839"/>
      <c r="I64" s="840">
        <v>4.9000000000000004</v>
      </c>
      <c r="J64" s="840"/>
      <c r="K64" s="840"/>
      <c r="L64" s="840"/>
      <c r="M64" s="840"/>
      <c r="N64" s="841">
        <v>2298</v>
      </c>
      <c r="O64" s="841"/>
      <c r="P64" s="841"/>
      <c r="Q64" s="841"/>
      <c r="R64" s="841"/>
      <c r="S64" s="841"/>
      <c r="T64" s="839">
        <v>107806</v>
      </c>
      <c r="U64" s="839"/>
      <c r="V64" s="839"/>
      <c r="W64" s="839"/>
      <c r="X64" s="839"/>
      <c r="Y64" s="839"/>
      <c r="Z64" s="839"/>
      <c r="AA64" s="839"/>
      <c r="AB64" s="840">
        <v>4.2</v>
      </c>
      <c r="AC64" s="840"/>
      <c r="AD64" s="840"/>
      <c r="AE64" s="840"/>
      <c r="AF64" s="841">
        <v>6089</v>
      </c>
      <c r="AG64" s="841"/>
      <c r="AH64" s="841"/>
      <c r="AI64" s="841"/>
      <c r="AJ64" s="841"/>
      <c r="AK64" s="846">
        <v>997821</v>
      </c>
      <c r="AL64" s="846"/>
      <c r="AM64" s="846"/>
      <c r="AN64" s="846"/>
      <c r="AO64" s="846"/>
      <c r="AP64" s="846"/>
      <c r="AQ64" s="846"/>
      <c r="AR64" s="846"/>
      <c r="AS64" s="848">
        <v>2.5</v>
      </c>
      <c r="AT64" s="848"/>
      <c r="AU64" s="848"/>
      <c r="AV64" s="848"/>
      <c r="AW64" s="847">
        <v>56294</v>
      </c>
      <c r="AX64" s="847"/>
      <c r="AY64" s="847"/>
      <c r="AZ64" s="847"/>
      <c r="BA64" s="847"/>
      <c r="BB64" s="847"/>
      <c r="BC64" s="320"/>
      <c r="BD64" s="320"/>
      <c r="BE64" s="320"/>
    </row>
    <row r="65" spans="1:57" ht="20.100000000000001" customHeight="1" x14ac:dyDescent="0.15">
      <c r="A65" s="302">
        <f>VALUE(TEXT(B65,"e"))</f>
        <v>30</v>
      </c>
      <c r="B65" s="303">
        <f>DATE(YEAR(B64),MONTH(B64)+1,1)</f>
        <v>43282</v>
      </c>
      <c r="C65" s="838">
        <v>46010</v>
      </c>
      <c r="D65" s="839"/>
      <c r="E65" s="839"/>
      <c r="F65" s="839"/>
      <c r="G65" s="839"/>
      <c r="H65" s="839"/>
      <c r="I65" s="840">
        <v>2.2999999999999998</v>
      </c>
      <c r="J65" s="840"/>
      <c r="K65" s="840"/>
      <c r="L65" s="840"/>
      <c r="M65" s="840"/>
      <c r="N65" s="841">
        <v>2309</v>
      </c>
      <c r="O65" s="841"/>
      <c r="P65" s="841"/>
      <c r="Q65" s="841"/>
      <c r="R65" s="841"/>
      <c r="S65" s="841"/>
      <c r="T65" s="839">
        <v>117654</v>
      </c>
      <c r="U65" s="839"/>
      <c r="V65" s="839"/>
      <c r="W65" s="839"/>
      <c r="X65" s="839"/>
      <c r="Y65" s="839"/>
      <c r="Z65" s="839"/>
      <c r="AA65" s="839"/>
      <c r="AB65" s="840">
        <v>1.8</v>
      </c>
      <c r="AC65" s="840"/>
      <c r="AD65" s="840"/>
      <c r="AE65" s="840"/>
      <c r="AF65" s="841">
        <v>6110</v>
      </c>
      <c r="AG65" s="841"/>
      <c r="AH65" s="841"/>
      <c r="AI65" s="841"/>
      <c r="AJ65" s="841"/>
      <c r="AK65" s="846">
        <v>1089989</v>
      </c>
      <c r="AL65" s="846"/>
      <c r="AM65" s="846"/>
      <c r="AN65" s="846"/>
      <c r="AO65" s="846"/>
      <c r="AP65" s="846"/>
      <c r="AQ65" s="846"/>
      <c r="AR65" s="846"/>
      <c r="AS65" s="848">
        <v>1.3</v>
      </c>
      <c r="AT65" s="848"/>
      <c r="AU65" s="848"/>
      <c r="AV65" s="848"/>
      <c r="AW65" s="847">
        <v>56379</v>
      </c>
      <c r="AX65" s="847"/>
      <c r="AY65" s="847"/>
      <c r="AZ65" s="847"/>
      <c r="BA65" s="847"/>
      <c r="BB65" s="847"/>
      <c r="BC65" s="320"/>
      <c r="BD65" s="320"/>
      <c r="BE65" s="320"/>
    </row>
    <row r="66" spans="1:57" ht="20.100000000000001" customHeight="1" x14ac:dyDescent="0.15">
      <c r="A66" s="302">
        <f>VALUE(TEXT(B66,"e"))</f>
        <v>30</v>
      </c>
      <c r="B66" s="303">
        <f>DATE(YEAR(B65),MONTH(B65)+1,1)</f>
        <v>43313</v>
      </c>
      <c r="C66" s="838">
        <v>45370</v>
      </c>
      <c r="D66" s="839"/>
      <c r="E66" s="839"/>
      <c r="F66" s="839"/>
      <c r="G66" s="839"/>
      <c r="H66" s="839"/>
      <c r="I66" s="840">
        <v>2.2000000000000002</v>
      </c>
      <c r="J66" s="840"/>
      <c r="K66" s="840"/>
      <c r="L66" s="840"/>
      <c r="M66" s="840"/>
      <c r="N66" s="841">
        <v>2309</v>
      </c>
      <c r="O66" s="841"/>
      <c r="P66" s="841"/>
      <c r="Q66" s="841"/>
      <c r="R66" s="841"/>
      <c r="S66" s="841"/>
      <c r="T66" s="839">
        <v>117612</v>
      </c>
      <c r="U66" s="839"/>
      <c r="V66" s="839"/>
      <c r="W66" s="839"/>
      <c r="X66" s="839"/>
      <c r="Y66" s="839"/>
      <c r="Z66" s="839"/>
      <c r="AA66" s="839"/>
      <c r="AB66" s="840">
        <v>2.1</v>
      </c>
      <c r="AC66" s="840"/>
      <c r="AD66" s="840"/>
      <c r="AE66" s="840"/>
      <c r="AF66" s="841">
        <v>6135</v>
      </c>
      <c r="AG66" s="841"/>
      <c r="AH66" s="841"/>
      <c r="AI66" s="841"/>
      <c r="AJ66" s="841"/>
      <c r="AK66" s="846">
        <v>1074507</v>
      </c>
      <c r="AL66" s="846"/>
      <c r="AM66" s="846"/>
      <c r="AN66" s="846"/>
      <c r="AO66" s="846"/>
      <c r="AP66" s="846"/>
      <c r="AQ66" s="846"/>
      <c r="AR66" s="846"/>
      <c r="AS66" s="848">
        <v>2.2000000000000002</v>
      </c>
      <c r="AT66" s="848"/>
      <c r="AU66" s="848"/>
      <c r="AV66" s="848"/>
      <c r="AW66" s="847">
        <v>56295</v>
      </c>
      <c r="AX66" s="847"/>
      <c r="AY66" s="847"/>
      <c r="AZ66" s="847"/>
      <c r="BA66" s="847"/>
      <c r="BB66" s="847"/>
      <c r="BC66" s="320"/>
      <c r="BD66" s="320"/>
      <c r="BE66" s="320"/>
    </row>
    <row r="67" spans="1:57" ht="20.100000000000001" customHeight="1" x14ac:dyDescent="0.15">
      <c r="A67" s="302">
        <f>VALUE(TEXT(B67,"e"))</f>
        <v>30</v>
      </c>
      <c r="B67" s="303">
        <f>DATE(YEAR(B66),MONTH(B66)+1,1)</f>
        <v>43344</v>
      </c>
      <c r="C67" s="838">
        <v>43375</v>
      </c>
      <c r="D67" s="839"/>
      <c r="E67" s="839"/>
      <c r="F67" s="839"/>
      <c r="G67" s="839"/>
      <c r="H67" s="839"/>
      <c r="I67" s="840">
        <v>5.5</v>
      </c>
      <c r="J67" s="840"/>
      <c r="K67" s="840"/>
      <c r="L67" s="840"/>
      <c r="M67" s="840"/>
      <c r="N67" s="841">
        <v>2308</v>
      </c>
      <c r="O67" s="841"/>
      <c r="P67" s="841"/>
      <c r="Q67" s="841"/>
      <c r="R67" s="841"/>
      <c r="S67" s="841"/>
      <c r="T67" s="839">
        <v>110695</v>
      </c>
      <c r="U67" s="839"/>
      <c r="V67" s="839"/>
      <c r="W67" s="839"/>
      <c r="X67" s="839"/>
      <c r="Y67" s="839"/>
      <c r="Z67" s="839"/>
      <c r="AA67" s="839"/>
      <c r="AB67" s="840">
        <v>5.0999999999999996</v>
      </c>
      <c r="AC67" s="840"/>
      <c r="AD67" s="840"/>
      <c r="AE67" s="840"/>
      <c r="AF67" s="841">
        <v>6132</v>
      </c>
      <c r="AG67" s="841"/>
      <c r="AH67" s="841"/>
      <c r="AI67" s="841"/>
      <c r="AJ67" s="841"/>
      <c r="AK67" s="846">
        <v>1022166</v>
      </c>
      <c r="AL67" s="846"/>
      <c r="AM67" s="846"/>
      <c r="AN67" s="846"/>
      <c r="AO67" s="846"/>
      <c r="AP67" s="846"/>
      <c r="AQ67" s="846"/>
      <c r="AR67" s="846"/>
      <c r="AS67" s="848">
        <v>4.5</v>
      </c>
      <c r="AT67" s="848"/>
      <c r="AU67" s="848"/>
      <c r="AV67" s="848"/>
      <c r="AW67" s="847">
        <v>56303</v>
      </c>
      <c r="AX67" s="847"/>
      <c r="AY67" s="847"/>
      <c r="AZ67" s="847"/>
      <c r="BA67" s="847"/>
      <c r="BB67" s="847"/>
      <c r="BC67" s="320"/>
      <c r="BD67" s="320"/>
      <c r="BE67" s="320"/>
    </row>
    <row r="68" spans="1:57" ht="20.100000000000001" customHeight="1" x14ac:dyDescent="0.15">
      <c r="A68" s="302">
        <f>VALUE(TEXT(B68,"e"))</f>
        <v>30</v>
      </c>
      <c r="B68" s="303">
        <f>DATE(YEAR(B67),MONTH(B67)+1,1)</f>
        <v>43374</v>
      </c>
      <c r="C68" s="838">
        <v>41925</v>
      </c>
      <c r="D68" s="839"/>
      <c r="E68" s="839"/>
      <c r="F68" s="839"/>
      <c r="G68" s="839"/>
      <c r="H68" s="839"/>
      <c r="I68" s="840">
        <v>-0.2</v>
      </c>
      <c r="J68" s="840"/>
      <c r="K68" s="840"/>
      <c r="L68" s="840"/>
      <c r="M68" s="840"/>
      <c r="N68" s="841">
        <v>2312</v>
      </c>
      <c r="O68" s="841"/>
      <c r="P68" s="841"/>
      <c r="Q68" s="841"/>
      <c r="R68" s="841"/>
      <c r="S68" s="841"/>
      <c r="T68" s="839">
        <v>108041</v>
      </c>
      <c r="U68" s="839"/>
      <c r="V68" s="839"/>
      <c r="W68" s="839"/>
      <c r="X68" s="839"/>
      <c r="Y68" s="839"/>
      <c r="Z68" s="839"/>
      <c r="AA68" s="839"/>
      <c r="AB68" s="840">
        <v>0</v>
      </c>
      <c r="AC68" s="840"/>
      <c r="AD68" s="840"/>
      <c r="AE68" s="840"/>
      <c r="AF68" s="841">
        <v>6138</v>
      </c>
      <c r="AG68" s="841"/>
      <c r="AH68" s="841"/>
      <c r="AI68" s="841"/>
      <c r="AJ68" s="841"/>
      <c r="AK68" s="846">
        <v>998606</v>
      </c>
      <c r="AL68" s="846"/>
      <c r="AM68" s="846"/>
      <c r="AN68" s="846"/>
      <c r="AO68" s="846"/>
      <c r="AP68" s="846"/>
      <c r="AQ68" s="846"/>
      <c r="AR68" s="846"/>
      <c r="AS68" s="848">
        <v>0</v>
      </c>
      <c r="AT68" s="848"/>
      <c r="AU68" s="848"/>
      <c r="AV68" s="848"/>
      <c r="AW68" s="847">
        <v>56401</v>
      </c>
      <c r="AX68" s="847"/>
      <c r="AY68" s="847"/>
      <c r="AZ68" s="847"/>
      <c r="BA68" s="847"/>
      <c r="BB68" s="847"/>
      <c r="BC68" s="320"/>
      <c r="BD68" s="320"/>
      <c r="BE68" s="320"/>
    </row>
    <row r="69" spans="1:57" ht="20.100000000000001" customHeight="1" x14ac:dyDescent="0.15">
      <c r="A69" s="302">
        <f>VALUE(TEXT(B69,"e"))</f>
        <v>30</v>
      </c>
      <c r="B69" s="303">
        <f>DATE(YEAR(B68),MONTH(B68)+1,1)</f>
        <v>43405</v>
      </c>
      <c r="C69" s="838">
        <f>[5]第４部第４表!DO39</f>
        <v>40975</v>
      </c>
      <c r="D69" s="839"/>
      <c r="E69" s="839"/>
      <c r="F69" s="839"/>
      <c r="G69" s="839"/>
      <c r="H69" s="839"/>
      <c r="I69" s="840">
        <f>[5]第４部第４表!DO67</f>
        <v>2.2000000000000002</v>
      </c>
      <c r="J69" s="840"/>
      <c r="K69" s="840"/>
      <c r="L69" s="840"/>
      <c r="M69" s="840"/>
      <c r="N69" s="841">
        <f>[5]第４部第４表!DP39</f>
        <v>2321</v>
      </c>
      <c r="O69" s="841"/>
      <c r="P69" s="841"/>
      <c r="Q69" s="841"/>
      <c r="R69" s="841"/>
      <c r="S69" s="841"/>
      <c r="T69" s="839">
        <f>[5]第４部第２表!AC39</f>
        <v>105285</v>
      </c>
      <c r="U69" s="839"/>
      <c r="V69" s="839"/>
      <c r="W69" s="839"/>
      <c r="X69" s="839"/>
      <c r="Y69" s="839"/>
      <c r="Z69" s="839"/>
      <c r="AA69" s="839"/>
      <c r="AB69" s="840">
        <f>[5]第４部第２表!AC67</f>
        <v>2.2000000000000002</v>
      </c>
      <c r="AC69" s="840"/>
      <c r="AD69" s="840"/>
      <c r="AE69" s="840"/>
      <c r="AF69" s="841">
        <f>[5]第４部第２表!AD39</f>
        <v>6156</v>
      </c>
      <c r="AG69" s="841"/>
      <c r="AH69" s="841"/>
      <c r="AI69" s="841"/>
      <c r="AJ69" s="841"/>
      <c r="AK69" s="846">
        <f>[5]第４部第１表!H40</f>
        <v>971589</v>
      </c>
      <c r="AL69" s="846"/>
      <c r="AM69" s="846"/>
      <c r="AN69" s="846"/>
      <c r="AO69" s="846"/>
      <c r="AP69" s="846"/>
      <c r="AQ69" s="846"/>
      <c r="AR69" s="846"/>
      <c r="AS69" s="848">
        <f>[5]第４部第１表!H68</f>
        <v>2</v>
      </c>
      <c r="AT69" s="848"/>
      <c r="AU69" s="848"/>
      <c r="AV69" s="848"/>
      <c r="AW69" s="847">
        <f>[5]第４部第１表!N40</f>
        <v>56535</v>
      </c>
      <c r="AX69" s="847"/>
      <c r="AY69" s="847"/>
      <c r="AZ69" s="847"/>
      <c r="BA69" s="847"/>
      <c r="BB69" s="847"/>
      <c r="BC69" s="320"/>
      <c r="BD69" s="320"/>
      <c r="BE69" s="320"/>
    </row>
    <row r="70" spans="1:57" ht="13.5" customHeight="1" thickBot="1" x14ac:dyDescent="0.25">
      <c r="A70" s="304"/>
      <c r="B70" s="305"/>
      <c r="C70" s="842"/>
      <c r="D70" s="843"/>
      <c r="E70" s="843"/>
      <c r="F70" s="843"/>
      <c r="G70" s="843"/>
      <c r="H70" s="843"/>
      <c r="I70" s="843"/>
      <c r="J70" s="843"/>
      <c r="K70" s="843"/>
      <c r="L70" s="843"/>
      <c r="M70" s="843"/>
      <c r="N70" s="843"/>
      <c r="O70" s="843"/>
      <c r="P70" s="843"/>
      <c r="Q70" s="843"/>
      <c r="R70" s="843"/>
      <c r="S70" s="843"/>
      <c r="T70" s="844"/>
      <c r="U70" s="844"/>
      <c r="V70" s="844"/>
      <c r="W70" s="844"/>
      <c r="X70" s="844"/>
      <c r="Y70" s="844"/>
      <c r="Z70" s="844"/>
      <c r="AA70" s="844"/>
      <c r="AB70" s="844"/>
      <c r="AC70" s="844"/>
      <c r="AD70" s="844"/>
      <c r="AE70" s="844"/>
      <c r="AF70" s="843"/>
      <c r="AG70" s="843"/>
      <c r="AH70" s="843"/>
      <c r="AI70" s="843"/>
      <c r="AJ70" s="843"/>
      <c r="AK70" s="843"/>
      <c r="AL70" s="843"/>
      <c r="AM70" s="843"/>
      <c r="AN70" s="843"/>
      <c r="AO70" s="843"/>
      <c r="AP70" s="843"/>
      <c r="AQ70" s="843"/>
      <c r="AR70" s="843"/>
      <c r="AS70" s="845"/>
      <c r="AT70" s="845"/>
      <c r="AU70" s="845"/>
      <c r="AV70" s="845"/>
      <c r="AW70" s="845"/>
      <c r="AX70" s="845"/>
      <c r="AY70" s="845"/>
      <c r="AZ70" s="845"/>
      <c r="BA70" s="845"/>
      <c r="BB70" s="845"/>
    </row>
    <row r="71" spans="1:57" s="307" customFormat="1" ht="19.5" customHeight="1" x14ac:dyDescent="0.2">
      <c r="A71" s="307" t="s">
        <v>374</v>
      </c>
    </row>
    <row r="72" spans="1:57" s="307" customFormat="1" ht="19.5" customHeight="1" x14ac:dyDescent="0.2"/>
    <row r="73" spans="1:57" ht="13.5" customHeight="1" x14ac:dyDescent="0.15"/>
    <row r="74" spans="1:57" ht="13.5" customHeight="1" x14ac:dyDescent="0.15">
      <c r="B74" s="322"/>
    </row>
    <row r="75" spans="1:57" ht="13.5" customHeight="1" x14ac:dyDescent="0.15"/>
    <row r="76" spans="1:57" ht="13.5" customHeight="1" x14ac:dyDescent="0.15"/>
    <row r="77" spans="1:57" ht="13.5" customHeight="1" x14ac:dyDescent="0.15">
      <c r="AL77" s="602" t="s">
        <v>232</v>
      </c>
    </row>
    <row r="78" spans="1:57" ht="13.5" customHeight="1" x14ac:dyDescent="0.15"/>
    <row r="79" spans="1:57" ht="13.5" customHeight="1" x14ac:dyDescent="0.15"/>
    <row r="80" spans="1:57" ht="13.5" customHeight="1" x14ac:dyDescent="0.15"/>
  </sheetData>
  <mergeCells count="394">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 ref="AU37:AX37"/>
    <mergeCell ref="AE36:AH36"/>
    <mergeCell ref="AE37:AH37"/>
    <mergeCell ref="AE31:AH34"/>
    <mergeCell ref="AQ32:AT34"/>
    <mergeCell ref="AQ37:AT37"/>
    <mergeCell ref="AU32:AX34"/>
    <mergeCell ref="AU36:AX36"/>
    <mergeCell ref="W35:AI35"/>
    <mergeCell ref="AM35:AU35"/>
    <mergeCell ref="AI36:AL36"/>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G20:J20"/>
    <mergeCell ref="G21:J21"/>
    <mergeCell ref="G22:J22"/>
    <mergeCell ref="K22:N22"/>
    <mergeCell ref="O22:R22"/>
    <mergeCell ref="K36:N36"/>
    <mergeCell ref="A31:B34"/>
    <mergeCell ref="C31:F34"/>
    <mergeCell ref="C19:F19"/>
    <mergeCell ref="G31:J34"/>
    <mergeCell ref="K20:N20"/>
    <mergeCell ref="K21:N21"/>
    <mergeCell ref="O32:R34"/>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T64:AA64"/>
    <mergeCell ref="AB64:AE64"/>
    <mergeCell ref="AF64:AJ64"/>
    <mergeCell ref="T65:AA65"/>
    <mergeCell ref="AB65:AE65"/>
    <mergeCell ref="AF65:AJ65"/>
    <mergeCell ref="T66:AA66"/>
    <mergeCell ref="AB66:AE66"/>
    <mergeCell ref="AF66:AJ66"/>
    <mergeCell ref="T55:AJ55"/>
    <mergeCell ref="C56:H58"/>
    <mergeCell ref="I57:M58"/>
    <mergeCell ref="N56:S58"/>
    <mergeCell ref="AB57:AE58"/>
    <mergeCell ref="T56:AA58"/>
    <mergeCell ref="AF56:AJ58"/>
    <mergeCell ref="AK56:AR58"/>
    <mergeCell ref="AS57:AV58"/>
    <mergeCell ref="AW56:BB58"/>
    <mergeCell ref="AW60:BB60"/>
    <mergeCell ref="AS60:AV60"/>
    <mergeCell ref="AW61:BB61"/>
    <mergeCell ref="AW62:BB62"/>
    <mergeCell ref="AS61:AV61"/>
    <mergeCell ref="AS62:AV62"/>
    <mergeCell ref="AS63:AV63"/>
    <mergeCell ref="AS64:AV64"/>
    <mergeCell ref="AW63:BB63"/>
    <mergeCell ref="AW64:BB64"/>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T60:AA60"/>
    <mergeCell ref="AB60:AE60"/>
    <mergeCell ref="AF60:AJ60"/>
    <mergeCell ref="T61:AA61"/>
    <mergeCell ref="AB61:AE61"/>
    <mergeCell ref="AB62:AE62"/>
    <mergeCell ref="AF62:AJ62"/>
    <mergeCell ref="T63:AA63"/>
    <mergeCell ref="AB63:AE63"/>
    <mergeCell ref="AF63:AJ63"/>
    <mergeCell ref="AF61:AJ61"/>
    <mergeCell ref="T62:AA62"/>
    <mergeCell ref="AF67:AJ67"/>
    <mergeCell ref="T68:AA68"/>
    <mergeCell ref="AB68:AE68"/>
    <mergeCell ref="AF68:AJ68"/>
    <mergeCell ref="T70:AA70"/>
    <mergeCell ref="AB70:AE70"/>
    <mergeCell ref="AF70:AJ70"/>
    <mergeCell ref="T67:AA67"/>
    <mergeCell ref="AB67:AE67"/>
    <mergeCell ref="T69:AA69"/>
    <mergeCell ref="AB69:AE69"/>
    <mergeCell ref="AF69:AJ69"/>
    <mergeCell ref="C60:H60"/>
    <mergeCell ref="I60:M60"/>
    <mergeCell ref="N60:S60"/>
    <mergeCell ref="C61:H61"/>
    <mergeCell ref="I61:M61"/>
    <mergeCell ref="N61:S61"/>
    <mergeCell ref="C62:H62"/>
    <mergeCell ref="I62:M62"/>
    <mergeCell ref="N62:S62"/>
    <mergeCell ref="C63:H63"/>
    <mergeCell ref="I63:M63"/>
    <mergeCell ref="N63:S63"/>
    <mergeCell ref="C64:H64"/>
    <mergeCell ref="I64:M64"/>
    <mergeCell ref="N64:S64"/>
    <mergeCell ref="C65:H65"/>
    <mergeCell ref="I65:M65"/>
    <mergeCell ref="N65:S65"/>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s>
  <phoneticPr fontId="3"/>
  <conditionalFormatting sqref="A65:A69 A41:A45 A18:A22">
    <cfRule type="expression" dxfId="330" priority="1" stopIfTrue="1">
      <formula>A18=A17</formula>
    </cfRule>
  </conditionalFormatting>
  <conditionalFormatting sqref="A59 A40 A17 A63:A64">
    <cfRule type="expression" dxfId="329" priority="2" stopIfTrue="1">
      <formula>A17=#REF!</formula>
    </cfRule>
  </conditionalFormatting>
  <printOptions horizontalCentered="1"/>
  <pageMargins left="0.59055118110236227" right="0.59055118110236227" top="0.39370078740157483" bottom="0" header="0" footer="0.19685039370078741"/>
  <pageSetup paperSize="9" scale="61"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76"/>
  <sheetViews>
    <sheetView zoomScale="68" workbookViewId="0">
      <selection activeCell="M76" sqref="M76"/>
    </sheetView>
  </sheetViews>
  <sheetFormatPr defaultRowHeight="18.75" x14ac:dyDescent="0.4"/>
  <cols>
    <col min="1" max="2" width="2.375" customWidth="1"/>
    <col min="3" max="3" width="2.625" customWidth="1"/>
    <col min="4" max="4" width="1.75" customWidth="1"/>
    <col min="5" max="5" width="2.375" customWidth="1"/>
    <col min="6" max="6" width="1.5" customWidth="1"/>
    <col min="7" max="7" width="10.625" customWidth="1"/>
    <col min="8" max="8" width="13.625" customWidth="1"/>
    <col min="9" max="9" width="16.625" customWidth="1"/>
    <col min="10" max="10" width="10.625" customWidth="1"/>
    <col min="11" max="11" width="13.625" customWidth="1"/>
    <col min="12" max="12" width="16.625" customWidth="1"/>
    <col min="13" max="13" width="10.625" customWidth="1"/>
    <col min="14" max="14" width="13.625" customWidth="1"/>
    <col min="15" max="15" width="16.625" customWidth="1"/>
    <col min="16" max="16" width="10.625" customWidth="1"/>
    <col min="17" max="17" width="13.625" customWidth="1"/>
    <col min="18" max="18" width="16.5" customWidth="1"/>
    <col min="257" max="258" width="2.375" customWidth="1"/>
    <col min="259" max="259" width="2.625" customWidth="1"/>
    <col min="260" max="260" width="1.75" customWidth="1"/>
    <col min="261" max="261" width="2.375" customWidth="1"/>
    <col min="262" max="262" width="1.5" customWidth="1"/>
    <col min="263" max="263" width="10.625" customWidth="1"/>
    <col min="264" max="264" width="13.625" customWidth="1"/>
    <col min="265" max="265" width="16.625" customWidth="1"/>
    <col min="266" max="266" width="10.625" customWidth="1"/>
    <col min="267" max="267" width="13.625" customWidth="1"/>
    <col min="268" max="268" width="16.625" customWidth="1"/>
    <col min="269" max="269" width="10.625" customWidth="1"/>
    <col min="270" max="270" width="13.625" customWidth="1"/>
    <col min="271" max="271" width="16.625" customWidth="1"/>
    <col min="272" max="272" width="10.625" customWidth="1"/>
    <col min="273" max="273" width="13.625" customWidth="1"/>
    <col min="274" max="274" width="16.5" customWidth="1"/>
    <col min="513" max="514" width="2.375" customWidth="1"/>
    <col min="515" max="515" width="2.625" customWidth="1"/>
    <col min="516" max="516" width="1.75" customWidth="1"/>
    <col min="517" max="517" width="2.375" customWidth="1"/>
    <col min="518" max="518" width="1.5" customWidth="1"/>
    <col min="519" max="519" width="10.625" customWidth="1"/>
    <col min="520" max="520" width="13.625" customWidth="1"/>
    <col min="521" max="521" width="16.625" customWidth="1"/>
    <col min="522" max="522" width="10.625" customWidth="1"/>
    <col min="523" max="523" width="13.625" customWidth="1"/>
    <col min="524" max="524" width="16.625" customWidth="1"/>
    <col min="525" max="525" width="10.625" customWidth="1"/>
    <col min="526" max="526" width="13.625" customWidth="1"/>
    <col min="527" max="527" width="16.625" customWidth="1"/>
    <col min="528" max="528" width="10.625" customWidth="1"/>
    <col min="529" max="529" width="13.625" customWidth="1"/>
    <col min="530" max="530" width="16.5" customWidth="1"/>
    <col min="769" max="770" width="2.375" customWidth="1"/>
    <col min="771" max="771" width="2.625" customWidth="1"/>
    <col min="772" max="772" width="1.75" customWidth="1"/>
    <col min="773" max="773" width="2.375" customWidth="1"/>
    <col min="774" max="774" width="1.5" customWidth="1"/>
    <col min="775" max="775" width="10.625" customWidth="1"/>
    <col min="776" max="776" width="13.625" customWidth="1"/>
    <col min="777" max="777" width="16.625" customWidth="1"/>
    <col min="778" max="778" width="10.625" customWidth="1"/>
    <col min="779" max="779" width="13.625" customWidth="1"/>
    <col min="780" max="780" width="16.625" customWidth="1"/>
    <col min="781" max="781" width="10.625" customWidth="1"/>
    <col min="782" max="782" width="13.625" customWidth="1"/>
    <col min="783" max="783" width="16.625" customWidth="1"/>
    <col min="784" max="784" width="10.625" customWidth="1"/>
    <col min="785" max="785" width="13.625" customWidth="1"/>
    <col min="786" max="786" width="16.5" customWidth="1"/>
    <col min="1025" max="1026" width="2.375" customWidth="1"/>
    <col min="1027" max="1027" width="2.625" customWidth="1"/>
    <col min="1028" max="1028" width="1.75" customWidth="1"/>
    <col min="1029" max="1029" width="2.375" customWidth="1"/>
    <col min="1030" max="1030" width="1.5" customWidth="1"/>
    <col min="1031" max="1031" width="10.625" customWidth="1"/>
    <col min="1032" max="1032" width="13.625" customWidth="1"/>
    <col min="1033" max="1033" width="16.625" customWidth="1"/>
    <col min="1034" max="1034" width="10.625" customWidth="1"/>
    <col min="1035" max="1035" width="13.625" customWidth="1"/>
    <col min="1036" max="1036" width="16.625" customWidth="1"/>
    <col min="1037" max="1037" width="10.625" customWidth="1"/>
    <col min="1038" max="1038" width="13.625" customWidth="1"/>
    <col min="1039" max="1039" width="16.625" customWidth="1"/>
    <col min="1040" max="1040" width="10.625" customWidth="1"/>
    <col min="1041" max="1041" width="13.625" customWidth="1"/>
    <col min="1042" max="1042" width="16.5" customWidth="1"/>
    <col min="1281" max="1282" width="2.375" customWidth="1"/>
    <col min="1283" max="1283" width="2.625" customWidth="1"/>
    <col min="1284" max="1284" width="1.75" customWidth="1"/>
    <col min="1285" max="1285" width="2.375" customWidth="1"/>
    <col min="1286" max="1286" width="1.5" customWidth="1"/>
    <col min="1287" max="1287" width="10.625" customWidth="1"/>
    <col min="1288" max="1288" width="13.625" customWidth="1"/>
    <col min="1289" max="1289" width="16.625" customWidth="1"/>
    <col min="1290" max="1290" width="10.625" customWidth="1"/>
    <col min="1291" max="1291" width="13.625" customWidth="1"/>
    <col min="1292" max="1292" width="16.625" customWidth="1"/>
    <col min="1293" max="1293" width="10.625" customWidth="1"/>
    <col min="1294" max="1294" width="13.625" customWidth="1"/>
    <col min="1295" max="1295" width="16.625" customWidth="1"/>
    <col min="1296" max="1296" width="10.625" customWidth="1"/>
    <col min="1297" max="1297" width="13.625" customWidth="1"/>
    <col min="1298" max="1298" width="16.5" customWidth="1"/>
    <col min="1537" max="1538" width="2.375" customWidth="1"/>
    <col min="1539" max="1539" width="2.625" customWidth="1"/>
    <col min="1540" max="1540" width="1.75" customWidth="1"/>
    <col min="1541" max="1541" width="2.375" customWidth="1"/>
    <col min="1542" max="1542" width="1.5" customWidth="1"/>
    <col min="1543" max="1543" width="10.625" customWidth="1"/>
    <col min="1544" max="1544" width="13.625" customWidth="1"/>
    <col min="1545" max="1545" width="16.625" customWidth="1"/>
    <col min="1546" max="1546" width="10.625" customWidth="1"/>
    <col min="1547" max="1547" width="13.625" customWidth="1"/>
    <col min="1548" max="1548" width="16.625" customWidth="1"/>
    <col min="1549" max="1549" width="10.625" customWidth="1"/>
    <col min="1550" max="1550" width="13.625" customWidth="1"/>
    <col min="1551" max="1551" width="16.625" customWidth="1"/>
    <col min="1552" max="1552" width="10.625" customWidth="1"/>
    <col min="1553" max="1553" width="13.625" customWidth="1"/>
    <col min="1554" max="1554" width="16.5" customWidth="1"/>
    <col min="1793" max="1794" width="2.375" customWidth="1"/>
    <col min="1795" max="1795" width="2.625" customWidth="1"/>
    <col min="1796" max="1796" width="1.75" customWidth="1"/>
    <col min="1797" max="1797" width="2.375" customWidth="1"/>
    <col min="1798" max="1798" width="1.5" customWidth="1"/>
    <col min="1799" max="1799" width="10.625" customWidth="1"/>
    <col min="1800" max="1800" width="13.625" customWidth="1"/>
    <col min="1801" max="1801" width="16.625" customWidth="1"/>
    <col min="1802" max="1802" width="10.625" customWidth="1"/>
    <col min="1803" max="1803" width="13.625" customWidth="1"/>
    <col min="1804" max="1804" width="16.625" customWidth="1"/>
    <col min="1805" max="1805" width="10.625" customWidth="1"/>
    <col min="1806" max="1806" width="13.625" customWidth="1"/>
    <col min="1807" max="1807" width="16.625" customWidth="1"/>
    <col min="1808" max="1808" width="10.625" customWidth="1"/>
    <col min="1809" max="1809" width="13.625" customWidth="1"/>
    <col min="1810" max="1810" width="16.5" customWidth="1"/>
    <col min="2049" max="2050" width="2.375" customWidth="1"/>
    <col min="2051" max="2051" width="2.625" customWidth="1"/>
    <col min="2052" max="2052" width="1.75" customWidth="1"/>
    <col min="2053" max="2053" width="2.375" customWidth="1"/>
    <col min="2054" max="2054" width="1.5" customWidth="1"/>
    <col min="2055" max="2055" width="10.625" customWidth="1"/>
    <col min="2056" max="2056" width="13.625" customWidth="1"/>
    <col min="2057" max="2057" width="16.625" customWidth="1"/>
    <col min="2058" max="2058" width="10.625" customWidth="1"/>
    <col min="2059" max="2059" width="13.625" customWidth="1"/>
    <col min="2060" max="2060" width="16.625" customWidth="1"/>
    <col min="2061" max="2061" width="10.625" customWidth="1"/>
    <col min="2062" max="2062" width="13.625" customWidth="1"/>
    <col min="2063" max="2063" width="16.625" customWidth="1"/>
    <col min="2064" max="2064" width="10.625" customWidth="1"/>
    <col min="2065" max="2065" width="13.625" customWidth="1"/>
    <col min="2066" max="2066" width="16.5" customWidth="1"/>
    <col min="2305" max="2306" width="2.375" customWidth="1"/>
    <col min="2307" max="2307" width="2.625" customWidth="1"/>
    <col min="2308" max="2308" width="1.75" customWidth="1"/>
    <col min="2309" max="2309" width="2.375" customWidth="1"/>
    <col min="2310" max="2310" width="1.5" customWidth="1"/>
    <col min="2311" max="2311" width="10.625" customWidth="1"/>
    <col min="2312" max="2312" width="13.625" customWidth="1"/>
    <col min="2313" max="2313" width="16.625" customWidth="1"/>
    <col min="2314" max="2314" width="10.625" customWidth="1"/>
    <col min="2315" max="2315" width="13.625" customWidth="1"/>
    <col min="2316" max="2316" width="16.625" customWidth="1"/>
    <col min="2317" max="2317" width="10.625" customWidth="1"/>
    <col min="2318" max="2318" width="13.625" customWidth="1"/>
    <col min="2319" max="2319" width="16.625" customWidth="1"/>
    <col min="2320" max="2320" width="10.625" customWidth="1"/>
    <col min="2321" max="2321" width="13.625" customWidth="1"/>
    <col min="2322" max="2322" width="16.5" customWidth="1"/>
    <col min="2561" max="2562" width="2.375" customWidth="1"/>
    <col min="2563" max="2563" width="2.625" customWidth="1"/>
    <col min="2564" max="2564" width="1.75" customWidth="1"/>
    <col min="2565" max="2565" width="2.375" customWidth="1"/>
    <col min="2566" max="2566" width="1.5" customWidth="1"/>
    <col min="2567" max="2567" width="10.625" customWidth="1"/>
    <col min="2568" max="2568" width="13.625" customWidth="1"/>
    <col min="2569" max="2569" width="16.625" customWidth="1"/>
    <col min="2570" max="2570" width="10.625" customWidth="1"/>
    <col min="2571" max="2571" width="13.625" customWidth="1"/>
    <col min="2572" max="2572" width="16.625" customWidth="1"/>
    <col min="2573" max="2573" width="10.625" customWidth="1"/>
    <col min="2574" max="2574" width="13.625" customWidth="1"/>
    <col min="2575" max="2575" width="16.625" customWidth="1"/>
    <col min="2576" max="2576" width="10.625" customWidth="1"/>
    <col min="2577" max="2577" width="13.625" customWidth="1"/>
    <col min="2578" max="2578" width="16.5" customWidth="1"/>
    <col min="2817" max="2818" width="2.375" customWidth="1"/>
    <col min="2819" max="2819" width="2.625" customWidth="1"/>
    <col min="2820" max="2820" width="1.75" customWidth="1"/>
    <col min="2821" max="2821" width="2.375" customWidth="1"/>
    <col min="2822" max="2822" width="1.5" customWidth="1"/>
    <col min="2823" max="2823" width="10.625" customWidth="1"/>
    <col min="2824" max="2824" width="13.625" customWidth="1"/>
    <col min="2825" max="2825" width="16.625" customWidth="1"/>
    <col min="2826" max="2826" width="10.625" customWidth="1"/>
    <col min="2827" max="2827" width="13.625" customWidth="1"/>
    <col min="2828" max="2828" width="16.625" customWidth="1"/>
    <col min="2829" max="2829" width="10.625" customWidth="1"/>
    <col min="2830" max="2830" width="13.625" customWidth="1"/>
    <col min="2831" max="2831" width="16.625" customWidth="1"/>
    <col min="2832" max="2832" width="10.625" customWidth="1"/>
    <col min="2833" max="2833" width="13.625" customWidth="1"/>
    <col min="2834" max="2834" width="16.5" customWidth="1"/>
    <col min="3073" max="3074" width="2.375" customWidth="1"/>
    <col min="3075" max="3075" width="2.625" customWidth="1"/>
    <col min="3076" max="3076" width="1.75" customWidth="1"/>
    <col min="3077" max="3077" width="2.375" customWidth="1"/>
    <col min="3078" max="3078" width="1.5" customWidth="1"/>
    <col min="3079" max="3079" width="10.625" customWidth="1"/>
    <col min="3080" max="3080" width="13.625" customWidth="1"/>
    <col min="3081" max="3081" width="16.625" customWidth="1"/>
    <col min="3082" max="3082" width="10.625" customWidth="1"/>
    <col min="3083" max="3083" width="13.625" customWidth="1"/>
    <col min="3084" max="3084" width="16.625" customWidth="1"/>
    <col min="3085" max="3085" width="10.625" customWidth="1"/>
    <col min="3086" max="3086" width="13.625" customWidth="1"/>
    <col min="3087" max="3087" width="16.625" customWidth="1"/>
    <col min="3088" max="3088" width="10.625" customWidth="1"/>
    <col min="3089" max="3089" width="13.625" customWidth="1"/>
    <col min="3090" max="3090" width="16.5" customWidth="1"/>
    <col min="3329" max="3330" width="2.375" customWidth="1"/>
    <col min="3331" max="3331" width="2.625" customWidth="1"/>
    <col min="3332" max="3332" width="1.75" customWidth="1"/>
    <col min="3333" max="3333" width="2.375" customWidth="1"/>
    <col min="3334" max="3334" width="1.5" customWidth="1"/>
    <col min="3335" max="3335" width="10.625" customWidth="1"/>
    <col min="3336" max="3336" width="13.625" customWidth="1"/>
    <col min="3337" max="3337" width="16.625" customWidth="1"/>
    <col min="3338" max="3338" width="10.625" customWidth="1"/>
    <col min="3339" max="3339" width="13.625" customWidth="1"/>
    <col min="3340" max="3340" width="16.625" customWidth="1"/>
    <col min="3341" max="3341" width="10.625" customWidth="1"/>
    <col min="3342" max="3342" width="13.625" customWidth="1"/>
    <col min="3343" max="3343" width="16.625" customWidth="1"/>
    <col min="3344" max="3344" width="10.625" customWidth="1"/>
    <col min="3345" max="3345" width="13.625" customWidth="1"/>
    <col min="3346" max="3346" width="16.5" customWidth="1"/>
    <col min="3585" max="3586" width="2.375" customWidth="1"/>
    <col min="3587" max="3587" width="2.625" customWidth="1"/>
    <col min="3588" max="3588" width="1.75" customWidth="1"/>
    <col min="3589" max="3589" width="2.375" customWidth="1"/>
    <col min="3590" max="3590" width="1.5" customWidth="1"/>
    <col min="3591" max="3591" width="10.625" customWidth="1"/>
    <col min="3592" max="3592" width="13.625" customWidth="1"/>
    <col min="3593" max="3593" width="16.625" customWidth="1"/>
    <col min="3594" max="3594" width="10.625" customWidth="1"/>
    <col min="3595" max="3595" width="13.625" customWidth="1"/>
    <col min="3596" max="3596" width="16.625" customWidth="1"/>
    <col min="3597" max="3597" width="10.625" customWidth="1"/>
    <col min="3598" max="3598" width="13.625" customWidth="1"/>
    <col min="3599" max="3599" width="16.625" customWidth="1"/>
    <col min="3600" max="3600" width="10.625" customWidth="1"/>
    <col min="3601" max="3601" width="13.625" customWidth="1"/>
    <col min="3602" max="3602" width="16.5" customWidth="1"/>
    <col min="3841" max="3842" width="2.375" customWidth="1"/>
    <col min="3843" max="3843" width="2.625" customWidth="1"/>
    <col min="3844" max="3844" width="1.75" customWidth="1"/>
    <col min="3845" max="3845" width="2.375" customWidth="1"/>
    <col min="3846" max="3846" width="1.5" customWidth="1"/>
    <col min="3847" max="3847" width="10.625" customWidth="1"/>
    <col min="3848" max="3848" width="13.625" customWidth="1"/>
    <col min="3849" max="3849" width="16.625" customWidth="1"/>
    <col min="3850" max="3850" width="10.625" customWidth="1"/>
    <col min="3851" max="3851" width="13.625" customWidth="1"/>
    <col min="3852" max="3852" width="16.625" customWidth="1"/>
    <col min="3853" max="3853" width="10.625" customWidth="1"/>
    <col min="3854" max="3854" width="13.625" customWidth="1"/>
    <col min="3855" max="3855" width="16.625" customWidth="1"/>
    <col min="3856" max="3856" width="10.625" customWidth="1"/>
    <col min="3857" max="3857" width="13.625" customWidth="1"/>
    <col min="3858" max="3858" width="16.5" customWidth="1"/>
    <col min="4097" max="4098" width="2.375" customWidth="1"/>
    <col min="4099" max="4099" width="2.625" customWidth="1"/>
    <col min="4100" max="4100" width="1.75" customWidth="1"/>
    <col min="4101" max="4101" width="2.375" customWidth="1"/>
    <col min="4102" max="4102" width="1.5" customWidth="1"/>
    <col min="4103" max="4103" width="10.625" customWidth="1"/>
    <col min="4104" max="4104" width="13.625" customWidth="1"/>
    <col min="4105" max="4105" width="16.625" customWidth="1"/>
    <col min="4106" max="4106" width="10.625" customWidth="1"/>
    <col min="4107" max="4107" width="13.625" customWidth="1"/>
    <col min="4108" max="4108" width="16.625" customWidth="1"/>
    <col min="4109" max="4109" width="10.625" customWidth="1"/>
    <col min="4110" max="4110" width="13.625" customWidth="1"/>
    <col min="4111" max="4111" width="16.625" customWidth="1"/>
    <col min="4112" max="4112" width="10.625" customWidth="1"/>
    <col min="4113" max="4113" width="13.625" customWidth="1"/>
    <col min="4114" max="4114" width="16.5" customWidth="1"/>
    <col min="4353" max="4354" width="2.375" customWidth="1"/>
    <col min="4355" max="4355" width="2.625" customWidth="1"/>
    <col min="4356" max="4356" width="1.75" customWidth="1"/>
    <col min="4357" max="4357" width="2.375" customWidth="1"/>
    <col min="4358" max="4358" width="1.5" customWidth="1"/>
    <col min="4359" max="4359" width="10.625" customWidth="1"/>
    <col min="4360" max="4360" width="13.625" customWidth="1"/>
    <col min="4361" max="4361" width="16.625" customWidth="1"/>
    <col min="4362" max="4362" width="10.625" customWidth="1"/>
    <col min="4363" max="4363" width="13.625" customWidth="1"/>
    <col min="4364" max="4364" width="16.625" customWidth="1"/>
    <col min="4365" max="4365" width="10.625" customWidth="1"/>
    <col min="4366" max="4366" width="13.625" customWidth="1"/>
    <col min="4367" max="4367" width="16.625" customWidth="1"/>
    <col min="4368" max="4368" width="10.625" customWidth="1"/>
    <col min="4369" max="4369" width="13.625" customWidth="1"/>
    <col min="4370" max="4370" width="16.5" customWidth="1"/>
    <col min="4609" max="4610" width="2.375" customWidth="1"/>
    <col min="4611" max="4611" width="2.625" customWidth="1"/>
    <col min="4612" max="4612" width="1.75" customWidth="1"/>
    <col min="4613" max="4613" width="2.375" customWidth="1"/>
    <col min="4614" max="4614" width="1.5" customWidth="1"/>
    <col min="4615" max="4615" width="10.625" customWidth="1"/>
    <col min="4616" max="4616" width="13.625" customWidth="1"/>
    <col min="4617" max="4617" width="16.625" customWidth="1"/>
    <col min="4618" max="4618" width="10.625" customWidth="1"/>
    <col min="4619" max="4619" width="13.625" customWidth="1"/>
    <col min="4620" max="4620" width="16.625" customWidth="1"/>
    <col min="4621" max="4621" width="10.625" customWidth="1"/>
    <col min="4622" max="4622" width="13.625" customWidth="1"/>
    <col min="4623" max="4623" width="16.625" customWidth="1"/>
    <col min="4624" max="4624" width="10.625" customWidth="1"/>
    <col min="4625" max="4625" width="13.625" customWidth="1"/>
    <col min="4626" max="4626" width="16.5" customWidth="1"/>
    <col min="4865" max="4866" width="2.375" customWidth="1"/>
    <col min="4867" max="4867" width="2.625" customWidth="1"/>
    <col min="4868" max="4868" width="1.75" customWidth="1"/>
    <col min="4869" max="4869" width="2.375" customWidth="1"/>
    <col min="4870" max="4870" width="1.5" customWidth="1"/>
    <col min="4871" max="4871" width="10.625" customWidth="1"/>
    <col min="4872" max="4872" width="13.625" customWidth="1"/>
    <col min="4873" max="4873" width="16.625" customWidth="1"/>
    <col min="4874" max="4874" width="10.625" customWidth="1"/>
    <col min="4875" max="4875" width="13.625" customWidth="1"/>
    <col min="4876" max="4876" width="16.625" customWidth="1"/>
    <col min="4877" max="4877" width="10.625" customWidth="1"/>
    <col min="4878" max="4878" width="13.625" customWidth="1"/>
    <col min="4879" max="4879" width="16.625" customWidth="1"/>
    <col min="4880" max="4880" width="10.625" customWidth="1"/>
    <col min="4881" max="4881" width="13.625" customWidth="1"/>
    <col min="4882" max="4882" width="16.5" customWidth="1"/>
    <col min="5121" max="5122" width="2.375" customWidth="1"/>
    <col min="5123" max="5123" width="2.625" customWidth="1"/>
    <col min="5124" max="5124" width="1.75" customWidth="1"/>
    <col min="5125" max="5125" width="2.375" customWidth="1"/>
    <col min="5126" max="5126" width="1.5" customWidth="1"/>
    <col min="5127" max="5127" width="10.625" customWidth="1"/>
    <col min="5128" max="5128" width="13.625" customWidth="1"/>
    <col min="5129" max="5129" width="16.625" customWidth="1"/>
    <col min="5130" max="5130" width="10.625" customWidth="1"/>
    <col min="5131" max="5131" width="13.625" customWidth="1"/>
    <col min="5132" max="5132" width="16.625" customWidth="1"/>
    <col min="5133" max="5133" width="10.625" customWidth="1"/>
    <col min="5134" max="5134" width="13.625" customWidth="1"/>
    <col min="5135" max="5135" width="16.625" customWidth="1"/>
    <col min="5136" max="5136" width="10.625" customWidth="1"/>
    <col min="5137" max="5137" width="13.625" customWidth="1"/>
    <col min="5138" max="5138" width="16.5" customWidth="1"/>
    <col min="5377" max="5378" width="2.375" customWidth="1"/>
    <col min="5379" max="5379" width="2.625" customWidth="1"/>
    <col min="5380" max="5380" width="1.75" customWidth="1"/>
    <col min="5381" max="5381" width="2.375" customWidth="1"/>
    <col min="5382" max="5382" width="1.5" customWidth="1"/>
    <col min="5383" max="5383" width="10.625" customWidth="1"/>
    <col min="5384" max="5384" width="13.625" customWidth="1"/>
    <col min="5385" max="5385" width="16.625" customWidth="1"/>
    <col min="5386" max="5386" width="10.625" customWidth="1"/>
    <col min="5387" max="5387" width="13.625" customWidth="1"/>
    <col min="5388" max="5388" width="16.625" customWidth="1"/>
    <col min="5389" max="5389" width="10.625" customWidth="1"/>
    <col min="5390" max="5390" width="13.625" customWidth="1"/>
    <col min="5391" max="5391" width="16.625" customWidth="1"/>
    <col min="5392" max="5392" width="10.625" customWidth="1"/>
    <col min="5393" max="5393" width="13.625" customWidth="1"/>
    <col min="5394" max="5394" width="16.5" customWidth="1"/>
    <col min="5633" max="5634" width="2.375" customWidth="1"/>
    <col min="5635" max="5635" width="2.625" customWidth="1"/>
    <col min="5636" max="5636" width="1.75" customWidth="1"/>
    <col min="5637" max="5637" width="2.375" customWidth="1"/>
    <col min="5638" max="5638" width="1.5" customWidth="1"/>
    <col min="5639" max="5639" width="10.625" customWidth="1"/>
    <col min="5640" max="5640" width="13.625" customWidth="1"/>
    <col min="5641" max="5641" width="16.625" customWidth="1"/>
    <col min="5642" max="5642" width="10.625" customWidth="1"/>
    <col min="5643" max="5643" width="13.625" customWidth="1"/>
    <col min="5644" max="5644" width="16.625" customWidth="1"/>
    <col min="5645" max="5645" width="10.625" customWidth="1"/>
    <col min="5646" max="5646" width="13.625" customWidth="1"/>
    <col min="5647" max="5647" width="16.625" customWidth="1"/>
    <col min="5648" max="5648" width="10.625" customWidth="1"/>
    <col min="5649" max="5649" width="13.625" customWidth="1"/>
    <col min="5650" max="5650" width="16.5" customWidth="1"/>
    <col min="5889" max="5890" width="2.375" customWidth="1"/>
    <col min="5891" max="5891" width="2.625" customWidth="1"/>
    <col min="5892" max="5892" width="1.75" customWidth="1"/>
    <col min="5893" max="5893" width="2.375" customWidth="1"/>
    <col min="5894" max="5894" width="1.5" customWidth="1"/>
    <col min="5895" max="5895" width="10.625" customWidth="1"/>
    <col min="5896" max="5896" width="13.625" customWidth="1"/>
    <col min="5897" max="5897" width="16.625" customWidth="1"/>
    <col min="5898" max="5898" width="10.625" customWidth="1"/>
    <col min="5899" max="5899" width="13.625" customWidth="1"/>
    <col min="5900" max="5900" width="16.625" customWidth="1"/>
    <col min="5901" max="5901" width="10.625" customWidth="1"/>
    <col min="5902" max="5902" width="13.625" customWidth="1"/>
    <col min="5903" max="5903" width="16.625" customWidth="1"/>
    <col min="5904" max="5904" width="10.625" customWidth="1"/>
    <col min="5905" max="5905" width="13.625" customWidth="1"/>
    <col min="5906" max="5906" width="16.5" customWidth="1"/>
    <col min="6145" max="6146" width="2.375" customWidth="1"/>
    <col min="6147" max="6147" width="2.625" customWidth="1"/>
    <col min="6148" max="6148" width="1.75" customWidth="1"/>
    <col min="6149" max="6149" width="2.375" customWidth="1"/>
    <col min="6150" max="6150" width="1.5" customWidth="1"/>
    <col min="6151" max="6151" width="10.625" customWidth="1"/>
    <col min="6152" max="6152" width="13.625" customWidth="1"/>
    <col min="6153" max="6153" width="16.625" customWidth="1"/>
    <col min="6154" max="6154" width="10.625" customWidth="1"/>
    <col min="6155" max="6155" width="13.625" customWidth="1"/>
    <col min="6156" max="6156" width="16.625" customWidth="1"/>
    <col min="6157" max="6157" width="10.625" customWidth="1"/>
    <col min="6158" max="6158" width="13.625" customWidth="1"/>
    <col min="6159" max="6159" width="16.625" customWidth="1"/>
    <col min="6160" max="6160" width="10.625" customWidth="1"/>
    <col min="6161" max="6161" width="13.625" customWidth="1"/>
    <col min="6162" max="6162" width="16.5" customWidth="1"/>
    <col min="6401" max="6402" width="2.375" customWidth="1"/>
    <col min="6403" max="6403" width="2.625" customWidth="1"/>
    <col min="6404" max="6404" width="1.75" customWidth="1"/>
    <col min="6405" max="6405" width="2.375" customWidth="1"/>
    <col min="6406" max="6406" width="1.5" customWidth="1"/>
    <col min="6407" max="6407" width="10.625" customWidth="1"/>
    <col min="6408" max="6408" width="13.625" customWidth="1"/>
    <col min="6409" max="6409" width="16.625" customWidth="1"/>
    <col min="6410" max="6410" width="10.625" customWidth="1"/>
    <col min="6411" max="6411" width="13.625" customWidth="1"/>
    <col min="6412" max="6412" width="16.625" customWidth="1"/>
    <col min="6413" max="6413" width="10.625" customWidth="1"/>
    <col min="6414" max="6414" width="13.625" customWidth="1"/>
    <col min="6415" max="6415" width="16.625" customWidth="1"/>
    <col min="6416" max="6416" width="10.625" customWidth="1"/>
    <col min="6417" max="6417" width="13.625" customWidth="1"/>
    <col min="6418" max="6418" width="16.5" customWidth="1"/>
    <col min="6657" max="6658" width="2.375" customWidth="1"/>
    <col min="6659" max="6659" width="2.625" customWidth="1"/>
    <col min="6660" max="6660" width="1.75" customWidth="1"/>
    <col min="6661" max="6661" width="2.375" customWidth="1"/>
    <col min="6662" max="6662" width="1.5" customWidth="1"/>
    <col min="6663" max="6663" width="10.625" customWidth="1"/>
    <col min="6664" max="6664" width="13.625" customWidth="1"/>
    <col min="6665" max="6665" width="16.625" customWidth="1"/>
    <col min="6666" max="6666" width="10.625" customWidth="1"/>
    <col min="6667" max="6667" width="13.625" customWidth="1"/>
    <col min="6668" max="6668" width="16.625" customWidth="1"/>
    <col min="6669" max="6669" width="10.625" customWidth="1"/>
    <col min="6670" max="6670" width="13.625" customWidth="1"/>
    <col min="6671" max="6671" width="16.625" customWidth="1"/>
    <col min="6672" max="6672" width="10.625" customWidth="1"/>
    <col min="6673" max="6673" width="13.625" customWidth="1"/>
    <col min="6674" max="6674" width="16.5" customWidth="1"/>
    <col min="6913" max="6914" width="2.375" customWidth="1"/>
    <col min="6915" max="6915" width="2.625" customWidth="1"/>
    <col min="6916" max="6916" width="1.75" customWidth="1"/>
    <col min="6917" max="6917" width="2.375" customWidth="1"/>
    <col min="6918" max="6918" width="1.5" customWidth="1"/>
    <col min="6919" max="6919" width="10.625" customWidth="1"/>
    <col min="6920" max="6920" width="13.625" customWidth="1"/>
    <col min="6921" max="6921" width="16.625" customWidth="1"/>
    <col min="6922" max="6922" width="10.625" customWidth="1"/>
    <col min="6923" max="6923" width="13.625" customWidth="1"/>
    <col min="6924" max="6924" width="16.625" customWidth="1"/>
    <col min="6925" max="6925" width="10.625" customWidth="1"/>
    <col min="6926" max="6926" width="13.625" customWidth="1"/>
    <col min="6927" max="6927" width="16.625" customWidth="1"/>
    <col min="6928" max="6928" width="10.625" customWidth="1"/>
    <col min="6929" max="6929" width="13.625" customWidth="1"/>
    <col min="6930" max="6930" width="16.5" customWidth="1"/>
    <col min="7169" max="7170" width="2.375" customWidth="1"/>
    <col min="7171" max="7171" width="2.625" customWidth="1"/>
    <col min="7172" max="7172" width="1.75" customWidth="1"/>
    <col min="7173" max="7173" width="2.375" customWidth="1"/>
    <col min="7174" max="7174" width="1.5" customWidth="1"/>
    <col min="7175" max="7175" width="10.625" customWidth="1"/>
    <col min="7176" max="7176" width="13.625" customWidth="1"/>
    <col min="7177" max="7177" width="16.625" customWidth="1"/>
    <col min="7178" max="7178" width="10.625" customWidth="1"/>
    <col min="7179" max="7179" width="13.625" customWidth="1"/>
    <col min="7180" max="7180" width="16.625" customWidth="1"/>
    <col min="7181" max="7181" width="10.625" customWidth="1"/>
    <col min="7182" max="7182" width="13.625" customWidth="1"/>
    <col min="7183" max="7183" width="16.625" customWidth="1"/>
    <col min="7184" max="7184" width="10.625" customWidth="1"/>
    <col min="7185" max="7185" width="13.625" customWidth="1"/>
    <col min="7186" max="7186" width="16.5" customWidth="1"/>
    <col min="7425" max="7426" width="2.375" customWidth="1"/>
    <col min="7427" max="7427" width="2.625" customWidth="1"/>
    <col min="7428" max="7428" width="1.75" customWidth="1"/>
    <col min="7429" max="7429" width="2.375" customWidth="1"/>
    <col min="7430" max="7430" width="1.5" customWidth="1"/>
    <col min="7431" max="7431" width="10.625" customWidth="1"/>
    <col min="7432" max="7432" width="13.625" customWidth="1"/>
    <col min="7433" max="7433" width="16.625" customWidth="1"/>
    <col min="7434" max="7434" width="10.625" customWidth="1"/>
    <col min="7435" max="7435" width="13.625" customWidth="1"/>
    <col min="7436" max="7436" width="16.625" customWidth="1"/>
    <col min="7437" max="7437" width="10.625" customWidth="1"/>
    <col min="7438" max="7438" width="13.625" customWidth="1"/>
    <col min="7439" max="7439" width="16.625" customWidth="1"/>
    <col min="7440" max="7440" width="10.625" customWidth="1"/>
    <col min="7441" max="7441" width="13.625" customWidth="1"/>
    <col min="7442" max="7442" width="16.5" customWidth="1"/>
    <col min="7681" max="7682" width="2.375" customWidth="1"/>
    <col min="7683" max="7683" width="2.625" customWidth="1"/>
    <col min="7684" max="7684" width="1.75" customWidth="1"/>
    <col min="7685" max="7685" width="2.375" customWidth="1"/>
    <col min="7686" max="7686" width="1.5" customWidth="1"/>
    <col min="7687" max="7687" width="10.625" customWidth="1"/>
    <col min="7688" max="7688" width="13.625" customWidth="1"/>
    <col min="7689" max="7689" width="16.625" customWidth="1"/>
    <col min="7690" max="7690" width="10.625" customWidth="1"/>
    <col min="7691" max="7691" width="13.625" customWidth="1"/>
    <col min="7692" max="7692" width="16.625" customWidth="1"/>
    <col min="7693" max="7693" width="10.625" customWidth="1"/>
    <col min="7694" max="7694" width="13.625" customWidth="1"/>
    <col min="7695" max="7695" width="16.625" customWidth="1"/>
    <col min="7696" max="7696" width="10.625" customWidth="1"/>
    <col min="7697" max="7697" width="13.625" customWidth="1"/>
    <col min="7698" max="7698" width="16.5" customWidth="1"/>
    <col min="7937" max="7938" width="2.375" customWidth="1"/>
    <col min="7939" max="7939" width="2.625" customWidth="1"/>
    <col min="7940" max="7940" width="1.75" customWidth="1"/>
    <col min="7941" max="7941" width="2.375" customWidth="1"/>
    <col min="7942" max="7942" width="1.5" customWidth="1"/>
    <col min="7943" max="7943" width="10.625" customWidth="1"/>
    <col min="7944" max="7944" width="13.625" customWidth="1"/>
    <col min="7945" max="7945" width="16.625" customWidth="1"/>
    <col min="7946" max="7946" width="10.625" customWidth="1"/>
    <col min="7947" max="7947" width="13.625" customWidth="1"/>
    <col min="7948" max="7948" width="16.625" customWidth="1"/>
    <col min="7949" max="7949" width="10.625" customWidth="1"/>
    <col min="7950" max="7950" width="13.625" customWidth="1"/>
    <col min="7951" max="7951" width="16.625" customWidth="1"/>
    <col min="7952" max="7952" width="10.625" customWidth="1"/>
    <col min="7953" max="7953" width="13.625" customWidth="1"/>
    <col min="7954" max="7954" width="16.5" customWidth="1"/>
    <col min="8193" max="8194" width="2.375" customWidth="1"/>
    <col min="8195" max="8195" width="2.625" customWidth="1"/>
    <col min="8196" max="8196" width="1.75" customWidth="1"/>
    <col min="8197" max="8197" width="2.375" customWidth="1"/>
    <col min="8198" max="8198" width="1.5" customWidth="1"/>
    <col min="8199" max="8199" width="10.625" customWidth="1"/>
    <col min="8200" max="8200" width="13.625" customWidth="1"/>
    <col min="8201" max="8201" width="16.625" customWidth="1"/>
    <col min="8202" max="8202" width="10.625" customWidth="1"/>
    <col min="8203" max="8203" width="13.625" customWidth="1"/>
    <col min="8204" max="8204" width="16.625" customWidth="1"/>
    <col min="8205" max="8205" width="10.625" customWidth="1"/>
    <col min="8206" max="8206" width="13.625" customWidth="1"/>
    <col min="8207" max="8207" width="16.625" customWidth="1"/>
    <col min="8208" max="8208" width="10.625" customWidth="1"/>
    <col min="8209" max="8209" width="13.625" customWidth="1"/>
    <col min="8210" max="8210" width="16.5" customWidth="1"/>
    <col min="8449" max="8450" width="2.375" customWidth="1"/>
    <col min="8451" max="8451" width="2.625" customWidth="1"/>
    <col min="8452" max="8452" width="1.75" customWidth="1"/>
    <col min="8453" max="8453" width="2.375" customWidth="1"/>
    <col min="8454" max="8454" width="1.5" customWidth="1"/>
    <col min="8455" max="8455" width="10.625" customWidth="1"/>
    <col min="8456" max="8456" width="13.625" customWidth="1"/>
    <col min="8457" max="8457" width="16.625" customWidth="1"/>
    <col min="8458" max="8458" width="10.625" customWidth="1"/>
    <col min="8459" max="8459" width="13.625" customWidth="1"/>
    <col min="8460" max="8460" width="16.625" customWidth="1"/>
    <col min="8461" max="8461" width="10.625" customWidth="1"/>
    <col min="8462" max="8462" width="13.625" customWidth="1"/>
    <col min="8463" max="8463" width="16.625" customWidth="1"/>
    <col min="8464" max="8464" width="10.625" customWidth="1"/>
    <col min="8465" max="8465" width="13.625" customWidth="1"/>
    <col min="8466" max="8466" width="16.5" customWidth="1"/>
    <col min="8705" max="8706" width="2.375" customWidth="1"/>
    <col min="8707" max="8707" width="2.625" customWidth="1"/>
    <col min="8708" max="8708" width="1.75" customWidth="1"/>
    <col min="8709" max="8709" width="2.375" customWidth="1"/>
    <col min="8710" max="8710" width="1.5" customWidth="1"/>
    <col min="8711" max="8711" width="10.625" customWidth="1"/>
    <col min="8712" max="8712" width="13.625" customWidth="1"/>
    <col min="8713" max="8713" width="16.625" customWidth="1"/>
    <col min="8714" max="8714" width="10.625" customWidth="1"/>
    <col min="8715" max="8715" width="13.625" customWidth="1"/>
    <col min="8716" max="8716" width="16.625" customWidth="1"/>
    <col min="8717" max="8717" width="10.625" customWidth="1"/>
    <col min="8718" max="8718" width="13.625" customWidth="1"/>
    <col min="8719" max="8719" width="16.625" customWidth="1"/>
    <col min="8720" max="8720" width="10.625" customWidth="1"/>
    <col min="8721" max="8721" width="13.625" customWidth="1"/>
    <col min="8722" max="8722" width="16.5" customWidth="1"/>
    <col min="8961" max="8962" width="2.375" customWidth="1"/>
    <col min="8963" max="8963" width="2.625" customWidth="1"/>
    <col min="8964" max="8964" width="1.75" customWidth="1"/>
    <col min="8965" max="8965" width="2.375" customWidth="1"/>
    <col min="8966" max="8966" width="1.5" customWidth="1"/>
    <col min="8967" max="8967" width="10.625" customWidth="1"/>
    <col min="8968" max="8968" width="13.625" customWidth="1"/>
    <col min="8969" max="8969" width="16.625" customWidth="1"/>
    <col min="8970" max="8970" width="10.625" customWidth="1"/>
    <col min="8971" max="8971" width="13.625" customWidth="1"/>
    <col min="8972" max="8972" width="16.625" customWidth="1"/>
    <col min="8973" max="8973" width="10.625" customWidth="1"/>
    <col min="8974" max="8974" width="13.625" customWidth="1"/>
    <col min="8975" max="8975" width="16.625" customWidth="1"/>
    <col min="8976" max="8976" width="10.625" customWidth="1"/>
    <col min="8977" max="8977" width="13.625" customWidth="1"/>
    <col min="8978" max="8978" width="16.5" customWidth="1"/>
    <col min="9217" max="9218" width="2.375" customWidth="1"/>
    <col min="9219" max="9219" width="2.625" customWidth="1"/>
    <col min="9220" max="9220" width="1.75" customWidth="1"/>
    <col min="9221" max="9221" width="2.375" customWidth="1"/>
    <col min="9222" max="9222" width="1.5" customWidth="1"/>
    <col min="9223" max="9223" width="10.625" customWidth="1"/>
    <col min="9224" max="9224" width="13.625" customWidth="1"/>
    <col min="9225" max="9225" width="16.625" customWidth="1"/>
    <col min="9226" max="9226" width="10.625" customWidth="1"/>
    <col min="9227" max="9227" width="13.625" customWidth="1"/>
    <col min="9228" max="9228" width="16.625" customWidth="1"/>
    <col min="9229" max="9229" width="10.625" customWidth="1"/>
    <col min="9230" max="9230" width="13.625" customWidth="1"/>
    <col min="9231" max="9231" width="16.625" customWidth="1"/>
    <col min="9232" max="9232" width="10.625" customWidth="1"/>
    <col min="9233" max="9233" width="13.625" customWidth="1"/>
    <col min="9234" max="9234" width="16.5" customWidth="1"/>
    <col min="9473" max="9474" width="2.375" customWidth="1"/>
    <col min="9475" max="9475" width="2.625" customWidth="1"/>
    <col min="9476" max="9476" width="1.75" customWidth="1"/>
    <col min="9477" max="9477" width="2.375" customWidth="1"/>
    <col min="9478" max="9478" width="1.5" customWidth="1"/>
    <col min="9479" max="9479" width="10.625" customWidth="1"/>
    <col min="9480" max="9480" width="13.625" customWidth="1"/>
    <col min="9481" max="9481" width="16.625" customWidth="1"/>
    <col min="9482" max="9482" width="10.625" customWidth="1"/>
    <col min="9483" max="9483" width="13.625" customWidth="1"/>
    <col min="9484" max="9484" width="16.625" customWidth="1"/>
    <col min="9485" max="9485" width="10.625" customWidth="1"/>
    <col min="9486" max="9486" width="13.625" customWidth="1"/>
    <col min="9487" max="9487" width="16.625" customWidth="1"/>
    <col min="9488" max="9488" width="10.625" customWidth="1"/>
    <col min="9489" max="9489" width="13.625" customWidth="1"/>
    <col min="9490" max="9490" width="16.5" customWidth="1"/>
    <col min="9729" max="9730" width="2.375" customWidth="1"/>
    <col min="9731" max="9731" width="2.625" customWidth="1"/>
    <col min="9732" max="9732" width="1.75" customWidth="1"/>
    <col min="9733" max="9733" width="2.375" customWidth="1"/>
    <col min="9734" max="9734" width="1.5" customWidth="1"/>
    <col min="9735" max="9735" width="10.625" customWidth="1"/>
    <col min="9736" max="9736" width="13.625" customWidth="1"/>
    <col min="9737" max="9737" width="16.625" customWidth="1"/>
    <col min="9738" max="9738" width="10.625" customWidth="1"/>
    <col min="9739" max="9739" width="13.625" customWidth="1"/>
    <col min="9740" max="9740" width="16.625" customWidth="1"/>
    <col min="9741" max="9741" width="10.625" customWidth="1"/>
    <col min="9742" max="9742" width="13.625" customWidth="1"/>
    <col min="9743" max="9743" width="16.625" customWidth="1"/>
    <col min="9744" max="9744" width="10.625" customWidth="1"/>
    <col min="9745" max="9745" width="13.625" customWidth="1"/>
    <col min="9746" max="9746" width="16.5" customWidth="1"/>
    <col min="9985" max="9986" width="2.375" customWidth="1"/>
    <col min="9987" max="9987" width="2.625" customWidth="1"/>
    <col min="9988" max="9988" width="1.75" customWidth="1"/>
    <col min="9989" max="9989" width="2.375" customWidth="1"/>
    <col min="9990" max="9990" width="1.5" customWidth="1"/>
    <col min="9991" max="9991" width="10.625" customWidth="1"/>
    <col min="9992" max="9992" width="13.625" customWidth="1"/>
    <col min="9993" max="9993" width="16.625" customWidth="1"/>
    <col min="9994" max="9994" width="10.625" customWidth="1"/>
    <col min="9995" max="9995" width="13.625" customWidth="1"/>
    <col min="9996" max="9996" width="16.625" customWidth="1"/>
    <col min="9997" max="9997" width="10.625" customWidth="1"/>
    <col min="9998" max="9998" width="13.625" customWidth="1"/>
    <col min="9999" max="9999" width="16.625" customWidth="1"/>
    <col min="10000" max="10000" width="10.625" customWidth="1"/>
    <col min="10001" max="10001" width="13.625" customWidth="1"/>
    <col min="10002" max="10002" width="16.5" customWidth="1"/>
    <col min="10241" max="10242" width="2.375" customWidth="1"/>
    <col min="10243" max="10243" width="2.625" customWidth="1"/>
    <col min="10244" max="10244" width="1.75" customWidth="1"/>
    <col min="10245" max="10245" width="2.375" customWidth="1"/>
    <col min="10246" max="10246" width="1.5" customWidth="1"/>
    <col min="10247" max="10247" width="10.625" customWidth="1"/>
    <col min="10248" max="10248" width="13.625" customWidth="1"/>
    <col min="10249" max="10249" width="16.625" customWidth="1"/>
    <col min="10250" max="10250" width="10.625" customWidth="1"/>
    <col min="10251" max="10251" width="13.625" customWidth="1"/>
    <col min="10252" max="10252" width="16.625" customWidth="1"/>
    <col min="10253" max="10253" width="10.625" customWidth="1"/>
    <col min="10254" max="10254" width="13.625" customWidth="1"/>
    <col min="10255" max="10255" width="16.625" customWidth="1"/>
    <col min="10256" max="10256" width="10.625" customWidth="1"/>
    <col min="10257" max="10257" width="13.625" customWidth="1"/>
    <col min="10258" max="10258" width="16.5" customWidth="1"/>
    <col min="10497" max="10498" width="2.375" customWidth="1"/>
    <col min="10499" max="10499" width="2.625" customWidth="1"/>
    <col min="10500" max="10500" width="1.75" customWidth="1"/>
    <col min="10501" max="10501" width="2.375" customWidth="1"/>
    <col min="10502" max="10502" width="1.5" customWidth="1"/>
    <col min="10503" max="10503" width="10.625" customWidth="1"/>
    <col min="10504" max="10504" width="13.625" customWidth="1"/>
    <col min="10505" max="10505" width="16.625" customWidth="1"/>
    <col min="10506" max="10506" width="10.625" customWidth="1"/>
    <col min="10507" max="10507" width="13.625" customWidth="1"/>
    <col min="10508" max="10508" width="16.625" customWidth="1"/>
    <col min="10509" max="10509" width="10.625" customWidth="1"/>
    <col min="10510" max="10510" width="13.625" customWidth="1"/>
    <col min="10511" max="10511" width="16.625" customWidth="1"/>
    <col min="10512" max="10512" width="10.625" customWidth="1"/>
    <col min="10513" max="10513" width="13.625" customWidth="1"/>
    <col min="10514" max="10514" width="16.5" customWidth="1"/>
    <col min="10753" max="10754" width="2.375" customWidth="1"/>
    <col min="10755" max="10755" width="2.625" customWidth="1"/>
    <col min="10756" max="10756" width="1.75" customWidth="1"/>
    <col min="10757" max="10757" width="2.375" customWidth="1"/>
    <col min="10758" max="10758" width="1.5" customWidth="1"/>
    <col min="10759" max="10759" width="10.625" customWidth="1"/>
    <col min="10760" max="10760" width="13.625" customWidth="1"/>
    <col min="10761" max="10761" width="16.625" customWidth="1"/>
    <col min="10762" max="10762" width="10.625" customWidth="1"/>
    <col min="10763" max="10763" width="13.625" customWidth="1"/>
    <col min="10764" max="10764" width="16.625" customWidth="1"/>
    <col min="10765" max="10765" width="10.625" customWidth="1"/>
    <col min="10766" max="10766" width="13.625" customWidth="1"/>
    <col min="10767" max="10767" width="16.625" customWidth="1"/>
    <col min="10768" max="10768" width="10.625" customWidth="1"/>
    <col min="10769" max="10769" width="13.625" customWidth="1"/>
    <col min="10770" max="10770" width="16.5" customWidth="1"/>
    <col min="11009" max="11010" width="2.375" customWidth="1"/>
    <col min="11011" max="11011" width="2.625" customWidth="1"/>
    <col min="11012" max="11012" width="1.75" customWidth="1"/>
    <col min="11013" max="11013" width="2.375" customWidth="1"/>
    <col min="11014" max="11014" width="1.5" customWidth="1"/>
    <col min="11015" max="11015" width="10.625" customWidth="1"/>
    <col min="11016" max="11016" width="13.625" customWidth="1"/>
    <col min="11017" max="11017" width="16.625" customWidth="1"/>
    <col min="11018" max="11018" width="10.625" customWidth="1"/>
    <col min="11019" max="11019" width="13.625" customWidth="1"/>
    <col min="11020" max="11020" width="16.625" customWidth="1"/>
    <col min="11021" max="11021" width="10.625" customWidth="1"/>
    <col min="11022" max="11022" width="13.625" customWidth="1"/>
    <col min="11023" max="11023" width="16.625" customWidth="1"/>
    <col min="11024" max="11024" width="10.625" customWidth="1"/>
    <col min="11025" max="11025" width="13.625" customWidth="1"/>
    <col min="11026" max="11026" width="16.5" customWidth="1"/>
    <col min="11265" max="11266" width="2.375" customWidth="1"/>
    <col min="11267" max="11267" width="2.625" customWidth="1"/>
    <col min="11268" max="11268" width="1.75" customWidth="1"/>
    <col min="11269" max="11269" width="2.375" customWidth="1"/>
    <col min="11270" max="11270" width="1.5" customWidth="1"/>
    <col min="11271" max="11271" width="10.625" customWidth="1"/>
    <col min="11272" max="11272" width="13.625" customWidth="1"/>
    <col min="11273" max="11273" width="16.625" customWidth="1"/>
    <col min="11274" max="11274" width="10.625" customWidth="1"/>
    <col min="11275" max="11275" width="13.625" customWidth="1"/>
    <col min="11276" max="11276" width="16.625" customWidth="1"/>
    <col min="11277" max="11277" width="10.625" customWidth="1"/>
    <col min="11278" max="11278" width="13.625" customWidth="1"/>
    <col min="11279" max="11279" width="16.625" customWidth="1"/>
    <col min="11280" max="11280" width="10.625" customWidth="1"/>
    <col min="11281" max="11281" width="13.625" customWidth="1"/>
    <col min="11282" max="11282" width="16.5" customWidth="1"/>
    <col min="11521" max="11522" width="2.375" customWidth="1"/>
    <col min="11523" max="11523" width="2.625" customWidth="1"/>
    <col min="11524" max="11524" width="1.75" customWidth="1"/>
    <col min="11525" max="11525" width="2.375" customWidth="1"/>
    <col min="11526" max="11526" width="1.5" customWidth="1"/>
    <col min="11527" max="11527" width="10.625" customWidth="1"/>
    <col min="11528" max="11528" width="13.625" customWidth="1"/>
    <col min="11529" max="11529" width="16.625" customWidth="1"/>
    <col min="11530" max="11530" width="10.625" customWidth="1"/>
    <col min="11531" max="11531" width="13.625" customWidth="1"/>
    <col min="11532" max="11532" width="16.625" customWidth="1"/>
    <col min="11533" max="11533" width="10.625" customWidth="1"/>
    <col min="11534" max="11534" width="13.625" customWidth="1"/>
    <col min="11535" max="11535" width="16.625" customWidth="1"/>
    <col min="11536" max="11536" width="10.625" customWidth="1"/>
    <col min="11537" max="11537" width="13.625" customWidth="1"/>
    <col min="11538" max="11538" width="16.5" customWidth="1"/>
    <col min="11777" max="11778" width="2.375" customWidth="1"/>
    <col min="11779" max="11779" width="2.625" customWidth="1"/>
    <col min="11780" max="11780" width="1.75" customWidth="1"/>
    <col min="11781" max="11781" width="2.375" customWidth="1"/>
    <col min="11782" max="11782" width="1.5" customWidth="1"/>
    <col min="11783" max="11783" width="10.625" customWidth="1"/>
    <col min="11784" max="11784" width="13.625" customWidth="1"/>
    <col min="11785" max="11785" width="16.625" customWidth="1"/>
    <col min="11786" max="11786" width="10.625" customWidth="1"/>
    <col min="11787" max="11787" width="13.625" customWidth="1"/>
    <col min="11788" max="11788" width="16.625" customWidth="1"/>
    <col min="11789" max="11789" width="10.625" customWidth="1"/>
    <col min="11790" max="11790" width="13.625" customWidth="1"/>
    <col min="11791" max="11791" width="16.625" customWidth="1"/>
    <col min="11792" max="11792" width="10.625" customWidth="1"/>
    <col min="11793" max="11793" width="13.625" customWidth="1"/>
    <col min="11794" max="11794" width="16.5" customWidth="1"/>
    <col min="12033" max="12034" width="2.375" customWidth="1"/>
    <col min="12035" max="12035" width="2.625" customWidth="1"/>
    <col min="12036" max="12036" width="1.75" customWidth="1"/>
    <col min="12037" max="12037" width="2.375" customWidth="1"/>
    <col min="12038" max="12038" width="1.5" customWidth="1"/>
    <col min="12039" max="12039" width="10.625" customWidth="1"/>
    <col min="12040" max="12040" width="13.625" customWidth="1"/>
    <col min="12041" max="12041" width="16.625" customWidth="1"/>
    <col min="12042" max="12042" width="10.625" customWidth="1"/>
    <col min="12043" max="12043" width="13.625" customWidth="1"/>
    <col min="12044" max="12044" width="16.625" customWidth="1"/>
    <col min="12045" max="12045" width="10.625" customWidth="1"/>
    <col min="12046" max="12046" width="13.625" customWidth="1"/>
    <col min="12047" max="12047" width="16.625" customWidth="1"/>
    <col min="12048" max="12048" width="10.625" customWidth="1"/>
    <col min="12049" max="12049" width="13.625" customWidth="1"/>
    <col min="12050" max="12050" width="16.5" customWidth="1"/>
    <col min="12289" max="12290" width="2.375" customWidth="1"/>
    <col min="12291" max="12291" width="2.625" customWidth="1"/>
    <col min="12292" max="12292" width="1.75" customWidth="1"/>
    <col min="12293" max="12293" width="2.375" customWidth="1"/>
    <col min="12294" max="12294" width="1.5" customWidth="1"/>
    <col min="12295" max="12295" width="10.625" customWidth="1"/>
    <col min="12296" max="12296" width="13.625" customWidth="1"/>
    <col min="12297" max="12297" width="16.625" customWidth="1"/>
    <col min="12298" max="12298" width="10.625" customWidth="1"/>
    <col min="12299" max="12299" width="13.625" customWidth="1"/>
    <col min="12300" max="12300" width="16.625" customWidth="1"/>
    <col min="12301" max="12301" width="10.625" customWidth="1"/>
    <col min="12302" max="12302" width="13.625" customWidth="1"/>
    <col min="12303" max="12303" width="16.625" customWidth="1"/>
    <col min="12304" max="12304" width="10.625" customWidth="1"/>
    <col min="12305" max="12305" width="13.625" customWidth="1"/>
    <col min="12306" max="12306" width="16.5" customWidth="1"/>
    <col min="12545" max="12546" width="2.375" customWidth="1"/>
    <col min="12547" max="12547" width="2.625" customWidth="1"/>
    <col min="12548" max="12548" width="1.75" customWidth="1"/>
    <col min="12549" max="12549" width="2.375" customWidth="1"/>
    <col min="12550" max="12550" width="1.5" customWidth="1"/>
    <col min="12551" max="12551" width="10.625" customWidth="1"/>
    <col min="12552" max="12552" width="13.625" customWidth="1"/>
    <col min="12553" max="12553" width="16.625" customWidth="1"/>
    <col min="12554" max="12554" width="10.625" customWidth="1"/>
    <col min="12555" max="12555" width="13.625" customWidth="1"/>
    <col min="12556" max="12556" width="16.625" customWidth="1"/>
    <col min="12557" max="12557" width="10.625" customWidth="1"/>
    <col min="12558" max="12558" width="13.625" customWidth="1"/>
    <col min="12559" max="12559" width="16.625" customWidth="1"/>
    <col min="12560" max="12560" width="10.625" customWidth="1"/>
    <col min="12561" max="12561" width="13.625" customWidth="1"/>
    <col min="12562" max="12562" width="16.5" customWidth="1"/>
    <col min="12801" max="12802" width="2.375" customWidth="1"/>
    <col min="12803" max="12803" width="2.625" customWidth="1"/>
    <col min="12804" max="12804" width="1.75" customWidth="1"/>
    <col min="12805" max="12805" width="2.375" customWidth="1"/>
    <col min="12806" max="12806" width="1.5" customWidth="1"/>
    <col min="12807" max="12807" width="10.625" customWidth="1"/>
    <col min="12808" max="12808" width="13.625" customWidth="1"/>
    <col min="12809" max="12809" width="16.625" customWidth="1"/>
    <col min="12810" max="12810" width="10.625" customWidth="1"/>
    <col min="12811" max="12811" width="13.625" customWidth="1"/>
    <col min="12812" max="12812" width="16.625" customWidth="1"/>
    <col min="12813" max="12813" width="10.625" customWidth="1"/>
    <col min="12814" max="12814" width="13.625" customWidth="1"/>
    <col min="12815" max="12815" width="16.625" customWidth="1"/>
    <col min="12816" max="12816" width="10.625" customWidth="1"/>
    <col min="12817" max="12817" width="13.625" customWidth="1"/>
    <col min="12818" max="12818" width="16.5" customWidth="1"/>
    <col min="13057" max="13058" width="2.375" customWidth="1"/>
    <col min="13059" max="13059" width="2.625" customWidth="1"/>
    <col min="13060" max="13060" width="1.75" customWidth="1"/>
    <col min="13061" max="13061" width="2.375" customWidth="1"/>
    <col min="13062" max="13062" width="1.5" customWidth="1"/>
    <col min="13063" max="13063" width="10.625" customWidth="1"/>
    <col min="13064" max="13064" width="13.625" customWidth="1"/>
    <col min="13065" max="13065" width="16.625" customWidth="1"/>
    <col min="13066" max="13066" width="10.625" customWidth="1"/>
    <col min="13067" max="13067" width="13.625" customWidth="1"/>
    <col min="13068" max="13068" width="16.625" customWidth="1"/>
    <col min="13069" max="13069" width="10.625" customWidth="1"/>
    <col min="13070" max="13070" width="13.625" customWidth="1"/>
    <col min="13071" max="13071" width="16.625" customWidth="1"/>
    <col min="13072" max="13072" width="10.625" customWidth="1"/>
    <col min="13073" max="13073" width="13.625" customWidth="1"/>
    <col min="13074" max="13074" width="16.5" customWidth="1"/>
    <col min="13313" max="13314" width="2.375" customWidth="1"/>
    <col min="13315" max="13315" width="2.625" customWidth="1"/>
    <col min="13316" max="13316" width="1.75" customWidth="1"/>
    <col min="13317" max="13317" width="2.375" customWidth="1"/>
    <col min="13318" max="13318" width="1.5" customWidth="1"/>
    <col min="13319" max="13319" width="10.625" customWidth="1"/>
    <col min="13320" max="13320" width="13.625" customWidth="1"/>
    <col min="13321" max="13321" width="16.625" customWidth="1"/>
    <col min="13322" max="13322" width="10.625" customWidth="1"/>
    <col min="13323" max="13323" width="13.625" customWidth="1"/>
    <col min="13324" max="13324" width="16.625" customWidth="1"/>
    <col min="13325" max="13325" width="10.625" customWidth="1"/>
    <col min="13326" max="13326" width="13.625" customWidth="1"/>
    <col min="13327" max="13327" width="16.625" customWidth="1"/>
    <col min="13328" max="13328" width="10.625" customWidth="1"/>
    <col min="13329" max="13329" width="13.625" customWidth="1"/>
    <col min="13330" max="13330" width="16.5" customWidth="1"/>
    <col min="13569" max="13570" width="2.375" customWidth="1"/>
    <col min="13571" max="13571" width="2.625" customWidth="1"/>
    <col min="13572" max="13572" width="1.75" customWidth="1"/>
    <col min="13573" max="13573" width="2.375" customWidth="1"/>
    <col min="13574" max="13574" width="1.5" customWidth="1"/>
    <col min="13575" max="13575" width="10.625" customWidth="1"/>
    <col min="13576" max="13576" width="13.625" customWidth="1"/>
    <col min="13577" max="13577" width="16.625" customWidth="1"/>
    <col min="13578" max="13578" width="10.625" customWidth="1"/>
    <col min="13579" max="13579" width="13.625" customWidth="1"/>
    <col min="13580" max="13580" width="16.625" customWidth="1"/>
    <col min="13581" max="13581" width="10.625" customWidth="1"/>
    <col min="13582" max="13582" width="13.625" customWidth="1"/>
    <col min="13583" max="13583" width="16.625" customWidth="1"/>
    <col min="13584" max="13584" width="10.625" customWidth="1"/>
    <col min="13585" max="13585" width="13.625" customWidth="1"/>
    <col min="13586" max="13586" width="16.5" customWidth="1"/>
    <col min="13825" max="13826" width="2.375" customWidth="1"/>
    <col min="13827" max="13827" width="2.625" customWidth="1"/>
    <col min="13828" max="13828" width="1.75" customWidth="1"/>
    <col min="13829" max="13829" width="2.375" customWidth="1"/>
    <col min="13830" max="13830" width="1.5" customWidth="1"/>
    <col min="13831" max="13831" width="10.625" customWidth="1"/>
    <col min="13832" max="13832" width="13.625" customWidth="1"/>
    <col min="13833" max="13833" width="16.625" customWidth="1"/>
    <col min="13834" max="13834" width="10.625" customWidth="1"/>
    <col min="13835" max="13835" width="13.625" customWidth="1"/>
    <col min="13836" max="13836" width="16.625" customWidth="1"/>
    <col min="13837" max="13837" width="10.625" customWidth="1"/>
    <col min="13838" max="13838" width="13.625" customWidth="1"/>
    <col min="13839" max="13839" width="16.625" customWidth="1"/>
    <col min="13840" max="13840" width="10.625" customWidth="1"/>
    <col min="13841" max="13841" width="13.625" customWidth="1"/>
    <col min="13842" max="13842" width="16.5" customWidth="1"/>
    <col min="14081" max="14082" width="2.375" customWidth="1"/>
    <col min="14083" max="14083" width="2.625" customWidth="1"/>
    <col min="14084" max="14084" width="1.75" customWidth="1"/>
    <col min="14085" max="14085" width="2.375" customWidth="1"/>
    <col min="14086" max="14086" width="1.5" customWidth="1"/>
    <col min="14087" max="14087" width="10.625" customWidth="1"/>
    <col min="14088" max="14088" width="13.625" customWidth="1"/>
    <col min="14089" max="14089" width="16.625" customWidth="1"/>
    <col min="14090" max="14090" width="10.625" customWidth="1"/>
    <col min="14091" max="14091" width="13.625" customWidth="1"/>
    <col min="14092" max="14092" width="16.625" customWidth="1"/>
    <col min="14093" max="14093" width="10.625" customWidth="1"/>
    <col min="14094" max="14094" width="13.625" customWidth="1"/>
    <col min="14095" max="14095" width="16.625" customWidth="1"/>
    <col min="14096" max="14096" width="10.625" customWidth="1"/>
    <col min="14097" max="14097" width="13.625" customWidth="1"/>
    <col min="14098" max="14098" width="16.5" customWidth="1"/>
    <col min="14337" max="14338" width="2.375" customWidth="1"/>
    <col min="14339" max="14339" width="2.625" customWidth="1"/>
    <col min="14340" max="14340" width="1.75" customWidth="1"/>
    <col min="14341" max="14341" width="2.375" customWidth="1"/>
    <col min="14342" max="14342" width="1.5" customWidth="1"/>
    <col min="14343" max="14343" width="10.625" customWidth="1"/>
    <col min="14344" max="14344" width="13.625" customWidth="1"/>
    <col min="14345" max="14345" width="16.625" customWidth="1"/>
    <col min="14346" max="14346" width="10.625" customWidth="1"/>
    <col min="14347" max="14347" width="13.625" customWidth="1"/>
    <col min="14348" max="14348" width="16.625" customWidth="1"/>
    <col min="14349" max="14349" width="10.625" customWidth="1"/>
    <col min="14350" max="14350" width="13.625" customWidth="1"/>
    <col min="14351" max="14351" width="16.625" customWidth="1"/>
    <col min="14352" max="14352" width="10.625" customWidth="1"/>
    <col min="14353" max="14353" width="13.625" customWidth="1"/>
    <col min="14354" max="14354" width="16.5" customWidth="1"/>
    <col min="14593" max="14594" width="2.375" customWidth="1"/>
    <col min="14595" max="14595" width="2.625" customWidth="1"/>
    <col min="14596" max="14596" width="1.75" customWidth="1"/>
    <col min="14597" max="14597" width="2.375" customWidth="1"/>
    <col min="14598" max="14598" width="1.5" customWidth="1"/>
    <col min="14599" max="14599" width="10.625" customWidth="1"/>
    <col min="14600" max="14600" width="13.625" customWidth="1"/>
    <col min="14601" max="14601" width="16.625" customWidth="1"/>
    <col min="14602" max="14602" width="10.625" customWidth="1"/>
    <col min="14603" max="14603" width="13.625" customWidth="1"/>
    <col min="14604" max="14604" width="16.625" customWidth="1"/>
    <col min="14605" max="14605" width="10.625" customWidth="1"/>
    <col min="14606" max="14606" width="13.625" customWidth="1"/>
    <col min="14607" max="14607" width="16.625" customWidth="1"/>
    <col min="14608" max="14608" width="10.625" customWidth="1"/>
    <col min="14609" max="14609" width="13.625" customWidth="1"/>
    <col min="14610" max="14610" width="16.5" customWidth="1"/>
    <col min="14849" max="14850" width="2.375" customWidth="1"/>
    <col min="14851" max="14851" width="2.625" customWidth="1"/>
    <col min="14852" max="14852" width="1.75" customWidth="1"/>
    <col min="14853" max="14853" width="2.375" customWidth="1"/>
    <col min="14854" max="14854" width="1.5" customWidth="1"/>
    <col min="14855" max="14855" width="10.625" customWidth="1"/>
    <col min="14856" max="14856" width="13.625" customWidth="1"/>
    <col min="14857" max="14857" width="16.625" customWidth="1"/>
    <col min="14858" max="14858" width="10.625" customWidth="1"/>
    <col min="14859" max="14859" width="13.625" customWidth="1"/>
    <col min="14860" max="14860" width="16.625" customWidth="1"/>
    <col min="14861" max="14861" width="10.625" customWidth="1"/>
    <col min="14862" max="14862" width="13.625" customWidth="1"/>
    <col min="14863" max="14863" width="16.625" customWidth="1"/>
    <col min="14864" max="14864" width="10.625" customWidth="1"/>
    <col min="14865" max="14865" width="13.625" customWidth="1"/>
    <col min="14866" max="14866" width="16.5" customWidth="1"/>
    <col min="15105" max="15106" width="2.375" customWidth="1"/>
    <col min="15107" max="15107" width="2.625" customWidth="1"/>
    <col min="15108" max="15108" width="1.75" customWidth="1"/>
    <col min="15109" max="15109" width="2.375" customWidth="1"/>
    <col min="15110" max="15110" width="1.5" customWidth="1"/>
    <col min="15111" max="15111" width="10.625" customWidth="1"/>
    <col min="15112" max="15112" width="13.625" customWidth="1"/>
    <col min="15113" max="15113" width="16.625" customWidth="1"/>
    <col min="15114" max="15114" width="10.625" customWidth="1"/>
    <col min="15115" max="15115" width="13.625" customWidth="1"/>
    <col min="15116" max="15116" width="16.625" customWidth="1"/>
    <col min="15117" max="15117" width="10.625" customWidth="1"/>
    <col min="15118" max="15118" width="13.625" customWidth="1"/>
    <col min="15119" max="15119" width="16.625" customWidth="1"/>
    <col min="15120" max="15120" width="10.625" customWidth="1"/>
    <col min="15121" max="15121" width="13.625" customWidth="1"/>
    <col min="15122" max="15122" width="16.5" customWidth="1"/>
    <col min="15361" max="15362" width="2.375" customWidth="1"/>
    <col min="15363" max="15363" width="2.625" customWidth="1"/>
    <col min="15364" max="15364" width="1.75" customWidth="1"/>
    <col min="15365" max="15365" width="2.375" customWidth="1"/>
    <col min="15366" max="15366" width="1.5" customWidth="1"/>
    <col min="15367" max="15367" width="10.625" customWidth="1"/>
    <col min="15368" max="15368" width="13.625" customWidth="1"/>
    <col min="15369" max="15369" width="16.625" customWidth="1"/>
    <col min="15370" max="15370" width="10.625" customWidth="1"/>
    <col min="15371" max="15371" width="13.625" customWidth="1"/>
    <col min="15372" max="15372" width="16.625" customWidth="1"/>
    <col min="15373" max="15373" width="10.625" customWidth="1"/>
    <col min="15374" max="15374" width="13.625" customWidth="1"/>
    <col min="15375" max="15375" width="16.625" customWidth="1"/>
    <col min="15376" max="15376" width="10.625" customWidth="1"/>
    <col min="15377" max="15377" width="13.625" customWidth="1"/>
    <col min="15378" max="15378" width="16.5" customWidth="1"/>
    <col min="15617" max="15618" width="2.375" customWidth="1"/>
    <col min="15619" max="15619" width="2.625" customWidth="1"/>
    <col min="15620" max="15620" width="1.75" customWidth="1"/>
    <col min="15621" max="15621" width="2.375" customWidth="1"/>
    <col min="15622" max="15622" width="1.5" customWidth="1"/>
    <col min="15623" max="15623" width="10.625" customWidth="1"/>
    <col min="15624" max="15624" width="13.625" customWidth="1"/>
    <col min="15625" max="15625" width="16.625" customWidth="1"/>
    <col min="15626" max="15626" width="10.625" customWidth="1"/>
    <col min="15627" max="15627" width="13.625" customWidth="1"/>
    <col min="15628" max="15628" width="16.625" customWidth="1"/>
    <col min="15629" max="15629" width="10.625" customWidth="1"/>
    <col min="15630" max="15630" width="13.625" customWidth="1"/>
    <col min="15631" max="15631" width="16.625" customWidth="1"/>
    <col min="15632" max="15632" width="10.625" customWidth="1"/>
    <col min="15633" max="15633" width="13.625" customWidth="1"/>
    <col min="15634" max="15634" width="16.5" customWidth="1"/>
    <col min="15873" max="15874" width="2.375" customWidth="1"/>
    <col min="15875" max="15875" width="2.625" customWidth="1"/>
    <col min="15876" max="15876" width="1.75" customWidth="1"/>
    <col min="15877" max="15877" width="2.375" customWidth="1"/>
    <col min="15878" max="15878" width="1.5" customWidth="1"/>
    <col min="15879" max="15879" width="10.625" customWidth="1"/>
    <col min="15880" max="15880" width="13.625" customWidth="1"/>
    <col min="15881" max="15881" width="16.625" customWidth="1"/>
    <col min="15882" max="15882" width="10.625" customWidth="1"/>
    <col min="15883" max="15883" width="13.625" customWidth="1"/>
    <col min="15884" max="15884" width="16.625" customWidth="1"/>
    <col min="15885" max="15885" width="10.625" customWidth="1"/>
    <col min="15886" max="15886" width="13.625" customWidth="1"/>
    <col min="15887" max="15887" width="16.625" customWidth="1"/>
    <col min="15888" max="15888" width="10.625" customWidth="1"/>
    <col min="15889" max="15889" width="13.625" customWidth="1"/>
    <col min="15890" max="15890" width="16.5" customWidth="1"/>
    <col min="16129" max="16130" width="2.375" customWidth="1"/>
    <col min="16131" max="16131" width="2.625" customWidth="1"/>
    <col min="16132" max="16132" width="1.75" customWidth="1"/>
    <col min="16133" max="16133" width="2.375" customWidth="1"/>
    <col min="16134" max="16134" width="1.5" customWidth="1"/>
    <col min="16135" max="16135" width="10.625" customWidth="1"/>
    <col min="16136" max="16136" width="13.625" customWidth="1"/>
    <col min="16137" max="16137" width="16.625" customWidth="1"/>
    <col min="16138" max="16138" width="10.625" customWidth="1"/>
    <col min="16139" max="16139" width="13.625" customWidth="1"/>
    <col min="16140" max="16140" width="16.625" customWidth="1"/>
    <col min="16141" max="16141" width="10.625" customWidth="1"/>
    <col min="16142" max="16142" width="13.625" customWidth="1"/>
    <col min="16143" max="16143" width="16.625" customWidth="1"/>
    <col min="16144" max="16144" width="10.625" customWidth="1"/>
    <col min="16145" max="16145" width="13.625" customWidth="1"/>
    <col min="16146" max="16146" width="16.5" customWidth="1"/>
  </cols>
  <sheetData>
    <row r="1" spans="1:18" ht="22.5" x14ac:dyDescent="0.4">
      <c r="R1" s="323" t="s">
        <v>456</v>
      </c>
    </row>
    <row r="2" spans="1:18" ht="15" customHeight="1" x14ac:dyDescent="0.4">
      <c r="A2" s="884" t="s">
        <v>375</v>
      </c>
      <c r="B2" s="884"/>
      <c r="C2" s="884"/>
      <c r="D2" s="884"/>
      <c r="E2" s="884"/>
      <c r="F2" s="884"/>
      <c r="G2" s="884"/>
      <c r="H2" s="884"/>
      <c r="I2" s="884"/>
      <c r="J2" s="884"/>
      <c r="K2" s="884"/>
      <c r="L2" s="884"/>
      <c r="M2" s="884"/>
      <c r="N2" s="884"/>
      <c r="O2" s="884"/>
      <c r="P2" s="884"/>
      <c r="Q2" s="884"/>
      <c r="R2" s="884"/>
    </row>
    <row r="3" spans="1:18" ht="15" customHeight="1" x14ac:dyDescent="0.4">
      <c r="A3" s="884"/>
      <c r="B3" s="884"/>
      <c r="C3" s="884"/>
      <c r="D3" s="884"/>
      <c r="E3" s="884"/>
      <c r="F3" s="884"/>
      <c r="G3" s="884"/>
      <c r="H3" s="884"/>
      <c r="I3" s="884"/>
      <c r="J3" s="884"/>
      <c r="K3" s="884"/>
      <c r="L3" s="884"/>
      <c r="M3" s="884"/>
      <c r="N3" s="884"/>
      <c r="O3" s="884"/>
      <c r="P3" s="884"/>
      <c r="Q3" s="884"/>
      <c r="R3" s="884"/>
    </row>
    <row r="4" spans="1:18" ht="24" thickBot="1" x14ac:dyDescent="0.45">
      <c r="A4" s="324"/>
      <c r="B4" s="324"/>
      <c r="C4" s="324"/>
      <c r="D4" s="324"/>
      <c r="E4" s="324"/>
      <c r="F4" s="324"/>
      <c r="G4" s="324"/>
      <c r="H4" s="324"/>
      <c r="I4" s="324"/>
      <c r="J4" s="324"/>
      <c r="K4" s="324"/>
      <c r="L4" s="324"/>
      <c r="M4" s="324"/>
      <c r="N4" s="325"/>
      <c r="O4" s="324"/>
      <c r="P4" s="324"/>
      <c r="Q4" s="325"/>
      <c r="R4" s="326" t="s">
        <v>376</v>
      </c>
    </row>
    <row r="5" spans="1:18" ht="21" customHeight="1" x14ac:dyDescent="0.4">
      <c r="A5" s="885" t="s">
        <v>700</v>
      </c>
      <c r="B5" s="886"/>
      <c r="C5" s="886"/>
      <c r="D5" s="886"/>
      <c r="E5" s="886"/>
      <c r="F5" s="886"/>
      <c r="G5" s="894" t="s">
        <v>701</v>
      </c>
      <c r="H5" s="894"/>
      <c r="I5" s="894"/>
      <c r="J5" s="894" t="s">
        <v>702</v>
      </c>
      <c r="K5" s="894"/>
      <c r="L5" s="894"/>
      <c r="M5" s="886" t="s">
        <v>703</v>
      </c>
      <c r="N5" s="886"/>
      <c r="O5" s="886"/>
      <c r="P5" s="900" t="s">
        <v>704</v>
      </c>
      <c r="Q5" s="901"/>
      <c r="R5" s="901"/>
    </row>
    <row r="6" spans="1:18" ht="21" customHeight="1" x14ac:dyDescent="0.4">
      <c r="A6" s="887"/>
      <c r="B6" s="888"/>
      <c r="C6" s="888"/>
      <c r="D6" s="888"/>
      <c r="E6" s="888"/>
      <c r="F6" s="888"/>
      <c r="G6" s="888"/>
      <c r="H6" s="888"/>
      <c r="I6" s="888"/>
      <c r="J6" s="888"/>
      <c r="K6" s="888"/>
      <c r="L6" s="888"/>
      <c r="M6" s="888"/>
      <c r="N6" s="888"/>
      <c r="O6" s="888"/>
      <c r="P6" s="902"/>
      <c r="Q6" s="903"/>
      <c r="R6" s="903"/>
    </row>
    <row r="7" spans="1:18" ht="21" customHeight="1" x14ac:dyDescent="0.4">
      <c r="A7" s="887"/>
      <c r="B7" s="888"/>
      <c r="C7" s="888"/>
      <c r="D7" s="888"/>
      <c r="E7" s="888"/>
      <c r="F7" s="888"/>
      <c r="G7" s="878" t="s">
        <v>705</v>
      </c>
      <c r="H7" s="878" t="s">
        <v>706</v>
      </c>
      <c r="I7" s="878" t="s">
        <v>707</v>
      </c>
      <c r="J7" s="878" t="s">
        <v>705</v>
      </c>
      <c r="K7" s="878" t="s">
        <v>706</v>
      </c>
      <c r="L7" s="878" t="s">
        <v>707</v>
      </c>
      <c r="M7" s="878" t="s">
        <v>705</v>
      </c>
      <c r="N7" s="878" t="s">
        <v>706</v>
      </c>
      <c r="O7" s="878" t="s">
        <v>707</v>
      </c>
      <c r="P7" s="895" t="s">
        <v>705</v>
      </c>
      <c r="Q7" s="878" t="s">
        <v>706</v>
      </c>
      <c r="R7" s="877" t="s">
        <v>707</v>
      </c>
    </row>
    <row r="8" spans="1:18" ht="21" customHeight="1" x14ac:dyDescent="0.4">
      <c r="A8" s="887"/>
      <c r="B8" s="888"/>
      <c r="C8" s="888"/>
      <c r="D8" s="888"/>
      <c r="E8" s="888"/>
      <c r="F8" s="888"/>
      <c r="G8" s="878"/>
      <c r="H8" s="878"/>
      <c r="I8" s="878"/>
      <c r="J8" s="878"/>
      <c r="K8" s="878"/>
      <c r="L8" s="878"/>
      <c r="M8" s="878"/>
      <c r="N8" s="878"/>
      <c r="O8" s="878"/>
      <c r="P8" s="896"/>
      <c r="Q8" s="878"/>
      <c r="R8" s="877"/>
    </row>
    <row r="9" spans="1:18" ht="21" customHeight="1" x14ac:dyDescent="0.4">
      <c r="A9" s="887"/>
      <c r="B9" s="888"/>
      <c r="C9" s="888"/>
      <c r="D9" s="888"/>
      <c r="E9" s="888"/>
      <c r="F9" s="888"/>
      <c r="G9" s="878"/>
      <c r="H9" s="878"/>
      <c r="I9" s="878"/>
      <c r="J9" s="878"/>
      <c r="K9" s="878"/>
      <c r="L9" s="878"/>
      <c r="M9" s="878"/>
      <c r="N9" s="878"/>
      <c r="O9" s="878"/>
      <c r="P9" s="897"/>
      <c r="Q9" s="878"/>
      <c r="R9" s="877"/>
    </row>
    <row r="10" spans="1:18" ht="21" customHeight="1" x14ac:dyDescent="0.4">
      <c r="A10" s="893"/>
      <c r="B10" s="893"/>
      <c r="C10" s="880"/>
      <c r="D10" s="880"/>
      <c r="E10" s="880"/>
      <c r="F10" s="881"/>
      <c r="G10" s="327"/>
      <c r="H10" s="328"/>
      <c r="I10" s="328"/>
      <c r="J10" s="328"/>
      <c r="K10" s="328"/>
      <c r="L10" s="328"/>
      <c r="M10" s="327"/>
      <c r="N10" s="327"/>
      <c r="O10" s="327"/>
      <c r="P10" s="329"/>
      <c r="Q10" s="329"/>
      <c r="R10" s="329"/>
    </row>
    <row r="11" spans="1:18" ht="21" customHeight="1" x14ac:dyDescent="0.4">
      <c r="A11" s="879">
        <f t="shared" ref="A11:A16" si="0">VALUE(TEXT(C11,"e"))</f>
        <v>30</v>
      </c>
      <c r="B11" s="879"/>
      <c r="C11" s="882">
        <v>43252</v>
      </c>
      <c r="D11" s="882"/>
      <c r="E11" s="882"/>
      <c r="F11" s="883"/>
      <c r="G11" s="330">
        <v>1788</v>
      </c>
      <c r="H11" s="331">
        <v>427706</v>
      </c>
      <c r="I11" s="330">
        <v>7731432</v>
      </c>
      <c r="J11" s="330">
        <v>1491</v>
      </c>
      <c r="K11" s="330">
        <v>253396</v>
      </c>
      <c r="L11" s="330">
        <v>4651275</v>
      </c>
      <c r="M11" s="330">
        <v>3</v>
      </c>
      <c r="N11" s="330">
        <v>1447</v>
      </c>
      <c r="O11" s="330">
        <v>56990</v>
      </c>
      <c r="P11" s="330">
        <v>19</v>
      </c>
      <c r="Q11" s="330">
        <v>16763</v>
      </c>
      <c r="R11" s="330">
        <v>305650</v>
      </c>
    </row>
    <row r="12" spans="1:18" ht="21" customHeight="1" x14ac:dyDescent="0.4">
      <c r="A12" s="879">
        <f t="shared" si="0"/>
        <v>30</v>
      </c>
      <c r="B12" s="879"/>
      <c r="C12" s="882">
        <f>DATE(YEAR(C11),MONTH(C11)+1,1)</f>
        <v>43282</v>
      </c>
      <c r="D12" s="882"/>
      <c r="E12" s="882"/>
      <c r="F12" s="883"/>
      <c r="G12" s="330">
        <v>1775</v>
      </c>
      <c r="H12" s="331">
        <v>437411</v>
      </c>
      <c r="I12" s="330">
        <v>9493217</v>
      </c>
      <c r="J12" s="330">
        <v>1497</v>
      </c>
      <c r="K12" s="330">
        <v>261898</v>
      </c>
      <c r="L12" s="330">
        <v>4726074</v>
      </c>
      <c r="M12" s="330">
        <v>5</v>
      </c>
      <c r="N12" s="330">
        <v>886</v>
      </c>
      <c r="O12" s="330">
        <v>16300</v>
      </c>
      <c r="P12" s="330">
        <v>22</v>
      </c>
      <c r="Q12" s="330">
        <v>10493</v>
      </c>
      <c r="R12" s="330">
        <v>212496</v>
      </c>
    </row>
    <row r="13" spans="1:18" ht="21" customHeight="1" x14ac:dyDescent="0.4">
      <c r="A13" s="879">
        <f t="shared" si="0"/>
        <v>30</v>
      </c>
      <c r="B13" s="879"/>
      <c r="C13" s="882">
        <f>DATE(YEAR(C12),MONTH(C12)+1,1)</f>
        <v>43313</v>
      </c>
      <c r="D13" s="882"/>
      <c r="E13" s="882"/>
      <c r="F13" s="883"/>
      <c r="G13" s="330">
        <v>1637</v>
      </c>
      <c r="H13" s="331">
        <v>355290</v>
      </c>
      <c r="I13" s="330">
        <v>5972822</v>
      </c>
      <c r="J13" s="330">
        <v>1331</v>
      </c>
      <c r="K13" s="330">
        <v>232658</v>
      </c>
      <c r="L13" s="330">
        <v>4180219</v>
      </c>
      <c r="M13" s="330">
        <v>2</v>
      </c>
      <c r="N13" s="330">
        <v>84</v>
      </c>
      <c r="O13" s="330">
        <v>400</v>
      </c>
      <c r="P13" s="330">
        <v>13</v>
      </c>
      <c r="Q13" s="330">
        <v>2077</v>
      </c>
      <c r="R13" s="330">
        <v>38739</v>
      </c>
    </row>
    <row r="14" spans="1:18" ht="21" customHeight="1" x14ac:dyDescent="0.4">
      <c r="A14" s="879">
        <f t="shared" si="0"/>
        <v>30</v>
      </c>
      <c r="B14" s="879"/>
      <c r="C14" s="882">
        <f>DATE(YEAR(C13),MONTH(C13)+1,1)</f>
        <v>43344</v>
      </c>
      <c r="D14" s="882"/>
      <c r="E14" s="882"/>
      <c r="F14" s="883"/>
      <c r="G14" s="330">
        <v>1754</v>
      </c>
      <c r="H14" s="331">
        <v>476708</v>
      </c>
      <c r="I14" s="330">
        <v>9271600</v>
      </c>
      <c r="J14" s="330">
        <v>1467</v>
      </c>
      <c r="K14" s="330">
        <v>252585</v>
      </c>
      <c r="L14" s="330">
        <v>4601817</v>
      </c>
      <c r="M14" s="330">
        <v>4</v>
      </c>
      <c r="N14" s="330">
        <v>1881</v>
      </c>
      <c r="O14" s="330">
        <v>39084</v>
      </c>
      <c r="P14" s="330">
        <v>23</v>
      </c>
      <c r="Q14" s="330">
        <v>18762</v>
      </c>
      <c r="R14" s="330">
        <v>373533</v>
      </c>
    </row>
    <row r="15" spans="1:18" ht="21" customHeight="1" x14ac:dyDescent="0.4">
      <c r="A15" s="879">
        <f t="shared" si="0"/>
        <v>30</v>
      </c>
      <c r="B15" s="879"/>
      <c r="C15" s="882">
        <f>DATE(YEAR(C14),MONTH(C14)+1,1)</f>
        <v>43374</v>
      </c>
      <c r="D15" s="882"/>
      <c r="E15" s="882"/>
      <c r="F15" s="883"/>
      <c r="G15" s="330">
        <v>1660</v>
      </c>
      <c r="H15" s="331">
        <v>395794</v>
      </c>
      <c r="I15" s="331">
        <v>7173524</v>
      </c>
      <c r="J15" s="330">
        <v>1361</v>
      </c>
      <c r="K15" s="330">
        <v>251144</v>
      </c>
      <c r="L15" s="330">
        <v>4642754</v>
      </c>
      <c r="M15" s="330">
        <v>0</v>
      </c>
      <c r="N15" s="330">
        <v>0</v>
      </c>
      <c r="O15" s="330">
        <v>0</v>
      </c>
      <c r="P15" s="330">
        <v>22</v>
      </c>
      <c r="Q15" s="330">
        <v>15980</v>
      </c>
      <c r="R15" s="330">
        <v>322673</v>
      </c>
    </row>
    <row r="16" spans="1:18" ht="21" customHeight="1" x14ac:dyDescent="0.4">
      <c r="A16" s="879">
        <f t="shared" si="0"/>
        <v>30</v>
      </c>
      <c r="B16" s="879"/>
      <c r="C16" s="882">
        <f>DATE(YEAR(C15),MONTH(C15)+1,1)</f>
        <v>43405</v>
      </c>
      <c r="D16" s="882"/>
      <c r="E16" s="882"/>
      <c r="F16" s="883"/>
      <c r="G16" s="330">
        <f>[6]B007!D9</f>
        <v>2067</v>
      </c>
      <c r="H16" s="331">
        <f>[6]B007!E9</f>
        <v>557033</v>
      </c>
      <c r="I16" s="331">
        <f>[6]B007!F9</f>
        <v>10789562</v>
      </c>
      <c r="J16" s="331">
        <f>[6]B007!G9</f>
        <v>1638</v>
      </c>
      <c r="K16" s="331">
        <f>[6]B007!H9</f>
        <v>318203</v>
      </c>
      <c r="L16" s="331">
        <f>[6]B007!I9</f>
        <v>5827228</v>
      </c>
      <c r="M16" s="331">
        <f>[6]B007!J9</f>
        <v>2</v>
      </c>
      <c r="N16" s="331">
        <f>[6]B007!K9</f>
        <v>5036</v>
      </c>
      <c r="O16" s="331">
        <f>[6]B007!L9</f>
        <v>70300</v>
      </c>
      <c r="P16" s="331">
        <f>[6]B007!M9</f>
        <v>27</v>
      </c>
      <c r="Q16" s="331">
        <f>[6]B007!N9</f>
        <v>6692</v>
      </c>
      <c r="R16" s="331">
        <f>[6]B007!O9</f>
        <v>126254</v>
      </c>
    </row>
    <row r="17" spans="1:18" ht="21" customHeight="1" thickBot="1" x14ac:dyDescent="0.45">
      <c r="A17" s="332"/>
      <c r="B17" s="332"/>
      <c r="C17" s="332"/>
      <c r="D17" s="332"/>
      <c r="E17" s="332"/>
      <c r="F17" s="333"/>
      <c r="G17" s="332"/>
      <c r="H17" s="332"/>
      <c r="I17" s="332"/>
      <c r="J17" s="332"/>
      <c r="K17" s="332"/>
      <c r="L17" s="332"/>
      <c r="M17" s="332"/>
      <c r="N17" s="332"/>
      <c r="O17" s="332"/>
      <c r="P17" s="332"/>
      <c r="Q17" s="332"/>
      <c r="R17" s="332"/>
    </row>
    <row r="18" spans="1:18" ht="21" customHeight="1" thickBot="1" x14ac:dyDescent="0.45">
      <c r="A18" s="329"/>
      <c r="B18" s="329"/>
      <c r="C18" s="329"/>
      <c r="D18" s="329"/>
      <c r="E18" s="329"/>
      <c r="F18" s="329"/>
      <c r="G18" s="329"/>
      <c r="H18" s="329"/>
      <c r="I18" s="329"/>
      <c r="J18" s="329"/>
      <c r="K18" s="329"/>
      <c r="L18" s="329"/>
      <c r="M18" s="329"/>
      <c r="N18" s="329"/>
      <c r="O18" s="329"/>
      <c r="P18" s="329"/>
      <c r="Q18" s="329"/>
      <c r="R18" s="329"/>
    </row>
    <row r="19" spans="1:18" ht="21" customHeight="1" x14ac:dyDescent="0.4">
      <c r="A19" s="885" t="s">
        <v>700</v>
      </c>
      <c r="B19" s="886"/>
      <c r="C19" s="886"/>
      <c r="D19" s="886"/>
      <c r="E19" s="886"/>
      <c r="F19" s="886"/>
      <c r="G19" s="900" t="s">
        <v>708</v>
      </c>
      <c r="H19" s="901"/>
      <c r="I19" s="901"/>
      <c r="J19" s="905" t="s">
        <v>709</v>
      </c>
      <c r="K19" s="906"/>
      <c r="L19" s="907"/>
      <c r="M19" s="886" t="s">
        <v>710</v>
      </c>
      <c r="N19" s="886"/>
      <c r="O19" s="886"/>
      <c r="P19" s="889" t="s">
        <v>711</v>
      </c>
      <c r="Q19" s="890"/>
      <c r="R19" s="890"/>
    </row>
    <row r="20" spans="1:18" ht="21" customHeight="1" x14ac:dyDescent="0.4">
      <c r="A20" s="887"/>
      <c r="B20" s="888"/>
      <c r="C20" s="888"/>
      <c r="D20" s="888"/>
      <c r="E20" s="888"/>
      <c r="F20" s="888"/>
      <c r="G20" s="902"/>
      <c r="H20" s="903"/>
      <c r="I20" s="903"/>
      <c r="J20" s="908"/>
      <c r="K20" s="909"/>
      <c r="L20" s="910"/>
      <c r="M20" s="888"/>
      <c r="N20" s="888"/>
      <c r="O20" s="888"/>
      <c r="P20" s="891"/>
      <c r="Q20" s="892"/>
      <c r="R20" s="892"/>
    </row>
    <row r="21" spans="1:18" ht="21" customHeight="1" x14ac:dyDescent="0.4">
      <c r="A21" s="887"/>
      <c r="B21" s="888"/>
      <c r="C21" s="888"/>
      <c r="D21" s="888"/>
      <c r="E21" s="888"/>
      <c r="F21" s="888"/>
      <c r="G21" s="878" t="s">
        <v>705</v>
      </c>
      <c r="H21" s="878" t="s">
        <v>706</v>
      </c>
      <c r="I21" s="878" t="s">
        <v>707</v>
      </c>
      <c r="J21" s="878" t="s">
        <v>705</v>
      </c>
      <c r="K21" s="878" t="s">
        <v>706</v>
      </c>
      <c r="L21" s="878" t="s">
        <v>707</v>
      </c>
      <c r="M21" s="878" t="s">
        <v>705</v>
      </c>
      <c r="N21" s="878" t="s">
        <v>706</v>
      </c>
      <c r="O21" s="878" t="s">
        <v>707</v>
      </c>
      <c r="P21" s="895" t="s">
        <v>705</v>
      </c>
      <c r="Q21" s="878" t="s">
        <v>706</v>
      </c>
      <c r="R21" s="877" t="s">
        <v>707</v>
      </c>
    </row>
    <row r="22" spans="1:18" ht="21" customHeight="1" x14ac:dyDescent="0.4">
      <c r="A22" s="887"/>
      <c r="B22" s="888"/>
      <c r="C22" s="888"/>
      <c r="D22" s="888"/>
      <c r="E22" s="888"/>
      <c r="F22" s="888"/>
      <c r="G22" s="878"/>
      <c r="H22" s="878"/>
      <c r="I22" s="878"/>
      <c r="J22" s="878"/>
      <c r="K22" s="878"/>
      <c r="L22" s="878"/>
      <c r="M22" s="878"/>
      <c r="N22" s="878"/>
      <c r="O22" s="878"/>
      <c r="P22" s="896"/>
      <c r="Q22" s="878"/>
      <c r="R22" s="877"/>
    </row>
    <row r="23" spans="1:18" ht="21" customHeight="1" x14ac:dyDescent="0.4">
      <c r="A23" s="887"/>
      <c r="B23" s="888"/>
      <c r="C23" s="888"/>
      <c r="D23" s="888"/>
      <c r="E23" s="888"/>
      <c r="F23" s="888"/>
      <c r="G23" s="878"/>
      <c r="H23" s="878"/>
      <c r="I23" s="878"/>
      <c r="J23" s="878"/>
      <c r="K23" s="878"/>
      <c r="L23" s="878"/>
      <c r="M23" s="878"/>
      <c r="N23" s="878"/>
      <c r="O23" s="878"/>
      <c r="P23" s="897"/>
      <c r="Q23" s="878"/>
      <c r="R23" s="877"/>
    </row>
    <row r="24" spans="1:18" ht="21" customHeight="1" x14ac:dyDescent="0.4">
      <c r="A24" s="893"/>
      <c r="B24" s="893"/>
      <c r="C24" s="880"/>
      <c r="D24" s="880"/>
      <c r="E24" s="880"/>
      <c r="F24" s="881"/>
      <c r="G24" s="334"/>
      <c r="H24" s="329"/>
      <c r="I24" s="329"/>
      <c r="J24" s="329"/>
      <c r="K24" s="329"/>
      <c r="L24" s="329"/>
      <c r="M24" s="335"/>
      <c r="N24" s="329"/>
      <c r="O24" s="329"/>
      <c r="P24" s="335"/>
      <c r="Q24" s="329"/>
      <c r="R24" s="329"/>
    </row>
    <row r="25" spans="1:18" ht="21" customHeight="1" x14ac:dyDescent="0.4">
      <c r="A25" s="879">
        <f t="shared" ref="A25:A30" si="1">VALUE(TEXT(C25,"e"))</f>
        <v>30</v>
      </c>
      <c r="B25" s="879"/>
      <c r="C25" s="882">
        <f>C11</f>
        <v>43252</v>
      </c>
      <c r="D25" s="882"/>
      <c r="E25" s="882"/>
      <c r="F25" s="883"/>
      <c r="G25" s="336">
        <v>11</v>
      </c>
      <c r="H25" s="330">
        <v>2127</v>
      </c>
      <c r="I25" s="330">
        <v>33180</v>
      </c>
      <c r="J25" s="330">
        <v>20</v>
      </c>
      <c r="K25" s="330">
        <v>6201</v>
      </c>
      <c r="L25" s="330">
        <v>45510</v>
      </c>
      <c r="M25" s="330">
        <v>38</v>
      </c>
      <c r="N25" s="330">
        <v>54381</v>
      </c>
      <c r="O25" s="330">
        <v>772488</v>
      </c>
      <c r="P25" s="330">
        <v>3</v>
      </c>
      <c r="Q25" s="330">
        <v>188</v>
      </c>
      <c r="R25" s="330">
        <v>1940</v>
      </c>
    </row>
    <row r="26" spans="1:18" ht="21" customHeight="1" x14ac:dyDescent="0.4">
      <c r="A26" s="879">
        <f t="shared" si="1"/>
        <v>30</v>
      </c>
      <c r="B26" s="879"/>
      <c r="C26" s="882">
        <f>DATE(YEAR(C25),MONTH(C25)+1,1)</f>
        <v>43282</v>
      </c>
      <c r="D26" s="882"/>
      <c r="E26" s="882"/>
      <c r="F26" s="883"/>
      <c r="G26" s="336">
        <v>16</v>
      </c>
      <c r="H26" s="330">
        <v>2680</v>
      </c>
      <c r="I26" s="330">
        <v>23260</v>
      </c>
      <c r="J26" s="330">
        <v>16</v>
      </c>
      <c r="K26" s="330">
        <v>1683</v>
      </c>
      <c r="L26" s="330">
        <v>22800</v>
      </c>
      <c r="M26" s="330">
        <v>28</v>
      </c>
      <c r="N26" s="330">
        <v>7815</v>
      </c>
      <c r="O26" s="330">
        <v>127422</v>
      </c>
      <c r="P26" s="330">
        <v>3</v>
      </c>
      <c r="Q26" s="330">
        <v>408</v>
      </c>
      <c r="R26" s="330">
        <v>7880</v>
      </c>
    </row>
    <row r="27" spans="1:18" ht="21" customHeight="1" x14ac:dyDescent="0.4">
      <c r="A27" s="879">
        <f t="shared" si="1"/>
        <v>30</v>
      </c>
      <c r="B27" s="879"/>
      <c r="C27" s="882">
        <f>DATE(YEAR(C26),MONTH(C26)+1,1)</f>
        <v>43313</v>
      </c>
      <c r="D27" s="882"/>
      <c r="E27" s="882"/>
      <c r="F27" s="883"/>
      <c r="G27" s="336">
        <v>14</v>
      </c>
      <c r="H27" s="330">
        <v>2351</v>
      </c>
      <c r="I27" s="330">
        <v>19847</v>
      </c>
      <c r="J27" s="330">
        <v>18</v>
      </c>
      <c r="K27" s="330">
        <v>3746</v>
      </c>
      <c r="L27" s="330">
        <v>47175</v>
      </c>
      <c r="M27" s="330">
        <v>30</v>
      </c>
      <c r="N27" s="330">
        <v>20039</v>
      </c>
      <c r="O27" s="330">
        <v>180405</v>
      </c>
      <c r="P27" s="330">
        <v>5</v>
      </c>
      <c r="Q27" s="330">
        <v>693</v>
      </c>
      <c r="R27" s="330">
        <v>21920</v>
      </c>
    </row>
    <row r="28" spans="1:18" ht="21" customHeight="1" x14ac:dyDescent="0.4">
      <c r="A28" s="879">
        <f t="shared" si="1"/>
        <v>30</v>
      </c>
      <c r="B28" s="879"/>
      <c r="C28" s="882">
        <f>DATE(YEAR(C27),MONTH(C27)+1,1)</f>
        <v>43344</v>
      </c>
      <c r="D28" s="882"/>
      <c r="E28" s="882"/>
      <c r="F28" s="883"/>
      <c r="G28" s="336">
        <v>17</v>
      </c>
      <c r="H28" s="330">
        <v>2567</v>
      </c>
      <c r="I28" s="330">
        <v>23910</v>
      </c>
      <c r="J28" s="330">
        <v>15</v>
      </c>
      <c r="K28" s="330">
        <v>2985</v>
      </c>
      <c r="L28" s="330">
        <v>68580</v>
      </c>
      <c r="M28" s="330">
        <v>50</v>
      </c>
      <c r="N28" s="330">
        <v>23912</v>
      </c>
      <c r="O28" s="330">
        <v>318807</v>
      </c>
      <c r="P28" s="330">
        <v>6</v>
      </c>
      <c r="Q28" s="330">
        <v>2776</v>
      </c>
      <c r="R28" s="330">
        <v>34030</v>
      </c>
    </row>
    <row r="29" spans="1:18" ht="21" customHeight="1" x14ac:dyDescent="0.4">
      <c r="A29" s="879">
        <f t="shared" si="1"/>
        <v>30</v>
      </c>
      <c r="B29" s="879"/>
      <c r="C29" s="882">
        <f>DATE(YEAR(C28),MONTH(C28)+1,1)</f>
        <v>43374</v>
      </c>
      <c r="D29" s="882"/>
      <c r="E29" s="882"/>
      <c r="F29" s="883"/>
      <c r="G29" s="336">
        <v>35</v>
      </c>
      <c r="H29" s="330">
        <v>10454</v>
      </c>
      <c r="I29" s="330">
        <v>90030</v>
      </c>
      <c r="J29" s="330">
        <v>17</v>
      </c>
      <c r="K29" s="330">
        <v>4216</v>
      </c>
      <c r="L29" s="330">
        <v>68013</v>
      </c>
      <c r="M29" s="330">
        <v>30</v>
      </c>
      <c r="N29" s="330">
        <v>14076</v>
      </c>
      <c r="O29" s="330">
        <v>250420</v>
      </c>
      <c r="P29" s="330">
        <v>1</v>
      </c>
      <c r="Q29" s="330">
        <v>334</v>
      </c>
      <c r="R29" s="330">
        <v>1900</v>
      </c>
    </row>
    <row r="30" spans="1:18" ht="21" customHeight="1" x14ac:dyDescent="0.4">
      <c r="A30" s="879">
        <f t="shared" si="1"/>
        <v>30</v>
      </c>
      <c r="B30" s="879"/>
      <c r="C30" s="882">
        <f>DATE(YEAR(C29),MONTH(C29)+1,1)</f>
        <v>43405</v>
      </c>
      <c r="D30" s="882"/>
      <c r="E30" s="882"/>
      <c r="F30" s="883"/>
      <c r="G30" s="336">
        <f>[6]B007!P9</f>
        <v>14</v>
      </c>
      <c r="H30" s="330">
        <f>[6]B007!Q9</f>
        <v>1144</v>
      </c>
      <c r="I30" s="330">
        <f>[6]B007!R9</f>
        <v>14215</v>
      </c>
      <c r="J30" s="330">
        <f>[6]B007!S9</f>
        <v>15</v>
      </c>
      <c r="K30" s="330">
        <f>[6]B007!T9</f>
        <v>13953</v>
      </c>
      <c r="L30" s="330">
        <f>[6]B007!U9</f>
        <v>114800</v>
      </c>
      <c r="M30" s="330">
        <f>[6]B007!V9</f>
        <v>41</v>
      </c>
      <c r="N30" s="330">
        <f>[6]B007!W9</f>
        <v>16938</v>
      </c>
      <c r="O30" s="330">
        <f>[6]B007!X9</f>
        <v>216740</v>
      </c>
      <c r="P30" s="330">
        <f>[6]B007!Y9</f>
        <v>3</v>
      </c>
      <c r="Q30" s="330">
        <f>[6]B007!Z9</f>
        <v>237</v>
      </c>
      <c r="R30" s="330">
        <f>[6]B007!AA9</f>
        <v>12875</v>
      </c>
    </row>
    <row r="31" spans="1:18" ht="21" customHeight="1" thickBot="1" x14ac:dyDescent="0.45">
      <c r="A31" s="332"/>
      <c r="B31" s="332"/>
      <c r="C31" s="332"/>
      <c r="D31" s="332"/>
      <c r="E31" s="332"/>
      <c r="F31" s="333"/>
      <c r="G31" s="337"/>
      <c r="H31" s="332"/>
      <c r="I31" s="332"/>
      <c r="J31" s="332"/>
      <c r="K31" s="332"/>
      <c r="L31" s="332"/>
      <c r="M31" s="332"/>
      <c r="N31" s="332"/>
      <c r="O31" s="332"/>
      <c r="P31" s="332"/>
      <c r="Q31" s="332"/>
      <c r="R31" s="332"/>
    </row>
    <row r="32" spans="1:18" ht="21" customHeight="1" thickBot="1" x14ac:dyDescent="0.45">
      <c r="A32" s="332"/>
      <c r="B32" s="332"/>
      <c r="C32" s="332"/>
      <c r="D32" s="332"/>
      <c r="E32" s="332"/>
      <c r="F32" s="332"/>
      <c r="G32" s="332"/>
      <c r="H32" s="332"/>
      <c r="I32" s="332"/>
      <c r="J32" s="329"/>
      <c r="K32" s="329"/>
      <c r="L32" s="329"/>
      <c r="M32" s="329"/>
      <c r="N32" s="329"/>
      <c r="O32" s="329"/>
      <c r="P32" s="329"/>
      <c r="Q32" s="329"/>
      <c r="R32" s="329"/>
    </row>
    <row r="33" spans="1:18" ht="21" customHeight="1" x14ac:dyDescent="0.4">
      <c r="A33" s="885" t="s">
        <v>700</v>
      </c>
      <c r="B33" s="886"/>
      <c r="C33" s="886"/>
      <c r="D33" s="886"/>
      <c r="E33" s="886"/>
      <c r="F33" s="886"/>
      <c r="G33" s="900" t="s">
        <v>712</v>
      </c>
      <c r="H33" s="901"/>
      <c r="I33" s="901"/>
      <c r="J33" s="900" t="s">
        <v>713</v>
      </c>
      <c r="K33" s="901"/>
      <c r="L33" s="901"/>
      <c r="M33" s="886" t="s">
        <v>714</v>
      </c>
      <c r="N33" s="886"/>
      <c r="O33" s="886"/>
      <c r="P33" s="886" t="s">
        <v>715</v>
      </c>
      <c r="Q33" s="886"/>
      <c r="R33" s="898"/>
    </row>
    <row r="34" spans="1:18" ht="21" customHeight="1" x14ac:dyDescent="0.4">
      <c r="A34" s="887"/>
      <c r="B34" s="888"/>
      <c r="C34" s="888"/>
      <c r="D34" s="888"/>
      <c r="E34" s="888"/>
      <c r="F34" s="888"/>
      <c r="G34" s="902"/>
      <c r="H34" s="903"/>
      <c r="I34" s="903"/>
      <c r="J34" s="902"/>
      <c r="K34" s="903"/>
      <c r="L34" s="903"/>
      <c r="M34" s="888"/>
      <c r="N34" s="888"/>
      <c r="O34" s="888"/>
      <c r="P34" s="888"/>
      <c r="Q34" s="888"/>
      <c r="R34" s="899"/>
    </row>
    <row r="35" spans="1:18" ht="21" customHeight="1" x14ac:dyDescent="0.4">
      <c r="A35" s="887"/>
      <c r="B35" s="888"/>
      <c r="C35" s="888"/>
      <c r="D35" s="888"/>
      <c r="E35" s="888"/>
      <c r="F35" s="888"/>
      <c r="G35" s="878" t="s">
        <v>705</v>
      </c>
      <c r="H35" s="878" t="s">
        <v>706</v>
      </c>
      <c r="I35" s="878" t="s">
        <v>707</v>
      </c>
      <c r="J35" s="878" t="s">
        <v>705</v>
      </c>
      <c r="K35" s="878" t="s">
        <v>706</v>
      </c>
      <c r="L35" s="878" t="s">
        <v>707</v>
      </c>
      <c r="M35" s="878" t="s">
        <v>705</v>
      </c>
      <c r="N35" s="878" t="s">
        <v>706</v>
      </c>
      <c r="O35" s="878" t="s">
        <v>707</v>
      </c>
      <c r="P35" s="895" t="s">
        <v>705</v>
      </c>
      <c r="Q35" s="878" t="s">
        <v>706</v>
      </c>
      <c r="R35" s="877" t="s">
        <v>707</v>
      </c>
    </row>
    <row r="36" spans="1:18" ht="21" customHeight="1" x14ac:dyDescent="0.4">
      <c r="A36" s="887"/>
      <c r="B36" s="888"/>
      <c r="C36" s="888"/>
      <c r="D36" s="888"/>
      <c r="E36" s="888"/>
      <c r="F36" s="888"/>
      <c r="G36" s="878"/>
      <c r="H36" s="878"/>
      <c r="I36" s="878"/>
      <c r="J36" s="878"/>
      <c r="K36" s="878"/>
      <c r="L36" s="878"/>
      <c r="M36" s="878"/>
      <c r="N36" s="878"/>
      <c r="O36" s="878"/>
      <c r="P36" s="896"/>
      <c r="Q36" s="878"/>
      <c r="R36" s="877"/>
    </row>
    <row r="37" spans="1:18" ht="21" customHeight="1" x14ac:dyDescent="0.4">
      <c r="A37" s="887"/>
      <c r="B37" s="888"/>
      <c r="C37" s="888"/>
      <c r="D37" s="888"/>
      <c r="E37" s="888"/>
      <c r="F37" s="888"/>
      <c r="G37" s="878"/>
      <c r="H37" s="878"/>
      <c r="I37" s="878"/>
      <c r="J37" s="878"/>
      <c r="K37" s="878"/>
      <c r="L37" s="878"/>
      <c r="M37" s="878"/>
      <c r="N37" s="878"/>
      <c r="O37" s="878"/>
      <c r="P37" s="897"/>
      <c r="Q37" s="878"/>
      <c r="R37" s="877"/>
    </row>
    <row r="38" spans="1:18" ht="21" customHeight="1" x14ac:dyDescent="0.4">
      <c r="A38" s="893"/>
      <c r="B38" s="893"/>
      <c r="C38" s="880"/>
      <c r="D38" s="880"/>
      <c r="E38" s="880"/>
      <c r="F38" s="881"/>
      <c r="G38" s="338"/>
      <c r="H38" s="329"/>
      <c r="I38" s="329"/>
      <c r="J38" s="335"/>
      <c r="K38" s="329"/>
      <c r="L38" s="329"/>
      <c r="M38" s="329"/>
      <c r="N38" s="329"/>
      <c r="O38" s="329"/>
      <c r="P38" s="329"/>
      <c r="Q38" s="329"/>
      <c r="R38" s="329"/>
    </row>
    <row r="39" spans="1:18" ht="21" customHeight="1" x14ac:dyDescent="0.4">
      <c r="A39" s="879">
        <f t="shared" ref="A39:A44" si="2">VALUE(TEXT(C39,"e"))</f>
        <v>30</v>
      </c>
      <c r="B39" s="879"/>
      <c r="C39" s="882">
        <f>C11</f>
        <v>43252</v>
      </c>
      <c r="D39" s="882"/>
      <c r="E39" s="882"/>
      <c r="F39" s="883"/>
      <c r="G39" s="336">
        <v>2</v>
      </c>
      <c r="H39" s="330">
        <v>199</v>
      </c>
      <c r="I39" s="330">
        <v>3745</v>
      </c>
      <c r="J39" s="330">
        <v>5</v>
      </c>
      <c r="K39" s="330">
        <v>1333</v>
      </c>
      <c r="L39" s="330">
        <v>20000</v>
      </c>
      <c r="M39" s="330">
        <v>42</v>
      </c>
      <c r="N39" s="330">
        <v>33511</v>
      </c>
      <c r="O39" s="330">
        <v>523290</v>
      </c>
      <c r="P39" s="330">
        <v>0</v>
      </c>
      <c r="Q39" s="330">
        <v>0</v>
      </c>
      <c r="R39" s="330">
        <v>0</v>
      </c>
    </row>
    <row r="40" spans="1:18" ht="21" customHeight="1" x14ac:dyDescent="0.4">
      <c r="A40" s="879">
        <f t="shared" si="2"/>
        <v>30</v>
      </c>
      <c r="B40" s="879"/>
      <c r="C40" s="882">
        <f>DATE(YEAR(C39),MONTH(C39)+1,1)</f>
        <v>43282</v>
      </c>
      <c r="D40" s="882"/>
      <c r="E40" s="882"/>
      <c r="F40" s="883"/>
      <c r="G40" s="336">
        <v>1</v>
      </c>
      <c r="H40" s="330">
        <v>500</v>
      </c>
      <c r="I40" s="330">
        <v>10200</v>
      </c>
      <c r="J40" s="330">
        <v>13</v>
      </c>
      <c r="K40" s="330">
        <v>19339</v>
      </c>
      <c r="L40" s="330">
        <v>694100</v>
      </c>
      <c r="M40" s="330">
        <v>38</v>
      </c>
      <c r="N40" s="330">
        <v>21924</v>
      </c>
      <c r="O40" s="330">
        <v>383327</v>
      </c>
      <c r="P40" s="339">
        <v>1</v>
      </c>
      <c r="Q40" s="339">
        <v>393</v>
      </c>
      <c r="R40" s="339">
        <v>7000</v>
      </c>
    </row>
    <row r="41" spans="1:18" ht="21" customHeight="1" x14ac:dyDescent="0.4">
      <c r="A41" s="879">
        <f t="shared" si="2"/>
        <v>30</v>
      </c>
      <c r="B41" s="879"/>
      <c r="C41" s="882">
        <f>DATE(YEAR(C40),MONTH(C40)+1,1)</f>
        <v>43313</v>
      </c>
      <c r="D41" s="882"/>
      <c r="E41" s="882"/>
      <c r="F41" s="883"/>
      <c r="G41" s="336">
        <v>1</v>
      </c>
      <c r="H41" s="330">
        <v>62</v>
      </c>
      <c r="I41" s="330">
        <v>600</v>
      </c>
      <c r="J41" s="330">
        <v>9</v>
      </c>
      <c r="K41" s="330">
        <v>6522</v>
      </c>
      <c r="L41" s="330">
        <v>169300</v>
      </c>
      <c r="M41" s="330">
        <v>45</v>
      </c>
      <c r="N41" s="330">
        <v>26927</v>
      </c>
      <c r="O41" s="330">
        <v>256718</v>
      </c>
      <c r="P41" s="330">
        <v>0</v>
      </c>
      <c r="Q41" s="330">
        <v>0</v>
      </c>
      <c r="R41" s="330">
        <v>0</v>
      </c>
    </row>
    <row r="42" spans="1:18" ht="21" customHeight="1" x14ac:dyDescent="0.4">
      <c r="A42" s="879">
        <f t="shared" si="2"/>
        <v>30</v>
      </c>
      <c r="B42" s="879"/>
      <c r="C42" s="882">
        <f>DATE(YEAR(C41),MONTH(C41)+1,1)</f>
        <v>43344</v>
      </c>
      <c r="D42" s="882"/>
      <c r="E42" s="882"/>
      <c r="F42" s="883"/>
      <c r="G42" s="336">
        <v>1</v>
      </c>
      <c r="H42" s="330">
        <v>93</v>
      </c>
      <c r="I42" s="330">
        <v>1000</v>
      </c>
      <c r="J42" s="330">
        <v>9</v>
      </c>
      <c r="K42" s="330">
        <v>50722</v>
      </c>
      <c r="L42" s="330">
        <v>543600</v>
      </c>
      <c r="M42" s="330">
        <v>26</v>
      </c>
      <c r="N42" s="330">
        <v>7863</v>
      </c>
      <c r="O42" s="330">
        <v>140103</v>
      </c>
      <c r="P42" s="330">
        <v>1</v>
      </c>
      <c r="Q42" s="330">
        <v>205</v>
      </c>
      <c r="R42" s="330">
        <v>2540</v>
      </c>
    </row>
    <row r="43" spans="1:18" ht="21" customHeight="1" x14ac:dyDescent="0.4">
      <c r="A43" s="879">
        <f t="shared" si="2"/>
        <v>30</v>
      </c>
      <c r="B43" s="879"/>
      <c r="C43" s="882">
        <f>DATE(YEAR(C42),MONTH(C42)+1,1)</f>
        <v>43374</v>
      </c>
      <c r="D43" s="882"/>
      <c r="E43" s="882"/>
      <c r="F43" s="883"/>
      <c r="G43" s="340">
        <v>1</v>
      </c>
      <c r="H43" s="339">
        <v>30</v>
      </c>
      <c r="I43" s="339">
        <v>100</v>
      </c>
      <c r="J43" s="330">
        <v>15</v>
      </c>
      <c r="K43" s="330">
        <v>18666</v>
      </c>
      <c r="L43" s="330">
        <v>308481</v>
      </c>
      <c r="M43" s="330">
        <v>29</v>
      </c>
      <c r="N43" s="330">
        <v>7444</v>
      </c>
      <c r="O43" s="330">
        <v>91322</v>
      </c>
      <c r="P43" s="339">
        <v>3</v>
      </c>
      <c r="Q43" s="339">
        <v>1769</v>
      </c>
      <c r="R43" s="339">
        <v>50100</v>
      </c>
    </row>
    <row r="44" spans="1:18" ht="21" customHeight="1" x14ac:dyDescent="0.4">
      <c r="A44" s="879">
        <f t="shared" si="2"/>
        <v>30</v>
      </c>
      <c r="B44" s="879"/>
      <c r="C44" s="882">
        <f>DATE(YEAR(C43),MONTH(C43)+1,1)</f>
        <v>43405</v>
      </c>
      <c r="D44" s="882"/>
      <c r="E44" s="882"/>
      <c r="F44" s="883"/>
      <c r="G44" s="330">
        <f>[6]B007!AB9</f>
        <v>2</v>
      </c>
      <c r="H44" s="330">
        <f>[6]B007!AC9</f>
        <v>411</v>
      </c>
      <c r="I44" s="330">
        <f>[6]B007!AD9</f>
        <v>6967</v>
      </c>
      <c r="J44" s="330">
        <f>[6]B007!AE9</f>
        <v>22</v>
      </c>
      <c r="K44" s="330">
        <f>[6]B007!AF9</f>
        <v>19743</v>
      </c>
      <c r="L44" s="330">
        <f>[6]B007!AG9</f>
        <v>235607</v>
      </c>
      <c r="M44" s="330">
        <f>[6]B007!AH9</f>
        <v>46</v>
      </c>
      <c r="N44" s="330">
        <f>[6]B007!AI9</f>
        <v>22787</v>
      </c>
      <c r="O44" s="330">
        <f>[6]B007!AJ9</f>
        <v>280046</v>
      </c>
      <c r="P44" s="330">
        <f>[6]B007!AK9</f>
        <v>3</v>
      </c>
      <c r="Q44" s="330">
        <f>[6]B007!AL9</f>
        <v>9183</v>
      </c>
      <c r="R44" s="330">
        <f>[6]B007!AM9</f>
        <v>257400</v>
      </c>
    </row>
    <row r="45" spans="1:18" ht="21" customHeight="1" thickBot="1" x14ac:dyDescent="0.45">
      <c r="A45" s="332"/>
      <c r="B45" s="332"/>
      <c r="C45" s="332"/>
      <c r="D45" s="332"/>
      <c r="E45" s="332"/>
      <c r="F45" s="333"/>
      <c r="G45" s="337"/>
      <c r="H45" s="332"/>
      <c r="I45" s="332"/>
      <c r="J45" s="332"/>
      <c r="K45" s="332"/>
      <c r="L45" s="332"/>
      <c r="M45" s="332"/>
      <c r="N45" s="332"/>
      <c r="O45" s="332"/>
      <c r="P45" s="332"/>
      <c r="Q45" s="332"/>
      <c r="R45" s="332"/>
    </row>
    <row r="46" spans="1:18" ht="21" customHeight="1" thickBot="1" x14ac:dyDescent="0.45">
      <c r="A46" s="329"/>
      <c r="B46" s="329"/>
      <c r="C46" s="329"/>
      <c r="D46" s="329"/>
      <c r="E46" s="329"/>
      <c r="F46" s="329"/>
      <c r="G46" s="329"/>
      <c r="H46" s="329"/>
      <c r="I46" s="329"/>
      <c r="J46" s="329"/>
      <c r="K46" s="329"/>
      <c r="L46" s="329"/>
      <c r="M46" s="329"/>
      <c r="N46" s="329"/>
      <c r="O46" s="329"/>
      <c r="P46" s="329"/>
      <c r="Q46" s="329"/>
      <c r="R46" s="329"/>
    </row>
    <row r="47" spans="1:18" ht="21" customHeight="1" x14ac:dyDescent="0.4">
      <c r="A47" s="885" t="s">
        <v>700</v>
      </c>
      <c r="B47" s="886"/>
      <c r="C47" s="886"/>
      <c r="D47" s="886"/>
      <c r="E47" s="886"/>
      <c r="F47" s="886"/>
      <c r="G47" s="886" t="s">
        <v>716</v>
      </c>
      <c r="H47" s="886"/>
      <c r="I47" s="886"/>
      <c r="J47" s="904" t="s">
        <v>717</v>
      </c>
      <c r="K47" s="886"/>
      <c r="L47" s="886"/>
      <c r="M47" s="886" t="s">
        <v>718</v>
      </c>
      <c r="N47" s="886"/>
      <c r="O47" s="898"/>
      <c r="P47" s="886" t="s">
        <v>719</v>
      </c>
      <c r="Q47" s="886"/>
      <c r="R47" s="898"/>
    </row>
    <row r="48" spans="1:18" ht="21" customHeight="1" x14ac:dyDescent="0.4">
      <c r="A48" s="887"/>
      <c r="B48" s="888"/>
      <c r="C48" s="888"/>
      <c r="D48" s="888"/>
      <c r="E48" s="888"/>
      <c r="F48" s="888"/>
      <c r="G48" s="888"/>
      <c r="H48" s="888"/>
      <c r="I48" s="888"/>
      <c r="J48" s="888"/>
      <c r="K48" s="888"/>
      <c r="L48" s="888"/>
      <c r="M48" s="888"/>
      <c r="N48" s="888"/>
      <c r="O48" s="899"/>
      <c r="P48" s="888"/>
      <c r="Q48" s="888"/>
      <c r="R48" s="899"/>
    </row>
    <row r="49" spans="1:18" ht="21" customHeight="1" x14ac:dyDescent="0.4">
      <c r="A49" s="887"/>
      <c r="B49" s="888"/>
      <c r="C49" s="888"/>
      <c r="D49" s="888"/>
      <c r="E49" s="888"/>
      <c r="F49" s="888"/>
      <c r="G49" s="878" t="s">
        <v>705</v>
      </c>
      <c r="H49" s="878" t="s">
        <v>706</v>
      </c>
      <c r="I49" s="878" t="s">
        <v>707</v>
      </c>
      <c r="J49" s="878" t="s">
        <v>705</v>
      </c>
      <c r="K49" s="878" t="s">
        <v>706</v>
      </c>
      <c r="L49" s="878" t="s">
        <v>707</v>
      </c>
      <c r="M49" s="878" t="s">
        <v>705</v>
      </c>
      <c r="N49" s="878" t="s">
        <v>706</v>
      </c>
      <c r="O49" s="878" t="s">
        <v>707</v>
      </c>
      <c r="P49" s="895" t="s">
        <v>705</v>
      </c>
      <c r="Q49" s="878" t="s">
        <v>706</v>
      </c>
      <c r="R49" s="877" t="s">
        <v>707</v>
      </c>
    </row>
    <row r="50" spans="1:18" ht="21" customHeight="1" x14ac:dyDescent="0.4">
      <c r="A50" s="887"/>
      <c r="B50" s="888"/>
      <c r="C50" s="888"/>
      <c r="D50" s="888"/>
      <c r="E50" s="888"/>
      <c r="F50" s="888"/>
      <c r="G50" s="878"/>
      <c r="H50" s="878"/>
      <c r="I50" s="878"/>
      <c r="J50" s="878"/>
      <c r="K50" s="878"/>
      <c r="L50" s="878"/>
      <c r="M50" s="878"/>
      <c r="N50" s="878"/>
      <c r="O50" s="878"/>
      <c r="P50" s="896"/>
      <c r="Q50" s="878"/>
      <c r="R50" s="877"/>
    </row>
    <row r="51" spans="1:18" ht="21" customHeight="1" x14ac:dyDescent="0.4">
      <c r="A51" s="887"/>
      <c r="B51" s="888"/>
      <c r="C51" s="888"/>
      <c r="D51" s="888"/>
      <c r="E51" s="888"/>
      <c r="F51" s="888"/>
      <c r="G51" s="878"/>
      <c r="H51" s="878"/>
      <c r="I51" s="878"/>
      <c r="J51" s="878"/>
      <c r="K51" s="878"/>
      <c r="L51" s="878"/>
      <c r="M51" s="878"/>
      <c r="N51" s="878"/>
      <c r="O51" s="878"/>
      <c r="P51" s="897"/>
      <c r="Q51" s="878"/>
      <c r="R51" s="877"/>
    </row>
    <row r="52" spans="1:18" ht="21" customHeight="1" x14ac:dyDescent="0.4">
      <c r="A52" s="893"/>
      <c r="B52" s="893"/>
      <c r="C52" s="880"/>
      <c r="D52" s="880"/>
      <c r="E52" s="880"/>
      <c r="F52" s="881"/>
      <c r="G52" s="338"/>
      <c r="H52" s="329"/>
      <c r="I52" s="329"/>
      <c r="J52" s="329"/>
      <c r="K52" s="329"/>
      <c r="L52" s="329"/>
      <c r="M52" s="329"/>
      <c r="N52" s="329"/>
      <c r="O52" s="329"/>
      <c r="P52" s="335"/>
      <c r="Q52" s="329"/>
      <c r="R52" s="329"/>
    </row>
    <row r="53" spans="1:18" ht="21" customHeight="1" x14ac:dyDescent="0.4">
      <c r="A53" s="879">
        <f t="shared" ref="A53:A58" si="3">VALUE(TEXT(C53,"e"))</f>
        <v>30</v>
      </c>
      <c r="B53" s="879"/>
      <c r="C53" s="882">
        <f>C11</f>
        <v>43252</v>
      </c>
      <c r="D53" s="882"/>
      <c r="E53" s="882"/>
      <c r="F53" s="883"/>
      <c r="G53" s="336">
        <v>19</v>
      </c>
      <c r="H53" s="330">
        <v>4245</v>
      </c>
      <c r="I53" s="330">
        <v>131145</v>
      </c>
      <c r="J53" s="330">
        <v>17</v>
      </c>
      <c r="K53" s="330">
        <v>15635</v>
      </c>
      <c r="L53" s="330">
        <v>490950</v>
      </c>
      <c r="M53" s="330">
        <v>11</v>
      </c>
      <c r="N53" s="330">
        <v>5593</v>
      </c>
      <c r="O53" s="330">
        <v>173605</v>
      </c>
      <c r="P53" s="330">
        <v>22</v>
      </c>
      <c r="Q53" s="330">
        <v>9536</v>
      </c>
      <c r="R53" s="330">
        <v>205400</v>
      </c>
    </row>
    <row r="54" spans="1:18" ht="21" customHeight="1" x14ac:dyDescent="0.4">
      <c r="A54" s="879">
        <f t="shared" si="3"/>
        <v>30</v>
      </c>
      <c r="B54" s="879"/>
      <c r="C54" s="882">
        <f>DATE(YEAR(C53),MONTH(C53)+1,1)</f>
        <v>43282</v>
      </c>
      <c r="D54" s="882"/>
      <c r="E54" s="882"/>
      <c r="F54" s="883"/>
      <c r="G54" s="336">
        <v>8</v>
      </c>
      <c r="H54" s="330">
        <v>2108</v>
      </c>
      <c r="I54" s="330">
        <v>23550</v>
      </c>
      <c r="J54" s="330">
        <v>19</v>
      </c>
      <c r="K54" s="330">
        <v>27053</v>
      </c>
      <c r="L54" s="330">
        <v>1033850</v>
      </c>
      <c r="M54" s="330">
        <v>31</v>
      </c>
      <c r="N54" s="330">
        <v>47340</v>
      </c>
      <c r="O54" s="330">
        <v>1516384</v>
      </c>
      <c r="P54" s="330">
        <v>19</v>
      </c>
      <c r="Q54" s="330">
        <v>16558</v>
      </c>
      <c r="R54" s="330">
        <v>430342</v>
      </c>
    </row>
    <row r="55" spans="1:18" ht="21" customHeight="1" x14ac:dyDescent="0.4">
      <c r="A55" s="879">
        <f t="shared" si="3"/>
        <v>30</v>
      </c>
      <c r="B55" s="879"/>
      <c r="C55" s="882">
        <f>DATE(YEAR(C54),MONTH(C54)+1,1)</f>
        <v>43313</v>
      </c>
      <c r="D55" s="882"/>
      <c r="E55" s="882"/>
      <c r="F55" s="883"/>
      <c r="G55" s="336">
        <v>38</v>
      </c>
      <c r="H55" s="330">
        <v>2229</v>
      </c>
      <c r="I55" s="330">
        <v>51540</v>
      </c>
      <c r="J55" s="330">
        <v>19</v>
      </c>
      <c r="K55" s="330">
        <v>7136</v>
      </c>
      <c r="L55" s="330">
        <v>177015</v>
      </c>
      <c r="M55" s="330">
        <v>24</v>
      </c>
      <c r="N55" s="330">
        <v>6865</v>
      </c>
      <c r="O55" s="330">
        <v>131395</v>
      </c>
      <c r="P55" s="330">
        <v>28</v>
      </c>
      <c r="Q55" s="330">
        <v>16714</v>
      </c>
      <c r="R55" s="330">
        <v>421440</v>
      </c>
    </row>
    <row r="56" spans="1:18" ht="21" customHeight="1" x14ac:dyDescent="0.4">
      <c r="A56" s="879">
        <f t="shared" si="3"/>
        <v>30</v>
      </c>
      <c r="B56" s="879"/>
      <c r="C56" s="882">
        <f>DATE(YEAR(C55),MONTH(C55)+1,1)</f>
        <v>43344</v>
      </c>
      <c r="D56" s="882"/>
      <c r="E56" s="882"/>
      <c r="F56" s="883"/>
      <c r="G56" s="336">
        <v>18</v>
      </c>
      <c r="H56" s="330">
        <v>23072</v>
      </c>
      <c r="I56" s="330">
        <v>787450</v>
      </c>
      <c r="J56" s="330">
        <v>22</v>
      </c>
      <c r="K56" s="330">
        <v>22932</v>
      </c>
      <c r="L56" s="330">
        <v>584937</v>
      </c>
      <c r="M56" s="330">
        <v>11</v>
      </c>
      <c r="N56" s="330">
        <v>10263</v>
      </c>
      <c r="O56" s="330">
        <v>229580</v>
      </c>
      <c r="P56" s="330">
        <v>31</v>
      </c>
      <c r="Q56" s="330">
        <v>24937</v>
      </c>
      <c r="R56" s="330">
        <v>550876</v>
      </c>
    </row>
    <row r="57" spans="1:18" ht="21" customHeight="1" x14ac:dyDescent="0.4">
      <c r="A57" s="879">
        <f t="shared" si="3"/>
        <v>30</v>
      </c>
      <c r="B57" s="879"/>
      <c r="C57" s="882">
        <f>DATE(YEAR(C56),MONTH(C56)+1,1)</f>
        <v>43374</v>
      </c>
      <c r="D57" s="882"/>
      <c r="E57" s="882"/>
      <c r="F57" s="883"/>
      <c r="G57" s="336">
        <v>16</v>
      </c>
      <c r="H57" s="330">
        <v>3016</v>
      </c>
      <c r="I57" s="330">
        <v>53100</v>
      </c>
      <c r="J57" s="330">
        <v>15</v>
      </c>
      <c r="K57" s="330">
        <v>6799</v>
      </c>
      <c r="L57" s="330">
        <v>199775</v>
      </c>
      <c r="M57" s="330">
        <v>24</v>
      </c>
      <c r="N57" s="330">
        <v>12567</v>
      </c>
      <c r="O57" s="330">
        <v>271635</v>
      </c>
      <c r="P57" s="330">
        <v>26</v>
      </c>
      <c r="Q57" s="330">
        <v>9569</v>
      </c>
      <c r="R57" s="330">
        <v>215299</v>
      </c>
    </row>
    <row r="58" spans="1:18" ht="21" customHeight="1" x14ac:dyDescent="0.4">
      <c r="A58" s="879">
        <f t="shared" si="3"/>
        <v>30</v>
      </c>
      <c r="B58" s="879"/>
      <c r="C58" s="882">
        <f>DATE(YEAR(C57),MONTH(C57)+1,1)</f>
        <v>43405</v>
      </c>
      <c r="D58" s="882"/>
      <c r="E58" s="882"/>
      <c r="F58" s="883"/>
      <c r="G58" s="330">
        <f>[6]B007!AN9</f>
        <v>46</v>
      </c>
      <c r="H58" s="330">
        <f>[6]B007!AO9</f>
        <v>3715</v>
      </c>
      <c r="I58" s="330">
        <f>[6]B007!AP9</f>
        <v>35360</v>
      </c>
      <c r="J58" s="330">
        <f>[6]B007!AQ9</f>
        <v>40</v>
      </c>
      <c r="K58" s="330">
        <f>[6]B007!AR9</f>
        <v>74341</v>
      </c>
      <c r="L58" s="330">
        <f>[6]B007!AS9</f>
        <v>2318691</v>
      </c>
      <c r="M58" s="330">
        <f>[6]B007!AT9</f>
        <v>21</v>
      </c>
      <c r="N58" s="330">
        <f>[6]B007!AU9</f>
        <v>7087</v>
      </c>
      <c r="O58" s="330">
        <f>[6]B007!AV9</f>
        <v>167380</v>
      </c>
      <c r="P58" s="330">
        <f>[6]B007!AW9</f>
        <v>49</v>
      </c>
      <c r="Q58" s="330">
        <f>[6]B007!AX9</f>
        <v>27510</v>
      </c>
      <c r="R58" s="330">
        <f>[6]B007!AY9</f>
        <v>683257</v>
      </c>
    </row>
    <row r="59" spans="1:18" ht="21" customHeight="1" thickBot="1" x14ac:dyDescent="0.45">
      <c r="A59" s="332"/>
      <c r="B59" s="332"/>
      <c r="C59" s="332"/>
      <c r="D59" s="332"/>
      <c r="E59" s="332"/>
      <c r="F59" s="333"/>
      <c r="G59" s="337"/>
      <c r="H59" s="332"/>
      <c r="I59" s="332"/>
      <c r="J59" s="332"/>
      <c r="K59" s="332"/>
      <c r="L59" s="332"/>
      <c r="M59" s="332"/>
      <c r="N59" s="332"/>
      <c r="O59" s="332"/>
      <c r="P59" s="332"/>
      <c r="Q59" s="332"/>
      <c r="R59" s="332"/>
    </row>
    <row r="60" spans="1:18" ht="21" customHeight="1" thickBot="1" x14ac:dyDescent="0.45">
      <c r="A60" s="329"/>
      <c r="B60" s="329"/>
      <c r="C60" s="329"/>
      <c r="D60" s="329"/>
      <c r="E60" s="329"/>
      <c r="F60" s="329"/>
      <c r="G60" s="329"/>
      <c r="H60" s="329"/>
      <c r="I60" s="329"/>
      <c r="J60" s="329"/>
      <c r="K60" s="329"/>
      <c r="L60" s="329"/>
      <c r="M60" s="329"/>
      <c r="N60" s="329"/>
      <c r="O60" s="329"/>
      <c r="P60" s="329"/>
      <c r="Q60" s="329"/>
      <c r="R60" s="329"/>
    </row>
    <row r="61" spans="1:18" ht="21" customHeight="1" x14ac:dyDescent="0.4">
      <c r="A61" s="885" t="s">
        <v>700</v>
      </c>
      <c r="B61" s="886"/>
      <c r="C61" s="886"/>
      <c r="D61" s="886"/>
      <c r="E61" s="886"/>
      <c r="F61" s="886"/>
      <c r="G61" s="886" t="s">
        <v>720</v>
      </c>
      <c r="H61" s="886"/>
      <c r="I61" s="886"/>
      <c r="J61" s="886" t="s">
        <v>721</v>
      </c>
      <c r="K61" s="886"/>
      <c r="L61" s="886"/>
      <c r="M61" s="886" t="s">
        <v>722</v>
      </c>
      <c r="N61" s="886"/>
      <c r="O61" s="898"/>
      <c r="P61" s="330"/>
      <c r="Q61" s="330"/>
      <c r="R61" s="330"/>
    </row>
    <row r="62" spans="1:18" ht="21" customHeight="1" x14ac:dyDescent="0.4">
      <c r="A62" s="887"/>
      <c r="B62" s="888"/>
      <c r="C62" s="888"/>
      <c r="D62" s="888"/>
      <c r="E62" s="888"/>
      <c r="F62" s="888"/>
      <c r="G62" s="888"/>
      <c r="H62" s="888"/>
      <c r="I62" s="888"/>
      <c r="J62" s="888"/>
      <c r="K62" s="888"/>
      <c r="L62" s="888"/>
      <c r="M62" s="888"/>
      <c r="N62" s="888"/>
      <c r="O62" s="899"/>
      <c r="P62" s="330"/>
      <c r="Q62" s="330"/>
      <c r="R62" s="330"/>
    </row>
    <row r="63" spans="1:18" ht="21" customHeight="1" x14ac:dyDescent="0.4">
      <c r="A63" s="887"/>
      <c r="B63" s="888"/>
      <c r="C63" s="888"/>
      <c r="D63" s="888"/>
      <c r="E63" s="888"/>
      <c r="F63" s="888"/>
      <c r="G63" s="878" t="s">
        <v>705</v>
      </c>
      <c r="H63" s="878" t="s">
        <v>706</v>
      </c>
      <c r="I63" s="878" t="s">
        <v>707</v>
      </c>
      <c r="J63" s="878" t="s">
        <v>705</v>
      </c>
      <c r="K63" s="878" t="s">
        <v>706</v>
      </c>
      <c r="L63" s="878" t="s">
        <v>707</v>
      </c>
      <c r="M63" s="878" t="s">
        <v>705</v>
      </c>
      <c r="N63" s="878" t="s">
        <v>706</v>
      </c>
      <c r="O63" s="877" t="s">
        <v>707</v>
      </c>
      <c r="P63" s="330"/>
      <c r="Q63" s="330"/>
      <c r="R63" s="330"/>
    </row>
    <row r="64" spans="1:18" ht="21" customHeight="1" x14ac:dyDescent="0.4">
      <c r="A64" s="887"/>
      <c r="B64" s="888"/>
      <c r="C64" s="888"/>
      <c r="D64" s="888"/>
      <c r="E64" s="888"/>
      <c r="F64" s="888"/>
      <c r="G64" s="878"/>
      <c r="H64" s="878"/>
      <c r="I64" s="878"/>
      <c r="J64" s="878"/>
      <c r="K64" s="878"/>
      <c r="L64" s="878"/>
      <c r="M64" s="878"/>
      <c r="N64" s="878"/>
      <c r="O64" s="877"/>
      <c r="P64" s="330"/>
      <c r="Q64" s="330"/>
      <c r="R64" s="330"/>
    </row>
    <row r="65" spans="1:18" ht="21" customHeight="1" x14ac:dyDescent="0.4">
      <c r="A65" s="887"/>
      <c r="B65" s="888"/>
      <c r="C65" s="888"/>
      <c r="D65" s="888"/>
      <c r="E65" s="888"/>
      <c r="F65" s="888"/>
      <c r="G65" s="878"/>
      <c r="H65" s="878"/>
      <c r="I65" s="878"/>
      <c r="J65" s="878"/>
      <c r="K65" s="878"/>
      <c r="L65" s="878"/>
      <c r="M65" s="878"/>
      <c r="N65" s="878"/>
      <c r="O65" s="877"/>
      <c r="P65" s="330"/>
      <c r="Q65" s="330"/>
      <c r="R65" s="330"/>
    </row>
    <row r="66" spans="1:18" ht="21" customHeight="1" x14ac:dyDescent="0.4">
      <c r="A66" s="893"/>
      <c r="B66" s="893"/>
      <c r="C66" s="880"/>
      <c r="D66" s="880"/>
      <c r="E66" s="880"/>
      <c r="F66" s="881"/>
      <c r="G66" s="338"/>
      <c r="H66" s="329"/>
      <c r="I66" s="329"/>
      <c r="J66" s="329"/>
      <c r="K66" s="329"/>
      <c r="L66" s="329"/>
      <c r="M66" s="335"/>
      <c r="N66" s="329"/>
      <c r="O66" s="329"/>
      <c r="P66" s="330"/>
      <c r="Q66" s="330"/>
      <c r="R66" s="330"/>
    </row>
    <row r="67" spans="1:18" ht="21" customHeight="1" x14ac:dyDescent="0.4">
      <c r="A67" s="879">
        <f t="shared" ref="A67:A72" si="4">VALUE(TEXT(C67,"e"))</f>
        <v>30</v>
      </c>
      <c r="B67" s="879"/>
      <c r="C67" s="882">
        <f>C11</f>
        <v>43252</v>
      </c>
      <c r="D67" s="882"/>
      <c r="E67" s="882"/>
      <c r="F67" s="883"/>
      <c r="G67" s="330">
        <v>31</v>
      </c>
      <c r="H67" s="330">
        <v>8319</v>
      </c>
      <c r="I67" s="330">
        <v>128130</v>
      </c>
      <c r="J67" s="330">
        <v>12</v>
      </c>
      <c r="K67" s="330">
        <v>1016</v>
      </c>
      <c r="L67" s="330">
        <v>26990</v>
      </c>
      <c r="M67" s="330">
        <v>42</v>
      </c>
      <c r="N67" s="330">
        <v>13816</v>
      </c>
      <c r="O67" s="330">
        <v>161144</v>
      </c>
      <c r="P67" s="341"/>
      <c r="Q67" s="342"/>
      <c r="R67" s="342"/>
    </row>
    <row r="68" spans="1:18" ht="21" customHeight="1" x14ac:dyDescent="0.4">
      <c r="A68" s="879">
        <f t="shared" si="4"/>
        <v>30</v>
      </c>
      <c r="B68" s="879"/>
      <c r="C68" s="882">
        <f>DATE(YEAR(C67),MONTH(C67)+1,1)</f>
        <v>43282</v>
      </c>
      <c r="D68" s="882"/>
      <c r="E68" s="882"/>
      <c r="F68" s="883"/>
      <c r="G68" s="330">
        <v>17</v>
      </c>
      <c r="H68" s="330">
        <v>2518</v>
      </c>
      <c r="I68" s="330">
        <v>52244</v>
      </c>
      <c r="J68" s="330">
        <v>7</v>
      </c>
      <c r="K68" s="330">
        <v>1292</v>
      </c>
      <c r="L68" s="330">
        <v>38670</v>
      </c>
      <c r="M68" s="330">
        <v>34</v>
      </c>
      <c r="N68" s="330">
        <v>12523</v>
      </c>
      <c r="O68" s="330">
        <v>167318</v>
      </c>
      <c r="P68" s="341"/>
      <c r="Q68" s="342"/>
      <c r="R68" s="342"/>
    </row>
    <row r="69" spans="1:18" ht="21" customHeight="1" x14ac:dyDescent="0.4">
      <c r="A69" s="879">
        <f t="shared" si="4"/>
        <v>30</v>
      </c>
      <c r="B69" s="879"/>
      <c r="C69" s="882">
        <f>DATE(YEAR(C68),MONTH(C68)+1,1)</f>
        <v>43313</v>
      </c>
      <c r="D69" s="882"/>
      <c r="E69" s="882"/>
      <c r="F69" s="883"/>
      <c r="G69" s="336">
        <v>34</v>
      </c>
      <c r="H69" s="330">
        <v>7293</v>
      </c>
      <c r="I69" s="330">
        <v>108214</v>
      </c>
      <c r="J69" s="330">
        <v>4</v>
      </c>
      <c r="K69" s="330">
        <v>288</v>
      </c>
      <c r="L69" s="330">
        <v>10625</v>
      </c>
      <c r="M69" s="330">
        <v>22</v>
      </c>
      <c r="N69" s="330">
        <v>19606</v>
      </c>
      <c r="O69" s="330">
        <v>157270</v>
      </c>
      <c r="P69" s="341"/>
      <c r="Q69" s="342"/>
      <c r="R69" s="342"/>
    </row>
    <row r="70" spans="1:18" ht="21" customHeight="1" x14ac:dyDescent="0.4">
      <c r="A70" s="879">
        <f t="shared" si="4"/>
        <v>30</v>
      </c>
      <c r="B70" s="879"/>
      <c r="C70" s="882">
        <f>DATE(YEAR(C69),MONTH(C69)+1,1)</f>
        <v>43344</v>
      </c>
      <c r="D70" s="882"/>
      <c r="E70" s="882"/>
      <c r="F70" s="883"/>
      <c r="G70" s="336">
        <v>17</v>
      </c>
      <c r="H70" s="330">
        <v>5235</v>
      </c>
      <c r="I70" s="330">
        <v>118988</v>
      </c>
      <c r="J70" s="330">
        <v>7</v>
      </c>
      <c r="K70" s="330">
        <v>4030</v>
      </c>
      <c r="L70" s="330">
        <v>120784</v>
      </c>
      <c r="M70" s="330">
        <v>29</v>
      </c>
      <c r="N70" s="330">
        <v>21888</v>
      </c>
      <c r="O70" s="330">
        <v>731981</v>
      </c>
      <c r="P70" s="341"/>
      <c r="Q70" s="342"/>
      <c r="R70" s="342"/>
    </row>
    <row r="71" spans="1:18" ht="21" customHeight="1" x14ac:dyDescent="0.4">
      <c r="A71" s="879">
        <f t="shared" si="4"/>
        <v>30</v>
      </c>
      <c r="B71" s="879"/>
      <c r="C71" s="882">
        <f>DATE(YEAR(C70),MONTH(C70)+1,1)</f>
        <v>43374</v>
      </c>
      <c r="D71" s="882"/>
      <c r="E71" s="882"/>
      <c r="F71" s="883"/>
      <c r="G71" s="336">
        <v>22</v>
      </c>
      <c r="H71" s="330">
        <v>6384</v>
      </c>
      <c r="I71" s="330">
        <v>156960</v>
      </c>
      <c r="J71" s="330">
        <v>8</v>
      </c>
      <c r="K71" s="330">
        <v>537</v>
      </c>
      <c r="L71" s="330">
        <v>12302</v>
      </c>
      <c r="M71" s="330">
        <v>35</v>
      </c>
      <c r="N71" s="330">
        <v>32809</v>
      </c>
      <c r="O71" s="330">
        <v>438660</v>
      </c>
      <c r="P71" s="341"/>
      <c r="Q71" s="342"/>
      <c r="R71" s="342"/>
    </row>
    <row r="72" spans="1:18" ht="21" customHeight="1" x14ac:dyDescent="0.4">
      <c r="A72" s="879">
        <f t="shared" si="4"/>
        <v>30</v>
      </c>
      <c r="B72" s="879"/>
      <c r="C72" s="882">
        <f>DATE(YEAR(C71),MONTH(C71)+1,1)</f>
        <v>43405</v>
      </c>
      <c r="D72" s="882"/>
      <c r="E72" s="882"/>
      <c r="F72" s="883"/>
      <c r="G72" s="330">
        <f>[6]B007!AZ9</f>
        <v>53</v>
      </c>
      <c r="H72" s="330">
        <f>[6]B007!BA9</f>
        <v>18990</v>
      </c>
      <c r="I72" s="330">
        <f>[6]B007!BB9</f>
        <v>247940</v>
      </c>
      <c r="J72" s="330">
        <f>[6]B007!BC9</f>
        <v>14</v>
      </c>
      <c r="K72" s="330">
        <f>[6]B007!BD9</f>
        <v>1504</v>
      </c>
      <c r="L72" s="330">
        <f>[6]B007!BE9</f>
        <v>34590</v>
      </c>
      <c r="M72" s="330">
        <f>[6]B007!BF9</f>
        <v>31</v>
      </c>
      <c r="N72" s="330">
        <f>[6]B007!BG9</f>
        <v>9559</v>
      </c>
      <c r="O72" s="330">
        <f>[6]B007!BH9</f>
        <v>139912</v>
      </c>
      <c r="P72" s="341"/>
      <c r="Q72" s="342"/>
      <c r="R72" s="342"/>
    </row>
    <row r="73" spans="1:18" ht="21" customHeight="1" thickBot="1" x14ac:dyDescent="0.45">
      <c r="A73" s="332"/>
      <c r="B73" s="332"/>
      <c r="C73" s="332"/>
      <c r="D73" s="332"/>
      <c r="E73" s="332"/>
      <c r="F73" s="333"/>
      <c r="G73" s="337"/>
      <c r="H73" s="332"/>
      <c r="I73" s="332"/>
      <c r="J73" s="332"/>
      <c r="K73" s="332"/>
      <c r="L73" s="332"/>
      <c r="M73" s="332"/>
      <c r="N73" s="332"/>
      <c r="O73" s="332"/>
      <c r="P73" s="329"/>
      <c r="Q73" s="342"/>
      <c r="R73" s="342"/>
    </row>
    <row r="74" spans="1:18" ht="23.25" x14ac:dyDescent="0.4">
      <c r="A74" s="343" t="s">
        <v>377</v>
      </c>
      <c r="C74" s="344"/>
      <c r="D74" s="344"/>
      <c r="E74" s="344"/>
      <c r="F74" s="344"/>
      <c r="G74" s="344"/>
      <c r="H74" s="344"/>
      <c r="I74" s="344"/>
      <c r="J74" s="344"/>
      <c r="K74" s="344"/>
      <c r="L74" s="344"/>
      <c r="M74" s="344"/>
      <c r="N74" s="344"/>
      <c r="O74" s="344"/>
      <c r="P74" s="344"/>
      <c r="Q74" s="344"/>
      <c r="R74" s="344"/>
    </row>
    <row r="75" spans="1:18" ht="13.5" customHeight="1" x14ac:dyDescent="0.4">
      <c r="A75" s="344"/>
      <c r="B75" s="156"/>
      <c r="C75" s="344"/>
      <c r="D75" s="344"/>
      <c r="E75" s="344"/>
      <c r="F75" s="344"/>
      <c r="G75" s="344"/>
      <c r="H75" s="344"/>
      <c r="I75" s="344"/>
      <c r="J75" s="344"/>
      <c r="K75" s="344"/>
      <c r="L75" s="344"/>
      <c r="M75" s="344"/>
      <c r="N75" s="344"/>
      <c r="O75" s="344"/>
      <c r="P75" s="344"/>
      <c r="Q75" s="344"/>
      <c r="R75" s="344"/>
    </row>
    <row r="76" spans="1:18" ht="18" customHeight="1" x14ac:dyDescent="0.4">
      <c r="A76" s="345"/>
      <c r="B76" s="345"/>
      <c r="C76" s="345"/>
      <c r="D76" s="345"/>
      <c r="E76" s="345"/>
      <c r="F76" s="345"/>
      <c r="G76" s="345"/>
      <c r="H76" s="345"/>
      <c r="I76" s="345"/>
      <c r="J76" s="345"/>
      <c r="K76" s="345"/>
      <c r="L76" s="345"/>
      <c r="M76" s="345"/>
      <c r="N76" s="345"/>
      <c r="O76" s="345"/>
      <c r="P76" s="345"/>
      <c r="Q76" s="345"/>
      <c r="R76" s="345"/>
    </row>
  </sheetData>
  <mergeCells count="152">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 ref="C72:F72"/>
    <mergeCell ref="A70:B70"/>
    <mergeCell ref="A68:B68"/>
    <mergeCell ref="C71:F71"/>
    <mergeCell ref="A71:B71"/>
    <mergeCell ref="A72:B72"/>
    <mergeCell ref="A69:B69"/>
    <mergeCell ref="C70:F70"/>
    <mergeCell ref="C69:F69"/>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21:M23"/>
    <mergeCell ref="N21:N23"/>
    <mergeCell ref="O35:O37"/>
    <mergeCell ref="Q21:Q23"/>
    <mergeCell ref="P21:P23"/>
    <mergeCell ref="L49:L51"/>
    <mergeCell ref="J47:L48"/>
    <mergeCell ref="K49:K51"/>
    <mergeCell ref="J49:J51"/>
    <mergeCell ref="M33:O34"/>
    <mergeCell ref="M35:M37"/>
    <mergeCell ref="N35:N37"/>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s>
  <phoneticPr fontId="3"/>
  <conditionalFormatting sqref="A12:B16 A26:B30 A40:B44 A54:B58 A68:B72">
    <cfRule type="expression" dxfId="328" priority="1" stopIfTrue="1">
      <formula>A12=A11</formula>
    </cfRule>
  </conditionalFormatting>
  <printOptions horizontalCentered="1"/>
  <pageMargins left="0.59055118110236227" right="0.59055118110236227" top="0.39370078740157483" bottom="0" header="0" footer="0.19685039370078741"/>
  <pageSetup paperSize="9" scale="51"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1"/>
  <sheetViews>
    <sheetView zoomScaleNormal="100" zoomScaleSheetLayoutView="100" workbookViewId="0">
      <selection sqref="A1:F1"/>
    </sheetView>
  </sheetViews>
  <sheetFormatPr defaultColWidth="2.375" defaultRowHeight="18.75" x14ac:dyDescent="0.4"/>
  <cols>
    <col min="1" max="5" width="2.375" style="604" customWidth="1"/>
    <col min="6" max="6" width="0.625" style="604" customWidth="1"/>
    <col min="7" max="9" width="2.875" style="604" customWidth="1"/>
    <col min="10" max="14" width="2" style="604" customWidth="1"/>
    <col min="15" max="17" width="2.125" style="604" customWidth="1"/>
    <col min="18" max="22" width="2" style="604" customWidth="1"/>
    <col min="23" max="25" width="2.125" style="604" customWidth="1"/>
    <col min="26" max="29" width="2.375" style="604" customWidth="1"/>
    <col min="30" max="32" width="2.5" style="604" customWidth="1"/>
    <col min="33" max="37" width="2" style="604" customWidth="1"/>
    <col min="38" max="40" width="2.625" style="604" customWidth="1"/>
    <col min="41" max="45" width="2" style="604" customWidth="1"/>
    <col min="46" max="48" width="2.125" style="604" customWidth="1"/>
    <col min="49" max="256" width="2.375" style="604"/>
    <col min="257" max="261" width="2.375" style="604" customWidth="1"/>
    <col min="262" max="262" width="0.625" style="604" customWidth="1"/>
    <col min="263" max="265" width="2.875" style="604" customWidth="1"/>
    <col min="266" max="270" width="2" style="604" customWidth="1"/>
    <col min="271" max="273" width="2.125" style="604" customWidth="1"/>
    <col min="274" max="278" width="2" style="604" customWidth="1"/>
    <col min="279" max="281" width="2.125" style="604" customWidth="1"/>
    <col min="282" max="285" width="2.375" style="604" customWidth="1"/>
    <col min="286" max="288" width="2.5" style="604" customWidth="1"/>
    <col min="289" max="293" width="2" style="604" customWidth="1"/>
    <col min="294" max="296" width="2.625" style="604" customWidth="1"/>
    <col min="297" max="301" width="2" style="604" customWidth="1"/>
    <col min="302" max="304" width="2.125" style="604" customWidth="1"/>
    <col min="305" max="512" width="2.375" style="604"/>
    <col min="513" max="517" width="2.375" style="604" customWidth="1"/>
    <col min="518" max="518" width="0.625" style="604" customWidth="1"/>
    <col min="519" max="521" width="2.875" style="604" customWidth="1"/>
    <col min="522" max="526" width="2" style="604" customWidth="1"/>
    <col min="527" max="529" width="2.125" style="604" customWidth="1"/>
    <col min="530" max="534" width="2" style="604" customWidth="1"/>
    <col min="535" max="537" width="2.125" style="604" customWidth="1"/>
    <col min="538" max="541" width="2.375" style="604" customWidth="1"/>
    <col min="542" max="544" width="2.5" style="604" customWidth="1"/>
    <col min="545" max="549" width="2" style="604" customWidth="1"/>
    <col min="550" max="552" width="2.625" style="604" customWidth="1"/>
    <col min="553" max="557" width="2" style="604" customWidth="1"/>
    <col min="558" max="560" width="2.125" style="604" customWidth="1"/>
    <col min="561" max="768" width="2.375" style="604"/>
    <col min="769" max="773" width="2.375" style="604" customWidth="1"/>
    <col min="774" max="774" width="0.625" style="604" customWidth="1"/>
    <col min="775" max="777" width="2.875" style="604" customWidth="1"/>
    <col min="778" max="782" width="2" style="604" customWidth="1"/>
    <col min="783" max="785" width="2.125" style="604" customWidth="1"/>
    <col min="786" max="790" width="2" style="604" customWidth="1"/>
    <col min="791" max="793" width="2.125" style="604" customWidth="1"/>
    <col min="794" max="797" width="2.375" style="604" customWidth="1"/>
    <col min="798" max="800" width="2.5" style="604" customWidth="1"/>
    <col min="801" max="805" width="2" style="604" customWidth="1"/>
    <col min="806" max="808" width="2.625" style="604" customWidth="1"/>
    <col min="809" max="813" width="2" style="604" customWidth="1"/>
    <col min="814" max="816" width="2.125" style="604" customWidth="1"/>
    <col min="817" max="1024" width="2.375" style="604"/>
    <col min="1025" max="1029" width="2.375" style="604" customWidth="1"/>
    <col min="1030" max="1030" width="0.625" style="604" customWidth="1"/>
    <col min="1031" max="1033" width="2.875" style="604" customWidth="1"/>
    <col min="1034" max="1038" width="2" style="604" customWidth="1"/>
    <col min="1039" max="1041" width="2.125" style="604" customWidth="1"/>
    <col min="1042" max="1046" width="2" style="604" customWidth="1"/>
    <col min="1047" max="1049" width="2.125" style="604" customWidth="1"/>
    <col min="1050" max="1053" width="2.375" style="604" customWidth="1"/>
    <col min="1054" max="1056" width="2.5" style="604" customWidth="1"/>
    <col min="1057" max="1061" width="2" style="604" customWidth="1"/>
    <col min="1062" max="1064" width="2.625" style="604" customWidth="1"/>
    <col min="1065" max="1069" width="2" style="604" customWidth="1"/>
    <col min="1070" max="1072" width="2.125" style="604" customWidth="1"/>
    <col min="1073" max="1280" width="2.375" style="604"/>
    <col min="1281" max="1285" width="2.375" style="604" customWidth="1"/>
    <col min="1286" max="1286" width="0.625" style="604" customWidth="1"/>
    <col min="1287" max="1289" width="2.875" style="604" customWidth="1"/>
    <col min="1290" max="1294" width="2" style="604" customWidth="1"/>
    <col min="1295" max="1297" width="2.125" style="604" customWidth="1"/>
    <col min="1298" max="1302" width="2" style="604" customWidth="1"/>
    <col min="1303" max="1305" width="2.125" style="604" customWidth="1"/>
    <col min="1306" max="1309" width="2.375" style="604" customWidth="1"/>
    <col min="1310" max="1312" width="2.5" style="604" customWidth="1"/>
    <col min="1313" max="1317" width="2" style="604" customWidth="1"/>
    <col min="1318" max="1320" width="2.625" style="604" customWidth="1"/>
    <col min="1321" max="1325" width="2" style="604" customWidth="1"/>
    <col min="1326" max="1328" width="2.125" style="604" customWidth="1"/>
    <col min="1329" max="1536" width="2.375" style="604"/>
    <col min="1537" max="1541" width="2.375" style="604" customWidth="1"/>
    <col min="1542" max="1542" width="0.625" style="604" customWidth="1"/>
    <col min="1543" max="1545" width="2.875" style="604" customWidth="1"/>
    <col min="1546" max="1550" width="2" style="604" customWidth="1"/>
    <col min="1551" max="1553" width="2.125" style="604" customWidth="1"/>
    <col min="1554" max="1558" width="2" style="604" customWidth="1"/>
    <col min="1559" max="1561" width="2.125" style="604" customWidth="1"/>
    <col min="1562" max="1565" width="2.375" style="604" customWidth="1"/>
    <col min="1566" max="1568" width="2.5" style="604" customWidth="1"/>
    <col min="1569" max="1573" width="2" style="604" customWidth="1"/>
    <col min="1574" max="1576" width="2.625" style="604" customWidth="1"/>
    <col min="1577" max="1581" width="2" style="604" customWidth="1"/>
    <col min="1582" max="1584" width="2.125" style="604" customWidth="1"/>
    <col min="1585" max="1792" width="2.375" style="604"/>
    <col min="1793" max="1797" width="2.375" style="604" customWidth="1"/>
    <col min="1798" max="1798" width="0.625" style="604" customWidth="1"/>
    <col min="1799" max="1801" width="2.875" style="604" customWidth="1"/>
    <col min="1802" max="1806" width="2" style="604" customWidth="1"/>
    <col min="1807" max="1809" width="2.125" style="604" customWidth="1"/>
    <col min="1810" max="1814" width="2" style="604" customWidth="1"/>
    <col min="1815" max="1817" width="2.125" style="604" customWidth="1"/>
    <col min="1818" max="1821" width="2.375" style="604" customWidth="1"/>
    <col min="1822" max="1824" width="2.5" style="604" customWidth="1"/>
    <col min="1825" max="1829" width="2" style="604" customWidth="1"/>
    <col min="1830" max="1832" width="2.625" style="604" customWidth="1"/>
    <col min="1833" max="1837" width="2" style="604" customWidth="1"/>
    <col min="1838" max="1840" width="2.125" style="604" customWidth="1"/>
    <col min="1841" max="2048" width="2.375" style="604"/>
    <col min="2049" max="2053" width="2.375" style="604" customWidth="1"/>
    <col min="2054" max="2054" width="0.625" style="604" customWidth="1"/>
    <col min="2055" max="2057" width="2.875" style="604" customWidth="1"/>
    <col min="2058" max="2062" width="2" style="604" customWidth="1"/>
    <col min="2063" max="2065" width="2.125" style="604" customWidth="1"/>
    <col min="2066" max="2070" width="2" style="604" customWidth="1"/>
    <col min="2071" max="2073" width="2.125" style="604" customWidth="1"/>
    <col min="2074" max="2077" width="2.375" style="604" customWidth="1"/>
    <col min="2078" max="2080" width="2.5" style="604" customWidth="1"/>
    <col min="2081" max="2085" width="2" style="604" customWidth="1"/>
    <col min="2086" max="2088" width="2.625" style="604" customWidth="1"/>
    <col min="2089" max="2093" width="2" style="604" customWidth="1"/>
    <col min="2094" max="2096" width="2.125" style="604" customWidth="1"/>
    <col min="2097" max="2304" width="2.375" style="604"/>
    <col min="2305" max="2309" width="2.375" style="604" customWidth="1"/>
    <col min="2310" max="2310" width="0.625" style="604" customWidth="1"/>
    <col min="2311" max="2313" width="2.875" style="604" customWidth="1"/>
    <col min="2314" max="2318" width="2" style="604" customWidth="1"/>
    <col min="2319" max="2321" width="2.125" style="604" customWidth="1"/>
    <col min="2322" max="2326" width="2" style="604" customWidth="1"/>
    <col min="2327" max="2329" width="2.125" style="604" customWidth="1"/>
    <col min="2330" max="2333" width="2.375" style="604" customWidth="1"/>
    <col min="2334" max="2336" width="2.5" style="604" customWidth="1"/>
    <col min="2337" max="2341" width="2" style="604" customWidth="1"/>
    <col min="2342" max="2344" width="2.625" style="604" customWidth="1"/>
    <col min="2345" max="2349" width="2" style="604" customWidth="1"/>
    <col min="2350" max="2352" width="2.125" style="604" customWidth="1"/>
    <col min="2353" max="2560" width="2.375" style="604"/>
    <col min="2561" max="2565" width="2.375" style="604" customWidth="1"/>
    <col min="2566" max="2566" width="0.625" style="604" customWidth="1"/>
    <col min="2567" max="2569" width="2.875" style="604" customWidth="1"/>
    <col min="2570" max="2574" width="2" style="604" customWidth="1"/>
    <col min="2575" max="2577" width="2.125" style="604" customWidth="1"/>
    <col min="2578" max="2582" width="2" style="604" customWidth="1"/>
    <col min="2583" max="2585" width="2.125" style="604" customWidth="1"/>
    <col min="2586" max="2589" width="2.375" style="604" customWidth="1"/>
    <col min="2590" max="2592" width="2.5" style="604" customWidth="1"/>
    <col min="2593" max="2597" width="2" style="604" customWidth="1"/>
    <col min="2598" max="2600" width="2.625" style="604" customWidth="1"/>
    <col min="2601" max="2605" width="2" style="604" customWidth="1"/>
    <col min="2606" max="2608" width="2.125" style="604" customWidth="1"/>
    <col min="2609" max="2816" width="2.375" style="604"/>
    <col min="2817" max="2821" width="2.375" style="604" customWidth="1"/>
    <col min="2822" max="2822" width="0.625" style="604" customWidth="1"/>
    <col min="2823" max="2825" width="2.875" style="604" customWidth="1"/>
    <col min="2826" max="2830" width="2" style="604" customWidth="1"/>
    <col min="2831" max="2833" width="2.125" style="604" customWidth="1"/>
    <col min="2834" max="2838" width="2" style="604" customWidth="1"/>
    <col min="2839" max="2841" width="2.125" style="604" customWidth="1"/>
    <col min="2842" max="2845" width="2.375" style="604" customWidth="1"/>
    <col min="2846" max="2848" width="2.5" style="604" customWidth="1"/>
    <col min="2849" max="2853" width="2" style="604" customWidth="1"/>
    <col min="2854" max="2856" width="2.625" style="604" customWidth="1"/>
    <col min="2857" max="2861" width="2" style="604" customWidth="1"/>
    <col min="2862" max="2864" width="2.125" style="604" customWidth="1"/>
    <col min="2865" max="3072" width="2.375" style="604"/>
    <col min="3073" max="3077" width="2.375" style="604" customWidth="1"/>
    <col min="3078" max="3078" width="0.625" style="604" customWidth="1"/>
    <col min="3079" max="3081" width="2.875" style="604" customWidth="1"/>
    <col min="3082" max="3086" width="2" style="604" customWidth="1"/>
    <col min="3087" max="3089" width="2.125" style="604" customWidth="1"/>
    <col min="3090" max="3094" width="2" style="604" customWidth="1"/>
    <col min="3095" max="3097" width="2.125" style="604" customWidth="1"/>
    <col min="3098" max="3101" width="2.375" style="604" customWidth="1"/>
    <col min="3102" max="3104" width="2.5" style="604" customWidth="1"/>
    <col min="3105" max="3109" width="2" style="604" customWidth="1"/>
    <col min="3110" max="3112" width="2.625" style="604" customWidth="1"/>
    <col min="3113" max="3117" width="2" style="604" customWidth="1"/>
    <col min="3118" max="3120" width="2.125" style="604" customWidth="1"/>
    <col min="3121" max="3328" width="2.375" style="604"/>
    <col min="3329" max="3333" width="2.375" style="604" customWidth="1"/>
    <col min="3334" max="3334" width="0.625" style="604" customWidth="1"/>
    <col min="3335" max="3337" width="2.875" style="604" customWidth="1"/>
    <col min="3338" max="3342" width="2" style="604" customWidth="1"/>
    <col min="3343" max="3345" width="2.125" style="604" customWidth="1"/>
    <col min="3346" max="3350" width="2" style="604" customWidth="1"/>
    <col min="3351" max="3353" width="2.125" style="604" customWidth="1"/>
    <col min="3354" max="3357" width="2.375" style="604" customWidth="1"/>
    <col min="3358" max="3360" width="2.5" style="604" customWidth="1"/>
    <col min="3361" max="3365" width="2" style="604" customWidth="1"/>
    <col min="3366" max="3368" width="2.625" style="604" customWidth="1"/>
    <col min="3369" max="3373" width="2" style="604" customWidth="1"/>
    <col min="3374" max="3376" width="2.125" style="604" customWidth="1"/>
    <col min="3377" max="3584" width="2.375" style="604"/>
    <col min="3585" max="3589" width="2.375" style="604" customWidth="1"/>
    <col min="3590" max="3590" width="0.625" style="604" customWidth="1"/>
    <col min="3591" max="3593" width="2.875" style="604" customWidth="1"/>
    <col min="3594" max="3598" width="2" style="604" customWidth="1"/>
    <col min="3599" max="3601" width="2.125" style="604" customWidth="1"/>
    <col min="3602" max="3606" width="2" style="604" customWidth="1"/>
    <col min="3607" max="3609" width="2.125" style="604" customWidth="1"/>
    <col min="3610" max="3613" width="2.375" style="604" customWidth="1"/>
    <col min="3614" max="3616" width="2.5" style="604" customWidth="1"/>
    <col min="3617" max="3621" width="2" style="604" customWidth="1"/>
    <col min="3622" max="3624" width="2.625" style="604" customWidth="1"/>
    <col min="3625" max="3629" width="2" style="604" customWidth="1"/>
    <col min="3630" max="3632" width="2.125" style="604" customWidth="1"/>
    <col min="3633" max="3840" width="2.375" style="604"/>
    <col min="3841" max="3845" width="2.375" style="604" customWidth="1"/>
    <col min="3846" max="3846" width="0.625" style="604" customWidth="1"/>
    <col min="3847" max="3849" width="2.875" style="604" customWidth="1"/>
    <col min="3850" max="3854" width="2" style="604" customWidth="1"/>
    <col min="3855" max="3857" width="2.125" style="604" customWidth="1"/>
    <col min="3858" max="3862" width="2" style="604" customWidth="1"/>
    <col min="3863" max="3865" width="2.125" style="604" customWidth="1"/>
    <col min="3866" max="3869" width="2.375" style="604" customWidth="1"/>
    <col min="3870" max="3872" width="2.5" style="604" customWidth="1"/>
    <col min="3873" max="3877" width="2" style="604" customWidth="1"/>
    <col min="3878" max="3880" width="2.625" style="604" customWidth="1"/>
    <col min="3881" max="3885" width="2" style="604" customWidth="1"/>
    <col min="3886" max="3888" width="2.125" style="604" customWidth="1"/>
    <col min="3889" max="4096" width="2.375" style="604"/>
    <col min="4097" max="4101" width="2.375" style="604" customWidth="1"/>
    <col min="4102" max="4102" width="0.625" style="604" customWidth="1"/>
    <col min="4103" max="4105" width="2.875" style="604" customWidth="1"/>
    <col min="4106" max="4110" width="2" style="604" customWidth="1"/>
    <col min="4111" max="4113" width="2.125" style="604" customWidth="1"/>
    <col min="4114" max="4118" width="2" style="604" customWidth="1"/>
    <col min="4119" max="4121" width="2.125" style="604" customWidth="1"/>
    <col min="4122" max="4125" width="2.375" style="604" customWidth="1"/>
    <col min="4126" max="4128" width="2.5" style="604" customWidth="1"/>
    <col min="4129" max="4133" width="2" style="604" customWidth="1"/>
    <col min="4134" max="4136" width="2.625" style="604" customWidth="1"/>
    <col min="4137" max="4141" width="2" style="604" customWidth="1"/>
    <col min="4142" max="4144" width="2.125" style="604" customWidth="1"/>
    <col min="4145" max="4352" width="2.375" style="604"/>
    <col min="4353" max="4357" width="2.375" style="604" customWidth="1"/>
    <col min="4358" max="4358" width="0.625" style="604" customWidth="1"/>
    <col min="4359" max="4361" width="2.875" style="604" customWidth="1"/>
    <col min="4362" max="4366" width="2" style="604" customWidth="1"/>
    <col min="4367" max="4369" width="2.125" style="604" customWidth="1"/>
    <col min="4370" max="4374" width="2" style="604" customWidth="1"/>
    <col min="4375" max="4377" width="2.125" style="604" customWidth="1"/>
    <col min="4378" max="4381" width="2.375" style="604" customWidth="1"/>
    <col min="4382" max="4384" width="2.5" style="604" customWidth="1"/>
    <col min="4385" max="4389" width="2" style="604" customWidth="1"/>
    <col min="4390" max="4392" width="2.625" style="604" customWidth="1"/>
    <col min="4393" max="4397" width="2" style="604" customWidth="1"/>
    <col min="4398" max="4400" width="2.125" style="604" customWidth="1"/>
    <col min="4401" max="4608" width="2.375" style="604"/>
    <col min="4609" max="4613" width="2.375" style="604" customWidth="1"/>
    <col min="4614" max="4614" width="0.625" style="604" customWidth="1"/>
    <col min="4615" max="4617" width="2.875" style="604" customWidth="1"/>
    <col min="4618" max="4622" width="2" style="604" customWidth="1"/>
    <col min="4623" max="4625" width="2.125" style="604" customWidth="1"/>
    <col min="4626" max="4630" width="2" style="604" customWidth="1"/>
    <col min="4631" max="4633" width="2.125" style="604" customWidth="1"/>
    <col min="4634" max="4637" width="2.375" style="604" customWidth="1"/>
    <col min="4638" max="4640" width="2.5" style="604" customWidth="1"/>
    <col min="4641" max="4645" width="2" style="604" customWidth="1"/>
    <col min="4646" max="4648" width="2.625" style="604" customWidth="1"/>
    <col min="4649" max="4653" width="2" style="604" customWidth="1"/>
    <col min="4654" max="4656" width="2.125" style="604" customWidth="1"/>
    <col min="4657" max="4864" width="2.375" style="604"/>
    <col min="4865" max="4869" width="2.375" style="604" customWidth="1"/>
    <col min="4870" max="4870" width="0.625" style="604" customWidth="1"/>
    <col min="4871" max="4873" width="2.875" style="604" customWidth="1"/>
    <col min="4874" max="4878" width="2" style="604" customWidth="1"/>
    <col min="4879" max="4881" width="2.125" style="604" customWidth="1"/>
    <col min="4882" max="4886" width="2" style="604" customWidth="1"/>
    <col min="4887" max="4889" width="2.125" style="604" customWidth="1"/>
    <col min="4890" max="4893" width="2.375" style="604" customWidth="1"/>
    <col min="4894" max="4896" width="2.5" style="604" customWidth="1"/>
    <col min="4897" max="4901" width="2" style="604" customWidth="1"/>
    <col min="4902" max="4904" width="2.625" style="604" customWidth="1"/>
    <col min="4905" max="4909" width="2" style="604" customWidth="1"/>
    <col min="4910" max="4912" width="2.125" style="604" customWidth="1"/>
    <col min="4913" max="5120" width="2.375" style="604"/>
    <col min="5121" max="5125" width="2.375" style="604" customWidth="1"/>
    <col min="5126" max="5126" width="0.625" style="604" customWidth="1"/>
    <col min="5127" max="5129" width="2.875" style="604" customWidth="1"/>
    <col min="5130" max="5134" width="2" style="604" customWidth="1"/>
    <col min="5135" max="5137" width="2.125" style="604" customWidth="1"/>
    <col min="5138" max="5142" width="2" style="604" customWidth="1"/>
    <col min="5143" max="5145" width="2.125" style="604" customWidth="1"/>
    <col min="5146" max="5149" width="2.375" style="604" customWidth="1"/>
    <col min="5150" max="5152" width="2.5" style="604" customWidth="1"/>
    <col min="5153" max="5157" width="2" style="604" customWidth="1"/>
    <col min="5158" max="5160" width="2.625" style="604" customWidth="1"/>
    <col min="5161" max="5165" width="2" style="604" customWidth="1"/>
    <col min="5166" max="5168" width="2.125" style="604" customWidth="1"/>
    <col min="5169" max="5376" width="2.375" style="604"/>
    <col min="5377" max="5381" width="2.375" style="604" customWidth="1"/>
    <col min="5382" max="5382" width="0.625" style="604" customWidth="1"/>
    <col min="5383" max="5385" width="2.875" style="604" customWidth="1"/>
    <col min="5386" max="5390" width="2" style="604" customWidth="1"/>
    <col min="5391" max="5393" width="2.125" style="604" customWidth="1"/>
    <col min="5394" max="5398" width="2" style="604" customWidth="1"/>
    <col min="5399" max="5401" width="2.125" style="604" customWidth="1"/>
    <col min="5402" max="5405" width="2.375" style="604" customWidth="1"/>
    <col min="5406" max="5408" width="2.5" style="604" customWidth="1"/>
    <col min="5409" max="5413" width="2" style="604" customWidth="1"/>
    <col min="5414" max="5416" width="2.625" style="604" customWidth="1"/>
    <col min="5417" max="5421" width="2" style="604" customWidth="1"/>
    <col min="5422" max="5424" width="2.125" style="604" customWidth="1"/>
    <col min="5425" max="5632" width="2.375" style="604"/>
    <col min="5633" max="5637" width="2.375" style="604" customWidth="1"/>
    <col min="5638" max="5638" width="0.625" style="604" customWidth="1"/>
    <col min="5639" max="5641" width="2.875" style="604" customWidth="1"/>
    <col min="5642" max="5646" width="2" style="604" customWidth="1"/>
    <col min="5647" max="5649" width="2.125" style="604" customWidth="1"/>
    <col min="5650" max="5654" width="2" style="604" customWidth="1"/>
    <col min="5655" max="5657" width="2.125" style="604" customWidth="1"/>
    <col min="5658" max="5661" width="2.375" style="604" customWidth="1"/>
    <col min="5662" max="5664" width="2.5" style="604" customWidth="1"/>
    <col min="5665" max="5669" width="2" style="604" customWidth="1"/>
    <col min="5670" max="5672" width="2.625" style="604" customWidth="1"/>
    <col min="5673" max="5677" width="2" style="604" customWidth="1"/>
    <col min="5678" max="5680" width="2.125" style="604" customWidth="1"/>
    <col min="5681" max="5888" width="2.375" style="604"/>
    <col min="5889" max="5893" width="2.375" style="604" customWidth="1"/>
    <col min="5894" max="5894" width="0.625" style="604" customWidth="1"/>
    <col min="5895" max="5897" width="2.875" style="604" customWidth="1"/>
    <col min="5898" max="5902" width="2" style="604" customWidth="1"/>
    <col min="5903" max="5905" width="2.125" style="604" customWidth="1"/>
    <col min="5906" max="5910" width="2" style="604" customWidth="1"/>
    <col min="5911" max="5913" width="2.125" style="604" customWidth="1"/>
    <col min="5914" max="5917" width="2.375" style="604" customWidth="1"/>
    <col min="5918" max="5920" width="2.5" style="604" customWidth="1"/>
    <col min="5921" max="5925" width="2" style="604" customWidth="1"/>
    <col min="5926" max="5928" width="2.625" style="604" customWidth="1"/>
    <col min="5929" max="5933" width="2" style="604" customWidth="1"/>
    <col min="5934" max="5936" width="2.125" style="604" customWidth="1"/>
    <col min="5937" max="6144" width="2.375" style="604"/>
    <col min="6145" max="6149" width="2.375" style="604" customWidth="1"/>
    <col min="6150" max="6150" width="0.625" style="604" customWidth="1"/>
    <col min="6151" max="6153" width="2.875" style="604" customWidth="1"/>
    <col min="6154" max="6158" width="2" style="604" customWidth="1"/>
    <col min="6159" max="6161" width="2.125" style="604" customWidth="1"/>
    <col min="6162" max="6166" width="2" style="604" customWidth="1"/>
    <col min="6167" max="6169" width="2.125" style="604" customWidth="1"/>
    <col min="6170" max="6173" width="2.375" style="604" customWidth="1"/>
    <col min="6174" max="6176" width="2.5" style="604" customWidth="1"/>
    <col min="6177" max="6181" width="2" style="604" customWidth="1"/>
    <col min="6182" max="6184" width="2.625" style="604" customWidth="1"/>
    <col min="6185" max="6189" width="2" style="604" customWidth="1"/>
    <col min="6190" max="6192" width="2.125" style="604" customWidth="1"/>
    <col min="6193" max="6400" width="2.375" style="604"/>
    <col min="6401" max="6405" width="2.375" style="604" customWidth="1"/>
    <col min="6406" max="6406" width="0.625" style="604" customWidth="1"/>
    <col min="6407" max="6409" width="2.875" style="604" customWidth="1"/>
    <col min="6410" max="6414" width="2" style="604" customWidth="1"/>
    <col min="6415" max="6417" width="2.125" style="604" customWidth="1"/>
    <col min="6418" max="6422" width="2" style="604" customWidth="1"/>
    <col min="6423" max="6425" width="2.125" style="604" customWidth="1"/>
    <col min="6426" max="6429" width="2.375" style="604" customWidth="1"/>
    <col min="6430" max="6432" width="2.5" style="604" customWidth="1"/>
    <col min="6433" max="6437" width="2" style="604" customWidth="1"/>
    <col min="6438" max="6440" width="2.625" style="604" customWidth="1"/>
    <col min="6441" max="6445" width="2" style="604" customWidth="1"/>
    <col min="6446" max="6448" width="2.125" style="604" customWidth="1"/>
    <col min="6449" max="6656" width="2.375" style="604"/>
    <col min="6657" max="6661" width="2.375" style="604" customWidth="1"/>
    <col min="6662" max="6662" width="0.625" style="604" customWidth="1"/>
    <col min="6663" max="6665" width="2.875" style="604" customWidth="1"/>
    <col min="6666" max="6670" width="2" style="604" customWidth="1"/>
    <col min="6671" max="6673" width="2.125" style="604" customWidth="1"/>
    <col min="6674" max="6678" width="2" style="604" customWidth="1"/>
    <col min="6679" max="6681" width="2.125" style="604" customWidth="1"/>
    <col min="6682" max="6685" width="2.375" style="604" customWidth="1"/>
    <col min="6686" max="6688" width="2.5" style="604" customWidth="1"/>
    <col min="6689" max="6693" width="2" style="604" customWidth="1"/>
    <col min="6694" max="6696" width="2.625" style="604" customWidth="1"/>
    <col min="6697" max="6701" width="2" style="604" customWidth="1"/>
    <col min="6702" max="6704" width="2.125" style="604" customWidth="1"/>
    <col min="6705" max="6912" width="2.375" style="604"/>
    <col min="6913" max="6917" width="2.375" style="604" customWidth="1"/>
    <col min="6918" max="6918" width="0.625" style="604" customWidth="1"/>
    <col min="6919" max="6921" width="2.875" style="604" customWidth="1"/>
    <col min="6922" max="6926" width="2" style="604" customWidth="1"/>
    <col min="6927" max="6929" width="2.125" style="604" customWidth="1"/>
    <col min="6930" max="6934" width="2" style="604" customWidth="1"/>
    <col min="6935" max="6937" width="2.125" style="604" customWidth="1"/>
    <col min="6938" max="6941" width="2.375" style="604" customWidth="1"/>
    <col min="6942" max="6944" width="2.5" style="604" customWidth="1"/>
    <col min="6945" max="6949" width="2" style="604" customWidth="1"/>
    <col min="6950" max="6952" width="2.625" style="604" customWidth="1"/>
    <col min="6953" max="6957" width="2" style="604" customWidth="1"/>
    <col min="6958" max="6960" width="2.125" style="604" customWidth="1"/>
    <col min="6961" max="7168" width="2.375" style="604"/>
    <col min="7169" max="7173" width="2.375" style="604" customWidth="1"/>
    <col min="7174" max="7174" width="0.625" style="604" customWidth="1"/>
    <col min="7175" max="7177" width="2.875" style="604" customWidth="1"/>
    <col min="7178" max="7182" width="2" style="604" customWidth="1"/>
    <col min="7183" max="7185" width="2.125" style="604" customWidth="1"/>
    <col min="7186" max="7190" width="2" style="604" customWidth="1"/>
    <col min="7191" max="7193" width="2.125" style="604" customWidth="1"/>
    <col min="7194" max="7197" width="2.375" style="604" customWidth="1"/>
    <col min="7198" max="7200" width="2.5" style="604" customWidth="1"/>
    <col min="7201" max="7205" width="2" style="604" customWidth="1"/>
    <col min="7206" max="7208" width="2.625" style="604" customWidth="1"/>
    <col min="7209" max="7213" width="2" style="604" customWidth="1"/>
    <col min="7214" max="7216" width="2.125" style="604" customWidth="1"/>
    <col min="7217" max="7424" width="2.375" style="604"/>
    <col min="7425" max="7429" width="2.375" style="604" customWidth="1"/>
    <col min="7430" max="7430" width="0.625" style="604" customWidth="1"/>
    <col min="7431" max="7433" width="2.875" style="604" customWidth="1"/>
    <col min="7434" max="7438" width="2" style="604" customWidth="1"/>
    <col min="7439" max="7441" width="2.125" style="604" customWidth="1"/>
    <col min="7442" max="7446" width="2" style="604" customWidth="1"/>
    <col min="7447" max="7449" width="2.125" style="604" customWidth="1"/>
    <col min="7450" max="7453" width="2.375" style="604" customWidth="1"/>
    <col min="7454" max="7456" width="2.5" style="604" customWidth="1"/>
    <col min="7457" max="7461" width="2" style="604" customWidth="1"/>
    <col min="7462" max="7464" width="2.625" style="604" customWidth="1"/>
    <col min="7465" max="7469" width="2" style="604" customWidth="1"/>
    <col min="7470" max="7472" width="2.125" style="604" customWidth="1"/>
    <col min="7473" max="7680" width="2.375" style="604"/>
    <col min="7681" max="7685" width="2.375" style="604" customWidth="1"/>
    <col min="7686" max="7686" width="0.625" style="604" customWidth="1"/>
    <col min="7687" max="7689" width="2.875" style="604" customWidth="1"/>
    <col min="7690" max="7694" width="2" style="604" customWidth="1"/>
    <col min="7695" max="7697" width="2.125" style="604" customWidth="1"/>
    <col min="7698" max="7702" width="2" style="604" customWidth="1"/>
    <col min="7703" max="7705" width="2.125" style="604" customWidth="1"/>
    <col min="7706" max="7709" width="2.375" style="604" customWidth="1"/>
    <col min="7710" max="7712" width="2.5" style="604" customWidth="1"/>
    <col min="7713" max="7717" width="2" style="604" customWidth="1"/>
    <col min="7718" max="7720" width="2.625" style="604" customWidth="1"/>
    <col min="7721" max="7725" width="2" style="604" customWidth="1"/>
    <col min="7726" max="7728" width="2.125" style="604" customWidth="1"/>
    <col min="7729" max="7936" width="2.375" style="604"/>
    <col min="7937" max="7941" width="2.375" style="604" customWidth="1"/>
    <col min="7942" max="7942" width="0.625" style="604" customWidth="1"/>
    <col min="7943" max="7945" width="2.875" style="604" customWidth="1"/>
    <col min="7946" max="7950" width="2" style="604" customWidth="1"/>
    <col min="7951" max="7953" width="2.125" style="604" customWidth="1"/>
    <col min="7954" max="7958" width="2" style="604" customWidth="1"/>
    <col min="7959" max="7961" width="2.125" style="604" customWidth="1"/>
    <col min="7962" max="7965" width="2.375" style="604" customWidth="1"/>
    <col min="7966" max="7968" width="2.5" style="604" customWidth="1"/>
    <col min="7969" max="7973" width="2" style="604" customWidth="1"/>
    <col min="7974" max="7976" width="2.625" style="604" customWidth="1"/>
    <col min="7977" max="7981" width="2" style="604" customWidth="1"/>
    <col min="7982" max="7984" width="2.125" style="604" customWidth="1"/>
    <col min="7985" max="8192" width="2.375" style="604"/>
    <col min="8193" max="8197" width="2.375" style="604" customWidth="1"/>
    <col min="8198" max="8198" width="0.625" style="604" customWidth="1"/>
    <col min="8199" max="8201" width="2.875" style="604" customWidth="1"/>
    <col min="8202" max="8206" width="2" style="604" customWidth="1"/>
    <col min="8207" max="8209" width="2.125" style="604" customWidth="1"/>
    <col min="8210" max="8214" width="2" style="604" customWidth="1"/>
    <col min="8215" max="8217" width="2.125" style="604" customWidth="1"/>
    <col min="8218" max="8221" width="2.375" style="604" customWidth="1"/>
    <col min="8222" max="8224" width="2.5" style="604" customWidth="1"/>
    <col min="8225" max="8229" width="2" style="604" customWidth="1"/>
    <col min="8230" max="8232" width="2.625" style="604" customWidth="1"/>
    <col min="8233" max="8237" width="2" style="604" customWidth="1"/>
    <col min="8238" max="8240" width="2.125" style="604" customWidth="1"/>
    <col min="8241" max="8448" width="2.375" style="604"/>
    <col min="8449" max="8453" width="2.375" style="604" customWidth="1"/>
    <col min="8454" max="8454" width="0.625" style="604" customWidth="1"/>
    <col min="8455" max="8457" width="2.875" style="604" customWidth="1"/>
    <col min="8458" max="8462" width="2" style="604" customWidth="1"/>
    <col min="8463" max="8465" width="2.125" style="604" customWidth="1"/>
    <col min="8466" max="8470" width="2" style="604" customWidth="1"/>
    <col min="8471" max="8473" width="2.125" style="604" customWidth="1"/>
    <col min="8474" max="8477" width="2.375" style="604" customWidth="1"/>
    <col min="8478" max="8480" width="2.5" style="604" customWidth="1"/>
    <col min="8481" max="8485" width="2" style="604" customWidth="1"/>
    <col min="8486" max="8488" width="2.625" style="604" customWidth="1"/>
    <col min="8489" max="8493" width="2" style="604" customWidth="1"/>
    <col min="8494" max="8496" width="2.125" style="604" customWidth="1"/>
    <col min="8497" max="8704" width="2.375" style="604"/>
    <col min="8705" max="8709" width="2.375" style="604" customWidth="1"/>
    <col min="8710" max="8710" width="0.625" style="604" customWidth="1"/>
    <col min="8711" max="8713" width="2.875" style="604" customWidth="1"/>
    <col min="8714" max="8718" width="2" style="604" customWidth="1"/>
    <col min="8719" max="8721" width="2.125" style="604" customWidth="1"/>
    <col min="8722" max="8726" width="2" style="604" customWidth="1"/>
    <col min="8727" max="8729" width="2.125" style="604" customWidth="1"/>
    <col min="8730" max="8733" width="2.375" style="604" customWidth="1"/>
    <col min="8734" max="8736" width="2.5" style="604" customWidth="1"/>
    <col min="8737" max="8741" width="2" style="604" customWidth="1"/>
    <col min="8742" max="8744" width="2.625" style="604" customWidth="1"/>
    <col min="8745" max="8749" width="2" style="604" customWidth="1"/>
    <col min="8750" max="8752" width="2.125" style="604" customWidth="1"/>
    <col min="8753" max="8960" width="2.375" style="604"/>
    <col min="8961" max="8965" width="2.375" style="604" customWidth="1"/>
    <col min="8966" max="8966" width="0.625" style="604" customWidth="1"/>
    <col min="8967" max="8969" width="2.875" style="604" customWidth="1"/>
    <col min="8970" max="8974" width="2" style="604" customWidth="1"/>
    <col min="8975" max="8977" width="2.125" style="604" customWidth="1"/>
    <col min="8978" max="8982" width="2" style="604" customWidth="1"/>
    <col min="8983" max="8985" width="2.125" style="604" customWidth="1"/>
    <col min="8986" max="8989" width="2.375" style="604" customWidth="1"/>
    <col min="8990" max="8992" width="2.5" style="604" customWidth="1"/>
    <col min="8993" max="8997" width="2" style="604" customWidth="1"/>
    <col min="8998" max="9000" width="2.625" style="604" customWidth="1"/>
    <col min="9001" max="9005" width="2" style="604" customWidth="1"/>
    <col min="9006" max="9008" width="2.125" style="604" customWidth="1"/>
    <col min="9009" max="9216" width="2.375" style="604"/>
    <col min="9217" max="9221" width="2.375" style="604" customWidth="1"/>
    <col min="9222" max="9222" width="0.625" style="604" customWidth="1"/>
    <col min="9223" max="9225" width="2.875" style="604" customWidth="1"/>
    <col min="9226" max="9230" width="2" style="604" customWidth="1"/>
    <col min="9231" max="9233" width="2.125" style="604" customWidth="1"/>
    <col min="9234" max="9238" width="2" style="604" customWidth="1"/>
    <col min="9239" max="9241" width="2.125" style="604" customWidth="1"/>
    <col min="9242" max="9245" width="2.375" style="604" customWidth="1"/>
    <col min="9246" max="9248" width="2.5" style="604" customWidth="1"/>
    <col min="9249" max="9253" width="2" style="604" customWidth="1"/>
    <col min="9254" max="9256" width="2.625" style="604" customWidth="1"/>
    <col min="9257" max="9261" width="2" style="604" customWidth="1"/>
    <col min="9262" max="9264" width="2.125" style="604" customWidth="1"/>
    <col min="9265" max="9472" width="2.375" style="604"/>
    <col min="9473" max="9477" width="2.375" style="604" customWidth="1"/>
    <col min="9478" max="9478" width="0.625" style="604" customWidth="1"/>
    <col min="9479" max="9481" width="2.875" style="604" customWidth="1"/>
    <col min="9482" max="9486" width="2" style="604" customWidth="1"/>
    <col min="9487" max="9489" width="2.125" style="604" customWidth="1"/>
    <col min="9490" max="9494" width="2" style="604" customWidth="1"/>
    <col min="9495" max="9497" width="2.125" style="604" customWidth="1"/>
    <col min="9498" max="9501" width="2.375" style="604" customWidth="1"/>
    <col min="9502" max="9504" width="2.5" style="604" customWidth="1"/>
    <col min="9505" max="9509" width="2" style="604" customWidth="1"/>
    <col min="9510" max="9512" width="2.625" style="604" customWidth="1"/>
    <col min="9513" max="9517" width="2" style="604" customWidth="1"/>
    <col min="9518" max="9520" width="2.125" style="604" customWidth="1"/>
    <col min="9521" max="9728" width="2.375" style="604"/>
    <col min="9729" max="9733" width="2.375" style="604" customWidth="1"/>
    <col min="9734" max="9734" width="0.625" style="604" customWidth="1"/>
    <col min="9735" max="9737" width="2.875" style="604" customWidth="1"/>
    <col min="9738" max="9742" width="2" style="604" customWidth="1"/>
    <col min="9743" max="9745" width="2.125" style="604" customWidth="1"/>
    <col min="9746" max="9750" width="2" style="604" customWidth="1"/>
    <col min="9751" max="9753" width="2.125" style="604" customWidth="1"/>
    <col min="9754" max="9757" width="2.375" style="604" customWidth="1"/>
    <col min="9758" max="9760" width="2.5" style="604" customWidth="1"/>
    <col min="9761" max="9765" width="2" style="604" customWidth="1"/>
    <col min="9766" max="9768" width="2.625" style="604" customWidth="1"/>
    <col min="9769" max="9773" width="2" style="604" customWidth="1"/>
    <col min="9774" max="9776" width="2.125" style="604" customWidth="1"/>
    <col min="9777" max="9984" width="2.375" style="604"/>
    <col min="9985" max="9989" width="2.375" style="604" customWidth="1"/>
    <col min="9990" max="9990" width="0.625" style="604" customWidth="1"/>
    <col min="9991" max="9993" width="2.875" style="604" customWidth="1"/>
    <col min="9994" max="9998" width="2" style="604" customWidth="1"/>
    <col min="9999" max="10001" width="2.125" style="604" customWidth="1"/>
    <col min="10002" max="10006" width="2" style="604" customWidth="1"/>
    <col min="10007" max="10009" width="2.125" style="604" customWidth="1"/>
    <col min="10010" max="10013" width="2.375" style="604" customWidth="1"/>
    <col min="10014" max="10016" width="2.5" style="604" customWidth="1"/>
    <col min="10017" max="10021" width="2" style="604" customWidth="1"/>
    <col min="10022" max="10024" width="2.625" style="604" customWidth="1"/>
    <col min="10025" max="10029" width="2" style="604" customWidth="1"/>
    <col min="10030" max="10032" width="2.125" style="604" customWidth="1"/>
    <col min="10033" max="10240" width="2.375" style="604"/>
    <col min="10241" max="10245" width="2.375" style="604" customWidth="1"/>
    <col min="10246" max="10246" width="0.625" style="604" customWidth="1"/>
    <col min="10247" max="10249" width="2.875" style="604" customWidth="1"/>
    <col min="10250" max="10254" width="2" style="604" customWidth="1"/>
    <col min="10255" max="10257" width="2.125" style="604" customWidth="1"/>
    <col min="10258" max="10262" width="2" style="604" customWidth="1"/>
    <col min="10263" max="10265" width="2.125" style="604" customWidth="1"/>
    <col min="10266" max="10269" width="2.375" style="604" customWidth="1"/>
    <col min="10270" max="10272" width="2.5" style="604" customWidth="1"/>
    <col min="10273" max="10277" width="2" style="604" customWidth="1"/>
    <col min="10278" max="10280" width="2.625" style="604" customWidth="1"/>
    <col min="10281" max="10285" width="2" style="604" customWidth="1"/>
    <col min="10286" max="10288" width="2.125" style="604" customWidth="1"/>
    <col min="10289" max="10496" width="2.375" style="604"/>
    <col min="10497" max="10501" width="2.375" style="604" customWidth="1"/>
    <col min="10502" max="10502" width="0.625" style="604" customWidth="1"/>
    <col min="10503" max="10505" width="2.875" style="604" customWidth="1"/>
    <col min="10506" max="10510" width="2" style="604" customWidth="1"/>
    <col min="10511" max="10513" width="2.125" style="604" customWidth="1"/>
    <col min="10514" max="10518" width="2" style="604" customWidth="1"/>
    <col min="10519" max="10521" width="2.125" style="604" customWidth="1"/>
    <col min="10522" max="10525" width="2.375" style="604" customWidth="1"/>
    <col min="10526" max="10528" width="2.5" style="604" customWidth="1"/>
    <col min="10529" max="10533" width="2" style="604" customWidth="1"/>
    <col min="10534" max="10536" width="2.625" style="604" customWidth="1"/>
    <col min="10537" max="10541" width="2" style="604" customWidth="1"/>
    <col min="10542" max="10544" width="2.125" style="604" customWidth="1"/>
    <col min="10545" max="10752" width="2.375" style="604"/>
    <col min="10753" max="10757" width="2.375" style="604" customWidth="1"/>
    <col min="10758" max="10758" width="0.625" style="604" customWidth="1"/>
    <col min="10759" max="10761" width="2.875" style="604" customWidth="1"/>
    <col min="10762" max="10766" width="2" style="604" customWidth="1"/>
    <col min="10767" max="10769" width="2.125" style="604" customWidth="1"/>
    <col min="10770" max="10774" width="2" style="604" customWidth="1"/>
    <col min="10775" max="10777" width="2.125" style="604" customWidth="1"/>
    <col min="10778" max="10781" width="2.375" style="604" customWidth="1"/>
    <col min="10782" max="10784" width="2.5" style="604" customWidth="1"/>
    <col min="10785" max="10789" width="2" style="604" customWidth="1"/>
    <col min="10790" max="10792" width="2.625" style="604" customWidth="1"/>
    <col min="10793" max="10797" width="2" style="604" customWidth="1"/>
    <col min="10798" max="10800" width="2.125" style="604" customWidth="1"/>
    <col min="10801" max="11008" width="2.375" style="604"/>
    <col min="11009" max="11013" width="2.375" style="604" customWidth="1"/>
    <col min="11014" max="11014" width="0.625" style="604" customWidth="1"/>
    <col min="11015" max="11017" width="2.875" style="604" customWidth="1"/>
    <col min="11018" max="11022" width="2" style="604" customWidth="1"/>
    <col min="11023" max="11025" width="2.125" style="604" customWidth="1"/>
    <col min="11026" max="11030" width="2" style="604" customWidth="1"/>
    <col min="11031" max="11033" width="2.125" style="604" customWidth="1"/>
    <col min="11034" max="11037" width="2.375" style="604" customWidth="1"/>
    <col min="11038" max="11040" width="2.5" style="604" customWidth="1"/>
    <col min="11041" max="11045" width="2" style="604" customWidth="1"/>
    <col min="11046" max="11048" width="2.625" style="604" customWidth="1"/>
    <col min="11049" max="11053" width="2" style="604" customWidth="1"/>
    <col min="11054" max="11056" width="2.125" style="604" customWidth="1"/>
    <col min="11057" max="11264" width="2.375" style="604"/>
    <col min="11265" max="11269" width="2.375" style="604" customWidth="1"/>
    <col min="11270" max="11270" width="0.625" style="604" customWidth="1"/>
    <col min="11271" max="11273" width="2.875" style="604" customWidth="1"/>
    <col min="11274" max="11278" width="2" style="604" customWidth="1"/>
    <col min="11279" max="11281" width="2.125" style="604" customWidth="1"/>
    <col min="11282" max="11286" width="2" style="604" customWidth="1"/>
    <col min="11287" max="11289" width="2.125" style="604" customWidth="1"/>
    <col min="11290" max="11293" width="2.375" style="604" customWidth="1"/>
    <col min="11294" max="11296" width="2.5" style="604" customWidth="1"/>
    <col min="11297" max="11301" width="2" style="604" customWidth="1"/>
    <col min="11302" max="11304" width="2.625" style="604" customWidth="1"/>
    <col min="11305" max="11309" width="2" style="604" customWidth="1"/>
    <col min="11310" max="11312" width="2.125" style="604" customWidth="1"/>
    <col min="11313" max="11520" width="2.375" style="604"/>
    <col min="11521" max="11525" width="2.375" style="604" customWidth="1"/>
    <col min="11526" max="11526" width="0.625" style="604" customWidth="1"/>
    <col min="11527" max="11529" width="2.875" style="604" customWidth="1"/>
    <col min="11530" max="11534" width="2" style="604" customWidth="1"/>
    <col min="11535" max="11537" width="2.125" style="604" customWidth="1"/>
    <col min="11538" max="11542" width="2" style="604" customWidth="1"/>
    <col min="11543" max="11545" width="2.125" style="604" customWidth="1"/>
    <col min="11546" max="11549" width="2.375" style="604" customWidth="1"/>
    <col min="11550" max="11552" width="2.5" style="604" customWidth="1"/>
    <col min="11553" max="11557" width="2" style="604" customWidth="1"/>
    <col min="11558" max="11560" width="2.625" style="604" customWidth="1"/>
    <col min="11561" max="11565" width="2" style="604" customWidth="1"/>
    <col min="11566" max="11568" width="2.125" style="604" customWidth="1"/>
    <col min="11569" max="11776" width="2.375" style="604"/>
    <col min="11777" max="11781" width="2.375" style="604" customWidth="1"/>
    <col min="11782" max="11782" width="0.625" style="604" customWidth="1"/>
    <col min="11783" max="11785" width="2.875" style="604" customWidth="1"/>
    <col min="11786" max="11790" width="2" style="604" customWidth="1"/>
    <col min="11791" max="11793" width="2.125" style="604" customWidth="1"/>
    <col min="11794" max="11798" width="2" style="604" customWidth="1"/>
    <col min="11799" max="11801" width="2.125" style="604" customWidth="1"/>
    <col min="11802" max="11805" width="2.375" style="604" customWidth="1"/>
    <col min="11806" max="11808" width="2.5" style="604" customWidth="1"/>
    <col min="11809" max="11813" width="2" style="604" customWidth="1"/>
    <col min="11814" max="11816" width="2.625" style="604" customWidth="1"/>
    <col min="11817" max="11821" width="2" style="604" customWidth="1"/>
    <col min="11822" max="11824" width="2.125" style="604" customWidth="1"/>
    <col min="11825" max="12032" width="2.375" style="604"/>
    <col min="12033" max="12037" width="2.375" style="604" customWidth="1"/>
    <col min="12038" max="12038" width="0.625" style="604" customWidth="1"/>
    <col min="12039" max="12041" width="2.875" style="604" customWidth="1"/>
    <col min="12042" max="12046" width="2" style="604" customWidth="1"/>
    <col min="12047" max="12049" width="2.125" style="604" customWidth="1"/>
    <col min="12050" max="12054" width="2" style="604" customWidth="1"/>
    <col min="12055" max="12057" width="2.125" style="604" customWidth="1"/>
    <col min="12058" max="12061" width="2.375" style="604" customWidth="1"/>
    <col min="12062" max="12064" width="2.5" style="604" customWidth="1"/>
    <col min="12065" max="12069" width="2" style="604" customWidth="1"/>
    <col min="12070" max="12072" width="2.625" style="604" customWidth="1"/>
    <col min="12073" max="12077" width="2" style="604" customWidth="1"/>
    <col min="12078" max="12080" width="2.125" style="604" customWidth="1"/>
    <col min="12081" max="12288" width="2.375" style="604"/>
    <col min="12289" max="12293" width="2.375" style="604" customWidth="1"/>
    <col min="12294" max="12294" width="0.625" style="604" customWidth="1"/>
    <col min="12295" max="12297" width="2.875" style="604" customWidth="1"/>
    <col min="12298" max="12302" width="2" style="604" customWidth="1"/>
    <col min="12303" max="12305" width="2.125" style="604" customWidth="1"/>
    <col min="12306" max="12310" width="2" style="604" customWidth="1"/>
    <col min="12311" max="12313" width="2.125" style="604" customWidth="1"/>
    <col min="12314" max="12317" width="2.375" style="604" customWidth="1"/>
    <col min="12318" max="12320" width="2.5" style="604" customWidth="1"/>
    <col min="12321" max="12325" width="2" style="604" customWidth="1"/>
    <col min="12326" max="12328" width="2.625" style="604" customWidth="1"/>
    <col min="12329" max="12333" width="2" style="604" customWidth="1"/>
    <col min="12334" max="12336" width="2.125" style="604" customWidth="1"/>
    <col min="12337" max="12544" width="2.375" style="604"/>
    <col min="12545" max="12549" width="2.375" style="604" customWidth="1"/>
    <col min="12550" max="12550" width="0.625" style="604" customWidth="1"/>
    <col min="12551" max="12553" width="2.875" style="604" customWidth="1"/>
    <col min="12554" max="12558" width="2" style="604" customWidth="1"/>
    <col min="12559" max="12561" width="2.125" style="604" customWidth="1"/>
    <col min="12562" max="12566" width="2" style="604" customWidth="1"/>
    <col min="12567" max="12569" width="2.125" style="604" customWidth="1"/>
    <col min="12570" max="12573" width="2.375" style="604" customWidth="1"/>
    <col min="12574" max="12576" width="2.5" style="604" customWidth="1"/>
    <col min="12577" max="12581" width="2" style="604" customWidth="1"/>
    <col min="12582" max="12584" width="2.625" style="604" customWidth="1"/>
    <col min="12585" max="12589" width="2" style="604" customWidth="1"/>
    <col min="12590" max="12592" width="2.125" style="604" customWidth="1"/>
    <col min="12593" max="12800" width="2.375" style="604"/>
    <col min="12801" max="12805" width="2.375" style="604" customWidth="1"/>
    <col min="12806" max="12806" width="0.625" style="604" customWidth="1"/>
    <col min="12807" max="12809" width="2.875" style="604" customWidth="1"/>
    <col min="12810" max="12814" width="2" style="604" customWidth="1"/>
    <col min="12815" max="12817" width="2.125" style="604" customWidth="1"/>
    <col min="12818" max="12822" width="2" style="604" customWidth="1"/>
    <col min="12823" max="12825" width="2.125" style="604" customWidth="1"/>
    <col min="12826" max="12829" width="2.375" style="604" customWidth="1"/>
    <col min="12830" max="12832" width="2.5" style="604" customWidth="1"/>
    <col min="12833" max="12837" width="2" style="604" customWidth="1"/>
    <col min="12838" max="12840" width="2.625" style="604" customWidth="1"/>
    <col min="12841" max="12845" width="2" style="604" customWidth="1"/>
    <col min="12846" max="12848" width="2.125" style="604" customWidth="1"/>
    <col min="12849" max="13056" width="2.375" style="604"/>
    <col min="13057" max="13061" width="2.375" style="604" customWidth="1"/>
    <col min="13062" max="13062" width="0.625" style="604" customWidth="1"/>
    <col min="13063" max="13065" width="2.875" style="604" customWidth="1"/>
    <col min="13066" max="13070" width="2" style="604" customWidth="1"/>
    <col min="13071" max="13073" width="2.125" style="604" customWidth="1"/>
    <col min="13074" max="13078" width="2" style="604" customWidth="1"/>
    <col min="13079" max="13081" width="2.125" style="604" customWidth="1"/>
    <col min="13082" max="13085" width="2.375" style="604" customWidth="1"/>
    <col min="13086" max="13088" width="2.5" style="604" customWidth="1"/>
    <col min="13089" max="13093" width="2" style="604" customWidth="1"/>
    <col min="13094" max="13096" width="2.625" style="604" customWidth="1"/>
    <col min="13097" max="13101" width="2" style="604" customWidth="1"/>
    <col min="13102" max="13104" width="2.125" style="604" customWidth="1"/>
    <col min="13105" max="13312" width="2.375" style="604"/>
    <col min="13313" max="13317" width="2.375" style="604" customWidth="1"/>
    <col min="13318" max="13318" width="0.625" style="604" customWidth="1"/>
    <col min="13319" max="13321" width="2.875" style="604" customWidth="1"/>
    <col min="13322" max="13326" width="2" style="604" customWidth="1"/>
    <col min="13327" max="13329" width="2.125" style="604" customWidth="1"/>
    <col min="13330" max="13334" width="2" style="604" customWidth="1"/>
    <col min="13335" max="13337" width="2.125" style="604" customWidth="1"/>
    <col min="13338" max="13341" width="2.375" style="604" customWidth="1"/>
    <col min="13342" max="13344" width="2.5" style="604" customWidth="1"/>
    <col min="13345" max="13349" width="2" style="604" customWidth="1"/>
    <col min="13350" max="13352" width="2.625" style="604" customWidth="1"/>
    <col min="13353" max="13357" width="2" style="604" customWidth="1"/>
    <col min="13358" max="13360" width="2.125" style="604" customWidth="1"/>
    <col min="13361" max="13568" width="2.375" style="604"/>
    <col min="13569" max="13573" width="2.375" style="604" customWidth="1"/>
    <col min="13574" max="13574" width="0.625" style="604" customWidth="1"/>
    <col min="13575" max="13577" width="2.875" style="604" customWidth="1"/>
    <col min="13578" max="13582" width="2" style="604" customWidth="1"/>
    <col min="13583" max="13585" width="2.125" style="604" customWidth="1"/>
    <col min="13586" max="13590" width="2" style="604" customWidth="1"/>
    <col min="13591" max="13593" width="2.125" style="604" customWidth="1"/>
    <col min="13594" max="13597" width="2.375" style="604" customWidth="1"/>
    <col min="13598" max="13600" width="2.5" style="604" customWidth="1"/>
    <col min="13601" max="13605" width="2" style="604" customWidth="1"/>
    <col min="13606" max="13608" width="2.625" style="604" customWidth="1"/>
    <col min="13609" max="13613" width="2" style="604" customWidth="1"/>
    <col min="13614" max="13616" width="2.125" style="604" customWidth="1"/>
    <col min="13617" max="13824" width="2.375" style="604"/>
    <col min="13825" max="13829" width="2.375" style="604" customWidth="1"/>
    <col min="13830" max="13830" width="0.625" style="604" customWidth="1"/>
    <col min="13831" max="13833" width="2.875" style="604" customWidth="1"/>
    <col min="13834" max="13838" width="2" style="604" customWidth="1"/>
    <col min="13839" max="13841" width="2.125" style="604" customWidth="1"/>
    <col min="13842" max="13846" width="2" style="604" customWidth="1"/>
    <col min="13847" max="13849" width="2.125" style="604" customWidth="1"/>
    <col min="13850" max="13853" width="2.375" style="604" customWidth="1"/>
    <col min="13854" max="13856" width="2.5" style="604" customWidth="1"/>
    <col min="13857" max="13861" width="2" style="604" customWidth="1"/>
    <col min="13862" max="13864" width="2.625" style="604" customWidth="1"/>
    <col min="13865" max="13869" width="2" style="604" customWidth="1"/>
    <col min="13870" max="13872" width="2.125" style="604" customWidth="1"/>
    <col min="13873" max="14080" width="2.375" style="604"/>
    <col min="14081" max="14085" width="2.375" style="604" customWidth="1"/>
    <col min="14086" max="14086" width="0.625" style="604" customWidth="1"/>
    <col min="14087" max="14089" width="2.875" style="604" customWidth="1"/>
    <col min="14090" max="14094" width="2" style="604" customWidth="1"/>
    <col min="14095" max="14097" width="2.125" style="604" customWidth="1"/>
    <col min="14098" max="14102" width="2" style="604" customWidth="1"/>
    <col min="14103" max="14105" width="2.125" style="604" customWidth="1"/>
    <col min="14106" max="14109" width="2.375" style="604" customWidth="1"/>
    <col min="14110" max="14112" width="2.5" style="604" customWidth="1"/>
    <col min="14113" max="14117" width="2" style="604" customWidth="1"/>
    <col min="14118" max="14120" width="2.625" style="604" customWidth="1"/>
    <col min="14121" max="14125" width="2" style="604" customWidth="1"/>
    <col min="14126" max="14128" width="2.125" style="604" customWidth="1"/>
    <col min="14129" max="14336" width="2.375" style="604"/>
    <col min="14337" max="14341" width="2.375" style="604" customWidth="1"/>
    <col min="14342" max="14342" width="0.625" style="604" customWidth="1"/>
    <col min="14343" max="14345" width="2.875" style="604" customWidth="1"/>
    <col min="14346" max="14350" width="2" style="604" customWidth="1"/>
    <col min="14351" max="14353" width="2.125" style="604" customWidth="1"/>
    <col min="14354" max="14358" width="2" style="604" customWidth="1"/>
    <col min="14359" max="14361" width="2.125" style="604" customWidth="1"/>
    <col min="14362" max="14365" width="2.375" style="604" customWidth="1"/>
    <col min="14366" max="14368" width="2.5" style="604" customWidth="1"/>
    <col min="14369" max="14373" width="2" style="604" customWidth="1"/>
    <col min="14374" max="14376" width="2.625" style="604" customWidth="1"/>
    <col min="14377" max="14381" width="2" style="604" customWidth="1"/>
    <col min="14382" max="14384" width="2.125" style="604" customWidth="1"/>
    <col min="14385" max="14592" width="2.375" style="604"/>
    <col min="14593" max="14597" width="2.375" style="604" customWidth="1"/>
    <col min="14598" max="14598" width="0.625" style="604" customWidth="1"/>
    <col min="14599" max="14601" width="2.875" style="604" customWidth="1"/>
    <col min="14602" max="14606" width="2" style="604" customWidth="1"/>
    <col min="14607" max="14609" width="2.125" style="604" customWidth="1"/>
    <col min="14610" max="14614" width="2" style="604" customWidth="1"/>
    <col min="14615" max="14617" width="2.125" style="604" customWidth="1"/>
    <col min="14618" max="14621" width="2.375" style="604" customWidth="1"/>
    <col min="14622" max="14624" width="2.5" style="604" customWidth="1"/>
    <col min="14625" max="14629" width="2" style="604" customWidth="1"/>
    <col min="14630" max="14632" width="2.625" style="604" customWidth="1"/>
    <col min="14633" max="14637" width="2" style="604" customWidth="1"/>
    <col min="14638" max="14640" width="2.125" style="604" customWidth="1"/>
    <col min="14641" max="14848" width="2.375" style="604"/>
    <col min="14849" max="14853" width="2.375" style="604" customWidth="1"/>
    <col min="14854" max="14854" width="0.625" style="604" customWidth="1"/>
    <col min="14855" max="14857" width="2.875" style="604" customWidth="1"/>
    <col min="14858" max="14862" width="2" style="604" customWidth="1"/>
    <col min="14863" max="14865" width="2.125" style="604" customWidth="1"/>
    <col min="14866" max="14870" width="2" style="604" customWidth="1"/>
    <col min="14871" max="14873" width="2.125" style="604" customWidth="1"/>
    <col min="14874" max="14877" width="2.375" style="604" customWidth="1"/>
    <col min="14878" max="14880" width="2.5" style="604" customWidth="1"/>
    <col min="14881" max="14885" width="2" style="604" customWidth="1"/>
    <col min="14886" max="14888" width="2.625" style="604" customWidth="1"/>
    <col min="14889" max="14893" width="2" style="604" customWidth="1"/>
    <col min="14894" max="14896" width="2.125" style="604" customWidth="1"/>
    <col min="14897" max="15104" width="2.375" style="604"/>
    <col min="15105" max="15109" width="2.375" style="604" customWidth="1"/>
    <col min="15110" max="15110" width="0.625" style="604" customWidth="1"/>
    <col min="15111" max="15113" width="2.875" style="604" customWidth="1"/>
    <col min="15114" max="15118" width="2" style="604" customWidth="1"/>
    <col min="15119" max="15121" width="2.125" style="604" customWidth="1"/>
    <col min="15122" max="15126" width="2" style="604" customWidth="1"/>
    <col min="15127" max="15129" width="2.125" style="604" customWidth="1"/>
    <col min="15130" max="15133" width="2.375" style="604" customWidth="1"/>
    <col min="15134" max="15136" width="2.5" style="604" customWidth="1"/>
    <col min="15137" max="15141" width="2" style="604" customWidth="1"/>
    <col min="15142" max="15144" width="2.625" style="604" customWidth="1"/>
    <col min="15145" max="15149" width="2" style="604" customWidth="1"/>
    <col min="15150" max="15152" width="2.125" style="604" customWidth="1"/>
    <col min="15153" max="15360" width="2.375" style="604"/>
    <col min="15361" max="15365" width="2.375" style="604" customWidth="1"/>
    <col min="15366" max="15366" width="0.625" style="604" customWidth="1"/>
    <col min="15367" max="15369" width="2.875" style="604" customWidth="1"/>
    <col min="15370" max="15374" width="2" style="604" customWidth="1"/>
    <col min="15375" max="15377" width="2.125" style="604" customWidth="1"/>
    <col min="15378" max="15382" width="2" style="604" customWidth="1"/>
    <col min="15383" max="15385" width="2.125" style="604" customWidth="1"/>
    <col min="15386" max="15389" width="2.375" style="604" customWidth="1"/>
    <col min="15390" max="15392" width="2.5" style="604" customWidth="1"/>
    <col min="15393" max="15397" width="2" style="604" customWidth="1"/>
    <col min="15398" max="15400" width="2.625" style="604" customWidth="1"/>
    <col min="15401" max="15405" width="2" style="604" customWidth="1"/>
    <col min="15406" max="15408" width="2.125" style="604" customWidth="1"/>
    <col min="15409" max="15616" width="2.375" style="604"/>
    <col min="15617" max="15621" width="2.375" style="604" customWidth="1"/>
    <col min="15622" max="15622" width="0.625" style="604" customWidth="1"/>
    <col min="15623" max="15625" width="2.875" style="604" customWidth="1"/>
    <col min="15626" max="15630" width="2" style="604" customWidth="1"/>
    <col min="15631" max="15633" width="2.125" style="604" customWidth="1"/>
    <col min="15634" max="15638" width="2" style="604" customWidth="1"/>
    <col min="15639" max="15641" width="2.125" style="604" customWidth="1"/>
    <col min="15642" max="15645" width="2.375" style="604" customWidth="1"/>
    <col min="15646" max="15648" width="2.5" style="604" customWidth="1"/>
    <col min="15649" max="15653" width="2" style="604" customWidth="1"/>
    <col min="15654" max="15656" width="2.625" style="604" customWidth="1"/>
    <col min="15657" max="15661" width="2" style="604" customWidth="1"/>
    <col min="15662" max="15664" width="2.125" style="604" customWidth="1"/>
    <col min="15665" max="15872" width="2.375" style="604"/>
    <col min="15873" max="15877" width="2.375" style="604" customWidth="1"/>
    <col min="15878" max="15878" width="0.625" style="604" customWidth="1"/>
    <col min="15879" max="15881" width="2.875" style="604" customWidth="1"/>
    <col min="15882" max="15886" width="2" style="604" customWidth="1"/>
    <col min="15887" max="15889" width="2.125" style="604" customWidth="1"/>
    <col min="15890" max="15894" width="2" style="604" customWidth="1"/>
    <col min="15895" max="15897" width="2.125" style="604" customWidth="1"/>
    <col min="15898" max="15901" width="2.375" style="604" customWidth="1"/>
    <col min="15902" max="15904" width="2.5" style="604" customWidth="1"/>
    <col min="15905" max="15909" width="2" style="604" customWidth="1"/>
    <col min="15910" max="15912" width="2.625" style="604" customWidth="1"/>
    <col min="15913" max="15917" width="2" style="604" customWidth="1"/>
    <col min="15918" max="15920" width="2.125" style="604" customWidth="1"/>
    <col min="15921" max="16128" width="2.375" style="604"/>
    <col min="16129" max="16133" width="2.375" style="604" customWidth="1"/>
    <col min="16134" max="16134" width="0.625" style="604" customWidth="1"/>
    <col min="16135" max="16137" width="2.875" style="604" customWidth="1"/>
    <col min="16138" max="16142" width="2" style="604" customWidth="1"/>
    <col min="16143" max="16145" width="2.125" style="604" customWidth="1"/>
    <col min="16146" max="16150" width="2" style="604" customWidth="1"/>
    <col min="16151" max="16153" width="2.125" style="604" customWidth="1"/>
    <col min="16154" max="16157" width="2.375" style="604" customWidth="1"/>
    <col min="16158" max="16160" width="2.5" style="604" customWidth="1"/>
    <col min="16161" max="16165" width="2" style="604" customWidth="1"/>
    <col min="16166" max="16168" width="2.625" style="604" customWidth="1"/>
    <col min="16169" max="16173" width="2" style="604" customWidth="1"/>
    <col min="16174" max="16176" width="2.125" style="604" customWidth="1"/>
    <col min="16177" max="16384" width="2.375" style="604"/>
  </cols>
  <sheetData>
    <row r="1" spans="1:53" ht="30.75" customHeight="1" x14ac:dyDescent="0.4">
      <c r="A1" s="946" t="s">
        <v>378</v>
      </c>
      <c r="B1" s="946"/>
      <c r="C1" s="946"/>
      <c r="D1" s="946"/>
      <c r="E1" s="946"/>
      <c r="F1" s="946"/>
    </row>
    <row r="2" spans="1:53" x14ac:dyDescent="0.4">
      <c r="A2" s="913" t="s">
        <v>379</v>
      </c>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c r="AM2" s="913"/>
      <c r="AN2" s="913"/>
      <c r="AO2" s="913"/>
      <c r="AP2" s="913"/>
      <c r="AQ2" s="913"/>
      <c r="AR2" s="913"/>
      <c r="AS2" s="913"/>
      <c r="AT2" s="913"/>
      <c r="AU2" s="913"/>
      <c r="AV2" s="913"/>
      <c r="AW2" s="913"/>
      <c r="AX2" s="913"/>
      <c r="AY2" s="913"/>
      <c r="AZ2" s="913"/>
    </row>
    <row r="3" spans="1:53" x14ac:dyDescent="0.4">
      <c r="A3" s="913"/>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913"/>
      <c r="AJ3" s="913"/>
      <c r="AK3" s="913"/>
      <c r="AL3" s="913"/>
      <c r="AM3" s="913"/>
      <c r="AN3" s="913"/>
      <c r="AO3" s="913"/>
      <c r="AP3" s="913"/>
      <c r="AQ3" s="913"/>
      <c r="AR3" s="913"/>
      <c r="AS3" s="913"/>
      <c r="AT3" s="913"/>
      <c r="AU3" s="913"/>
      <c r="AV3" s="913"/>
      <c r="AW3" s="913"/>
      <c r="AX3" s="913"/>
      <c r="AY3" s="913"/>
      <c r="AZ3" s="913"/>
    </row>
    <row r="4" spans="1:53" ht="19.5" thickBot="1" x14ac:dyDescent="0.45">
      <c r="A4" s="663"/>
      <c r="B4" s="663"/>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346"/>
      <c r="AS4" s="663"/>
      <c r="AT4" s="663"/>
      <c r="AU4" s="663"/>
      <c r="AV4" s="663"/>
      <c r="AW4" s="663"/>
      <c r="AX4" s="663"/>
      <c r="AY4" s="663"/>
      <c r="AZ4" s="347" t="s">
        <v>116</v>
      </c>
      <c r="BA4" s="662"/>
    </row>
    <row r="5" spans="1:53" s="348" customFormat="1" ht="18" customHeight="1" x14ac:dyDescent="0.4">
      <c r="A5" s="939" t="s">
        <v>700</v>
      </c>
      <c r="B5" s="939"/>
      <c r="C5" s="939"/>
      <c r="D5" s="939"/>
      <c r="E5" s="939"/>
      <c r="F5" s="940"/>
      <c r="G5" s="938" t="s">
        <v>723</v>
      </c>
      <c r="H5" s="939"/>
      <c r="I5" s="939"/>
      <c r="J5" s="939"/>
      <c r="K5" s="939"/>
      <c r="L5" s="939"/>
      <c r="M5" s="939"/>
      <c r="N5" s="940"/>
      <c r="O5" s="939" t="s">
        <v>724</v>
      </c>
      <c r="P5" s="939"/>
      <c r="Q5" s="939"/>
      <c r="R5" s="939"/>
      <c r="S5" s="939"/>
      <c r="T5" s="939"/>
      <c r="U5" s="939"/>
      <c r="V5" s="939"/>
      <c r="W5" s="938" t="s">
        <v>725</v>
      </c>
      <c r="X5" s="939"/>
      <c r="Y5" s="939"/>
      <c r="Z5" s="939"/>
      <c r="AA5" s="939"/>
      <c r="AB5" s="939"/>
      <c r="AC5" s="940"/>
      <c r="AD5" s="938" t="s">
        <v>726</v>
      </c>
      <c r="AE5" s="939"/>
      <c r="AF5" s="939"/>
      <c r="AG5" s="939"/>
      <c r="AH5" s="939"/>
      <c r="AI5" s="939"/>
      <c r="AJ5" s="939"/>
      <c r="AK5" s="940"/>
      <c r="AL5" s="938" t="s">
        <v>727</v>
      </c>
      <c r="AM5" s="939"/>
      <c r="AN5" s="939"/>
      <c r="AO5" s="939"/>
      <c r="AP5" s="939"/>
      <c r="AQ5" s="939"/>
      <c r="AR5" s="939"/>
      <c r="AS5" s="940"/>
      <c r="AT5" s="932" t="s">
        <v>728</v>
      </c>
      <c r="AU5" s="933"/>
      <c r="AV5" s="933"/>
      <c r="AW5" s="933"/>
      <c r="AX5" s="933"/>
      <c r="AY5" s="933"/>
      <c r="AZ5" s="933"/>
    </row>
    <row r="6" spans="1:53" s="348" customFormat="1" ht="18" customHeight="1" x14ac:dyDescent="0.4">
      <c r="A6" s="925"/>
      <c r="B6" s="925"/>
      <c r="C6" s="925"/>
      <c r="D6" s="925"/>
      <c r="E6" s="925"/>
      <c r="F6" s="947"/>
      <c r="G6" s="926"/>
      <c r="H6" s="927"/>
      <c r="I6" s="927"/>
      <c r="J6" s="927"/>
      <c r="K6" s="927"/>
      <c r="L6" s="927"/>
      <c r="M6" s="927"/>
      <c r="N6" s="941"/>
      <c r="O6" s="925"/>
      <c r="P6" s="925"/>
      <c r="Q6" s="925"/>
      <c r="R6" s="925"/>
      <c r="S6" s="925"/>
      <c r="T6" s="925"/>
      <c r="U6" s="925"/>
      <c r="V6" s="925"/>
      <c r="W6" s="926"/>
      <c r="X6" s="927"/>
      <c r="Y6" s="927"/>
      <c r="Z6" s="927"/>
      <c r="AA6" s="927"/>
      <c r="AB6" s="927"/>
      <c r="AC6" s="941"/>
      <c r="AD6" s="926"/>
      <c r="AE6" s="927"/>
      <c r="AF6" s="927"/>
      <c r="AG6" s="927"/>
      <c r="AH6" s="927"/>
      <c r="AI6" s="927"/>
      <c r="AJ6" s="927"/>
      <c r="AK6" s="941"/>
      <c r="AL6" s="926"/>
      <c r="AM6" s="927"/>
      <c r="AN6" s="927"/>
      <c r="AO6" s="927"/>
      <c r="AP6" s="927"/>
      <c r="AQ6" s="927"/>
      <c r="AR6" s="927"/>
      <c r="AS6" s="941"/>
      <c r="AT6" s="934"/>
      <c r="AU6" s="935"/>
      <c r="AV6" s="935"/>
      <c r="AW6" s="935"/>
      <c r="AX6" s="935"/>
      <c r="AY6" s="935"/>
      <c r="AZ6" s="935"/>
    </row>
    <row r="7" spans="1:53" s="348" customFormat="1" ht="18" customHeight="1" x14ac:dyDescent="0.4">
      <c r="A7" s="925"/>
      <c r="B7" s="925"/>
      <c r="C7" s="925"/>
      <c r="D7" s="925"/>
      <c r="E7" s="925"/>
      <c r="F7" s="947"/>
      <c r="G7" s="936" t="s">
        <v>729</v>
      </c>
      <c r="H7" s="936"/>
      <c r="I7" s="936"/>
      <c r="J7" s="936" t="s">
        <v>730</v>
      </c>
      <c r="K7" s="936"/>
      <c r="L7" s="936"/>
      <c r="M7" s="936"/>
      <c r="N7" s="936"/>
      <c r="O7" s="936" t="s">
        <v>731</v>
      </c>
      <c r="P7" s="936"/>
      <c r="Q7" s="936"/>
      <c r="R7" s="936" t="s">
        <v>730</v>
      </c>
      <c r="S7" s="936"/>
      <c r="T7" s="936"/>
      <c r="U7" s="936"/>
      <c r="V7" s="936"/>
      <c r="W7" s="936" t="s">
        <v>731</v>
      </c>
      <c r="X7" s="936"/>
      <c r="Y7" s="936"/>
      <c r="Z7" s="936" t="s">
        <v>733</v>
      </c>
      <c r="AA7" s="936"/>
      <c r="AB7" s="936"/>
      <c r="AC7" s="936"/>
      <c r="AD7" s="936" t="s">
        <v>729</v>
      </c>
      <c r="AE7" s="936"/>
      <c r="AF7" s="936"/>
      <c r="AG7" s="936" t="s">
        <v>730</v>
      </c>
      <c r="AH7" s="936"/>
      <c r="AI7" s="936"/>
      <c r="AJ7" s="936"/>
      <c r="AK7" s="936"/>
      <c r="AL7" s="936" t="s">
        <v>729</v>
      </c>
      <c r="AM7" s="936"/>
      <c r="AN7" s="936"/>
      <c r="AO7" s="936" t="s">
        <v>730</v>
      </c>
      <c r="AP7" s="936"/>
      <c r="AQ7" s="936"/>
      <c r="AR7" s="936"/>
      <c r="AS7" s="936"/>
      <c r="AT7" s="936" t="s">
        <v>731</v>
      </c>
      <c r="AU7" s="936"/>
      <c r="AV7" s="936"/>
      <c r="AW7" s="936" t="s">
        <v>732</v>
      </c>
      <c r="AX7" s="936"/>
      <c r="AY7" s="936"/>
      <c r="AZ7" s="937"/>
    </row>
    <row r="8" spans="1:53" ht="18" customHeight="1" x14ac:dyDescent="0.4">
      <c r="A8" s="927"/>
      <c r="B8" s="927"/>
      <c r="C8" s="927"/>
      <c r="D8" s="927"/>
      <c r="E8" s="927"/>
      <c r="F8" s="941"/>
      <c r="G8" s="936"/>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6"/>
      <c r="AY8" s="936"/>
      <c r="AZ8" s="937"/>
      <c r="BA8" s="662"/>
    </row>
    <row r="9" spans="1:53" ht="18" customHeight="1" x14ac:dyDescent="0.4">
      <c r="A9" s="319"/>
      <c r="B9" s="319"/>
      <c r="C9" s="319"/>
      <c r="D9" s="319"/>
      <c r="E9" s="319"/>
      <c r="F9" s="670"/>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662"/>
    </row>
    <row r="10" spans="1:53" ht="18" customHeight="1" x14ac:dyDescent="0.4">
      <c r="A10" s="668" t="s">
        <v>750</v>
      </c>
      <c r="B10" s="349"/>
      <c r="C10" s="349"/>
      <c r="D10" s="349"/>
      <c r="E10" s="349"/>
      <c r="F10" s="656"/>
      <c r="G10" s="944">
        <v>9254</v>
      </c>
      <c r="H10" s="945"/>
      <c r="I10" s="945"/>
      <c r="J10" s="942">
        <v>472786</v>
      </c>
      <c r="K10" s="942"/>
      <c r="L10" s="942"/>
      <c r="M10" s="942"/>
      <c r="N10" s="942"/>
      <c r="O10" s="942">
        <v>432</v>
      </c>
      <c r="P10" s="942"/>
      <c r="Q10" s="942"/>
      <c r="R10" s="942">
        <v>56372</v>
      </c>
      <c r="S10" s="942"/>
      <c r="T10" s="942"/>
      <c r="U10" s="942"/>
      <c r="V10" s="942"/>
      <c r="W10" s="942">
        <v>227</v>
      </c>
      <c r="X10" s="942"/>
      <c r="Y10" s="942"/>
      <c r="Z10" s="942">
        <v>27256</v>
      </c>
      <c r="AA10" s="942"/>
      <c r="AB10" s="942"/>
      <c r="AC10" s="942"/>
      <c r="AD10" s="942">
        <v>3120</v>
      </c>
      <c r="AE10" s="942"/>
      <c r="AF10" s="942"/>
      <c r="AG10" s="942">
        <v>121489</v>
      </c>
      <c r="AH10" s="942"/>
      <c r="AI10" s="942"/>
      <c r="AJ10" s="942"/>
      <c r="AK10" s="942"/>
      <c r="AL10" s="942">
        <v>5071</v>
      </c>
      <c r="AM10" s="942"/>
      <c r="AN10" s="942"/>
      <c r="AO10" s="942">
        <v>228688</v>
      </c>
      <c r="AP10" s="942"/>
      <c r="AQ10" s="942"/>
      <c r="AR10" s="942"/>
      <c r="AS10" s="942"/>
      <c r="AT10" s="942">
        <v>404</v>
      </c>
      <c r="AU10" s="942"/>
      <c r="AV10" s="942"/>
      <c r="AW10" s="942">
        <v>38979</v>
      </c>
      <c r="AX10" s="942"/>
      <c r="AY10" s="942"/>
      <c r="AZ10" s="942"/>
      <c r="BA10" s="662"/>
    </row>
    <row r="11" spans="1:53" ht="18" customHeight="1" x14ac:dyDescent="0.4">
      <c r="A11" s="668" t="s">
        <v>740</v>
      </c>
      <c r="B11" s="668"/>
      <c r="C11" s="668"/>
      <c r="D11" s="668"/>
      <c r="E11" s="668"/>
      <c r="F11" s="350"/>
      <c r="G11" s="944">
        <v>8386</v>
      </c>
      <c r="H11" s="945"/>
      <c r="I11" s="945"/>
      <c r="J11" s="942">
        <v>399852</v>
      </c>
      <c r="K11" s="942"/>
      <c r="L11" s="942"/>
      <c r="M11" s="942"/>
      <c r="N11" s="942"/>
      <c r="O11" s="942">
        <v>418</v>
      </c>
      <c r="P11" s="942"/>
      <c r="Q11" s="942"/>
      <c r="R11" s="942">
        <v>48166</v>
      </c>
      <c r="S11" s="942"/>
      <c r="T11" s="942"/>
      <c r="U11" s="942"/>
      <c r="V11" s="942"/>
      <c r="W11" s="942">
        <v>225</v>
      </c>
      <c r="X11" s="942"/>
      <c r="Y11" s="942"/>
      <c r="Z11" s="942">
        <v>25937</v>
      </c>
      <c r="AA11" s="942"/>
      <c r="AB11" s="942"/>
      <c r="AC11" s="942"/>
      <c r="AD11" s="942">
        <v>2703</v>
      </c>
      <c r="AE11" s="942"/>
      <c r="AF11" s="942"/>
      <c r="AG11" s="942">
        <v>101930</v>
      </c>
      <c r="AH11" s="942"/>
      <c r="AI11" s="942"/>
      <c r="AJ11" s="942"/>
      <c r="AK11" s="942"/>
      <c r="AL11" s="942">
        <v>4674</v>
      </c>
      <c r="AM11" s="942"/>
      <c r="AN11" s="942"/>
      <c r="AO11" s="942">
        <v>188352</v>
      </c>
      <c r="AP11" s="942"/>
      <c r="AQ11" s="942"/>
      <c r="AR11" s="942"/>
      <c r="AS11" s="942"/>
      <c r="AT11" s="942">
        <v>366</v>
      </c>
      <c r="AU11" s="942"/>
      <c r="AV11" s="942"/>
      <c r="AW11" s="942">
        <v>35466</v>
      </c>
      <c r="AX11" s="942"/>
      <c r="AY11" s="942"/>
      <c r="AZ11" s="942"/>
      <c r="BA11" s="662"/>
    </row>
    <row r="12" spans="1:53" ht="18" customHeight="1" x14ac:dyDescent="0.4">
      <c r="A12" s="668" t="s">
        <v>751</v>
      </c>
      <c r="B12" s="668"/>
      <c r="C12" s="668"/>
      <c r="D12" s="668"/>
      <c r="E12" s="668"/>
      <c r="F12" s="350"/>
      <c r="G12" s="944">
        <v>8927</v>
      </c>
      <c r="H12" s="945"/>
      <c r="I12" s="945"/>
      <c r="J12" s="942">
        <v>463100</v>
      </c>
      <c r="K12" s="942"/>
      <c r="L12" s="942"/>
      <c r="M12" s="942"/>
      <c r="N12" s="942"/>
      <c r="O12" s="942">
        <v>502</v>
      </c>
      <c r="P12" s="942"/>
      <c r="Q12" s="942"/>
      <c r="R12" s="942">
        <v>57389</v>
      </c>
      <c r="S12" s="942"/>
      <c r="T12" s="942"/>
      <c r="U12" s="942"/>
      <c r="V12" s="942"/>
      <c r="W12" s="942">
        <v>193</v>
      </c>
      <c r="X12" s="942"/>
      <c r="Y12" s="942"/>
      <c r="Z12" s="942">
        <v>45999</v>
      </c>
      <c r="AA12" s="942"/>
      <c r="AB12" s="942"/>
      <c r="AC12" s="942"/>
      <c r="AD12" s="942">
        <v>3144</v>
      </c>
      <c r="AE12" s="942"/>
      <c r="AF12" s="942"/>
      <c r="AG12" s="942">
        <v>117985</v>
      </c>
      <c r="AH12" s="942"/>
      <c r="AI12" s="942"/>
      <c r="AJ12" s="942"/>
      <c r="AK12" s="942"/>
      <c r="AL12" s="942">
        <v>4672</v>
      </c>
      <c r="AM12" s="942"/>
      <c r="AN12" s="942"/>
      <c r="AO12" s="942">
        <v>186276</v>
      </c>
      <c r="AP12" s="942"/>
      <c r="AQ12" s="942"/>
      <c r="AR12" s="942"/>
      <c r="AS12" s="942"/>
      <c r="AT12" s="942">
        <v>416</v>
      </c>
      <c r="AU12" s="942"/>
      <c r="AV12" s="942"/>
      <c r="AW12" s="942">
        <v>55448</v>
      </c>
      <c r="AX12" s="942"/>
      <c r="AY12" s="942"/>
      <c r="AZ12" s="942"/>
      <c r="BA12" s="662"/>
    </row>
    <row r="13" spans="1:53" ht="18" customHeight="1" x14ac:dyDescent="0.4">
      <c r="A13" s="943"/>
      <c r="B13" s="943"/>
      <c r="C13" s="931"/>
      <c r="D13" s="931"/>
      <c r="E13" s="931"/>
      <c r="F13" s="351"/>
      <c r="G13" s="944"/>
      <c r="H13" s="945"/>
      <c r="I13" s="945"/>
      <c r="J13" s="942"/>
      <c r="K13" s="942"/>
      <c r="L13" s="942"/>
      <c r="M13" s="942"/>
      <c r="N13" s="942"/>
      <c r="O13" s="942"/>
      <c r="P13" s="942"/>
      <c r="Q13" s="942"/>
      <c r="R13" s="942"/>
      <c r="S13" s="942"/>
      <c r="T13" s="942"/>
      <c r="U13" s="942"/>
      <c r="V13" s="942"/>
      <c r="W13" s="942"/>
      <c r="X13" s="942"/>
      <c r="Y13" s="942"/>
      <c r="Z13" s="942"/>
      <c r="AA13" s="942"/>
      <c r="AB13" s="942"/>
      <c r="AC13" s="942"/>
      <c r="AD13" s="942"/>
      <c r="AE13" s="942"/>
      <c r="AF13" s="942"/>
      <c r="AG13" s="942"/>
      <c r="AH13" s="942"/>
      <c r="AI13" s="942"/>
      <c r="AJ13" s="942"/>
      <c r="AK13" s="942"/>
      <c r="AL13" s="942"/>
      <c r="AM13" s="942"/>
      <c r="AN13" s="942"/>
      <c r="AO13" s="942"/>
      <c r="AP13" s="942"/>
      <c r="AQ13" s="942"/>
      <c r="AR13" s="942"/>
      <c r="AS13" s="942"/>
      <c r="AT13" s="942"/>
      <c r="AU13" s="942"/>
      <c r="AV13" s="942"/>
      <c r="AW13" s="942"/>
      <c r="AX13" s="942"/>
      <c r="AY13" s="942"/>
      <c r="AZ13" s="942"/>
      <c r="BA13" s="662"/>
    </row>
    <row r="14" spans="1:53" ht="18" customHeight="1" x14ac:dyDescent="0.4">
      <c r="A14" s="943">
        <f t="shared" ref="A14:A19" si="0">C14</f>
        <v>43252</v>
      </c>
      <c r="B14" s="943"/>
      <c r="C14" s="931">
        <v>43252</v>
      </c>
      <c r="D14" s="931"/>
      <c r="E14" s="931"/>
      <c r="F14" s="351"/>
      <c r="G14" s="944">
        <v>769</v>
      </c>
      <c r="H14" s="945"/>
      <c r="I14" s="945"/>
      <c r="J14" s="942">
        <v>74688</v>
      </c>
      <c r="K14" s="942"/>
      <c r="L14" s="942"/>
      <c r="M14" s="942"/>
      <c r="N14" s="942"/>
      <c r="O14" s="942">
        <v>56</v>
      </c>
      <c r="P14" s="942"/>
      <c r="Q14" s="942"/>
      <c r="R14" s="942">
        <v>7587</v>
      </c>
      <c r="S14" s="942"/>
      <c r="T14" s="942"/>
      <c r="U14" s="942"/>
      <c r="V14" s="942"/>
      <c r="W14" s="942">
        <v>14</v>
      </c>
      <c r="X14" s="942"/>
      <c r="Y14" s="942"/>
      <c r="Z14" s="942">
        <v>30318</v>
      </c>
      <c r="AA14" s="942"/>
      <c r="AB14" s="942"/>
      <c r="AC14" s="942"/>
      <c r="AD14" s="942">
        <v>157</v>
      </c>
      <c r="AE14" s="942"/>
      <c r="AF14" s="942"/>
      <c r="AG14" s="942">
        <v>4275</v>
      </c>
      <c r="AH14" s="942"/>
      <c r="AI14" s="942"/>
      <c r="AJ14" s="942"/>
      <c r="AK14" s="942"/>
      <c r="AL14" s="942">
        <v>509</v>
      </c>
      <c r="AM14" s="942"/>
      <c r="AN14" s="942"/>
      <c r="AO14" s="942">
        <v>28421</v>
      </c>
      <c r="AP14" s="942"/>
      <c r="AQ14" s="942"/>
      <c r="AR14" s="942"/>
      <c r="AS14" s="942"/>
      <c r="AT14" s="942">
        <v>33</v>
      </c>
      <c r="AU14" s="942"/>
      <c r="AV14" s="942"/>
      <c r="AW14" s="942">
        <v>4084</v>
      </c>
      <c r="AX14" s="942"/>
      <c r="AY14" s="942"/>
      <c r="AZ14" s="942"/>
      <c r="BA14" s="662"/>
    </row>
    <row r="15" spans="1:53" ht="18" customHeight="1" x14ac:dyDescent="0.4">
      <c r="A15" s="943">
        <f t="shared" si="0"/>
        <v>43282</v>
      </c>
      <c r="B15" s="943"/>
      <c r="C15" s="931">
        <f>DATE(YEAR(C14),MONTH(C14)+1,1)</f>
        <v>43282</v>
      </c>
      <c r="D15" s="931"/>
      <c r="E15" s="931"/>
      <c r="F15" s="351"/>
      <c r="G15" s="944">
        <v>827</v>
      </c>
      <c r="H15" s="945"/>
      <c r="I15" s="945"/>
      <c r="J15" s="942">
        <v>41401</v>
      </c>
      <c r="K15" s="942"/>
      <c r="L15" s="942"/>
      <c r="M15" s="942"/>
      <c r="N15" s="942"/>
      <c r="O15" s="942">
        <v>39</v>
      </c>
      <c r="P15" s="942"/>
      <c r="Q15" s="942"/>
      <c r="R15" s="942">
        <v>2556</v>
      </c>
      <c r="S15" s="942"/>
      <c r="T15" s="942"/>
      <c r="U15" s="942"/>
      <c r="V15" s="942"/>
      <c r="W15" s="942">
        <v>14</v>
      </c>
      <c r="X15" s="942"/>
      <c r="Y15" s="942"/>
      <c r="Z15" s="942">
        <v>656</v>
      </c>
      <c r="AA15" s="942"/>
      <c r="AB15" s="942"/>
      <c r="AC15" s="942"/>
      <c r="AD15" s="942">
        <v>219</v>
      </c>
      <c r="AE15" s="942"/>
      <c r="AF15" s="942"/>
      <c r="AG15" s="942">
        <v>8761</v>
      </c>
      <c r="AH15" s="942"/>
      <c r="AI15" s="942"/>
      <c r="AJ15" s="942"/>
      <c r="AK15" s="942"/>
      <c r="AL15" s="942">
        <v>514</v>
      </c>
      <c r="AM15" s="942"/>
      <c r="AN15" s="942"/>
      <c r="AO15" s="942">
        <v>24979</v>
      </c>
      <c r="AP15" s="942"/>
      <c r="AQ15" s="942"/>
      <c r="AR15" s="942"/>
      <c r="AS15" s="942"/>
      <c r="AT15" s="942">
        <v>41</v>
      </c>
      <c r="AU15" s="942"/>
      <c r="AV15" s="942"/>
      <c r="AW15" s="942">
        <v>4448</v>
      </c>
      <c r="AX15" s="942"/>
      <c r="AY15" s="942"/>
      <c r="AZ15" s="942"/>
      <c r="BA15" s="662"/>
    </row>
    <row r="16" spans="1:53" ht="18" customHeight="1" x14ac:dyDescent="0.4">
      <c r="A16" s="943">
        <f t="shared" si="0"/>
        <v>43313</v>
      </c>
      <c r="B16" s="943"/>
      <c r="C16" s="931">
        <f>DATE(YEAR(C15),MONTH(C15)+1,1)</f>
        <v>43313</v>
      </c>
      <c r="D16" s="931"/>
      <c r="E16" s="931"/>
      <c r="F16" s="351"/>
      <c r="G16" s="944">
        <v>810</v>
      </c>
      <c r="H16" s="945"/>
      <c r="I16" s="945"/>
      <c r="J16" s="942">
        <v>40881</v>
      </c>
      <c r="K16" s="942"/>
      <c r="L16" s="942"/>
      <c r="M16" s="942"/>
      <c r="N16" s="942"/>
      <c r="O16" s="942">
        <v>79</v>
      </c>
      <c r="P16" s="942"/>
      <c r="Q16" s="942"/>
      <c r="R16" s="942">
        <v>7793</v>
      </c>
      <c r="S16" s="942"/>
      <c r="T16" s="942"/>
      <c r="U16" s="942"/>
      <c r="V16" s="942"/>
      <c r="W16" s="942">
        <v>18</v>
      </c>
      <c r="X16" s="942"/>
      <c r="Y16" s="942"/>
      <c r="Z16" s="942">
        <v>1295</v>
      </c>
      <c r="AA16" s="942"/>
      <c r="AB16" s="942"/>
      <c r="AC16" s="942"/>
      <c r="AD16" s="942">
        <v>246</v>
      </c>
      <c r="AE16" s="942"/>
      <c r="AF16" s="942"/>
      <c r="AG16" s="942">
        <v>10044</v>
      </c>
      <c r="AH16" s="942"/>
      <c r="AI16" s="942"/>
      <c r="AJ16" s="942"/>
      <c r="AK16" s="942"/>
      <c r="AL16" s="942">
        <v>433</v>
      </c>
      <c r="AM16" s="942"/>
      <c r="AN16" s="942"/>
      <c r="AO16" s="942">
        <v>19716</v>
      </c>
      <c r="AP16" s="942"/>
      <c r="AQ16" s="942"/>
      <c r="AR16" s="942"/>
      <c r="AS16" s="942"/>
      <c r="AT16" s="942">
        <v>34</v>
      </c>
      <c r="AU16" s="942"/>
      <c r="AV16" s="942"/>
      <c r="AW16" s="942">
        <v>2031</v>
      </c>
      <c r="AX16" s="942"/>
      <c r="AY16" s="942"/>
      <c r="AZ16" s="942"/>
      <c r="BA16" s="662"/>
    </row>
    <row r="17" spans="1:65" ht="18" customHeight="1" x14ac:dyDescent="0.4">
      <c r="A17" s="943">
        <f t="shared" si="0"/>
        <v>43344</v>
      </c>
      <c r="B17" s="943"/>
      <c r="C17" s="931">
        <f>DATE(YEAR(C16),MONTH(C16)+1,1)</f>
        <v>43344</v>
      </c>
      <c r="D17" s="931"/>
      <c r="E17" s="931"/>
      <c r="F17" s="351"/>
      <c r="G17" s="944">
        <v>818</v>
      </c>
      <c r="H17" s="945"/>
      <c r="I17" s="945"/>
      <c r="J17" s="942">
        <v>43507</v>
      </c>
      <c r="K17" s="942"/>
      <c r="L17" s="942"/>
      <c r="M17" s="942"/>
      <c r="N17" s="942"/>
      <c r="O17" s="942">
        <v>59</v>
      </c>
      <c r="P17" s="942"/>
      <c r="Q17" s="942"/>
      <c r="R17" s="942">
        <v>6038</v>
      </c>
      <c r="S17" s="942"/>
      <c r="T17" s="942"/>
      <c r="U17" s="942"/>
      <c r="V17" s="942"/>
      <c r="W17" s="942">
        <v>20</v>
      </c>
      <c r="X17" s="942"/>
      <c r="Y17" s="942"/>
      <c r="Z17" s="942">
        <v>1177</v>
      </c>
      <c r="AA17" s="942"/>
      <c r="AB17" s="942"/>
      <c r="AC17" s="942"/>
      <c r="AD17" s="942">
        <v>226</v>
      </c>
      <c r="AE17" s="942"/>
      <c r="AF17" s="942"/>
      <c r="AG17" s="942">
        <v>12706</v>
      </c>
      <c r="AH17" s="942"/>
      <c r="AI17" s="942"/>
      <c r="AJ17" s="942"/>
      <c r="AK17" s="942"/>
      <c r="AL17" s="942">
        <v>462</v>
      </c>
      <c r="AM17" s="942"/>
      <c r="AN17" s="942"/>
      <c r="AO17" s="942">
        <v>17677</v>
      </c>
      <c r="AP17" s="942"/>
      <c r="AQ17" s="942"/>
      <c r="AR17" s="942"/>
      <c r="AS17" s="942"/>
      <c r="AT17" s="942">
        <v>51</v>
      </c>
      <c r="AU17" s="942"/>
      <c r="AV17" s="942"/>
      <c r="AW17" s="942">
        <v>5907</v>
      </c>
      <c r="AX17" s="942"/>
      <c r="AY17" s="942"/>
      <c r="AZ17" s="942"/>
      <c r="BA17" s="662"/>
    </row>
    <row r="18" spans="1:65" ht="18" customHeight="1" x14ac:dyDescent="0.4">
      <c r="A18" s="943">
        <f t="shared" si="0"/>
        <v>43374</v>
      </c>
      <c r="B18" s="943"/>
      <c r="C18" s="931">
        <f>DATE(YEAR(C17),MONTH(C17)+1,1)</f>
        <v>43374</v>
      </c>
      <c r="D18" s="931"/>
      <c r="E18" s="931"/>
      <c r="F18" s="351"/>
      <c r="G18" s="944">
        <v>1095</v>
      </c>
      <c r="H18" s="945"/>
      <c r="I18" s="945"/>
      <c r="J18" s="942">
        <v>56350</v>
      </c>
      <c r="K18" s="942"/>
      <c r="L18" s="942"/>
      <c r="M18" s="942"/>
      <c r="N18" s="942"/>
      <c r="O18" s="942">
        <v>47</v>
      </c>
      <c r="P18" s="942"/>
      <c r="Q18" s="942"/>
      <c r="R18" s="942">
        <v>10550</v>
      </c>
      <c r="S18" s="942"/>
      <c r="T18" s="942"/>
      <c r="U18" s="942"/>
      <c r="V18" s="942"/>
      <c r="W18" s="942">
        <v>24</v>
      </c>
      <c r="X18" s="942"/>
      <c r="Y18" s="942"/>
      <c r="Z18" s="942">
        <v>1673</v>
      </c>
      <c r="AA18" s="942"/>
      <c r="AB18" s="942"/>
      <c r="AC18" s="942"/>
      <c r="AD18" s="942">
        <v>369</v>
      </c>
      <c r="AE18" s="942"/>
      <c r="AF18" s="942"/>
      <c r="AG18" s="942">
        <v>16720</v>
      </c>
      <c r="AH18" s="942"/>
      <c r="AI18" s="942"/>
      <c r="AJ18" s="942"/>
      <c r="AK18" s="942"/>
      <c r="AL18" s="942">
        <v>614</v>
      </c>
      <c r="AM18" s="942"/>
      <c r="AN18" s="942"/>
      <c r="AO18" s="942">
        <v>22846</v>
      </c>
      <c r="AP18" s="942"/>
      <c r="AQ18" s="942"/>
      <c r="AR18" s="942"/>
      <c r="AS18" s="942"/>
      <c r="AT18" s="942">
        <v>41</v>
      </c>
      <c r="AU18" s="942"/>
      <c r="AV18" s="942"/>
      <c r="AW18" s="942">
        <v>4559</v>
      </c>
      <c r="AX18" s="942"/>
      <c r="AY18" s="942"/>
      <c r="AZ18" s="942"/>
      <c r="BA18" s="662"/>
    </row>
    <row r="19" spans="1:65" ht="18" customHeight="1" x14ac:dyDescent="0.4">
      <c r="A19" s="943">
        <f t="shared" si="0"/>
        <v>43405</v>
      </c>
      <c r="B19" s="943"/>
      <c r="C19" s="931">
        <f>DATE(YEAR(C18),MONTH(C18)+1,1)</f>
        <v>43405</v>
      </c>
      <c r="D19" s="931"/>
      <c r="E19" s="931"/>
      <c r="F19" s="351"/>
      <c r="G19" s="944">
        <v>1013</v>
      </c>
      <c r="H19" s="945"/>
      <c r="I19" s="945"/>
      <c r="J19" s="942">
        <v>33340</v>
      </c>
      <c r="K19" s="942"/>
      <c r="L19" s="942"/>
      <c r="M19" s="942"/>
      <c r="N19" s="942"/>
      <c r="O19" s="942">
        <v>42</v>
      </c>
      <c r="P19" s="942"/>
      <c r="Q19" s="942"/>
      <c r="R19" s="942">
        <v>4861</v>
      </c>
      <c r="S19" s="942"/>
      <c r="T19" s="942"/>
      <c r="U19" s="942"/>
      <c r="V19" s="942"/>
      <c r="W19" s="942">
        <v>17</v>
      </c>
      <c r="X19" s="942"/>
      <c r="Y19" s="942"/>
      <c r="Z19" s="942">
        <v>1088</v>
      </c>
      <c r="AA19" s="942"/>
      <c r="AB19" s="942"/>
      <c r="AC19" s="942"/>
      <c r="AD19" s="942">
        <v>341</v>
      </c>
      <c r="AE19" s="942"/>
      <c r="AF19" s="942"/>
      <c r="AG19" s="942">
        <v>10965</v>
      </c>
      <c r="AH19" s="942"/>
      <c r="AI19" s="942"/>
      <c r="AJ19" s="942"/>
      <c r="AK19" s="942"/>
      <c r="AL19" s="942">
        <v>572</v>
      </c>
      <c r="AM19" s="942"/>
      <c r="AN19" s="942"/>
      <c r="AO19" s="942">
        <v>14302</v>
      </c>
      <c r="AP19" s="942"/>
      <c r="AQ19" s="942"/>
      <c r="AR19" s="942"/>
      <c r="AS19" s="942"/>
      <c r="AT19" s="942">
        <v>41</v>
      </c>
      <c r="AU19" s="942"/>
      <c r="AV19" s="942"/>
      <c r="AW19" s="942">
        <v>2123</v>
      </c>
      <c r="AX19" s="942"/>
      <c r="AY19" s="942"/>
      <c r="AZ19" s="942"/>
      <c r="BA19" s="662"/>
    </row>
    <row r="20" spans="1:65" ht="18" customHeight="1" thickBot="1" x14ac:dyDescent="0.45">
      <c r="A20" s="663"/>
      <c r="B20" s="663"/>
      <c r="C20" s="663"/>
      <c r="D20" s="663"/>
      <c r="E20" s="663"/>
      <c r="F20" s="352"/>
      <c r="G20" s="663"/>
      <c r="H20" s="663"/>
      <c r="I20" s="663"/>
      <c r="J20" s="663"/>
      <c r="K20" s="663"/>
      <c r="L20" s="663"/>
      <c r="M20" s="66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3"/>
      <c r="AL20" s="663"/>
      <c r="AM20" s="663"/>
      <c r="AN20" s="663"/>
      <c r="AO20" s="663"/>
      <c r="AP20" s="663"/>
      <c r="AQ20" s="663"/>
      <c r="AR20" s="663"/>
      <c r="AS20" s="663"/>
      <c r="AT20" s="663"/>
      <c r="AU20" s="663"/>
      <c r="AV20" s="663"/>
      <c r="AW20" s="663"/>
      <c r="AX20" s="663"/>
      <c r="AY20" s="663"/>
      <c r="AZ20" s="663"/>
      <c r="BA20" s="662"/>
    </row>
    <row r="21" spans="1:65" ht="18" customHeight="1" x14ac:dyDescent="0.4">
      <c r="A21" s="353" t="s">
        <v>734</v>
      </c>
      <c r="B21" s="662"/>
      <c r="C21" s="662"/>
      <c r="D21" s="662"/>
      <c r="E21" s="662"/>
      <c r="F21" s="662"/>
      <c r="G21" s="662"/>
      <c r="H21" s="662"/>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662"/>
      <c r="AK21" s="662"/>
      <c r="AL21" s="662"/>
      <c r="AM21" s="662"/>
      <c r="AN21" s="662"/>
      <c r="AO21" s="662"/>
      <c r="AP21" s="662"/>
      <c r="AQ21" s="662"/>
      <c r="AR21" s="662"/>
      <c r="AS21" s="662"/>
      <c r="AT21" s="662"/>
      <c r="AU21" s="662"/>
      <c r="AV21" s="662"/>
      <c r="AW21" s="662"/>
      <c r="AX21" s="662"/>
      <c r="AY21" s="662"/>
      <c r="AZ21" s="662"/>
      <c r="BA21" s="662"/>
    </row>
    <row r="22" spans="1:65" x14ac:dyDescent="0.4">
      <c r="A22" s="173"/>
      <c r="B22" s="662"/>
      <c r="C22" s="662"/>
      <c r="D22" s="662"/>
      <c r="E22" s="662"/>
      <c r="F22" s="662"/>
      <c r="G22" s="662"/>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662"/>
      <c r="AK22" s="662"/>
      <c r="AL22" s="662"/>
      <c r="AM22" s="662"/>
      <c r="AN22" s="662"/>
      <c r="AO22" s="662"/>
      <c r="AP22" s="662"/>
      <c r="AQ22" s="662"/>
      <c r="AR22" s="662"/>
      <c r="AS22" s="662"/>
      <c r="AT22" s="662"/>
      <c r="AU22" s="662"/>
      <c r="AV22" s="662"/>
      <c r="AW22" s="662"/>
      <c r="AX22" s="662"/>
      <c r="AY22" s="662"/>
      <c r="AZ22" s="662"/>
      <c r="BA22" s="662"/>
    </row>
    <row r="23" spans="1:65" ht="13.5" customHeight="1" x14ac:dyDescent="0.25">
      <c r="A23" s="913" t="s">
        <v>735</v>
      </c>
      <c r="B23" s="913"/>
      <c r="C23" s="913"/>
      <c r="D23" s="913"/>
      <c r="E23" s="913"/>
      <c r="F23" s="913"/>
      <c r="G23" s="913"/>
      <c r="H23" s="913"/>
      <c r="I23" s="913"/>
      <c r="J23" s="913"/>
      <c r="K23" s="913"/>
      <c r="L23" s="913"/>
      <c r="M23" s="913"/>
      <c r="N23" s="913"/>
      <c r="O23" s="913"/>
      <c r="P23" s="913"/>
      <c r="Q23" s="913"/>
      <c r="R23" s="913"/>
      <c r="S23" s="913"/>
      <c r="T23" s="913"/>
      <c r="U23" s="913"/>
      <c r="V23" s="913"/>
      <c r="W23" s="913"/>
      <c r="X23" s="913"/>
      <c r="Y23" s="913"/>
      <c r="Z23" s="913"/>
      <c r="AA23" s="913"/>
      <c r="AB23" s="913"/>
      <c r="AC23" s="913"/>
      <c r="AD23" s="913"/>
      <c r="AE23" s="913"/>
      <c r="AF23" s="913"/>
      <c r="AG23" s="913"/>
      <c r="AH23" s="913"/>
      <c r="AI23" s="913"/>
      <c r="AJ23" s="913"/>
      <c r="AK23" s="913"/>
      <c r="AL23" s="913"/>
      <c r="AM23" s="913"/>
      <c r="AN23" s="913"/>
      <c r="AO23" s="913"/>
      <c r="AP23" s="913"/>
      <c r="AQ23" s="913"/>
      <c r="AR23" s="913"/>
      <c r="AS23" s="913"/>
      <c r="AT23" s="913"/>
      <c r="AU23" s="913"/>
      <c r="AV23" s="913"/>
      <c r="AW23" s="913"/>
      <c r="AX23" s="913"/>
      <c r="AY23" s="913"/>
      <c r="AZ23" s="913"/>
      <c r="BA23" s="913"/>
      <c r="BB23" s="354"/>
      <c r="BC23" s="354"/>
      <c r="BD23" s="354"/>
      <c r="BE23" s="354"/>
      <c r="BF23" s="354"/>
      <c r="BG23" s="354"/>
      <c r="BH23" s="354"/>
      <c r="BI23" s="354"/>
      <c r="BJ23" s="354"/>
      <c r="BK23" s="354"/>
      <c r="BL23" s="354"/>
      <c r="BM23" s="354"/>
    </row>
    <row r="24" spans="1:65" ht="13.5" customHeight="1" x14ac:dyDescent="0.25">
      <c r="A24" s="913"/>
      <c r="B24" s="913"/>
      <c r="C24" s="913"/>
      <c r="D24" s="913"/>
      <c r="E24" s="913"/>
      <c r="F24" s="913"/>
      <c r="G24" s="913"/>
      <c r="H24" s="913"/>
      <c r="I24" s="913"/>
      <c r="J24" s="913"/>
      <c r="K24" s="913"/>
      <c r="L24" s="913"/>
      <c r="M24" s="913"/>
      <c r="N24" s="913"/>
      <c r="O24" s="913"/>
      <c r="P24" s="913"/>
      <c r="Q24" s="913"/>
      <c r="R24" s="913"/>
      <c r="S24" s="913"/>
      <c r="T24" s="913"/>
      <c r="U24" s="913"/>
      <c r="V24" s="913"/>
      <c r="W24" s="913"/>
      <c r="X24" s="913"/>
      <c r="Y24" s="913"/>
      <c r="Z24" s="913"/>
      <c r="AA24" s="913"/>
      <c r="AB24" s="913"/>
      <c r="AC24" s="913"/>
      <c r="AD24" s="913"/>
      <c r="AE24" s="913"/>
      <c r="AF24" s="913"/>
      <c r="AG24" s="913"/>
      <c r="AH24" s="913"/>
      <c r="AI24" s="913"/>
      <c r="AJ24" s="913"/>
      <c r="AK24" s="913"/>
      <c r="AL24" s="913"/>
      <c r="AM24" s="913"/>
      <c r="AN24" s="913"/>
      <c r="AO24" s="913"/>
      <c r="AP24" s="913"/>
      <c r="AQ24" s="913"/>
      <c r="AR24" s="913"/>
      <c r="AS24" s="913"/>
      <c r="AT24" s="913"/>
      <c r="AU24" s="913"/>
      <c r="AV24" s="913"/>
      <c r="AW24" s="913"/>
      <c r="AX24" s="913"/>
      <c r="AY24" s="913"/>
      <c r="AZ24" s="913"/>
      <c r="BA24" s="913"/>
      <c r="BB24" s="354"/>
      <c r="BC24" s="354"/>
      <c r="BD24" s="354"/>
      <c r="BE24" s="354"/>
      <c r="BF24" s="354"/>
      <c r="BG24" s="354"/>
      <c r="BH24" s="354"/>
      <c r="BI24" s="354"/>
      <c r="BJ24" s="354"/>
      <c r="BK24" s="354"/>
      <c r="BL24" s="354"/>
      <c r="BM24" s="354"/>
    </row>
    <row r="25" spans="1:65" s="348" customFormat="1" ht="18" customHeight="1" thickBot="1" x14ac:dyDescent="0.45">
      <c r="A25" s="355"/>
      <c r="B25" s="355"/>
      <c r="C25" s="355"/>
      <c r="D25" s="355"/>
      <c r="E25" s="355"/>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5"/>
      <c r="AW25" s="355"/>
      <c r="AX25" s="355"/>
      <c r="AY25" s="347" t="s">
        <v>752</v>
      </c>
      <c r="AZ25" s="355"/>
      <c r="BF25" s="356"/>
    </row>
    <row r="26" spans="1:65" ht="20.25" customHeight="1" x14ac:dyDescent="0.4">
      <c r="A26" s="925" t="s">
        <v>736</v>
      </c>
      <c r="B26" s="925"/>
      <c r="C26" s="925"/>
      <c r="D26" s="925"/>
      <c r="E26" s="925"/>
      <c r="F26" s="668"/>
      <c r="G26" s="924" t="s">
        <v>737</v>
      </c>
      <c r="H26" s="925"/>
      <c r="I26" s="925"/>
      <c r="J26" s="925"/>
      <c r="K26" s="925"/>
      <c r="L26" s="925"/>
      <c r="M26" s="925"/>
      <c r="N26" s="925"/>
      <c r="O26" s="925"/>
      <c r="P26" s="925"/>
      <c r="Q26" s="925"/>
      <c r="R26" s="948" t="s">
        <v>753</v>
      </c>
      <c r="S26" s="925"/>
      <c r="T26" s="925"/>
      <c r="U26" s="925"/>
      <c r="V26" s="925"/>
      <c r="W26" s="925"/>
      <c r="X26" s="925"/>
      <c r="Y26" s="925"/>
      <c r="Z26" s="925"/>
      <c r="AA26" s="925"/>
      <c r="AB26" s="925"/>
      <c r="AC26" s="947"/>
      <c r="AD26" s="924" t="s">
        <v>738</v>
      </c>
      <c r="AE26" s="925"/>
      <c r="AF26" s="925"/>
      <c r="AG26" s="925"/>
      <c r="AH26" s="925"/>
      <c r="AI26" s="925"/>
      <c r="AJ26" s="925"/>
      <c r="AK26" s="925"/>
      <c r="AL26" s="925"/>
      <c r="AM26" s="925"/>
      <c r="AN26" s="925"/>
      <c r="AO26" s="948" t="s">
        <v>739</v>
      </c>
      <c r="AP26" s="949"/>
      <c r="AQ26" s="949"/>
      <c r="AR26" s="949"/>
      <c r="AS26" s="949"/>
      <c r="AT26" s="949"/>
      <c r="AU26" s="949"/>
      <c r="AV26" s="949"/>
      <c r="AW26" s="949"/>
      <c r="AX26" s="949"/>
      <c r="AY26" s="949"/>
      <c r="AZ26" s="949"/>
      <c r="BA26" s="662"/>
    </row>
    <row r="27" spans="1:65" ht="22.5" customHeight="1" x14ac:dyDescent="0.4">
      <c r="A27" s="927"/>
      <c r="B27" s="927"/>
      <c r="C27" s="927"/>
      <c r="D27" s="927"/>
      <c r="E27" s="927"/>
      <c r="F27" s="357"/>
      <c r="G27" s="926"/>
      <c r="H27" s="927"/>
      <c r="I27" s="927"/>
      <c r="J27" s="927"/>
      <c r="K27" s="927"/>
      <c r="L27" s="927"/>
      <c r="M27" s="927"/>
      <c r="N27" s="927"/>
      <c r="O27" s="927"/>
      <c r="P27" s="927"/>
      <c r="Q27" s="927"/>
      <c r="R27" s="926"/>
      <c r="S27" s="927"/>
      <c r="T27" s="927"/>
      <c r="U27" s="927"/>
      <c r="V27" s="927"/>
      <c r="W27" s="927"/>
      <c r="X27" s="927"/>
      <c r="Y27" s="927"/>
      <c r="Z27" s="927"/>
      <c r="AA27" s="927"/>
      <c r="AB27" s="927"/>
      <c r="AC27" s="941"/>
      <c r="AD27" s="926"/>
      <c r="AE27" s="927"/>
      <c r="AF27" s="927"/>
      <c r="AG27" s="927"/>
      <c r="AH27" s="927"/>
      <c r="AI27" s="927"/>
      <c r="AJ27" s="927"/>
      <c r="AK27" s="927"/>
      <c r="AL27" s="927"/>
      <c r="AM27" s="927"/>
      <c r="AN27" s="927"/>
      <c r="AO27" s="950"/>
      <c r="AP27" s="951"/>
      <c r="AQ27" s="951"/>
      <c r="AR27" s="951"/>
      <c r="AS27" s="951"/>
      <c r="AT27" s="951"/>
      <c r="AU27" s="951"/>
      <c r="AV27" s="951"/>
      <c r="AW27" s="951"/>
      <c r="AX27" s="951"/>
      <c r="AY27" s="951"/>
      <c r="AZ27" s="951"/>
      <c r="BA27" s="662"/>
    </row>
    <row r="28" spans="1:65" ht="18" customHeight="1" x14ac:dyDescent="0.4">
      <c r="A28" s="353"/>
      <c r="B28" s="353"/>
      <c r="C28" s="353"/>
      <c r="D28" s="353"/>
      <c r="E28" s="353"/>
      <c r="F28" s="353"/>
      <c r="G28" s="358"/>
      <c r="H28" s="668"/>
      <c r="I28" s="668"/>
      <c r="J28" s="668"/>
      <c r="K28" s="668"/>
      <c r="L28" s="668"/>
      <c r="M28" s="668"/>
      <c r="N28" s="668"/>
      <c r="O28" s="668"/>
      <c r="P28" s="668"/>
      <c r="Q28" s="668"/>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3"/>
      <c r="AY28" s="353"/>
      <c r="AZ28" s="353"/>
      <c r="BA28" s="662"/>
    </row>
    <row r="29" spans="1:65" ht="18" customHeight="1" x14ac:dyDescent="0.4">
      <c r="A29" s="668" t="s">
        <v>115</v>
      </c>
      <c r="B29" s="349"/>
      <c r="C29" s="349"/>
      <c r="D29" s="349"/>
      <c r="E29" s="353"/>
      <c r="F29" s="353"/>
      <c r="G29" s="928">
        <v>30784041</v>
      </c>
      <c r="H29" s="929"/>
      <c r="I29" s="929"/>
      <c r="J29" s="929"/>
      <c r="K29" s="929"/>
      <c r="L29" s="929"/>
      <c r="M29" s="929"/>
      <c r="N29" s="929"/>
      <c r="O29" s="929"/>
      <c r="P29" s="929"/>
      <c r="Q29" s="929"/>
      <c r="R29" s="912" t="s">
        <v>0</v>
      </c>
      <c r="S29" s="912"/>
      <c r="T29" s="912"/>
      <c r="U29" s="912"/>
      <c r="V29" s="912"/>
      <c r="W29" s="912"/>
      <c r="X29" s="912"/>
      <c r="Y29" s="912"/>
      <c r="Z29" s="912"/>
      <c r="AA29" s="912"/>
      <c r="AB29" s="912"/>
      <c r="AC29" s="912"/>
      <c r="AD29" s="912" t="s">
        <v>0</v>
      </c>
      <c r="AE29" s="912"/>
      <c r="AF29" s="912"/>
      <c r="AG29" s="912"/>
      <c r="AH29" s="912"/>
      <c r="AI29" s="912"/>
      <c r="AJ29" s="912"/>
      <c r="AK29" s="912"/>
      <c r="AL29" s="912"/>
      <c r="AM29" s="912"/>
      <c r="AN29" s="912"/>
      <c r="AO29" s="912" t="s">
        <v>0</v>
      </c>
      <c r="AP29" s="912"/>
      <c r="AQ29" s="912"/>
      <c r="AR29" s="912"/>
      <c r="AS29" s="912"/>
      <c r="AT29" s="912"/>
      <c r="AU29" s="912"/>
      <c r="AV29" s="912"/>
      <c r="AW29" s="912"/>
      <c r="AX29" s="912"/>
      <c r="AY29" s="912"/>
      <c r="AZ29" s="912"/>
      <c r="BA29" s="662"/>
    </row>
    <row r="30" spans="1:65" ht="18" customHeight="1" x14ac:dyDescent="0.4">
      <c r="A30" s="668" t="s">
        <v>754</v>
      </c>
      <c r="B30" s="668"/>
      <c r="C30" s="349"/>
      <c r="D30" s="349"/>
      <c r="E30" s="353"/>
      <c r="F30" s="353"/>
      <c r="G30" s="928">
        <v>29993767</v>
      </c>
      <c r="H30" s="929"/>
      <c r="I30" s="929"/>
      <c r="J30" s="929"/>
      <c r="K30" s="929"/>
      <c r="L30" s="929"/>
      <c r="M30" s="929"/>
      <c r="N30" s="929"/>
      <c r="O30" s="929"/>
      <c r="P30" s="929"/>
      <c r="Q30" s="929"/>
      <c r="R30" s="912" t="s">
        <v>755</v>
      </c>
      <c r="S30" s="912"/>
      <c r="T30" s="912"/>
      <c r="U30" s="912"/>
      <c r="V30" s="912"/>
      <c r="W30" s="912"/>
      <c r="X30" s="912"/>
      <c r="Y30" s="912"/>
      <c r="Z30" s="912"/>
      <c r="AA30" s="912"/>
      <c r="AB30" s="912"/>
      <c r="AC30" s="912"/>
      <c r="AD30" s="912" t="s">
        <v>0</v>
      </c>
      <c r="AE30" s="912"/>
      <c r="AF30" s="912"/>
      <c r="AG30" s="912"/>
      <c r="AH30" s="912"/>
      <c r="AI30" s="912"/>
      <c r="AJ30" s="912"/>
      <c r="AK30" s="912"/>
      <c r="AL30" s="912"/>
      <c r="AM30" s="912"/>
      <c r="AN30" s="912"/>
      <c r="AO30" s="912" t="s">
        <v>0</v>
      </c>
      <c r="AP30" s="912"/>
      <c r="AQ30" s="912"/>
      <c r="AR30" s="912"/>
      <c r="AS30" s="912"/>
      <c r="AT30" s="912"/>
      <c r="AU30" s="912"/>
      <c r="AV30" s="912"/>
      <c r="AW30" s="912"/>
      <c r="AX30" s="912"/>
      <c r="AY30" s="912"/>
      <c r="AZ30" s="912"/>
      <c r="BA30" s="662"/>
    </row>
    <row r="31" spans="1:65" ht="18" customHeight="1" x14ac:dyDescent="0.4">
      <c r="A31" s="668" t="s">
        <v>756</v>
      </c>
      <c r="B31" s="668"/>
      <c r="C31" s="668"/>
      <c r="D31" s="668"/>
      <c r="E31" s="353"/>
      <c r="F31" s="353"/>
      <c r="G31" s="928">
        <v>31383639</v>
      </c>
      <c r="H31" s="929"/>
      <c r="I31" s="929"/>
      <c r="J31" s="929"/>
      <c r="K31" s="929"/>
      <c r="L31" s="929"/>
      <c r="M31" s="929"/>
      <c r="N31" s="929"/>
      <c r="O31" s="929"/>
      <c r="P31" s="929"/>
      <c r="Q31" s="929"/>
      <c r="R31" s="912">
        <v>7437350</v>
      </c>
      <c r="S31" s="912"/>
      <c r="T31" s="912"/>
      <c r="U31" s="912"/>
      <c r="V31" s="912"/>
      <c r="W31" s="912"/>
      <c r="X31" s="912"/>
      <c r="Y31" s="912"/>
      <c r="Z31" s="912"/>
      <c r="AA31" s="912"/>
      <c r="AB31" s="912"/>
      <c r="AC31" s="912"/>
      <c r="AD31" s="912">
        <v>11175084</v>
      </c>
      <c r="AE31" s="912"/>
      <c r="AF31" s="912"/>
      <c r="AG31" s="912"/>
      <c r="AH31" s="912"/>
      <c r="AI31" s="912"/>
      <c r="AJ31" s="912"/>
      <c r="AK31" s="912"/>
      <c r="AL31" s="912"/>
      <c r="AM31" s="912"/>
      <c r="AN31" s="912"/>
      <c r="AO31" s="912">
        <v>12771205</v>
      </c>
      <c r="AP31" s="912"/>
      <c r="AQ31" s="912"/>
      <c r="AR31" s="912"/>
      <c r="AS31" s="912"/>
      <c r="AT31" s="912"/>
      <c r="AU31" s="912"/>
      <c r="AV31" s="912"/>
      <c r="AW31" s="912"/>
      <c r="AX31" s="912"/>
      <c r="AY31" s="912"/>
      <c r="AZ31" s="912"/>
      <c r="BA31" s="662"/>
    </row>
    <row r="32" spans="1:65" ht="18" customHeight="1" x14ac:dyDescent="0.4">
      <c r="A32" s="943"/>
      <c r="B32" s="943"/>
      <c r="C32" s="931"/>
      <c r="D32" s="931"/>
      <c r="E32" s="931"/>
      <c r="F32" s="353"/>
      <c r="G32" s="928"/>
      <c r="H32" s="929"/>
      <c r="I32" s="929"/>
      <c r="J32" s="929"/>
      <c r="K32" s="929"/>
      <c r="L32" s="929"/>
      <c r="M32" s="929"/>
      <c r="N32" s="929"/>
      <c r="O32" s="929"/>
      <c r="P32" s="929"/>
      <c r="Q32" s="929"/>
      <c r="R32" s="912"/>
      <c r="S32" s="912"/>
      <c r="T32" s="912"/>
      <c r="U32" s="912"/>
      <c r="V32" s="912"/>
      <c r="W32" s="912"/>
      <c r="X32" s="912"/>
      <c r="Y32" s="912"/>
      <c r="Z32" s="912"/>
      <c r="AA32" s="912"/>
      <c r="AB32" s="912"/>
      <c r="AC32" s="912"/>
      <c r="AD32" s="912"/>
      <c r="AE32" s="912"/>
      <c r="AF32" s="912"/>
      <c r="AG32" s="912"/>
      <c r="AH32" s="912"/>
      <c r="AI32" s="912"/>
      <c r="AJ32" s="912"/>
      <c r="AK32" s="912"/>
      <c r="AL32" s="912"/>
      <c r="AM32" s="912"/>
      <c r="AN32" s="912"/>
      <c r="AO32" s="912"/>
      <c r="AP32" s="912"/>
      <c r="AQ32" s="912"/>
      <c r="AR32" s="912"/>
      <c r="AS32" s="912"/>
      <c r="AT32" s="912"/>
      <c r="AU32" s="912"/>
      <c r="AV32" s="912"/>
      <c r="AW32" s="912"/>
      <c r="AX32" s="912"/>
      <c r="AY32" s="912"/>
      <c r="AZ32" s="912"/>
      <c r="BA32" s="662"/>
    </row>
    <row r="33" spans="1:256" ht="18" customHeight="1" x14ac:dyDescent="0.4">
      <c r="A33" s="930">
        <f t="shared" ref="A33:A38" si="1">C33</f>
        <v>43221</v>
      </c>
      <c r="B33" s="930"/>
      <c r="C33" s="931">
        <v>43221</v>
      </c>
      <c r="D33" s="931"/>
      <c r="E33" s="931"/>
      <c r="F33" s="353"/>
      <c r="G33" s="928">
        <v>2303444</v>
      </c>
      <c r="H33" s="929"/>
      <c r="I33" s="929"/>
      <c r="J33" s="929"/>
      <c r="K33" s="929"/>
      <c r="L33" s="929"/>
      <c r="M33" s="929"/>
      <c r="N33" s="929"/>
      <c r="O33" s="929"/>
      <c r="P33" s="929"/>
      <c r="Q33" s="929"/>
      <c r="R33" s="912">
        <v>631667</v>
      </c>
      <c r="S33" s="912"/>
      <c r="T33" s="912"/>
      <c r="U33" s="912"/>
      <c r="V33" s="912"/>
      <c r="W33" s="912"/>
      <c r="X33" s="912"/>
      <c r="Y33" s="912"/>
      <c r="Z33" s="912"/>
      <c r="AA33" s="912"/>
      <c r="AB33" s="912"/>
      <c r="AC33" s="912"/>
      <c r="AD33" s="912">
        <v>823232</v>
      </c>
      <c r="AE33" s="912"/>
      <c r="AF33" s="912"/>
      <c r="AG33" s="912"/>
      <c r="AH33" s="912"/>
      <c r="AI33" s="912"/>
      <c r="AJ33" s="912"/>
      <c r="AK33" s="912"/>
      <c r="AL33" s="912"/>
      <c r="AM33" s="912"/>
      <c r="AN33" s="912"/>
      <c r="AO33" s="912">
        <v>848545</v>
      </c>
      <c r="AP33" s="912"/>
      <c r="AQ33" s="912"/>
      <c r="AR33" s="912"/>
      <c r="AS33" s="912"/>
      <c r="AT33" s="912"/>
      <c r="AU33" s="912"/>
      <c r="AV33" s="912"/>
      <c r="AW33" s="912"/>
      <c r="AX33" s="912"/>
      <c r="AY33" s="912"/>
      <c r="AZ33" s="912"/>
      <c r="BA33" s="662"/>
    </row>
    <row r="34" spans="1:256" ht="18" customHeight="1" x14ac:dyDescent="0.4">
      <c r="A34" s="930">
        <f t="shared" si="1"/>
        <v>43252</v>
      </c>
      <c r="B34" s="930"/>
      <c r="C34" s="931">
        <f>DATE(YEAR(C33),MONTH(C33)+1,1)</f>
        <v>43252</v>
      </c>
      <c r="D34" s="931"/>
      <c r="E34" s="931"/>
      <c r="F34" s="353"/>
      <c r="G34" s="928">
        <v>2369784</v>
      </c>
      <c r="H34" s="929"/>
      <c r="I34" s="929"/>
      <c r="J34" s="929"/>
      <c r="K34" s="929"/>
      <c r="L34" s="929"/>
      <c r="M34" s="929"/>
      <c r="N34" s="929"/>
      <c r="O34" s="929"/>
      <c r="P34" s="929"/>
      <c r="Q34" s="929"/>
      <c r="R34" s="912">
        <v>650357</v>
      </c>
      <c r="S34" s="912"/>
      <c r="T34" s="912"/>
      <c r="U34" s="912"/>
      <c r="V34" s="912"/>
      <c r="W34" s="912"/>
      <c r="X34" s="912"/>
      <c r="Y34" s="912"/>
      <c r="Z34" s="912"/>
      <c r="AA34" s="912"/>
      <c r="AB34" s="912"/>
      <c r="AC34" s="912"/>
      <c r="AD34" s="912">
        <v>892450</v>
      </c>
      <c r="AE34" s="912"/>
      <c r="AF34" s="912"/>
      <c r="AG34" s="912"/>
      <c r="AH34" s="912"/>
      <c r="AI34" s="912"/>
      <c r="AJ34" s="912"/>
      <c r="AK34" s="912"/>
      <c r="AL34" s="912"/>
      <c r="AM34" s="912"/>
      <c r="AN34" s="912"/>
      <c r="AO34" s="912">
        <v>826977</v>
      </c>
      <c r="AP34" s="912"/>
      <c r="AQ34" s="912"/>
      <c r="AR34" s="912"/>
      <c r="AS34" s="912"/>
      <c r="AT34" s="912"/>
      <c r="AU34" s="912"/>
      <c r="AV34" s="912"/>
      <c r="AW34" s="912"/>
      <c r="AX34" s="912"/>
      <c r="AY34" s="912"/>
      <c r="AZ34" s="912"/>
      <c r="BA34" s="662"/>
    </row>
    <row r="35" spans="1:256" ht="18" customHeight="1" x14ac:dyDescent="0.4">
      <c r="A35" s="930">
        <f t="shared" si="1"/>
        <v>43282</v>
      </c>
      <c r="B35" s="930"/>
      <c r="C35" s="931">
        <f>DATE(YEAR(C34),MONTH(C34)+1,1)</f>
        <v>43282</v>
      </c>
      <c r="D35" s="931"/>
      <c r="E35" s="931"/>
      <c r="F35" s="353"/>
      <c r="G35" s="928">
        <v>2708459</v>
      </c>
      <c r="H35" s="929"/>
      <c r="I35" s="929"/>
      <c r="J35" s="929"/>
      <c r="K35" s="929"/>
      <c r="L35" s="929"/>
      <c r="M35" s="929"/>
      <c r="N35" s="929"/>
      <c r="O35" s="929"/>
      <c r="P35" s="929"/>
      <c r="Q35" s="929"/>
      <c r="R35" s="912">
        <v>689857</v>
      </c>
      <c r="S35" s="912"/>
      <c r="T35" s="912"/>
      <c r="U35" s="912"/>
      <c r="V35" s="912"/>
      <c r="W35" s="912"/>
      <c r="X35" s="912"/>
      <c r="Y35" s="912"/>
      <c r="Z35" s="912"/>
      <c r="AA35" s="912"/>
      <c r="AB35" s="912"/>
      <c r="AC35" s="912"/>
      <c r="AD35" s="912">
        <v>1044955</v>
      </c>
      <c r="AE35" s="912"/>
      <c r="AF35" s="912"/>
      <c r="AG35" s="912"/>
      <c r="AH35" s="912"/>
      <c r="AI35" s="912"/>
      <c r="AJ35" s="912"/>
      <c r="AK35" s="912"/>
      <c r="AL35" s="912"/>
      <c r="AM35" s="912"/>
      <c r="AN35" s="912"/>
      <c r="AO35" s="912">
        <v>973647</v>
      </c>
      <c r="AP35" s="912"/>
      <c r="AQ35" s="912"/>
      <c r="AR35" s="912"/>
      <c r="AS35" s="912"/>
      <c r="AT35" s="912"/>
      <c r="AU35" s="912"/>
      <c r="AV35" s="912"/>
      <c r="AW35" s="912"/>
      <c r="AX35" s="912"/>
      <c r="AY35" s="912"/>
      <c r="AZ35" s="912"/>
      <c r="BA35" s="662"/>
    </row>
    <row r="36" spans="1:256" ht="18" customHeight="1" x14ac:dyDescent="0.4">
      <c r="A36" s="930">
        <f t="shared" si="1"/>
        <v>43313</v>
      </c>
      <c r="B36" s="930"/>
      <c r="C36" s="931">
        <f>DATE(YEAR(C35),MONTH(C35)+1,1)</f>
        <v>43313</v>
      </c>
      <c r="D36" s="931"/>
      <c r="E36" s="931"/>
      <c r="F36" s="353"/>
      <c r="G36" s="928">
        <v>3126430</v>
      </c>
      <c r="H36" s="929"/>
      <c r="I36" s="929"/>
      <c r="J36" s="929"/>
      <c r="K36" s="929"/>
      <c r="L36" s="929"/>
      <c r="M36" s="929"/>
      <c r="N36" s="929"/>
      <c r="O36" s="929"/>
      <c r="P36" s="929"/>
      <c r="Q36" s="929"/>
      <c r="R36" s="912">
        <v>666832</v>
      </c>
      <c r="S36" s="912"/>
      <c r="T36" s="912"/>
      <c r="U36" s="912"/>
      <c r="V36" s="912"/>
      <c r="W36" s="912"/>
      <c r="X36" s="912"/>
      <c r="Y36" s="912"/>
      <c r="Z36" s="912"/>
      <c r="AA36" s="912"/>
      <c r="AB36" s="912"/>
      <c r="AC36" s="912"/>
      <c r="AD36" s="912">
        <v>1142671</v>
      </c>
      <c r="AE36" s="912"/>
      <c r="AF36" s="912"/>
      <c r="AG36" s="912"/>
      <c r="AH36" s="912"/>
      <c r="AI36" s="912"/>
      <c r="AJ36" s="912"/>
      <c r="AK36" s="912"/>
      <c r="AL36" s="912"/>
      <c r="AM36" s="912"/>
      <c r="AN36" s="912"/>
      <c r="AO36" s="912">
        <v>1316927</v>
      </c>
      <c r="AP36" s="912"/>
      <c r="AQ36" s="912"/>
      <c r="AR36" s="912"/>
      <c r="AS36" s="912"/>
      <c r="AT36" s="912"/>
      <c r="AU36" s="912"/>
      <c r="AV36" s="912"/>
      <c r="AW36" s="912"/>
      <c r="AX36" s="912"/>
      <c r="AY36" s="912"/>
      <c r="AZ36" s="912"/>
      <c r="BA36" s="662"/>
    </row>
    <row r="37" spans="1:256" ht="18" customHeight="1" x14ac:dyDescent="0.4">
      <c r="A37" s="930">
        <v>2417</v>
      </c>
      <c r="B37" s="930"/>
      <c r="C37" s="931">
        <f>DATE(YEAR(C36),MONTH(C36)+1,1)</f>
        <v>43344</v>
      </c>
      <c r="D37" s="931"/>
      <c r="E37" s="931"/>
      <c r="F37" s="353"/>
      <c r="G37" s="928">
        <v>2802384</v>
      </c>
      <c r="H37" s="929"/>
      <c r="I37" s="929"/>
      <c r="J37" s="929"/>
      <c r="K37" s="929"/>
      <c r="L37" s="929"/>
      <c r="M37" s="929"/>
      <c r="N37" s="929"/>
      <c r="O37" s="929"/>
      <c r="P37" s="929"/>
      <c r="Q37" s="929"/>
      <c r="R37" s="912">
        <v>626017</v>
      </c>
      <c r="S37" s="912"/>
      <c r="T37" s="912"/>
      <c r="U37" s="912"/>
      <c r="V37" s="912"/>
      <c r="W37" s="912"/>
      <c r="X37" s="912"/>
      <c r="Y37" s="912"/>
      <c r="Z37" s="912"/>
      <c r="AA37" s="912"/>
      <c r="AB37" s="912"/>
      <c r="AC37" s="912"/>
      <c r="AD37" s="912">
        <v>1047794</v>
      </c>
      <c r="AE37" s="912"/>
      <c r="AF37" s="912"/>
      <c r="AG37" s="912"/>
      <c r="AH37" s="912"/>
      <c r="AI37" s="912"/>
      <c r="AJ37" s="912"/>
      <c r="AK37" s="912"/>
      <c r="AL37" s="912"/>
      <c r="AM37" s="912"/>
      <c r="AN37" s="912"/>
      <c r="AO37" s="912">
        <v>1128573</v>
      </c>
      <c r="AP37" s="912"/>
      <c r="AQ37" s="912"/>
      <c r="AR37" s="912"/>
      <c r="AS37" s="912"/>
      <c r="AT37" s="912"/>
      <c r="AU37" s="912"/>
      <c r="AV37" s="912"/>
      <c r="AW37" s="912"/>
      <c r="AX37" s="912"/>
      <c r="AY37" s="912"/>
      <c r="AZ37" s="912"/>
      <c r="BA37" s="662"/>
    </row>
    <row r="38" spans="1:256" ht="18" customHeight="1" x14ac:dyDescent="0.4">
      <c r="A38" s="930">
        <f t="shared" si="1"/>
        <v>43374</v>
      </c>
      <c r="B38" s="930"/>
      <c r="C38" s="931">
        <f>DATE(YEAR(C37),MONTH(C37)+1,1)</f>
        <v>43374</v>
      </c>
      <c r="D38" s="931"/>
      <c r="E38" s="931"/>
      <c r="F38" s="353"/>
      <c r="G38" s="928">
        <v>2358008</v>
      </c>
      <c r="H38" s="929"/>
      <c r="I38" s="929"/>
      <c r="J38" s="929"/>
      <c r="K38" s="929"/>
      <c r="L38" s="929"/>
      <c r="M38" s="929"/>
      <c r="N38" s="929"/>
      <c r="O38" s="929"/>
      <c r="P38" s="929"/>
      <c r="Q38" s="929"/>
      <c r="R38" s="912">
        <v>622763</v>
      </c>
      <c r="S38" s="912"/>
      <c r="T38" s="912"/>
      <c r="U38" s="912"/>
      <c r="V38" s="912"/>
      <c r="W38" s="912"/>
      <c r="X38" s="912"/>
      <c r="Y38" s="912"/>
      <c r="Z38" s="912"/>
      <c r="AA38" s="912"/>
      <c r="AB38" s="912"/>
      <c r="AC38" s="912"/>
      <c r="AD38" s="912">
        <v>901803</v>
      </c>
      <c r="AE38" s="912"/>
      <c r="AF38" s="912"/>
      <c r="AG38" s="912"/>
      <c r="AH38" s="912"/>
      <c r="AI38" s="912"/>
      <c r="AJ38" s="912"/>
      <c r="AK38" s="912"/>
      <c r="AL38" s="912"/>
      <c r="AM38" s="912"/>
      <c r="AN38" s="912"/>
      <c r="AO38" s="912">
        <v>833442</v>
      </c>
      <c r="AP38" s="912"/>
      <c r="AQ38" s="912"/>
      <c r="AR38" s="912"/>
      <c r="AS38" s="912"/>
      <c r="AT38" s="912"/>
      <c r="AU38" s="912"/>
      <c r="AV38" s="912"/>
      <c r="AW38" s="912"/>
      <c r="AX38" s="912"/>
      <c r="AY38" s="912"/>
      <c r="AZ38" s="912"/>
      <c r="BA38" s="662"/>
    </row>
    <row r="39" spans="1:256" ht="18" customHeight="1" thickBot="1" x14ac:dyDescent="0.45">
      <c r="A39" s="359"/>
      <c r="B39" s="359"/>
      <c r="C39" s="359"/>
      <c r="D39" s="359"/>
      <c r="E39" s="359"/>
      <c r="F39" s="359"/>
      <c r="G39" s="360"/>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59"/>
      <c r="AQ39" s="359"/>
      <c r="AR39" s="359"/>
      <c r="AS39" s="359"/>
      <c r="AT39" s="359"/>
      <c r="AU39" s="359"/>
      <c r="AV39" s="359"/>
      <c r="AW39" s="359"/>
      <c r="AX39" s="359"/>
      <c r="AY39" s="359"/>
      <c r="AZ39" s="359"/>
      <c r="BA39" s="662"/>
    </row>
    <row r="40" spans="1:256" ht="18" customHeight="1" x14ac:dyDescent="0.4">
      <c r="A40" s="353" t="s">
        <v>380</v>
      </c>
      <c r="B40" s="353"/>
      <c r="C40" s="353"/>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353"/>
      <c r="AX40" s="353"/>
      <c r="AY40" s="353"/>
      <c r="AZ40" s="353"/>
      <c r="BA40" s="353"/>
      <c r="BB40" s="353"/>
      <c r="BC40" s="353"/>
      <c r="BD40" s="353"/>
      <c r="BE40" s="353"/>
      <c r="BF40" s="353"/>
      <c r="BG40" s="353"/>
      <c r="BH40" s="353"/>
      <c r="BI40" s="353"/>
      <c r="BJ40" s="353"/>
      <c r="BK40" s="353"/>
      <c r="BL40" s="353"/>
      <c r="BM40" s="353"/>
      <c r="BN40" s="353"/>
      <c r="BO40" s="353"/>
      <c r="BP40" s="353"/>
      <c r="BQ40" s="353"/>
      <c r="BR40" s="353"/>
      <c r="BS40" s="353"/>
      <c r="BT40" s="353"/>
      <c r="BU40" s="353"/>
      <c r="BV40" s="353"/>
      <c r="BW40" s="353"/>
      <c r="BX40" s="353"/>
      <c r="BY40" s="353"/>
      <c r="BZ40" s="353"/>
      <c r="CA40" s="353"/>
      <c r="CB40" s="353"/>
      <c r="CC40" s="353"/>
      <c r="CD40" s="353"/>
      <c r="CE40" s="353"/>
      <c r="CF40" s="353"/>
      <c r="CG40" s="353"/>
      <c r="CH40" s="353"/>
      <c r="CI40" s="353"/>
      <c r="CJ40" s="353"/>
      <c r="CK40" s="353"/>
      <c r="CL40" s="353"/>
      <c r="CM40" s="353"/>
      <c r="CN40" s="353"/>
      <c r="CO40" s="353"/>
      <c r="CP40" s="353"/>
      <c r="CQ40" s="353"/>
      <c r="CR40" s="353"/>
      <c r="CS40" s="353"/>
      <c r="CT40" s="353"/>
      <c r="CU40" s="353"/>
      <c r="CV40" s="353"/>
      <c r="CW40" s="353"/>
      <c r="CX40" s="353"/>
      <c r="CY40" s="353"/>
      <c r="CZ40" s="353"/>
      <c r="DA40" s="353"/>
      <c r="DB40" s="353"/>
      <c r="DC40" s="353"/>
      <c r="DD40" s="353"/>
      <c r="DE40" s="353"/>
      <c r="DF40" s="353"/>
      <c r="DG40" s="353"/>
      <c r="DH40" s="353"/>
      <c r="DI40" s="353"/>
      <c r="DJ40" s="353"/>
      <c r="DK40" s="353"/>
      <c r="DL40" s="353"/>
      <c r="DM40" s="353"/>
      <c r="DN40" s="353"/>
      <c r="DO40" s="353"/>
      <c r="DP40" s="353"/>
      <c r="DQ40" s="353"/>
      <c r="DR40" s="353"/>
      <c r="DS40" s="353"/>
      <c r="DT40" s="353"/>
      <c r="DU40" s="353"/>
      <c r="DV40" s="353"/>
      <c r="DW40" s="353"/>
      <c r="DX40" s="353"/>
      <c r="DY40" s="353"/>
      <c r="DZ40" s="353"/>
      <c r="EA40" s="353"/>
      <c r="EB40" s="353"/>
      <c r="EC40" s="353"/>
      <c r="ED40" s="353"/>
      <c r="EE40" s="353"/>
      <c r="EF40" s="353"/>
      <c r="EG40" s="353"/>
      <c r="EH40" s="353"/>
      <c r="EI40" s="353"/>
      <c r="EJ40" s="353"/>
      <c r="EK40" s="353"/>
      <c r="EL40" s="353"/>
      <c r="EM40" s="353"/>
      <c r="EN40" s="353"/>
      <c r="EO40" s="353"/>
      <c r="EP40" s="353"/>
      <c r="EQ40" s="353"/>
      <c r="ER40" s="353"/>
      <c r="ES40" s="353"/>
      <c r="ET40" s="353"/>
      <c r="EU40" s="353"/>
      <c r="EV40" s="353"/>
      <c r="EW40" s="353"/>
      <c r="EX40" s="353"/>
      <c r="EY40" s="353"/>
      <c r="EZ40" s="353"/>
      <c r="FA40" s="353"/>
      <c r="FB40" s="353"/>
      <c r="FC40" s="353"/>
      <c r="FD40" s="353"/>
      <c r="FE40" s="353"/>
      <c r="FF40" s="353"/>
      <c r="FG40" s="353"/>
      <c r="FH40" s="353"/>
      <c r="FI40" s="353"/>
      <c r="FJ40" s="353"/>
      <c r="FK40" s="353"/>
      <c r="FL40" s="353"/>
      <c r="FM40" s="353"/>
      <c r="FN40" s="353"/>
      <c r="FO40" s="353"/>
      <c r="FP40" s="353"/>
      <c r="FQ40" s="353"/>
      <c r="FR40" s="353"/>
      <c r="FS40" s="353"/>
      <c r="FT40" s="353"/>
      <c r="FU40" s="353"/>
      <c r="FV40" s="353"/>
      <c r="FW40" s="353"/>
      <c r="FX40" s="353"/>
      <c r="FY40" s="353"/>
      <c r="FZ40" s="353"/>
      <c r="GA40" s="353"/>
      <c r="GB40" s="353"/>
      <c r="GC40" s="353"/>
      <c r="GD40" s="353"/>
      <c r="GE40" s="353"/>
      <c r="GF40" s="353"/>
      <c r="GG40" s="353"/>
      <c r="GH40" s="353"/>
      <c r="GI40" s="353"/>
      <c r="GJ40" s="353"/>
      <c r="GK40" s="353"/>
      <c r="GL40" s="353"/>
      <c r="GM40" s="353"/>
      <c r="GN40" s="353"/>
      <c r="GO40" s="353"/>
      <c r="GP40" s="353"/>
      <c r="GQ40" s="353"/>
      <c r="GR40" s="353"/>
      <c r="GS40" s="353"/>
      <c r="GT40" s="353"/>
      <c r="GU40" s="353"/>
      <c r="GV40" s="353"/>
      <c r="GW40" s="353"/>
      <c r="GX40" s="353"/>
      <c r="GY40" s="353"/>
      <c r="GZ40" s="353"/>
      <c r="HA40" s="353"/>
      <c r="HB40" s="353"/>
      <c r="HC40" s="353"/>
      <c r="HD40" s="353"/>
      <c r="HE40" s="353"/>
      <c r="HF40" s="353"/>
      <c r="HG40" s="353"/>
      <c r="HH40" s="353"/>
      <c r="HI40" s="353"/>
      <c r="HJ40" s="353"/>
      <c r="HK40" s="353"/>
      <c r="HL40" s="353"/>
      <c r="HM40" s="353"/>
      <c r="HN40" s="353"/>
      <c r="HO40" s="353"/>
      <c r="HP40" s="353"/>
      <c r="HQ40" s="353"/>
      <c r="HR40" s="353"/>
      <c r="HS40" s="353"/>
      <c r="HT40" s="353"/>
      <c r="HU40" s="353"/>
      <c r="HV40" s="353"/>
      <c r="HW40" s="353"/>
      <c r="HX40" s="353"/>
      <c r="HY40" s="353"/>
      <c r="HZ40" s="353"/>
      <c r="IA40" s="353"/>
      <c r="IB40" s="353"/>
      <c r="IC40" s="353"/>
      <c r="ID40" s="353"/>
      <c r="IE40" s="353"/>
      <c r="IF40" s="353"/>
      <c r="IG40" s="353"/>
      <c r="IH40" s="353"/>
      <c r="II40" s="353"/>
      <c r="IJ40" s="353"/>
      <c r="IK40" s="353"/>
      <c r="IL40" s="353"/>
      <c r="IM40" s="353"/>
      <c r="IN40" s="353"/>
      <c r="IO40" s="353"/>
      <c r="IP40" s="353"/>
      <c r="IQ40" s="353"/>
      <c r="IR40" s="353"/>
      <c r="IS40" s="353"/>
      <c r="IT40" s="353"/>
      <c r="IU40" s="353"/>
      <c r="IV40" s="353"/>
    </row>
    <row r="41" spans="1:256" ht="18" customHeight="1" x14ac:dyDescent="0.4">
      <c r="A41" s="353" t="s">
        <v>741</v>
      </c>
      <c r="B41" s="668"/>
      <c r="C41" s="668"/>
      <c r="D41" s="668"/>
      <c r="E41" s="668"/>
      <c r="F41" s="668"/>
      <c r="G41" s="668"/>
      <c r="H41" s="668"/>
      <c r="I41" s="668"/>
      <c r="J41" s="668"/>
      <c r="K41" s="668"/>
      <c r="L41" s="668"/>
      <c r="M41" s="668"/>
      <c r="N41" s="668"/>
      <c r="O41" s="668"/>
      <c r="P41" s="668"/>
      <c r="Q41" s="668"/>
      <c r="R41" s="668"/>
      <c r="S41" s="668"/>
      <c r="T41" s="668"/>
      <c r="U41" s="668"/>
      <c r="V41" s="668"/>
      <c r="W41" s="668"/>
      <c r="X41" s="668"/>
      <c r="Y41" s="668"/>
      <c r="Z41" s="668"/>
      <c r="AA41" s="668"/>
      <c r="AB41" s="668"/>
      <c r="AC41" s="668"/>
      <c r="AD41" s="668"/>
      <c r="AE41" s="668"/>
      <c r="AF41" s="668"/>
      <c r="AG41" s="668"/>
      <c r="AH41" s="668"/>
      <c r="AI41" s="668"/>
      <c r="AJ41" s="668"/>
      <c r="AK41" s="668"/>
      <c r="AL41" s="668"/>
      <c r="AM41" s="668"/>
      <c r="AN41" s="668"/>
      <c r="AO41" s="668"/>
      <c r="AP41" s="668"/>
      <c r="AQ41" s="668"/>
      <c r="AR41" s="668"/>
      <c r="AS41" s="668"/>
      <c r="AT41" s="668"/>
      <c r="AU41" s="668"/>
      <c r="AV41" s="668"/>
      <c r="AW41" s="668"/>
      <c r="AX41" s="668"/>
      <c r="AY41" s="668"/>
      <c r="AZ41" s="668"/>
      <c r="BA41" s="662"/>
    </row>
    <row r="42" spans="1:256" x14ac:dyDescent="0.4">
      <c r="A42" s="353"/>
      <c r="B42" s="668"/>
      <c r="C42" s="668"/>
      <c r="D42" s="668"/>
      <c r="E42" s="668"/>
      <c r="F42" s="668"/>
      <c r="G42" s="668"/>
      <c r="H42" s="668"/>
      <c r="I42" s="668"/>
      <c r="J42" s="668"/>
      <c r="K42" s="668"/>
      <c r="L42" s="668"/>
      <c r="M42" s="668"/>
      <c r="N42" s="668"/>
      <c r="O42" s="668"/>
      <c r="P42" s="668"/>
      <c r="Q42" s="668"/>
      <c r="R42" s="668"/>
      <c r="S42" s="668"/>
      <c r="T42" s="668"/>
      <c r="U42" s="668"/>
      <c r="V42" s="668"/>
      <c r="W42" s="668"/>
      <c r="X42" s="668"/>
      <c r="Y42" s="668"/>
      <c r="Z42" s="668"/>
      <c r="AA42" s="668"/>
      <c r="AB42" s="668"/>
      <c r="AC42" s="668"/>
      <c r="AD42" s="668"/>
      <c r="AE42" s="668"/>
      <c r="AF42" s="668"/>
      <c r="AG42" s="668"/>
      <c r="AH42" s="668"/>
      <c r="AI42" s="668"/>
      <c r="AJ42" s="668"/>
      <c r="AK42" s="668"/>
      <c r="AL42" s="668"/>
      <c r="AM42" s="668"/>
      <c r="AN42" s="668"/>
      <c r="AO42" s="668"/>
      <c r="AP42" s="668"/>
      <c r="AQ42" s="668"/>
      <c r="AR42" s="668"/>
      <c r="AS42" s="668"/>
      <c r="AT42" s="668"/>
      <c r="AU42" s="668"/>
      <c r="AV42" s="668"/>
      <c r="AW42" s="668"/>
      <c r="AX42" s="668"/>
      <c r="AY42" s="668"/>
      <c r="AZ42" s="668"/>
      <c r="BA42" s="662"/>
    </row>
    <row r="43" spans="1:256" ht="16.5" customHeight="1" x14ac:dyDescent="0.25">
      <c r="A43" s="913" t="s">
        <v>742</v>
      </c>
      <c r="B43" s="913"/>
      <c r="C43" s="913"/>
      <c r="D43" s="913"/>
      <c r="E43" s="913"/>
      <c r="F43" s="913"/>
      <c r="G43" s="913"/>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3"/>
      <c r="AY43" s="913"/>
      <c r="AZ43" s="913"/>
      <c r="BA43" s="913"/>
      <c r="BB43" s="354"/>
      <c r="BC43" s="354"/>
      <c r="BD43" s="354"/>
      <c r="BE43" s="354"/>
      <c r="BF43" s="354"/>
      <c r="BG43" s="354"/>
      <c r="BH43" s="354"/>
      <c r="BI43" s="354"/>
      <c r="BJ43" s="354"/>
      <c r="BK43" s="354"/>
      <c r="BL43" s="354"/>
      <c r="BM43" s="354"/>
    </row>
    <row r="44" spans="1:256" ht="13.5" customHeight="1" x14ac:dyDescent="0.25">
      <c r="A44" s="913"/>
      <c r="B44" s="913"/>
      <c r="C44" s="913"/>
      <c r="D44" s="913"/>
      <c r="E44" s="913"/>
      <c r="F44" s="913"/>
      <c r="G44" s="913"/>
      <c r="H44" s="913"/>
      <c r="I44" s="913"/>
      <c r="J44" s="913"/>
      <c r="K44" s="913"/>
      <c r="L44" s="913"/>
      <c r="M44" s="913"/>
      <c r="N44" s="913"/>
      <c r="O44" s="913"/>
      <c r="P44" s="913"/>
      <c r="Q44" s="913"/>
      <c r="R44" s="913"/>
      <c r="S44" s="913"/>
      <c r="T44" s="913"/>
      <c r="U44" s="913"/>
      <c r="V44" s="913"/>
      <c r="W44" s="913"/>
      <c r="X44" s="913"/>
      <c r="Y44" s="913"/>
      <c r="Z44" s="913"/>
      <c r="AA44" s="913"/>
      <c r="AB44" s="913"/>
      <c r="AC44" s="913"/>
      <c r="AD44" s="913"/>
      <c r="AE44" s="913"/>
      <c r="AF44" s="913"/>
      <c r="AG44" s="913"/>
      <c r="AH44" s="913"/>
      <c r="AI44" s="913"/>
      <c r="AJ44" s="913"/>
      <c r="AK44" s="913"/>
      <c r="AL44" s="913"/>
      <c r="AM44" s="913"/>
      <c r="AN44" s="913"/>
      <c r="AO44" s="913"/>
      <c r="AP44" s="913"/>
      <c r="AQ44" s="913"/>
      <c r="AR44" s="913"/>
      <c r="AS44" s="913"/>
      <c r="AT44" s="913"/>
      <c r="AU44" s="913"/>
      <c r="AV44" s="913"/>
      <c r="AW44" s="913"/>
      <c r="AX44" s="913"/>
      <c r="AY44" s="913"/>
      <c r="AZ44" s="913"/>
      <c r="BA44" s="913"/>
      <c r="BB44" s="354"/>
      <c r="BC44" s="354"/>
      <c r="BD44" s="354"/>
      <c r="BE44" s="354"/>
      <c r="BF44" s="354"/>
      <c r="BG44" s="354"/>
      <c r="BH44" s="354"/>
      <c r="BI44" s="354"/>
      <c r="BJ44" s="354"/>
      <c r="BK44" s="354"/>
      <c r="BL44" s="354"/>
      <c r="BM44" s="354"/>
    </row>
    <row r="45" spans="1:256" ht="18" customHeight="1" thickBot="1" x14ac:dyDescent="0.45">
      <c r="A45" s="359"/>
      <c r="B45" s="359"/>
      <c r="C45" s="359"/>
      <c r="D45" s="359"/>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47" t="s">
        <v>752</v>
      </c>
      <c r="AZ45" s="359"/>
      <c r="BA45" s="662"/>
    </row>
    <row r="46" spans="1:256" ht="22.5" customHeight="1" x14ac:dyDescent="0.4">
      <c r="A46" s="939" t="s">
        <v>736</v>
      </c>
      <c r="B46" s="939"/>
      <c r="C46" s="939"/>
      <c r="D46" s="939"/>
      <c r="E46" s="939"/>
      <c r="F46" s="668"/>
      <c r="G46" s="924" t="s">
        <v>743</v>
      </c>
      <c r="H46" s="925"/>
      <c r="I46" s="925"/>
      <c r="J46" s="925"/>
      <c r="K46" s="925"/>
      <c r="L46" s="925"/>
      <c r="M46" s="925"/>
      <c r="N46" s="925"/>
      <c r="O46" s="925"/>
      <c r="P46" s="925"/>
      <c r="Q46" s="916" t="s">
        <v>757</v>
      </c>
      <c r="R46" s="916"/>
      <c r="S46" s="916"/>
      <c r="T46" s="916"/>
      <c r="U46" s="916"/>
      <c r="V46" s="916"/>
      <c r="W46" s="916"/>
      <c r="X46" s="916"/>
      <c r="Y46" s="916"/>
      <c r="Z46" s="918" t="s">
        <v>744</v>
      </c>
      <c r="AA46" s="919"/>
      <c r="AB46" s="919"/>
      <c r="AC46" s="919"/>
      <c r="AD46" s="919"/>
      <c r="AE46" s="919"/>
      <c r="AF46" s="919"/>
      <c r="AG46" s="919"/>
      <c r="AH46" s="920"/>
      <c r="AI46" s="916" t="s">
        <v>745</v>
      </c>
      <c r="AJ46" s="916"/>
      <c r="AK46" s="916"/>
      <c r="AL46" s="916"/>
      <c r="AM46" s="916"/>
      <c r="AN46" s="916"/>
      <c r="AO46" s="916"/>
      <c r="AP46" s="916"/>
      <c r="AQ46" s="916"/>
      <c r="AR46" s="914" t="s">
        <v>746</v>
      </c>
      <c r="AS46" s="914"/>
      <c r="AT46" s="914"/>
      <c r="AU46" s="914"/>
      <c r="AV46" s="914"/>
      <c r="AW46" s="914"/>
      <c r="AX46" s="914"/>
      <c r="AY46" s="914"/>
      <c r="AZ46" s="914"/>
      <c r="BA46" s="662"/>
    </row>
    <row r="47" spans="1:256" ht="22.5" customHeight="1" x14ac:dyDescent="0.4">
      <c r="A47" s="927"/>
      <c r="B47" s="927"/>
      <c r="C47" s="927"/>
      <c r="D47" s="927"/>
      <c r="E47" s="927"/>
      <c r="F47" s="357"/>
      <c r="G47" s="926"/>
      <c r="H47" s="927"/>
      <c r="I47" s="927"/>
      <c r="J47" s="927"/>
      <c r="K47" s="927"/>
      <c r="L47" s="927"/>
      <c r="M47" s="927"/>
      <c r="N47" s="927"/>
      <c r="O47" s="927"/>
      <c r="P47" s="927"/>
      <c r="Q47" s="917"/>
      <c r="R47" s="917"/>
      <c r="S47" s="917"/>
      <c r="T47" s="917"/>
      <c r="U47" s="917"/>
      <c r="V47" s="917"/>
      <c r="W47" s="917"/>
      <c r="X47" s="917"/>
      <c r="Y47" s="917"/>
      <c r="Z47" s="921"/>
      <c r="AA47" s="922"/>
      <c r="AB47" s="922"/>
      <c r="AC47" s="922"/>
      <c r="AD47" s="922"/>
      <c r="AE47" s="922"/>
      <c r="AF47" s="922"/>
      <c r="AG47" s="922"/>
      <c r="AH47" s="923"/>
      <c r="AI47" s="917"/>
      <c r="AJ47" s="917"/>
      <c r="AK47" s="917"/>
      <c r="AL47" s="917"/>
      <c r="AM47" s="917"/>
      <c r="AN47" s="917"/>
      <c r="AO47" s="917"/>
      <c r="AP47" s="917"/>
      <c r="AQ47" s="917"/>
      <c r="AR47" s="915"/>
      <c r="AS47" s="915"/>
      <c r="AT47" s="915"/>
      <c r="AU47" s="915"/>
      <c r="AV47" s="915"/>
      <c r="AW47" s="915"/>
      <c r="AX47" s="915"/>
      <c r="AY47" s="915"/>
      <c r="AZ47" s="915"/>
      <c r="BA47" s="662"/>
    </row>
    <row r="48" spans="1:256" ht="18" customHeight="1" x14ac:dyDescent="0.4">
      <c r="A48" s="353"/>
      <c r="B48" s="353"/>
      <c r="C48" s="353"/>
      <c r="D48" s="353"/>
      <c r="E48" s="353"/>
      <c r="F48" s="353"/>
      <c r="G48" s="361"/>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353"/>
      <c r="AY48" s="353"/>
      <c r="AZ48" s="353"/>
      <c r="BA48" s="662"/>
    </row>
    <row r="49" spans="1:53" ht="18" customHeight="1" x14ac:dyDescent="0.4">
      <c r="A49" s="668" t="s">
        <v>115</v>
      </c>
      <c r="B49" s="349"/>
      <c r="C49" s="349"/>
      <c r="D49" s="349"/>
      <c r="E49" s="353"/>
      <c r="F49" s="353"/>
      <c r="G49" s="928" t="s">
        <v>0</v>
      </c>
      <c r="H49" s="929"/>
      <c r="I49" s="929"/>
      <c r="J49" s="929"/>
      <c r="K49" s="929"/>
      <c r="L49" s="929"/>
      <c r="M49" s="929"/>
      <c r="N49" s="929"/>
      <c r="O49" s="929"/>
      <c r="P49" s="929"/>
      <c r="Q49" s="912" t="s">
        <v>0</v>
      </c>
      <c r="R49" s="912"/>
      <c r="S49" s="912"/>
      <c r="T49" s="912"/>
      <c r="U49" s="912"/>
      <c r="V49" s="912"/>
      <c r="W49" s="912"/>
      <c r="X49" s="912"/>
      <c r="Y49" s="912"/>
      <c r="Z49" s="912" t="s">
        <v>0</v>
      </c>
      <c r="AA49" s="912"/>
      <c r="AB49" s="912"/>
      <c r="AC49" s="912"/>
      <c r="AD49" s="912"/>
      <c r="AE49" s="912"/>
      <c r="AF49" s="912"/>
      <c r="AG49" s="912"/>
      <c r="AH49" s="912"/>
      <c r="AI49" s="912" t="s">
        <v>0</v>
      </c>
      <c r="AJ49" s="912"/>
      <c r="AK49" s="912"/>
      <c r="AL49" s="912"/>
      <c r="AM49" s="912"/>
      <c r="AN49" s="912"/>
      <c r="AO49" s="912"/>
      <c r="AP49" s="912"/>
      <c r="AQ49" s="912"/>
      <c r="AR49" s="912" t="s">
        <v>0</v>
      </c>
      <c r="AS49" s="912"/>
      <c r="AT49" s="912"/>
      <c r="AU49" s="912"/>
      <c r="AV49" s="912"/>
      <c r="AW49" s="912"/>
      <c r="AX49" s="912"/>
      <c r="AY49" s="912"/>
      <c r="AZ49" s="912"/>
      <c r="BA49" s="662"/>
    </row>
    <row r="50" spans="1:53" ht="18" customHeight="1" x14ac:dyDescent="0.4">
      <c r="A50" s="668" t="s">
        <v>754</v>
      </c>
      <c r="B50" s="668"/>
      <c r="C50" s="668"/>
      <c r="D50" s="668"/>
      <c r="E50" s="353"/>
      <c r="F50" s="353"/>
      <c r="G50" s="928" t="s">
        <v>0</v>
      </c>
      <c r="H50" s="929"/>
      <c r="I50" s="929"/>
      <c r="J50" s="929"/>
      <c r="K50" s="929"/>
      <c r="L50" s="929"/>
      <c r="M50" s="929"/>
      <c r="N50" s="929"/>
      <c r="O50" s="929"/>
      <c r="P50" s="929"/>
      <c r="Q50" s="912" t="s">
        <v>0</v>
      </c>
      <c r="R50" s="912"/>
      <c r="S50" s="912"/>
      <c r="T50" s="912"/>
      <c r="U50" s="912"/>
      <c r="V50" s="912"/>
      <c r="W50" s="912"/>
      <c r="X50" s="912"/>
      <c r="Y50" s="912"/>
      <c r="Z50" s="912" t="s">
        <v>0</v>
      </c>
      <c r="AA50" s="912"/>
      <c r="AB50" s="912"/>
      <c r="AC50" s="912"/>
      <c r="AD50" s="912"/>
      <c r="AE50" s="912"/>
      <c r="AF50" s="912"/>
      <c r="AG50" s="912"/>
      <c r="AH50" s="912"/>
      <c r="AI50" s="912" t="s">
        <v>0</v>
      </c>
      <c r="AJ50" s="912"/>
      <c r="AK50" s="912"/>
      <c r="AL50" s="912"/>
      <c r="AM50" s="912"/>
      <c r="AN50" s="912"/>
      <c r="AO50" s="912"/>
      <c r="AP50" s="912"/>
      <c r="AQ50" s="912"/>
      <c r="AR50" s="912" t="s">
        <v>0</v>
      </c>
      <c r="AS50" s="912"/>
      <c r="AT50" s="912"/>
      <c r="AU50" s="912"/>
      <c r="AV50" s="912"/>
      <c r="AW50" s="912"/>
      <c r="AX50" s="912"/>
      <c r="AY50" s="912"/>
      <c r="AZ50" s="912"/>
      <c r="BA50" s="662"/>
    </row>
    <row r="51" spans="1:53" ht="18" customHeight="1" x14ac:dyDescent="0.4">
      <c r="A51" s="668" t="s">
        <v>751</v>
      </c>
      <c r="B51" s="668"/>
      <c r="C51" s="668"/>
      <c r="D51" s="668"/>
      <c r="E51" s="353"/>
      <c r="F51" s="353"/>
      <c r="G51" s="928">
        <v>19776874</v>
      </c>
      <c r="H51" s="929"/>
      <c r="I51" s="929"/>
      <c r="J51" s="929"/>
      <c r="K51" s="929"/>
      <c r="L51" s="929"/>
      <c r="M51" s="929"/>
      <c r="N51" s="929"/>
      <c r="O51" s="929"/>
      <c r="P51" s="929"/>
      <c r="Q51" s="929">
        <v>73828</v>
      </c>
      <c r="R51" s="929"/>
      <c r="S51" s="929"/>
      <c r="T51" s="929"/>
      <c r="U51" s="929"/>
      <c r="V51" s="929"/>
      <c r="W51" s="929"/>
      <c r="X51" s="929"/>
      <c r="Y51" s="929"/>
      <c r="Z51" s="912">
        <v>19094485</v>
      </c>
      <c r="AA51" s="912"/>
      <c r="AB51" s="912"/>
      <c r="AC51" s="912"/>
      <c r="AD51" s="912"/>
      <c r="AE51" s="912"/>
      <c r="AF51" s="912"/>
      <c r="AG51" s="912"/>
      <c r="AH51" s="912"/>
      <c r="AI51" s="911" t="s">
        <v>748</v>
      </c>
      <c r="AJ51" s="911"/>
      <c r="AK51" s="911"/>
      <c r="AL51" s="911"/>
      <c r="AM51" s="911"/>
      <c r="AN51" s="911"/>
      <c r="AO51" s="911"/>
      <c r="AP51" s="911"/>
      <c r="AQ51" s="911"/>
      <c r="AR51" s="912">
        <v>608560</v>
      </c>
      <c r="AS51" s="912"/>
      <c r="AT51" s="912"/>
      <c r="AU51" s="912"/>
      <c r="AV51" s="912"/>
      <c r="AW51" s="912"/>
      <c r="AX51" s="912"/>
      <c r="AY51" s="912"/>
      <c r="AZ51" s="912"/>
      <c r="BA51" s="662"/>
    </row>
    <row r="52" spans="1:53" ht="18" customHeight="1" x14ac:dyDescent="0.4">
      <c r="A52" s="943"/>
      <c r="B52" s="943"/>
      <c r="C52" s="931"/>
      <c r="D52" s="931"/>
      <c r="E52" s="931"/>
      <c r="F52" s="353"/>
      <c r="G52" s="928"/>
      <c r="H52" s="929"/>
      <c r="I52" s="929"/>
      <c r="J52" s="929"/>
      <c r="K52" s="929"/>
      <c r="L52" s="929"/>
      <c r="M52" s="929"/>
      <c r="N52" s="929"/>
      <c r="O52" s="929"/>
      <c r="P52" s="929"/>
      <c r="Q52" s="929"/>
      <c r="R52" s="929"/>
      <c r="S52" s="929"/>
      <c r="T52" s="929"/>
      <c r="U52" s="929"/>
      <c r="V52" s="929"/>
      <c r="W52" s="929"/>
      <c r="X52" s="929"/>
      <c r="Y52" s="929"/>
      <c r="Z52" s="912"/>
      <c r="AA52" s="912"/>
      <c r="AB52" s="912"/>
      <c r="AC52" s="912"/>
      <c r="AD52" s="912"/>
      <c r="AE52" s="912"/>
      <c r="AF52" s="912"/>
      <c r="AG52" s="912"/>
      <c r="AH52" s="912"/>
      <c r="AI52" s="911"/>
      <c r="AJ52" s="911"/>
      <c r="AK52" s="911"/>
      <c r="AL52" s="911"/>
      <c r="AM52" s="911"/>
      <c r="AN52" s="911"/>
      <c r="AO52" s="911"/>
      <c r="AP52" s="911"/>
      <c r="AQ52" s="911"/>
      <c r="AR52" s="912"/>
      <c r="AS52" s="912"/>
      <c r="AT52" s="912"/>
      <c r="AU52" s="912"/>
      <c r="AV52" s="912"/>
      <c r="AW52" s="912"/>
      <c r="AX52" s="912"/>
      <c r="AY52" s="912"/>
      <c r="AZ52" s="912"/>
      <c r="BA52" s="662"/>
    </row>
    <row r="53" spans="1:53" ht="18" customHeight="1" x14ac:dyDescent="0.4">
      <c r="A53" s="930">
        <f t="shared" ref="A53:A58" si="2">C53</f>
        <v>43221</v>
      </c>
      <c r="B53" s="930"/>
      <c r="C53" s="931">
        <v>43221</v>
      </c>
      <c r="D53" s="931"/>
      <c r="E53" s="931"/>
      <c r="F53" s="353"/>
      <c r="G53" s="928">
        <v>1338557</v>
      </c>
      <c r="H53" s="929"/>
      <c r="I53" s="929"/>
      <c r="J53" s="929"/>
      <c r="K53" s="929"/>
      <c r="L53" s="929"/>
      <c r="M53" s="929"/>
      <c r="N53" s="929"/>
      <c r="O53" s="929"/>
      <c r="P53" s="929"/>
      <c r="Q53" s="929">
        <v>9015</v>
      </c>
      <c r="R53" s="929"/>
      <c r="S53" s="929"/>
      <c r="T53" s="929"/>
      <c r="U53" s="929"/>
      <c r="V53" s="929"/>
      <c r="W53" s="929"/>
      <c r="X53" s="929"/>
      <c r="Y53" s="929"/>
      <c r="Z53" s="912">
        <v>1264228</v>
      </c>
      <c r="AA53" s="912"/>
      <c r="AB53" s="912"/>
      <c r="AC53" s="912"/>
      <c r="AD53" s="912"/>
      <c r="AE53" s="912"/>
      <c r="AF53" s="912"/>
      <c r="AG53" s="912"/>
      <c r="AH53" s="912"/>
      <c r="AI53" s="911" t="s">
        <v>748</v>
      </c>
      <c r="AJ53" s="911"/>
      <c r="AK53" s="911"/>
      <c r="AL53" s="911"/>
      <c r="AM53" s="911"/>
      <c r="AN53" s="911"/>
      <c r="AO53" s="911"/>
      <c r="AP53" s="911"/>
      <c r="AQ53" s="911"/>
      <c r="AR53" s="912">
        <v>65314</v>
      </c>
      <c r="AS53" s="912"/>
      <c r="AT53" s="912"/>
      <c r="AU53" s="912"/>
      <c r="AV53" s="912"/>
      <c r="AW53" s="912"/>
      <c r="AX53" s="912"/>
      <c r="AY53" s="912"/>
      <c r="AZ53" s="912"/>
      <c r="BA53" s="662"/>
    </row>
    <row r="54" spans="1:53" ht="18" customHeight="1" x14ac:dyDescent="0.4">
      <c r="A54" s="930">
        <f t="shared" si="2"/>
        <v>43252</v>
      </c>
      <c r="B54" s="930"/>
      <c r="C54" s="931">
        <f>DATE(YEAR(C53),MONTH(C53)+1,1)</f>
        <v>43252</v>
      </c>
      <c r="D54" s="931"/>
      <c r="E54" s="931"/>
      <c r="F54" s="353"/>
      <c r="G54" s="928">
        <v>1060939</v>
      </c>
      <c r="H54" s="929"/>
      <c r="I54" s="929"/>
      <c r="J54" s="929"/>
      <c r="K54" s="929"/>
      <c r="L54" s="929"/>
      <c r="M54" s="929"/>
      <c r="N54" s="929"/>
      <c r="O54" s="929"/>
      <c r="P54" s="929"/>
      <c r="Q54" s="929">
        <v>7570</v>
      </c>
      <c r="R54" s="929"/>
      <c r="S54" s="929"/>
      <c r="T54" s="929"/>
      <c r="U54" s="929"/>
      <c r="V54" s="929"/>
      <c r="W54" s="929"/>
      <c r="X54" s="929"/>
      <c r="Y54" s="929"/>
      <c r="Z54" s="912">
        <v>997336</v>
      </c>
      <c r="AA54" s="912"/>
      <c r="AB54" s="912"/>
      <c r="AC54" s="912"/>
      <c r="AD54" s="912"/>
      <c r="AE54" s="912"/>
      <c r="AF54" s="912"/>
      <c r="AG54" s="912"/>
      <c r="AH54" s="912"/>
      <c r="AI54" s="911" t="s">
        <v>749</v>
      </c>
      <c r="AJ54" s="911"/>
      <c r="AK54" s="911"/>
      <c r="AL54" s="911"/>
      <c r="AM54" s="911"/>
      <c r="AN54" s="911"/>
      <c r="AO54" s="911"/>
      <c r="AP54" s="911"/>
      <c r="AQ54" s="911"/>
      <c r="AR54" s="912">
        <v>56033</v>
      </c>
      <c r="AS54" s="912"/>
      <c r="AT54" s="912"/>
      <c r="AU54" s="912"/>
      <c r="AV54" s="912"/>
      <c r="AW54" s="912"/>
      <c r="AX54" s="912"/>
      <c r="AY54" s="912"/>
      <c r="AZ54" s="912"/>
      <c r="BA54" s="662"/>
    </row>
    <row r="55" spans="1:53" ht="18" customHeight="1" x14ac:dyDescent="0.4">
      <c r="A55" s="930">
        <f t="shared" si="2"/>
        <v>43282</v>
      </c>
      <c r="B55" s="930"/>
      <c r="C55" s="931">
        <f>DATE(YEAR(C54),MONTH(C54)+1,1)</f>
        <v>43282</v>
      </c>
      <c r="D55" s="931"/>
      <c r="E55" s="931"/>
      <c r="F55" s="353"/>
      <c r="G55" s="928">
        <v>1234350</v>
      </c>
      <c r="H55" s="929"/>
      <c r="I55" s="929"/>
      <c r="J55" s="929"/>
      <c r="K55" s="929"/>
      <c r="L55" s="929"/>
      <c r="M55" s="929"/>
      <c r="N55" s="929"/>
      <c r="O55" s="929"/>
      <c r="P55" s="929"/>
      <c r="Q55" s="929">
        <v>8376</v>
      </c>
      <c r="R55" s="929"/>
      <c r="S55" s="929"/>
      <c r="T55" s="929"/>
      <c r="U55" s="929"/>
      <c r="V55" s="929"/>
      <c r="W55" s="929"/>
      <c r="X55" s="929"/>
      <c r="Y55" s="929"/>
      <c r="Z55" s="912">
        <v>1156038</v>
      </c>
      <c r="AA55" s="912"/>
      <c r="AB55" s="912"/>
      <c r="AC55" s="912"/>
      <c r="AD55" s="912"/>
      <c r="AE55" s="912"/>
      <c r="AF55" s="912"/>
      <c r="AG55" s="912"/>
      <c r="AH55" s="912"/>
      <c r="AI55" s="911" t="s">
        <v>749</v>
      </c>
      <c r="AJ55" s="911"/>
      <c r="AK55" s="911"/>
      <c r="AL55" s="911"/>
      <c r="AM55" s="911"/>
      <c r="AN55" s="911"/>
      <c r="AO55" s="911"/>
      <c r="AP55" s="911"/>
      <c r="AQ55" s="911"/>
      <c r="AR55" s="912">
        <f>57375+12561</f>
        <v>69936</v>
      </c>
      <c r="AS55" s="912"/>
      <c r="AT55" s="912"/>
      <c r="AU55" s="912"/>
      <c r="AV55" s="912"/>
      <c r="AW55" s="912"/>
      <c r="AX55" s="912"/>
      <c r="AY55" s="912"/>
      <c r="AZ55" s="912"/>
      <c r="BA55" s="662"/>
    </row>
    <row r="56" spans="1:53" ht="18" customHeight="1" x14ac:dyDescent="0.4">
      <c r="A56" s="930">
        <f t="shared" si="2"/>
        <v>43313</v>
      </c>
      <c r="B56" s="930"/>
      <c r="C56" s="931">
        <f>DATE(YEAR(C55),MONTH(C55)+1,1)</f>
        <v>43313</v>
      </c>
      <c r="D56" s="931"/>
      <c r="E56" s="931"/>
      <c r="F56" s="353"/>
      <c r="G56" s="928">
        <v>1293455</v>
      </c>
      <c r="H56" s="929"/>
      <c r="I56" s="929"/>
      <c r="J56" s="929"/>
      <c r="K56" s="929"/>
      <c r="L56" s="929"/>
      <c r="M56" s="929"/>
      <c r="N56" s="929"/>
      <c r="O56" s="929"/>
      <c r="P56" s="929"/>
      <c r="Q56" s="929">
        <v>5059</v>
      </c>
      <c r="R56" s="929"/>
      <c r="S56" s="929"/>
      <c r="T56" s="929"/>
      <c r="U56" s="929"/>
      <c r="V56" s="929"/>
      <c r="W56" s="929"/>
      <c r="X56" s="929"/>
      <c r="Y56" s="929"/>
      <c r="Z56" s="912">
        <v>1212467</v>
      </c>
      <c r="AA56" s="912"/>
      <c r="AB56" s="912"/>
      <c r="AC56" s="912"/>
      <c r="AD56" s="912"/>
      <c r="AE56" s="912"/>
      <c r="AF56" s="912"/>
      <c r="AG56" s="912"/>
      <c r="AH56" s="912"/>
      <c r="AI56" s="911" t="s">
        <v>758</v>
      </c>
      <c r="AJ56" s="911"/>
      <c r="AK56" s="911"/>
      <c r="AL56" s="911"/>
      <c r="AM56" s="911"/>
      <c r="AN56" s="911"/>
      <c r="AO56" s="911"/>
      <c r="AP56" s="911"/>
      <c r="AQ56" s="911"/>
      <c r="AR56" s="912">
        <f>63286+12642</f>
        <v>75928</v>
      </c>
      <c r="AS56" s="912"/>
      <c r="AT56" s="912"/>
      <c r="AU56" s="912"/>
      <c r="AV56" s="912"/>
      <c r="AW56" s="912"/>
      <c r="AX56" s="912"/>
      <c r="AY56" s="912"/>
      <c r="AZ56" s="912"/>
      <c r="BA56" s="662"/>
    </row>
    <row r="57" spans="1:53" ht="18" customHeight="1" x14ac:dyDescent="0.4">
      <c r="A57" s="930">
        <f t="shared" si="2"/>
        <v>43344</v>
      </c>
      <c r="B57" s="930"/>
      <c r="C57" s="931">
        <f>DATE(YEAR(C56),MONTH(C56)+1,1)</f>
        <v>43344</v>
      </c>
      <c r="D57" s="931"/>
      <c r="E57" s="931"/>
      <c r="F57" s="353"/>
      <c r="G57" s="928">
        <v>990093</v>
      </c>
      <c r="H57" s="929"/>
      <c r="I57" s="929"/>
      <c r="J57" s="929"/>
      <c r="K57" s="929"/>
      <c r="L57" s="929"/>
      <c r="M57" s="929"/>
      <c r="N57" s="929"/>
      <c r="O57" s="929"/>
      <c r="P57" s="929"/>
      <c r="Q57" s="929">
        <v>3104</v>
      </c>
      <c r="R57" s="929"/>
      <c r="S57" s="929"/>
      <c r="T57" s="929"/>
      <c r="U57" s="929"/>
      <c r="V57" s="929"/>
      <c r="W57" s="929"/>
      <c r="X57" s="929"/>
      <c r="Y57" s="929"/>
      <c r="Z57" s="912">
        <v>939181</v>
      </c>
      <c r="AA57" s="912"/>
      <c r="AB57" s="912"/>
      <c r="AC57" s="912"/>
      <c r="AD57" s="912"/>
      <c r="AE57" s="912"/>
      <c r="AF57" s="912"/>
      <c r="AG57" s="912"/>
      <c r="AH57" s="912"/>
      <c r="AI57" s="911" t="s">
        <v>747</v>
      </c>
      <c r="AJ57" s="911"/>
      <c r="AK57" s="911"/>
      <c r="AL57" s="911"/>
      <c r="AM57" s="911"/>
      <c r="AN57" s="911"/>
      <c r="AO57" s="911"/>
      <c r="AP57" s="911"/>
      <c r="AQ57" s="911"/>
      <c r="AR57" s="912">
        <v>47808</v>
      </c>
      <c r="AS57" s="912"/>
      <c r="AT57" s="912"/>
      <c r="AU57" s="912"/>
      <c r="AV57" s="912"/>
      <c r="AW57" s="912"/>
      <c r="AX57" s="912"/>
      <c r="AY57" s="912"/>
      <c r="AZ57" s="912"/>
      <c r="BA57" s="662"/>
    </row>
    <row r="58" spans="1:53" ht="18" customHeight="1" x14ac:dyDescent="0.4">
      <c r="A58" s="930">
        <f t="shared" si="2"/>
        <v>43374</v>
      </c>
      <c r="B58" s="930"/>
      <c r="C58" s="931">
        <f>DATE(YEAR(C57),MONTH(C57)+1,1)</f>
        <v>43374</v>
      </c>
      <c r="D58" s="931"/>
      <c r="E58" s="931"/>
      <c r="F58" s="353"/>
      <c r="G58" s="928">
        <v>789028</v>
      </c>
      <c r="H58" s="929"/>
      <c r="I58" s="929"/>
      <c r="J58" s="929"/>
      <c r="K58" s="929"/>
      <c r="L58" s="929"/>
      <c r="M58" s="929"/>
      <c r="N58" s="929"/>
      <c r="O58" s="929"/>
      <c r="P58" s="929"/>
      <c r="Q58" s="929">
        <v>4837</v>
      </c>
      <c r="R58" s="929"/>
      <c r="S58" s="929"/>
      <c r="T58" s="929"/>
      <c r="U58" s="929"/>
      <c r="V58" s="929"/>
      <c r="W58" s="929"/>
      <c r="X58" s="929"/>
      <c r="Y58" s="929"/>
      <c r="Z58" s="912">
        <v>729429</v>
      </c>
      <c r="AA58" s="912"/>
      <c r="AB58" s="912"/>
      <c r="AC58" s="912"/>
      <c r="AD58" s="912"/>
      <c r="AE58" s="912"/>
      <c r="AF58" s="912"/>
      <c r="AG58" s="912"/>
      <c r="AH58" s="912"/>
      <c r="AI58" s="911" t="s">
        <v>758</v>
      </c>
      <c r="AJ58" s="911"/>
      <c r="AK58" s="911"/>
      <c r="AL58" s="911"/>
      <c r="AM58" s="911"/>
      <c r="AN58" s="911"/>
      <c r="AO58" s="911"/>
      <c r="AP58" s="911"/>
      <c r="AQ58" s="911"/>
      <c r="AR58" s="912">
        <v>54762</v>
      </c>
      <c r="AS58" s="912"/>
      <c r="AT58" s="912"/>
      <c r="AU58" s="912"/>
      <c r="AV58" s="912"/>
      <c r="AW58" s="912"/>
      <c r="AX58" s="912"/>
      <c r="AY58" s="912"/>
      <c r="AZ58" s="912"/>
      <c r="BA58" s="662"/>
    </row>
    <row r="59" spans="1:53" ht="18" customHeight="1" thickBot="1" x14ac:dyDescent="0.45">
      <c r="A59" s="359"/>
      <c r="B59" s="359"/>
      <c r="C59" s="359"/>
      <c r="D59" s="359"/>
      <c r="E59" s="359"/>
      <c r="F59" s="359"/>
      <c r="G59" s="360"/>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c r="AM59" s="359"/>
      <c r="AN59" s="359"/>
      <c r="AO59" s="359"/>
      <c r="AP59" s="359"/>
      <c r="AQ59" s="359"/>
      <c r="AR59" s="359"/>
      <c r="AS59" s="359"/>
      <c r="AT59" s="359"/>
      <c r="AU59" s="359"/>
      <c r="AV59" s="359"/>
      <c r="AW59" s="359"/>
      <c r="AX59" s="359"/>
      <c r="AY59" s="359"/>
      <c r="AZ59" s="359"/>
      <c r="BA59" s="662"/>
    </row>
    <row r="60" spans="1:53" ht="18" customHeight="1" x14ac:dyDescent="0.4">
      <c r="A60" s="353" t="s">
        <v>380</v>
      </c>
      <c r="B60" s="662"/>
      <c r="C60" s="662"/>
      <c r="D60" s="662"/>
      <c r="E60" s="662"/>
      <c r="F60" s="662"/>
      <c r="G60" s="662"/>
      <c r="H60" s="662"/>
      <c r="I60" s="662"/>
      <c r="J60" s="662"/>
      <c r="K60" s="662"/>
      <c r="L60" s="662"/>
      <c r="M60" s="662"/>
      <c r="N60" s="662"/>
      <c r="O60" s="662"/>
      <c r="P60" s="662"/>
      <c r="Q60" s="662"/>
      <c r="R60" s="662"/>
      <c r="S60" s="662"/>
      <c r="T60" s="662"/>
      <c r="U60" s="662"/>
      <c r="V60" s="662"/>
      <c r="W60" s="662"/>
      <c r="X60" s="662"/>
      <c r="Y60" s="662"/>
      <c r="Z60" s="662"/>
      <c r="AA60" s="662"/>
      <c r="AB60" s="662"/>
      <c r="AC60" s="662"/>
      <c r="AD60" s="662"/>
      <c r="AE60" s="662"/>
      <c r="AF60" s="662"/>
      <c r="AG60" s="662"/>
      <c r="AH60" s="662"/>
      <c r="AI60" s="662"/>
      <c r="AJ60" s="662"/>
      <c r="AK60" s="662"/>
      <c r="AL60" s="662"/>
      <c r="AM60" s="662"/>
      <c r="AN60" s="662"/>
      <c r="AO60" s="662"/>
      <c r="AP60" s="662"/>
      <c r="AQ60" s="662"/>
      <c r="AR60" s="662"/>
      <c r="AS60" s="662"/>
      <c r="AT60" s="662"/>
      <c r="AU60" s="662"/>
      <c r="AV60" s="662"/>
      <c r="AW60" s="662"/>
      <c r="AX60" s="662"/>
      <c r="AY60" s="662"/>
      <c r="AZ60" s="662"/>
      <c r="BA60" s="662"/>
    </row>
    <row r="61" spans="1:53" ht="18" customHeight="1" x14ac:dyDescent="0.4">
      <c r="A61" s="353" t="s">
        <v>381</v>
      </c>
      <c r="B61" s="668"/>
      <c r="C61" s="668"/>
      <c r="D61" s="668"/>
      <c r="E61" s="668"/>
      <c r="F61" s="668"/>
      <c r="G61" s="668"/>
      <c r="H61" s="668"/>
      <c r="I61" s="668"/>
      <c r="J61" s="668"/>
      <c r="K61" s="668"/>
      <c r="L61" s="668"/>
      <c r="M61" s="668"/>
      <c r="N61" s="668"/>
      <c r="O61" s="668"/>
      <c r="P61" s="668"/>
      <c r="Q61" s="668"/>
      <c r="R61" s="668"/>
      <c r="S61" s="668"/>
      <c r="T61" s="668"/>
      <c r="U61" s="668"/>
      <c r="V61" s="668"/>
      <c r="W61" s="668"/>
      <c r="X61" s="668"/>
      <c r="Y61" s="668"/>
      <c r="Z61" s="668"/>
      <c r="AA61" s="668"/>
      <c r="AB61" s="668"/>
      <c r="AC61" s="668"/>
      <c r="AD61" s="668"/>
      <c r="AE61" s="668"/>
      <c r="AF61" s="668"/>
      <c r="AG61" s="668"/>
      <c r="AH61" s="668"/>
      <c r="AI61" s="668"/>
      <c r="AJ61" s="668"/>
      <c r="AK61" s="668"/>
      <c r="AL61" s="668"/>
      <c r="AM61" s="668"/>
      <c r="AN61" s="668"/>
      <c r="AO61" s="668"/>
      <c r="AP61" s="668"/>
      <c r="AQ61" s="668"/>
      <c r="AR61" s="668"/>
      <c r="AS61" s="668"/>
      <c r="AT61" s="668"/>
      <c r="AU61" s="668"/>
      <c r="AV61" s="668"/>
      <c r="AW61" s="668"/>
      <c r="AX61" s="668"/>
      <c r="AY61" s="668"/>
      <c r="AZ61" s="668"/>
      <c r="BA61" s="662"/>
    </row>
  </sheetData>
  <mergeCells count="286">
    <mergeCell ref="AT18:AV18"/>
    <mergeCell ref="AL19:AN19"/>
    <mergeCell ref="AT19:AV19"/>
    <mergeCell ref="AG19:AK19"/>
    <mergeCell ref="A32:B32"/>
    <mergeCell ref="C32:E32"/>
    <mergeCell ref="A52:B52"/>
    <mergeCell ref="C52:E52"/>
    <mergeCell ref="AW19:AZ19"/>
    <mergeCell ref="W19:Y19"/>
    <mergeCell ref="A46:E47"/>
    <mergeCell ref="A26:E27"/>
    <mergeCell ref="G26:Q27"/>
    <mergeCell ref="R26:AC27"/>
    <mergeCell ref="AD26:AN27"/>
    <mergeCell ref="AO26:AZ27"/>
    <mergeCell ref="AD37:AN37"/>
    <mergeCell ref="AO37:AZ37"/>
    <mergeCell ref="AO30:AZ30"/>
    <mergeCell ref="R33:AC33"/>
    <mergeCell ref="G30:Q30"/>
    <mergeCell ref="R30:AC30"/>
    <mergeCell ref="AD30:AN30"/>
    <mergeCell ref="AD29:AN29"/>
    <mergeCell ref="A19:B19"/>
    <mergeCell ref="A18:B18"/>
    <mergeCell ref="J18:N18"/>
    <mergeCell ref="A17:B17"/>
    <mergeCell ref="R19:V19"/>
    <mergeCell ref="Z19:AC19"/>
    <mergeCell ref="Z18:AC18"/>
    <mergeCell ref="O19:Q19"/>
    <mergeCell ref="O18:Q18"/>
    <mergeCell ref="O17:Q17"/>
    <mergeCell ref="W17:Y17"/>
    <mergeCell ref="Z17:AC17"/>
    <mergeCell ref="R18:V18"/>
    <mergeCell ref="C19:E19"/>
    <mergeCell ref="C17:E17"/>
    <mergeCell ref="C18:E18"/>
    <mergeCell ref="G17:I17"/>
    <mergeCell ref="G19:I19"/>
    <mergeCell ref="G18:I18"/>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D19:AF19"/>
    <mergeCell ref="AL17:AN17"/>
    <mergeCell ref="AO19:AS19"/>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O14:Q14"/>
    <mergeCell ref="Z12:AC12"/>
    <mergeCell ref="R11:V11"/>
    <mergeCell ref="Z10:AC10"/>
    <mergeCell ref="Z13:AC13"/>
    <mergeCell ref="W13:Y13"/>
    <mergeCell ref="W12:Y12"/>
    <mergeCell ref="AL7:AN8"/>
    <mergeCell ref="A13:B13"/>
    <mergeCell ref="C13:E13"/>
    <mergeCell ref="J12:N12"/>
    <mergeCell ref="G13:I13"/>
    <mergeCell ref="G12:I12"/>
    <mergeCell ref="O10:Q10"/>
    <mergeCell ref="R12:V12"/>
    <mergeCell ref="O13:Q13"/>
    <mergeCell ref="O7:Q8"/>
    <mergeCell ref="J16:N16"/>
    <mergeCell ref="AD18:AF18"/>
    <mergeCell ref="W15:Y15"/>
    <mergeCell ref="Z15:AC15"/>
    <mergeCell ref="AW15:AZ15"/>
    <mergeCell ref="AT13:AV13"/>
    <mergeCell ref="AT14:AV14"/>
    <mergeCell ref="AO14:AS14"/>
    <mergeCell ref="AW13:AZ13"/>
    <mergeCell ref="AT17:AV17"/>
    <mergeCell ref="AO16:AS16"/>
    <mergeCell ref="AO15:AS15"/>
    <mergeCell ref="AT15:AV15"/>
    <mergeCell ref="AW14:AZ14"/>
    <mergeCell ref="AT16:AV16"/>
    <mergeCell ref="AW17:AZ17"/>
    <mergeCell ref="AO17:AS17"/>
    <mergeCell ref="AL13:AN13"/>
    <mergeCell ref="R13:V13"/>
    <mergeCell ref="AG14:AK14"/>
    <mergeCell ref="AG13:AK13"/>
    <mergeCell ref="AO13:AS13"/>
    <mergeCell ref="AL14:AN14"/>
    <mergeCell ref="AD13:AF13"/>
    <mergeCell ref="AG18:AK18"/>
    <mergeCell ref="A1:F1"/>
    <mergeCell ref="A2:AZ3"/>
    <mergeCell ref="A5:F8"/>
    <mergeCell ref="G5:N6"/>
    <mergeCell ref="J7:N8"/>
    <mergeCell ref="AG7:AK8"/>
    <mergeCell ref="A15:B15"/>
    <mergeCell ref="A16:B16"/>
    <mergeCell ref="C15:E15"/>
    <mergeCell ref="AO18:AS18"/>
    <mergeCell ref="AL16:AN16"/>
    <mergeCell ref="O16:Q16"/>
    <mergeCell ref="AL18:AN18"/>
    <mergeCell ref="R15:V15"/>
    <mergeCell ref="G16:I16"/>
    <mergeCell ref="C16:E16"/>
    <mergeCell ref="G15:I15"/>
    <mergeCell ref="O15:Q15"/>
    <mergeCell ref="R16:V16"/>
    <mergeCell ref="AG15:AK15"/>
    <mergeCell ref="J17:N17"/>
    <mergeCell ref="J15:N15"/>
    <mergeCell ref="J14:N14"/>
    <mergeCell ref="AT5:AZ6"/>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D38:AN38"/>
    <mergeCell ref="AO38:AZ38"/>
    <mergeCell ref="R29:AC29"/>
    <mergeCell ref="G36:Q36"/>
    <mergeCell ref="R36:AC36"/>
    <mergeCell ref="AD36:AN36"/>
    <mergeCell ref="AO36:AZ36"/>
    <mergeCell ref="R32:AC32"/>
    <mergeCell ref="G29:Q29"/>
    <mergeCell ref="AD32:AN32"/>
    <mergeCell ref="AO32:AZ32"/>
    <mergeCell ref="G31:Q31"/>
    <mergeCell ref="AO35:AZ35"/>
    <mergeCell ref="G35:Q35"/>
    <mergeCell ref="R37:AC37"/>
    <mergeCell ref="AO33:AZ33"/>
    <mergeCell ref="AD34:AN34"/>
    <mergeCell ref="AO34:AZ34"/>
    <mergeCell ref="R31:AC31"/>
    <mergeCell ref="AD31:AN31"/>
    <mergeCell ref="AO31:AZ31"/>
    <mergeCell ref="G32:Q32"/>
    <mergeCell ref="AO29:AZ29"/>
    <mergeCell ref="C36:E36"/>
    <mergeCell ref="A36:B36"/>
    <mergeCell ref="R35:AC35"/>
    <mergeCell ref="AD35:AN35"/>
    <mergeCell ref="G34:Q34"/>
    <mergeCell ref="R34:AC34"/>
    <mergeCell ref="G33:Q33"/>
    <mergeCell ref="AD33:AN33"/>
    <mergeCell ref="A33:B33"/>
    <mergeCell ref="C33:E33"/>
    <mergeCell ref="A35:B35"/>
    <mergeCell ref="C35:E35"/>
    <mergeCell ref="A34:B34"/>
    <mergeCell ref="C34:E34"/>
    <mergeCell ref="A37:B37"/>
    <mergeCell ref="C37:E37"/>
    <mergeCell ref="G37:Q37"/>
    <mergeCell ref="Q58:Y58"/>
    <mergeCell ref="G50:P50"/>
    <mergeCell ref="G51:P51"/>
    <mergeCell ref="G52:P52"/>
    <mergeCell ref="Q56:Y56"/>
    <mergeCell ref="Q57:Y57"/>
    <mergeCell ref="A38:B38"/>
    <mergeCell ref="C38:E38"/>
    <mergeCell ref="G38:Q38"/>
    <mergeCell ref="R38:AC38"/>
    <mergeCell ref="A58:B58"/>
    <mergeCell ref="C58:E58"/>
    <mergeCell ref="G57:P57"/>
    <mergeCell ref="A56:B56"/>
    <mergeCell ref="C56:E56"/>
    <mergeCell ref="A57:B57"/>
    <mergeCell ref="C57:E57"/>
    <mergeCell ref="G56:P56"/>
    <mergeCell ref="G54:P54"/>
    <mergeCell ref="G55:P55"/>
    <mergeCell ref="G58:P58"/>
    <mergeCell ref="Q46:Y47"/>
    <mergeCell ref="G46:P47"/>
    <mergeCell ref="G49:P49"/>
    <mergeCell ref="Q49:Y49"/>
    <mergeCell ref="Z49:AH49"/>
    <mergeCell ref="Z51:AH51"/>
    <mergeCell ref="A53:B53"/>
    <mergeCell ref="C53:E53"/>
    <mergeCell ref="A55:B55"/>
    <mergeCell ref="C55:E55"/>
    <mergeCell ref="A54:B54"/>
    <mergeCell ref="C54:E54"/>
    <mergeCell ref="Q54:Y54"/>
    <mergeCell ref="G53:P53"/>
    <mergeCell ref="Q52:Y52"/>
    <mergeCell ref="Q53:Y53"/>
    <mergeCell ref="Q50:Y50"/>
    <mergeCell ref="Q51:Y51"/>
    <mergeCell ref="Q55:Y55"/>
    <mergeCell ref="AI53:AQ53"/>
    <mergeCell ref="AI54:AQ54"/>
    <mergeCell ref="AR53:AZ53"/>
    <mergeCell ref="AR54:AZ54"/>
    <mergeCell ref="AI52:AQ52"/>
    <mergeCell ref="AI55:AQ55"/>
    <mergeCell ref="AR46:AZ47"/>
    <mergeCell ref="AI46:AQ47"/>
    <mergeCell ref="Z46:AH47"/>
    <mergeCell ref="AI56:AQ56"/>
    <mergeCell ref="AR57:AZ57"/>
    <mergeCell ref="AR58:AZ58"/>
    <mergeCell ref="Z56:AH56"/>
    <mergeCell ref="AR55:AZ55"/>
    <mergeCell ref="A43:BA44"/>
    <mergeCell ref="A23:BA24"/>
    <mergeCell ref="AI57:AQ57"/>
    <mergeCell ref="AI58:AQ58"/>
    <mergeCell ref="AR50:AZ50"/>
    <mergeCell ref="AR51:AZ51"/>
    <mergeCell ref="AR52:AZ52"/>
    <mergeCell ref="AR56:AZ56"/>
    <mergeCell ref="Z57:AH57"/>
    <mergeCell ref="Z58:AH58"/>
    <mergeCell ref="Z52:AH52"/>
    <mergeCell ref="Z53:AH53"/>
    <mergeCell ref="Z54:AH54"/>
    <mergeCell ref="Z55:AH55"/>
    <mergeCell ref="Z50:AH50"/>
    <mergeCell ref="AI49:AQ49"/>
    <mergeCell ref="AI50:AQ50"/>
    <mergeCell ref="AI51:AQ51"/>
    <mergeCell ref="AR49:AZ49"/>
  </mergeCells>
  <phoneticPr fontId="3"/>
  <conditionalFormatting sqref="A15:B19">
    <cfRule type="expression" dxfId="325" priority="1" stopIfTrue="1">
      <formula>YEAR(A15)=YEAR(A14)</formula>
    </cfRule>
  </conditionalFormatting>
  <conditionalFormatting sqref="A33:B38 A53:B58">
    <cfRule type="expression" dxfId="324" priority="2" stopIfTrue="1">
      <formula>YEAR(C33)=YEAR(C32)</formula>
    </cfRule>
  </conditionalFormatting>
  <printOptions horizontalCentered="1"/>
  <pageMargins left="0.59055118110236227" right="0.59055118110236227" top="0.39370078740157483" bottom="0" header="0" footer="0.19685039370078741"/>
  <pageSetup paperSize="9" scale="78"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82"/>
  <sheetViews>
    <sheetView zoomScale="85" zoomScaleNormal="85" workbookViewId="0"/>
  </sheetViews>
  <sheetFormatPr defaultRowHeight="18.75" x14ac:dyDescent="0.4"/>
  <cols>
    <col min="1" max="1" width="5.5" style="604" customWidth="1"/>
    <col min="2" max="2" width="9" style="604"/>
    <col min="3" max="3" width="6.625" style="604" customWidth="1"/>
    <col min="4" max="4" width="11.5" style="604" bestFit="1" customWidth="1"/>
    <col min="5" max="5" width="6.625" style="604" customWidth="1"/>
    <col min="6" max="6" width="10.125" style="604" bestFit="1" customWidth="1"/>
    <col min="7" max="7" width="6.625" style="604" customWidth="1"/>
    <col min="8" max="8" width="10.75" style="604" bestFit="1" customWidth="1"/>
    <col min="9" max="9" width="6.625" style="604" customWidth="1"/>
    <col min="10" max="10" width="10.75" style="604" bestFit="1" customWidth="1"/>
    <col min="11" max="11" width="6.625" style="604" customWidth="1"/>
    <col min="12" max="12" width="10.125" style="604" bestFit="1" customWidth="1"/>
    <col min="13" max="13" width="6.625" style="604" customWidth="1"/>
    <col min="14" max="14" width="10.125" style="604" bestFit="1" customWidth="1"/>
    <col min="15" max="256" width="9" style="604"/>
    <col min="257" max="257" width="5.5" style="604" customWidth="1"/>
    <col min="258" max="258" width="9" style="604"/>
    <col min="259" max="259" width="6.625" style="604" customWidth="1"/>
    <col min="260" max="260" width="11.5" style="604" bestFit="1" customWidth="1"/>
    <col min="261" max="261" width="6.625" style="604" customWidth="1"/>
    <col min="262" max="262" width="10.125" style="604" bestFit="1" customWidth="1"/>
    <col min="263" max="263" width="6.625" style="604" customWidth="1"/>
    <col min="264" max="264" width="10.75" style="604" bestFit="1" customWidth="1"/>
    <col min="265" max="265" width="6.625" style="604" customWidth="1"/>
    <col min="266" max="266" width="10.75" style="604" bestFit="1" customWidth="1"/>
    <col min="267" max="267" width="6.625" style="604" customWidth="1"/>
    <col min="268" max="268" width="10.125" style="604" bestFit="1" customWidth="1"/>
    <col min="269" max="269" width="6.625" style="604" customWidth="1"/>
    <col min="270" max="270" width="10.125" style="604" bestFit="1" customWidth="1"/>
    <col min="271" max="512" width="9" style="604"/>
    <col min="513" max="513" width="5.5" style="604" customWidth="1"/>
    <col min="514" max="514" width="9" style="604"/>
    <col min="515" max="515" width="6.625" style="604" customWidth="1"/>
    <col min="516" max="516" width="11.5" style="604" bestFit="1" customWidth="1"/>
    <col min="517" max="517" width="6.625" style="604" customWidth="1"/>
    <col min="518" max="518" width="10.125" style="604" bestFit="1" customWidth="1"/>
    <col min="519" max="519" width="6.625" style="604" customWidth="1"/>
    <col min="520" max="520" width="10.75" style="604" bestFit="1" customWidth="1"/>
    <col min="521" max="521" width="6.625" style="604" customWidth="1"/>
    <col min="522" max="522" width="10.75" style="604" bestFit="1" customWidth="1"/>
    <col min="523" max="523" width="6.625" style="604" customWidth="1"/>
    <col min="524" max="524" width="10.125" style="604" bestFit="1" customWidth="1"/>
    <col min="525" max="525" width="6.625" style="604" customWidth="1"/>
    <col min="526" max="526" width="10.125" style="604" bestFit="1" customWidth="1"/>
    <col min="527" max="768" width="9" style="604"/>
    <col min="769" max="769" width="5.5" style="604" customWidth="1"/>
    <col min="770" max="770" width="9" style="604"/>
    <col min="771" max="771" width="6.625" style="604" customWidth="1"/>
    <col min="772" max="772" width="11.5" style="604" bestFit="1" customWidth="1"/>
    <col min="773" max="773" width="6.625" style="604" customWidth="1"/>
    <col min="774" max="774" width="10.125" style="604" bestFit="1" customWidth="1"/>
    <col min="775" max="775" width="6.625" style="604" customWidth="1"/>
    <col min="776" max="776" width="10.75" style="604" bestFit="1" customWidth="1"/>
    <col min="777" max="777" width="6.625" style="604" customWidth="1"/>
    <col min="778" max="778" width="10.75" style="604" bestFit="1" customWidth="1"/>
    <col min="779" max="779" width="6.625" style="604" customWidth="1"/>
    <col min="780" max="780" width="10.125" style="604" bestFit="1" customWidth="1"/>
    <col min="781" max="781" width="6.625" style="604" customWidth="1"/>
    <col min="782" max="782" width="10.125" style="604" bestFit="1" customWidth="1"/>
    <col min="783" max="1024" width="9" style="604"/>
    <col min="1025" max="1025" width="5.5" style="604" customWidth="1"/>
    <col min="1026" max="1026" width="9" style="604"/>
    <col min="1027" max="1027" width="6.625" style="604" customWidth="1"/>
    <col min="1028" max="1028" width="11.5" style="604" bestFit="1" customWidth="1"/>
    <col min="1029" max="1029" width="6.625" style="604" customWidth="1"/>
    <col min="1030" max="1030" width="10.125" style="604" bestFit="1" customWidth="1"/>
    <col min="1031" max="1031" width="6.625" style="604" customWidth="1"/>
    <col min="1032" max="1032" width="10.75" style="604" bestFit="1" customWidth="1"/>
    <col min="1033" max="1033" width="6.625" style="604" customWidth="1"/>
    <col min="1034" max="1034" width="10.75" style="604" bestFit="1" customWidth="1"/>
    <col min="1035" max="1035" width="6.625" style="604" customWidth="1"/>
    <col min="1036" max="1036" width="10.125" style="604" bestFit="1" customWidth="1"/>
    <col min="1037" max="1037" width="6.625" style="604" customWidth="1"/>
    <col min="1038" max="1038" width="10.125" style="604" bestFit="1" customWidth="1"/>
    <col min="1039" max="1280" width="9" style="604"/>
    <col min="1281" max="1281" width="5.5" style="604" customWidth="1"/>
    <col min="1282" max="1282" width="9" style="604"/>
    <col min="1283" max="1283" width="6.625" style="604" customWidth="1"/>
    <col min="1284" max="1284" width="11.5" style="604" bestFit="1" customWidth="1"/>
    <col min="1285" max="1285" width="6.625" style="604" customWidth="1"/>
    <col min="1286" max="1286" width="10.125" style="604" bestFit="1" customWidth="1"/>
    <col min="1287" max="1287" width="6.625" style="604" customWidth="1"/>
    <col min="1288" max="1288" width="10.75" style="604" bestFit="1" customWidth="1"/>
    <col min="1289" max="1289" width="6.625" style="604" customWidth="1"/>
    <col min="1290" max="1290" width="10.75" style="604" bestFit="1" customWidth="1"/>
    <col min="1291" max="1291" width="6.625" style="604" customWidth="1"/>
    <col min="1292" max="1292" width="10.125" style="604" bestFit="1" customWidth="1"/>
    <col min="1293" max="1293" width="6.625" style="604" customWidth="1"/>
    <col min="1294" max="1294" width="10.125" style="604" bestFit="1" customWidth="1"/>
    <col min="1295" max="1536" width="9" style="604"/>
    <col min="1537" max="1537" width="5.5" style="604" customWidth="1"/>
    <col min="1538" max="1538" width="9" style="604"/>
    <col min="1539" max="1539" width="6.625" style="604" customWidth="1"/>
    <col min="1540" max="1540" width="11.5" style="604" bestFit="1" customWidth="1"/>
    <col min="1541" max="1541" width="6.625" style="604" customWidth="1"/>
    <col min="1542" max="1542" width="10.125" style="604" bestFit="1" customWidth="1"/>
    <col min="1543" max="1543" width="6.625" style="604" customWidth="1"/>
    <col min="1544" max="1544" width="10.75" style="604" bestFit="1" customWidth="1"/>
    <col min="1545" max="1545" width="6.625" style="604" customWidth="1"/>
    <col min="1546" max="1546" width="10.75" style="604" bestFit="1" customWidth="1"/>
    <col min="1547" max="1547" width="6.625" style="604" customWidth="1"/>
    <col min="1548" max="1548" width="10.125" style="604" bestFit="1" customWidth="1"/>
    <col min="1549" max="1549" width="6.625" style="604" customWidth="1"/>
    <col min="1550" max="1550" width="10.125" style="604" bestFit="1" customWidth="1"/>
    <col min="1551" max="1792" width="9" style="604"/>
    <col min="1793" max="1793" width="5.5" style="604" customWidth="1"/>
    <col min="1794" max="1794" width="9" style="604"/>
    <col min="1795" max="1795" width="6.625" style="604" customWidth="1"/>
    <col min="1796" max="1796" width="11.5" style="604" bestFit="1" customWidth="1"/>
    <col min="1797" max="1797" width="6.625" style="604" customWidth="1"/>
    <col min="1798" max="1798" width="10.125" style="604" bestFit="1" customWidth="1"/>
    <col min="1799" max="1799" width="6.625" style="604" customWidth="1"/>
    <col min="1800" max="1800" width="10.75" style="604" bestFit="1" customWidth="1"/>
    <col min="1801" max="1801" width="6.625" style="604" customWidth="1"/>
    <col min="1802" max="1802" width="10.75" style="604" bestFit="1" customWidth="1"/>
    <col min="1803" max="1803" width="6.625" style="604" customWidth="1"/>
    <col min="1804" max="1804" width="10.125" style="604" bestFit="1" customWidth="1"/>
    <col min="1805" max="1805" width="6.625" style="604" customWidth="1"/>
    <col min="1806" max="1806" width="10.125" style="604" bestFit="1" customWidth="1"/>
    <col min="1807" max="2048" width="9" style="604"/>
    <col min="2049" max="2049" width="5.5" style="604" customWidth="1"/>
    <col min="2050" max="2050" width="9" style="604"/>
    <col min="2051" max="2051" width="6.625" style="604" customWidth="1"/>
    <col min="2052" max="2052" width="11.5" style="604" bestFit="1" customWidth="1"/>
    <col min="2053" max="2053" width="6.625" style="604" customWidth="1"/>
    <col min="2054" max="2054" width="10.125" style="604" bestFit="1" customWidth="1"/>
    <col min="2055" max="2055" width="6.625" style="604" customWidth="1"/>
    <col min="2056" max="2056" width="10.75" style="604" bestFit="1" customWidth="1"/>
    <col min="2057" max="2057" width="6.625" style="604" customWidth="1"/>
    <col min="2058" max="2058" width="10.75" style="604" bestFit="1" customWidth="1"/>
    <col min="2059" max="2059" width="6.625" style="604" customWidth="1"/>
    <col min="2060" max="2060" width="10.125" style="604" bestFit="1" customWidth="1"/>
    <col min="2061" max="2061" width="6.625" style="604" customWidth="1"/>
    <col min="2062" max="2062" width="10.125" style="604" bestFit="1" customWidth="1"/>
    <col min="2063" max="2304" width="9" style="604"/>
    <col min="2305" max="2305" width="5.5" style="604" customWidth="1"/>
    <col min="2306" max="2306" width="9" style="604"/>
    <col min="2307" max="2307" width="6.625" style="604" customWidth="1"/>
    <col min="2308" max="2308" width="11.5" style="604" bestFit="1" customWidth="1"/>
    <col min="2309" max="2309" width="6.625" style="604" customWidth="1"/>
    <col min="2310" max="2310" width="10.125" style="604" bestFit="1" customWidth="1"/>
    <col min="2311" max="2311" width="6.625" style="604" customWidth="1"/>
    <col min="2312" max="2312" width="10.75" style="604" bestFit="1" customWidth="1"/>
    <col min="2313" max="2313" width="6.625" style="604" customWidth="1"/>
    <col min="2314" max="2314" width="10.75" style="604" bestFit="1" customWidth="1"/>
    <col min="2315" max="2315" width="6.625" style="604" customWidth="1"/>
    <col min="2316" max="2316" width="10.125" style="604" bestFit="1" customWidth="1"/>
    <col min="2317" max="2317" width="6.625" style="604" customWidth="1"/>
    <col min="2318" max="2318" width="10.125" style="604" bestFit="1" customWidth="1"/>
    <col min="2319" max="2560" width="9" style="604"/>
    <col min="2561" max="2561" width="5.5" style="604" customWidth="1"/>
    <col min="2562" max="2562" width="9" style="604"/>
    <col min="2563" max="2563" width="6.625" style="604" customWidth="1"/>
    <col min="2564" max="2564" width="11.5" style="604" bestFit="1" customWidth="1"/>
    <col min="2565" max="2565" width="6.625" style="604" customWidth="1"/>
    <col min="2566" max="2566" width="10.125" style="604" bestFit="1" customWidth="1"/>
    <col min="2567" max="2567" width="6.625" style="604" customWidth="1"/>
    <col min="2568" max="2568" width="10.75" style="604" bestFit="1" customWidth="1"/>
    <col min="2569" max="2569" width="6.625" style="604" customWidth="1"/>
    <col min="2570" max="2570" width="10.75" style="604" bestFit="1" customWidth="1"/>
    <col min="2571" max="2571" width="6.625" style="604" customWidth="1"/>
    <col min="2572" max="2572" width="10.125" style="604" bestFit="1" customWidth="1"/>
    <col min="2573" max="2573" width="6.625" style="604" customWidth="1"/>
    <col min="2574" max="2574" width="10.125" style="604" bestFit="1" customWidth="1"/>
    <col min="2575" max="2816" width="9" style="604"/>
    <col min="2817" max="2817" width="5.5" style="604" customWidth="1"/>
    <col min="2818" max="2818" width="9" style="604"/>
    <col min="2819" max="2819" width="6.625" style="604" customWidth="1"/>
    <col min="2820" max="2820" width="11.5" style="604" bestFit="1" customWidth="1"/>
    <col min="2821" max="2821" width="6.625" style="604" customWidth="1"/>
    <col min="2822" max="2822" width="10.125" style="604" bestFit="1" customWidth="1"/>
    <col min="2823" max="2823" width="6.625" style="604" customWidth="1"/>
    <col min="2824" max="2824" width="10.75" style="604" bestFit="1" customWidth="1"/>
    <col min="2825" max="2825" width="6.625" style="604" customWidth="1"/>
    <col min="2826" max="2826" width="10.75" style="604" bestFit="1" customWidth="1"/>
    <col min="2827" max="2827" width="6.625" style="604" customWidth="1"/>
    <col min="2828" max="2828" width="10.125" style="604" bestFit="1" customWidth="1"/>
    <col min="2829" max="2829" width="6.625" style="604" customWidth="1"/>
    <col min="2830" max="2830" width="10.125" style="604" bestFit="1" customWidth="1"/>
    <col min="2831" max="3072" width="9" style="604"/>
    <col min="3073" max="3073" width="5.5" style="604" customWidth="1"/>
    <col min="3074" max="3074" width="9" style="604"/>
    <col min="3075" max="3075" width="6.625" style="604" customWidth="1"/>
    <col min="3076" max="3076" width="11.5" style="604" bestFit="1" customWidth="1"/>
    <col min="3077" max="3077" width="6.625" style="604" customWidth="1"/>
    <col min="3078" max="3078" width="10.125" style="604" bestFit="1" customWidth="1"/>
    <col min="3079" max="3079" width="6.625" style="604" customWidth="1"/>
    <col min="3080" max="3080" width="10.75" style="604" bestFit="1" customWidth="1"/>
    <col min="3081" max="3081" width="6.625" style="604" customWidth="1"/>
    <col min="3082" max="3082" width="10.75" style="604" bestFit="1" customWidth="1"/>
    <col min="3083" max="3083" width="6.625" style="604" customWidth="1"/>
    <col min="3084" max="3084" width="10.125" style="604" bestFit="1" customWidth="1"/>
    <col min="3085" max="3085" width="6.625" style="604" customWidth="1"/>
    <col min="3086" max="3086" width="10.125" style="604" bestFit="1" customWidth="1"/>
    <col min="3087" max="3328" width="9" style="604"/>
    <col min="3329" max="3329" width="5.5" style="604" customWidth="1"/>
    <col min="3330" max="3330" width="9" style="604"/>
    <col min="3331" max="3331" width="6.625" style="604" customWidth="1"/>
    <col min="3332" max="3332" width="11.5" style="604" bestFit="1" customWidth="1"/>
    <col min="3333" max="3333" width="6.625" style="604" customWidth="1"/>
    <col min="3334" max="3334" width="10.125" style="604" bestFit="1" customWidth="1"/>
    <col min="3335" max="3335" width="6.625" style="604" customWidth="1"/>
    <col min="3336" max="3336" width="10.75" style="604" bestFit="1" customWidth="1"/>
    <col min="3337" max="3337" width="6.625" style="604" customWidth="1"/>
    <col min="3338" max="3338" width="10.75" style="604" bestFit="1" customWidth="1"/>
    <col min="3339" max="3339" width="6.625" style="604" customWidth="1"/>
    <col min="3340" max="3340" width="10.125" style="604" bestFit="1" customWidth="1"/>
    <col min="3341" max="3341" width="6.625" style="604" customWidth="1"/>
    <col min="3342" max="3342" width="10.125" style="604" bestFit="1" customWidth="1"/>
    <col min="3343" max="3584" width="9" style="604"/>
    <col min="3585" max="3585" width="5.5" style="604" customWidth="1"/>
    <col min="3586" max="3586" width="9" style="604"/>
    <col min="3587" max="3587" width="6.625" style="604" customWidth="1"/>
    <col min="3588" max="3588" width="11.5" style="604" bestFit="1" customWidth="1"/>
    <col min="3589" max="3589" width="6.625" style="604" customWidth="1"/>
    <col min="3590" max="3590" width="10.125" style="604" bestFit="1" customWidth="1"/>
    <col min="3591" max="3591" width="6.625" style="604" customWidth="1"/>
    <col min="3592" max="3592" width="10.75" style="604" bestFit="1" customWidth="1"/>
    <col min="3593" max="3593" width="6.625" style="604" customWidth="1"/>
    <col min="3594" max="3594" width="10.75" style="604" bestFit="1" customWidth="1"/>
    <col min="3595" max="3595" width="6.625" style="604" customWidth="1"/>
    <col min="3596" max="3596" width="10.125" style="604" bestFit="1" customWidth="1"/>
    <col min="3597" max="3597" width="6.625" style="604" customWidth="1"/>
    <col min="3598" max="3598" width="10.125" style="604" bestFit="1" customWidth="1"/>
    <col min="3599" max="3840" width="9" style="604"/>
    <col min="3841" max="3841" width="5.5" style="604" customWidth="1"/>
    <col min="3842" max="3842" width="9" style="604"/>
    <col min="3843" max="3843" width="6.625" style="604" customWidth="1"/>
    <col min="3844" max="3844" width="11.5" style="604" bestFit="1" customWidth="1"/>
    <col min="3845" max="3845" width="6.625" style="604" customWidth="1"/>
    <col min="3846" max="3846" width="10.125" style="604" bestFit="1" customWidth="1"/>
    <col min="3847" max="3847" width="6.625" style="604" customWidth="1"/>
    <col min="3848" max="3848" width="10.75" style="604" bestFit="1" customWidth="1"/>
    <col min="3849" max="3849" width="6.625" style="604" customWidth="1"/>
    <col min="3850" max="3850" width="10.75" style="604" bestFit="1" customWidth="1"/>
    <col min="3851" max="3851" width="6.625" style="604" customWidth="1"/>
    <col min="3852" max="3852" width="10.125" style="604" bestFit="1" customWidth="1"/>
    <col min="3853" max="3853" width="6.625" style="604" customWidth="1"/>
    <col min="3854" max="3854" width="10.125" style="604" bestFit="1" customWidth="1"/>
    <col min="3855" max="4096" width="9" style="604"/>
    <col min="4097" max="4097" width="5.5" style="604" customWidth="1"/>
    <col min="4098" max="4098" width="9" style="604"/>
    <col min="4099" max="4099" width="6.625" style="604" customWidth="1"/>
    <col min="4100" max="4100" width="11.5" style="604" bestFit="1" customWidth="1"/>
    <col min="4101" max="4101" width="6.625" style="604" customWidth="1"/>
    <col min="4102" max="4102" width="10.125" style="604" bestFit="1" customWidth="1"/>
    <col min="4103" max="4103" width="6.625" style="604" customWidth="1"/>
    <col min="4104" max="4104" width="10.75" style="604" bestFit="1" customWidth="1"/>
    <col min="4105" max="4105" width="6.625" style="604" customWidth="1"/>
    <col min="4106" max="4106" width="10.75" style="604" bestFit="1" customWidth="1"/>
    <col min="4107" max="4107" width="6.625" style="604" customWidth="1"/>
    <col min="4108" max="4108" width="10.125" style="604" bestFit="1" customWidth="1"/>
    <col min="4109" max="4109" width="6.625" style="604" customWidth="1"/>
    <col min="4110" max="4110" width="10.125" style="604" bestFit="1" customWidth="1"/>
    <col min="4111" max="4352" width="9" style="604"/>
    <col min="4353" max="4353" width="5.5" style="604" customWidth="1"/>
    <col min="4354" max="4354" width="9" style="604"/>
    <col min="4355" max="4355" width="6.625" style="604" customWidth="1"/>
    <col min="4356" max="4356" width="11.5" style="604" bestFit="1" customWidth="1"/>
    <col min="4357" max="4357" width="6.625" style="604" customWidth="1"/>
    <col min="4358" max="4358" width="10.125" style="604" bestFit="1" customWidth="1"/>
    <col min="4359" max="4359" width="6.625" style="604" customWidth="1"/>
    <col min="4360" max="4360" width="10.75" style="604" bestFit="1" customWidth="1"/>
    <col min="4361" max="4361" width="6.625" style="604" customWidth="1"/>
    <col min="4362" max="4362" width="10.75" style="604" bestFit="1" customWidth="1"/>
    <col min="4363" max="4363" width="6.625" style="604" customWidth="1"/>
    <col min="4364" max="4364" width="10.125" style="604" bestFit="1" customWidth="1"/>
    <col min="4365" max="4365" width="6.625" style="604" customWidth="1"/>
    <col min="4366" max="4366" width="10.125" style="604" bestFit="1" customWidth="1"/>
    <col min="4367" max="4608" width="9" style="604"/>
    <col min="4609" max="4609" width="5.5" style="604" customWidth="1"/>
    <col min="4610" max="4610" width="9" style="604"/>
    <col min="4611" max="4611" width="6.625" style="604" customWidth="1"/>
    <col min="4612" max="4612" width="11.5" style="604" bestFit="1" customWidth="1"/>
    <col min="4613" max="4613" width="6.625" style="604" customWidth="1"/>
    <col min="4614" max="4614" width="10.125" style="604" bestFit="1" customWidth="1"/>
    <col min="4615" max="4615" width="6.625" style="604" customWidth="1"/>
    <col min="4616" max="4616" width="10.75" style="604" bestFit="1" customWidth="1"/>
    <col min="4617" max="4617" width="6.625" style="604" customWidth="1"/>
    <col min="4618" max="4618" width="10.75" style="604" bestFit="1" customWidth="1"/>
    <col min="4619" max="4619" width="6.625" style="604" customWidth="1"/>
    <col min="4620" max="4620" width="10.125" style="604" bestFit="1" customWidth="1"/>
    <col min="4621" max="4621" width="6.625" style="604" customWidth="1"/>
    <col min="4622" max="4622" width="10.125" style="604" bestFit="1" customWidth="1"/>
    <col min="4623" max="4864" width="9" style="604"/>
    <col min="4865" max="4865" width="5.5" style="604" customWidth="1"/>
    <col min="4866" max="4866" width="9" style="604"/>
    <col min="4867" max="4867" width="6.625" style="604" customWidth="1"/>
    <col min="4868" max="4868" width="11.5" style="604" bestFit="1" customWidth="1"/>
    <col min="4869" max="4869" width="6.625" style="604" customWidth="1"/>
    <col min="4870" max="4870" width="10.125" style="604" bestFit="1" customWidth="1"/>
    <col min="4871" max="4871" width="6.625" style="604" customWidth="1"/>
    <col min="4872" max="4872" width="10.75" style="604" bestFit="1" customWidth="1"/>
    <col min="4873" max="4873" width="6.625" style="604" customWidth="1"/>
    <col min="4874" max="4874" width="10.75" style="604" bestFit="1" customWidth="1"/>
    <col min="4875" max="4875" width="6.625" style="604" customWidth="1"/>
    <col min="4876" max="4876" width="10.125" style="604" bestFit="1" customWidth="1"/>
    <col min="4877" max="4877" width="6.625" style="604" customWidth="1"/>
    <col min="4878" max="4878" width="10.125" style="604" bestFit="1" customWidth="1"/>
    <col min="4879" max="5120" width="9" style="604"/>
    <col min="5121" max="5121" width="5.5" style="604" customWidth="1"/>
    <col min="5122" max="5122" width="9" style="604"/>
    <col min="5123" max="5123" width="6.625" style="604" customWidth="1"/>
    <col min="5124" max="5124" width="11.5" style="604" bestFit="1" customWidth="1"/>
    <col min="5125" max="5125" width="6.625" style="604" customWidth="1"/>
    <col min="5126" max="5126" width="10.125" style="604" bestFit="1" customWidth="1"/>
    <col min="5127" max="5127" width="6.625" style="604" customWidth="1"/>
    <col min="5128" max="5128" width="10.75" style="604" bestFit="1" customWidth="1"/>
    <col min="5129" max="5129" width="6.625" style="604" customWidth="1"/>
    <col min="5130" max="5130" width="10.75" style="604" bestFit="1" customWidth="1"/>
    <col min="5131" max="5131" width="6.625" style="604" customWidth="1"/>
    <col min="5132" max="5132" width="10.125" style="604" bestFit="1" customWidth="1"/>
    <col min="5133" max="5133" width="6.625" style="604" customWidth="1"/>
    <col min="5134" max="5134" width="10.125" style="604" bestFit="1" customWidth="1"/>
    <col min="5135" max="5376" width="9" style="604"/>
    <col min="5377" max="5377" width="5.5" style="604" customWidth="1"/>
    <col min="5378" max="5378" width="9" style="604"/>
    <col min="5379" max="5379" width="6.625" style="604" customWidth="1"/>
    <col min="5380" max="5380" width="11.5" style="604" bestFit="1" customWidth="1"/>
    <col min="5381" max="5381" width="6.625" style="604" customWidth="1"/>
    <col min="5382" max="5382" width="10.125" style="604" bestFit="1" customWidth="1"/>
    <col min="5383" max="5383" width="6.625" style="604" customWidth="1"/>
    <col min="5384" max="5384" width="10.75" style="604" bestFit="1" customWidth="1"/>
    <col min="5385" max="5385" width="6.625" style="604" customWidth="1"/>
    <col min="5386" max="5386" width="10.75" style="604" bestFit="1" customWidth="1"/>
    <col min="5387" max="5387" width="6.625" style="604" customWidth="1"/>
    <col min="5388" max="5388" width="10.125" style="604" bestFit="1" customWidth="1"/>
    <col min="5389" max="5389" width="6.625" style="604" customWidth="1"/>
    <col min="5390" max="5390" width="10.125" style="604" bestFit="1" customWidth="1"/>
    <col min="5391" max="5632" width="9" style="604"/>
    <col min="5633" max="5633" width="5.5" style="604" customWidth="1"/>
    <col min="5634" max="5634" width="9" style="604"/>
    <col min="5635" max="5635" width="6.625" style="604" customWidth="1"/>
    <col min="5636" max="5636" width="11.5" style="604" bestFit="1" customWidth="1"/>
    <col min="5637" max="5637" width="6.625" style="604" customWidth="1"/>
    <col min="5638" max="5638" width="10.125" style="604" bestFit="1" customWidth="1"/>
    <col min="5639" max="5639" width="6.625" style="604" customWidth="1"/>
    <col min="5640" max="5640" width="10.75" style="604" bestFit="1" customWidth="1"/>
    <col min="5641" max="5641" width="6.625" style="604" customWidth="1"/>
    <col min="5642" max="5642" width="10.75" style="604" bestFit="1" customWidth="1"/>
    <col min="5643" max="5643" width="6.625" style="604" customWidth="1"/>
    <col min="5644" max="5644" width="10.125" style="604" bestFit="1" customWidth="1"/>
    <col min="5645" max="5645" width="6.625" style="604" customWidth="1"/>
    <col min="5646" max="5646" width="10.125" style="604" bestFit="1" customWidth="1"/>
    <col min="5647" max="5888" width="9" style="604"/>
    <col min="5889" max="5889" width="5.5" style="604" customWidth="1"/>
    <col min="5890" max="5890" width="9" style="604"/>
    <col min="5891" max="5891" width="6.625" style="604" customWidth="1"/>
    <col min="5892" max="5892" width="11.5" style="604" bestFit="1" customWidth="1"/>
    <col min="5893" max="5893" width="6.625" style="604" customWidth="1"/>
    <col min="5894" max="5894" width="10.125" style="604" bestFit="1" customWidth="1"/>
    <col min="5895" max="5895" width="6.625" style="604" customWidth="1"/>
    <col min="5896" max="5896" width="10.75" style="604" bestFit="1" customWidth="1"/>
    <col min="5897" max="5897" width="6.625" style="604" customWidth="1"/>
    <col min="5898" max="5898" width="10.75" style="604" bestFit="1" customWidth="1"/>
    <col min="5899" max="5899" width="6.625" style="604" customWidth="1"/>
    <col min="5900" max="5900" width="10.125" style="604" bestFit="1" customWidth="1"/>
    <col min="5901" max="5901" width="6.625" style="604" customWidth="1"/>
    <col min="5902" max="5902" width="10.125" style="604" bestFit="1" customWidth="1"/>
    <col min="5903" max="6144" width="9" style="604"/>
    <col min="6145" max="6145" width="5.5" style="604" customWidth="1"/>
    <col min="6146" max="6146" width="9" style="604"/>
    <col min="6147" max="6147" width="6.625" style="604" customWidth="1"/>
    <col min="6148" max="6148" width="11.5" style="604" bestFit="1" customWidth="1"/>
    <col min="6149" max="6149" width="6.625" style="604" customWidth="1"/>
    <col min="6150" max="6150" width="10.125" style="604" bestFit="1" customWidth="1"/>
    <col min="6151" max="6151" width="6.625" style="604" customWidth="1"/>
    <col min="6152" max="6152" width="10.75" style="604" bestFit="1" customWidth="1"/>
    <col min="6153" max="6153" width="6.625" style="604" customWidth="1"/>
    <col min="6154" max="6154" width="10.75" style="604" bestFit="1" customWidth="1"/>
    <col min="6155" max="6155" width="6.625" style="604" customWidth="1"/>
    <col min="6156" max="6156" width="10.125" style="604" bestFit="1" customWidth="1"/>
    <col min="6157" max="6157" width="6.625" style="604" customWidth="1"/>
    <col min="6158" max="6158" width="10.125" style="604" bestFit="1" customWidth="1"/>
    <col min="6159" max="6400" width="9" style="604"/>
    <col min="6401" max="6401" width="5.5" style="604" customWidth="1"/>
    <col min="6402" max="6402" width="9" style="604"/>
    <col min="6403" max="6403" width="6.625" style="604" customWidth="1"/>
    <col min="6404" max="6404" width="11.5" style="604" bestFit="1" customWidth="1"/>
    <col min="6405" max="6405" width="6.625" style="604" customWidth="1"/>
    <col min="6406" max="6406" width="10.125" style="604" bestFit="1" customWidth="1"/>
    <col min="6407" max="6407" width="6.625" style="604" customWidth="1"/>
    <col min="6408" max="6408" width="10.75" style="604" bestFit="1" customWidth="1"/>
    <col min="6409" max="6409" width="6.625" style="604" customWidth="1"/>
    <col min="6410" max="6410" width="10.75" style="604" bestFit="1" customWidth="1"/>
    <col min="6411" max="6411" width="6.625" style="604" customWidth="1"/>
    <col min="6412" max="6412" width="10.125" style="604" bestFit="1" customWidth="1"/>
    <col min="6413" max="6413" width="6.625" style="604" customWidth="1"/>
    <col min="6414" max="6414" width="10.125" style="604" bestFit="1" customWidth="1"/>
    <col min="6415" max="6656" width="9" style="604"/>
    <col min="6657" max="6657" width="5.5" style="604" customWidth="1"/>
    <col min="6658" max="6658" width="9" style="604"/>
    <col min="6659" max="6659" width="6.625" style="604" customWidth="1"/>
    <col min="6660" max="6660" width="11.5" style="604" bestFit="1" customWidth="1"/>
    <col min="6661" max="6661" width="6.625" style="604" customWidth="1"/>
    <col min="6662" max="6662" width="10.125" style="604" bestFit="1" customWidth="1"/>
    <col min="6663" max="6663" width="6.625" style="604" customWidth="1"/>
    <col min="6664" max="6664" width="10.75" style="604" bestFit="1" customWidth="1"/>
    <col min="6665" max="6665" width="6.625" style="604" customWidth="1"/>
    <col min="6666" max="6666" width="10.75" style="604" bestFit="1" customWidth="1"/>
    <col min="6667" max="6667" width="6.625" style="604" customWidth="1"/>
    <col min="6668" max="6668" width="10.125" style="604" bestFit="1" customWidth="1"/>
    <col min="6669" max="6669" width="6.625" style="604" customWidth="1"/>
    <col min="6670" max="6670" width="10.125" style="604" bestFit="1" customWidth="1"/>
    <col min="6671" max="6912" width="9" style="604"/>
    <col min="6913" max="6913" width="5.5" style="604" customWidth="1"/>
    <col min="6914" max="6914" width="9" style="604"/>
    <col min="6915" max="6915" width="6.625" style="604" customWidth="1"/>
    <col min="6916" max="6916" width="11.5" style="604" bestFit="1" customWidth="1"/>
    <col min="6917" max="6917" width="6.625" style="604" customWidth="1"/>
    <col min="6918" max="6918" width="10.125" style="604" bestFit="1" customWidth="1"/>
    <col min="6919" max="6919" width="6.625" style="604" customWidth="1"/>
    <col min="6920" max="6920" width="10.75" style="604" bestFit="1" customWidth="1"/>
    <col min="6921" max="6921" width="6.625" style="604" customWidth="1"/>
    <col min="6922" max="6922" width="10.75" style="604" bestFit="1" customWidth="1"/>
    <col min="6923" max="6923" width="6.625" style="604" customWidth="1"/>
    <col min="6924" max="6924" width="10.125" style="604" bestFit="1" customWidth="1"/>
    <col min="6925" max="6925" width="6.625" style="604" customWidth="1"/>
    <col min="6926" max="6926" width="10.125" style="604" bestFit="1" customWidth="1"/>
    <col min="6927" max="7168" width="9" style="604"/>
    <col min="7169" max="7169" width="5.5" style="604" customWidth="1"/>
    <col min="7170" max="7170" width="9" style="604"/>
    <col min="7171" max="7171" width="6.625" style="604" customWidth="1"/>
    <col min="7172" max="7172" width="11.5" style="604" bestFit="1" customWidth="1"/>
    <col min="7173" max="7173" width="6.625" style="604" customWidth="1"/>
    <col min="7174" max="7174" width="10.125" style="604" bestFit="1" customWidth="1"/>
    <col min="7175" max="7175" width="6.625" style="604" customWidth="1"/>
    <col min="7176" max="7176" width="10.75" style="604" bestFit="1" customWidth="1"/>
    <col min="7177" max="7177" width="6.625" style="604" customWidth="1"/>
    <col min="7178" max="7178" width="10.75" style="604" bestFit="1" customWidth="1"/>
    <col min="7179" max="7179" width="6.625" style="604" customWidth="1"/>
    <col min="7180" max="7180" width="10.125" style="604" bestFit="1" customWidth="1"/>
    <col min="7181" max="7181" width="6.625" style="604" customWidth="1"/>
    <col min="7182" max="7182" width="10.125" style="604" bestFit="1" customWidth="1"/>
    <col min="7183" max="7424" width="9" style="604"/>
    <col min="7425" max="7425" width="5.5" style="604" customWidth="1"/>
    <col min="7426" max="7426" width="9" style="604"/>
    <col min="7427" max="7427" width="6.625" style="604" customWidth="1"/>
    <col min="7428" max="7428" width="11.5" style="604" bestFit="1" customWidth="1"/>
    <col min="7429" max="7429" width="6.625" style="604" customWidth="1"/>
    <col min="7430" max="7430" width="10.125" style="604" bestFit="1" customWidth="1"/>
    <col min="7431" max="7431" width="6.625" style="604" customWidth="1"/>
    <col min="7432" max="7432" width="10.75" style="604" bestFit="1" customWidth="1"/>
    <col min="7433" max="7433" width="6.625" style="604" customWidth="1"/>
    <col min="7434" max="7434" width="10.75" style="604" bestFit="1" customWidth="1"/>
    <col min="7435" max="7435" width="6.625" style="604" customWidth="1"/>
    <col min="7436" max="7436" width="10.125" style="604" bestFit="1" customWidth="1"/>
    <col min="7437" max="7437" width="6.625" style="604" customWidth="1"/>
    <col min="7438" max="7438" width="10.125" style="604" bestFit="1" customWidth="1"/>
    <col min="7439" max="7680" width="9" style="604"/>
    <col min="7681" max="7681" width="5.5" style="604" customWidth="1"/>
    <col min="7682" max="7682" width="9" style="604"/>
    <col min="7683" max="7683" width="6.625" style="604" customWidth="1"/>
    <col min="7684" max="7684" width="11.5" style="604" bestFit="1" customWidth="1"/>
    <col min="7685" max="7685" width="6.625" style="604" customWidth="1"/>
    <col min="7686" max="7686" width="10.125" style="604" bestFit="1" customWidth="1"/>
    <col min="7687" max="7687" width="6.625" style="604" customWidth="1"/>
    <col min="7688" max="7688" width="10.75" style="604" bestFit="1" customWidth="1"/>
    <col min="7689" max="7689" width="6.625" style="604" customWidth="1"/>
    <col min="7690" max="7690" width="10.75" style="604" bestFit="1" customWidth="1"/>
    <col min="7691" max="7691" width="6.625" style="604" customWidth="1"/>
    <col min="7692" max="7692" width="10.125" style="604" bestFit="1" customWidth="1"/>
    <col min="7693" max="7693" width="6.625" style="604" customWidth="1"/>
    <col min="7694" max="7694" width="10.125" style="604" bestFit="1" customWidth="1"/>
    <col min="7695" max="7936" width="9" style="604"/>
    <col min="7937" max="7937" width="5.5" style="604" customWidth="1"/>
    <col min="7938" max="7938" width="9" style="604"/>
    <col min="7939" max="7939" width="6.625" style="604" customWidth="1"/>
    <col min="7940" max="7940" width="11.5" style="604" bestFit="1" customWidth="1"/>
    <col min="7941" max="7941" width="6.625" style="604" customWidth="1"/>
    <col min="7942" max="7942" width="10.125" style="604" bestFit="1" customWidth="1"/>
    <col min="7943" max="7943" width="6.625" style="604" customWidth="1"/>
    <col min="7944" max="7944" width="10.75" style="604" bestFit="1" customWidth="1"/>
    <col min="7945" max="7945" width="6.625" style="604" customWidth="1"/>
    <col min="7946" max="7946" width="10.75" style="604" bestFit="1" customWidth="1"/>
    <col min="7947" max="7947" width="6.625" style="604" customWidth="1"/>
    <col min="7948" max="7948" width="10.125" style="604" bestFit="1" customWidth="1"/>
    <col min="7949" max="7949" width="6.625" style="604" customWidth="1"/>
    <col min="7950" max="7950" width="10.125" style="604" bestFit="1" customWidth="1"/>
    <col min="7951" max="8192" width="9" style="604"/>
    <col min="8193" max="8193" width="5.5" style="604" customWidth="1"/>
    <col min="8194" max="8194" width="9" style="604"/>
    <col min="8195" max="8195" width="6.625" style="604" customWidth="1"/>
    <col min="8196" max="8196" width="11.5" style="604" bestFit="1" customWidth="1"/>
    <col min="8197" max="8197" width="6.625" style="604" customWidth="1"/>
    <col min="8198" max="8198" width="10.125" style="604" bestFit="1" customWidth="1"/>
    <col min="8199" max="8199" width="6.625" style="604" customWidth="1"/>
    <col min="8200" max="8200" width="10.75" style="604" bestFit="1" customWidth="1"/>
    <col min="8201" max="8201" width="6.625" style="604" customWidth="1"/>
    <col min="8202" max="8202" width="10.75" style="604" bestFit="1" customWidth="1"/>
    <col min="8203" max="8203" width="6.625" style="604" customWidth="1"/>
    <col min="8204" max="8204" width="10.125" style="604" bestFit="1" customWidth="1"/>
    <col min="8205" max="8205" width="6.625" style="604" customWidth="1"/>
    <col min="8206" max="8206" width="10.125" style="604" bestFit="1" customWidth="1"/>
    <col min="8207" max="8448" width="9" style="604"/>
    <col min="8449" max="8449" width="5.5" style="604" customWidth="1"/>
    <col min="8450" max="8450" width="9" style="604"/>
    <col min="8451" max="8451" width="6.625" style="604" customWidth="1"/>
    <col min="8452" max="8452" width="11.5" style="604" bestFit="1" customWidth="1"/>
    <col min="8453" max="8453" width="6.625" style="604" customWidth="1"/>
    <col min="8454" max="8454" width="10.125" style="604" bestFit="1" customWidth="1"/>
    <col min="8455" max="8455" width="6.625" style="604" customWidth="1"/>
    <col min="8456" max="8456" width="10.75" style="604" bestFit="1" customWidth="1"/>
    <col min="8457" max="8457" width="6.625" style="604" customWidth="1"/>
    <col min="8458" max="8458" width="10.75" style="604" bestFit="1" customWidth="1"/>
    <col min="8459" max="8459" width="6.625" style="604" customWidth="1"/>
    <col min="8460" max="8460" width="10.125" style="604" bestFit="1" customWidth="1"/>
    <col min="8461" max="8461" width="6.625" style="604" customWidth="1"/>
    <col min="8462" max="8462" width="10.125" style="604" bestFit="1" customWidth="1"/>
    <col min="8463" max="8704" width="9" style="604"/>
    <col min="8705" max="8705" width="5.5" style="604" customWidth="1"/>
    <col min="8706" max="8706" width="9" style="604"/>
    <col min="8707" max="8707" width="6.625" style="604" customWidth="1"/>
    <col min="8708" max="8708" width="11.5" style="604" bestFit="1" customWidth="1"/>
    <col min="8709" max="8709" width="6.625" style="604" customWidth="1"/>
    <col min="8710" max="8710" width="10.125" style="604" bestFit="1" customWidth="1"/>
    <col min="8711" max="8711" width="6.625" style="604" customWidth="1"/>
    <col min="8712" max="8712" width="10.75" style="604" bestFit="1" customWidth="1"/>
    <col min="8713" max="8713" width="6.625" style="604" customWidth="1"/>
    <col min="8714" max="8714" width="10.75" style="604" bestFit="1" customWidth="1"/>
    <col min="8715" max="8715" width="6.625" style="604" customWidth="1"/>
    <col min="8716" max="8716" width="10.125" style="604" bestFit="1" customWidth="1"/>
    <col min="8717" max="8717" width="6.625" style="604" customWidth="1"/>
    <col min="8718" max="8718" width="10.125" style="604" bestFit="1" customWidth="1"/>
    <col min="8719" max="8960" width="9" style="604"/>
    <col min="8961" max="8961" width="5.5" style="604" customWidth="1"/>
    <col min="8962" max="8962" width="9" style="604"/>
    <col min="8963" max="8963" width="6.625" style="604" customWidth="1"/>
    <col min="8964" max="8964" width="11.5" style="604" bestFit="1" customWidth="1"/>
    <col min="8965" max="8965" width="6.625" style="604" customWidth="1"/>
    <col min="8966" max="8966" width="10.125" style="604" bestFit="1" customWidth="1"/>
    <col min="8967" max="8967" width="6.625" style="604" customWidth="1"/>
    <col min="8968" max="8968" width="10.75" style="604" bestFit="1" customWidth="1"/>
    <col min="8969" max="8969" width="6.625" style="604" customWidth="1"/>
    <col min="8970" max="8970" width="10.75" style="604" bestFit="1" customWidth="1"/>
    <col min="8971" max="8971" width="6.625" style="604" customWidth="1"/>
    <col min="8972" max="8972" width="10.125" style="604" bestFit="1" customWidth="1"/>
    <col min="8973" max="8973" width="6.625" style="604" customWidth="1"/>
    <col min="8974" max="8974" width="10.125" style="604" bestFit="1" customWidth="1"/>
    <col min="8975" max="9216" width="9" style="604"/>
    <col min="9217" max="9217" width="5.5" style="604" customWidth="1"/>
    <col min="9218" max="9218" width="9" style="604"/>
    <col min="9219" max="9219" width="6.625" style="604" customWidth="1"/>
    <col min="9220" max="9220" width="11.5" style="604" bestFit="1" customWidth="1"/>
    <col min="9221" max="9221" width="6.625" style="604" customWidth="1"/>
    <col min="9222" max="9222" width="10.125" style="604" bestFit="1" customWidth="1"/>
    <col min="9223" max="9223" width="6.625" style="604" customWidth="1"/>
    <col min="9224" max="9224" width="10.75" style="604" bestFit="1" customWidth="1"/>
    <col min="9225" max="9225" width="6.625" style="604" customWidth="1"/>
    <col min="9226" max="9226" width="10.75" style="604" bestFit="1" customWidth="1"/>
    <col min="9227" max="9227" width="6.625" style="604" customWidth="1"/>
    <col min="9228" max="9228" width="10.125" style="604" bestFit="1" customWidth="1"/>
    <col min="9229" max="9229" width="6.625" style="604" customWidth="1"/>
    <col min="9230" max="9230" width="10.125" style="604" bestFit="1" customWidth="1"/>
    <col min="9231" max="9472" width="9" style="604"/>
    <col min="9473" max="9473" width="5.5" style="604" customWidth="1"/>
    <col min="9474" max="9474" width="9" style="604"/>
    <col min="9475" max="9475" width="6.625" style="604" customWidth="1"/>
    <col min="9476" max="9476" width="11.5" style="604" bestFit="1" customWidth="1"/>
    <col min="9477" max="9477" width="6.625" style="604" customWidth="1"/>
    <col min="9478" max="9478" width="10.125" style="604" bestFit="1" customWidth="1"/>
    <col min="9479" max="9479" width="6.625" style="604" customWidth="1"/>
    <col min="9480" max="9480" width="10.75" style="604" bestFit="1" customWidth="1"/>
    <col min="9481" max="9481" width="6.625" style="604" customWidth="1"/>
    <col min="9482" max="9482" width="10.75" style="604" bestFit="1" customWidth="1"/>
    <col min="9483" max="9483" width="6.625" style="604" customWidth="1"/>
    <col min="9484" max="9484" width="10.125" style="604" bestFit="1" customWidth="1"/>
    <col min="9485" max="9485" width="6.625" style="604" customWidth="1"/>
    <col min="9486" max="9486" width="10.125" style="604" bestFit="1" customWidth="1"/>
    <col min="9487" max="9728" width="9" style="604"/>
    <col min="9729" max="9729" width="5.5" style="604" customWidth="1"/>
    <col min="9730" max="9730" width="9" style="604"/>
    <col min="9731" max="9731" width="6.625" style="604" customWidth="1"/>
    <col min="9732" max="9732" width="11.5" style="604" bestFit="1" customWidth="1"/>
    <col min="9733" max="9733" width="6.625" style="604" customWidth="1"/>
    <col min="9734" max="9734" width="10.125" style="604" bestFit="1" customWidth="1"/>
    <col min="9735" max="9735" width="6.625" style="604" customWidth="1"/>
    <col min="9736" max="9736" width="10.75" style="604" bestFit="1" customWidth="1"/>
    <col min="9737" max="9737" width="6.625" style="604" customWidth="1"/>
    <col min="9738" max="9738" width="10.75" style="604" bestFit="1" customWidth="1"/>
    <col min="9739" max="9739" width="6.625" style="604" customWidth="1"/>
    <col min="9740" max="9740" width="10.125" style="604" bestFit="1" customWidth="1"/>
    <col min="9741" max="9741" width="6.625" style="604" customWidth="1"/>
    <col min="9742" max="9742" width="10.125" style="604" bestFit="1" customWidth="1"/>
    <col min="9743" max="9984" width="9" style="604"/>
    <col min="9985" max="9985" width="5.5" style="604" customWidth="1"/>
    <col min="9986" max="9986" width="9" style="604"/>
    <col min="9987" max="9987" width="6.625" style="604" customWidth="1"/>
    <col min="9988" max="9988" width="11.5" style="604" bestFit="1" customWidth="1"/>
    <col min="9989" max="9989" width="6.625" style="604" customWidth="1"/>
    <col min="9990" max="9990" width="10.125" style="604" bestFit="1" customWidth="1"/>
    <col min="9991" max="9991" width="6.625" style="604" customWidth="1"/>
    <col min="9992" max="9992" width="10.75" style="604" bestFit="1" customWidth="1"/>
    <col min="9993" max="9993" width="6.625" style="604" customWidth="1"/>
    <col min="9994" max="9994" width="10.75" style="604" bestFit="1" customWidth="1"/>
    <col min="9995" max="9995" width="6.625" style="604" customWidth="1"/>
    <col min="9996" max="9996" width="10.125" style="604" bestFit="1" customWidth="1"/>
    <col min="9997" max="9997" width="6.625" style="604" customWidth="1"/>
    <col min="9998" max="9998" width="10.125" style="604" bestFit="1" customWidth="1"/>
    <col min="9999" max="10240" width="9" style="604"/>
    <col min="10241" max="10241" width="5.5" style="604" customWidth="1"/>
    <col min="10242" max="10242" width="9" style="604"/>
    <col min="10243" max="10243" width="6.625" style="604" customWidth="1"/>
    <col min="10244" max="10244" width="11.5" style="604" bestFit="1" customWidth="1"/>
    <col min="10245" max="10245" width="6.625" style="604" customWidth="1"/>
    <col min="10246" max="10246" width="10.125" style="604" bestFit="1" customWidth="1"/>
    <col min="10247" max="10247" width="6.625" style="604" customWidth="1"/>
    <col min="10248" max="10248" width="10.75" style="604" bestFit="1" customWidth="1"/>
    <col min="10249" max="10249" width="6.625" style="604" customWidth="1"/>
    <col min="10250" max="10250" width="10.75" style="604" bestFit="1" customWidth="1"/>
    <col min="10251" max="10251" width="6.625" style="604" customWidth="1"/>
    <col min="10252" max="10252" width="10.125" style="604" bestFit="1" customWidth="1"/>
    <col min="10253" max="10253" width="6.625" style="604" customWidth="1"/>
    <col min="10254" max="10254" width="10.125" style="604" bestFit="1" customWidth="1"/>
    <col min="10255" max="10496" width="9" style="604"/>
    <col min="10497" max="10497" width="5.5" style="604" customWidth="1"/>
    <col min="10498" max="10498" width="9" style="604"/>
    <col min="10499" max="10499" width="6.625" style="604" customWidth="1"/>
    <col min="10500" max="10500" width="11.5" style="604" bestFit="1" customWidth="1"/>
    <col min="10501" max="10501" width="6.625" style="604" customWidth="1"/>
    <col min="10502" max="10502" width="10.125" style="604" bestFit="1" customWidth="1"/>
    <col min="10503" max="10503" width="6.625" style="604" customWidth="1"/>
    <col min="10504" max="10504" width="10.75" style="604" bestFit="1" customWidth="1"/>
    <col min="10505" max="10505" width="6.625" style="604" customWidth="1"/>
    <col min="10506" max="10506" width="10.75" style="604" bestFit="1" customWidth="1"/>
    <col min="10507" max="10507" width="6.625" style="604" customWidth="1"/>
    <col min="10508" max="10508" width="10.125" style="604" bestFit="1" customWidth="1"/>
    <col min="10509" max="10509" width="6.625" style="604" customWidth="1"/>
    <col min="10510" max="10510" width="10.125" style="604" bestFit="1" customWidth="1"/>
    <col min="10511" max="10752" width="9" style="604"/>
    <col min="10753" max="10753" width="5.5" style="604" customWidth="1"/>
    <col min="10754" max="10754" width="9" style="604"/>
    <col min="10755" max="10755" width="6.625" style="604" customWidth="1"/>
    <col min="10756" max="10756" width="11.5" style="604" bestFit="1" customWidth="1"/>
    <col min="10757" max="10757" width="6.625" style="604" customWidth="1"/>
    <col min="10758" max="10758" width="10.125" style="604" bestFit="1" customWidth="1"/>
    <col min="10759" max="10759" width="6.625" style="604" customWidth="1"/>
    <col min="10760" max="10760" width="10.75" style="604" bestFit="1" customWidth="1"/>
    <col min="10761" max="10761" width="6.625" style="604" customWidth="1"/>
    <col min="10762" max="10762" width="10.75" style="604" bestFit="1" customWidth="1"/>
    <col min="10763" max="10763" width="6.625" style="604" customWidth="1"/>
    <col min="10764" max="10764" width="10.125" style="604" bestFit="1" customWidth="1"/>
    <col min="10765" max="10765" width="6.625" style="604" customWidth="1"/>
    <col min="10766" max="10766" width="10.125" style="604" bestFit="1" customWidth="1"/>
    <col min="10767" max="11008" width="9" style="604"/>
    <col min="11009" max="11009" width="5.5" style="604" customWidth="1"/>
    <col min="11010" max="11010" width="9" style="604"/>
    <col min="11011" max="11011" width="6.625" style="604" customWidth="1"/>
    <col min="11012" max="11012" width="11.5" style="604" bestFit="1" customWidth="1"/>
    <col min="11013" max="11013" width="6.625" style="604" customWidth="1"/>
    <col min="11014" max="11014" width="10.125" style="604" bestFit="1" customWidth="1"/>
    <col min="11015" max="11015" width="6.625" style="604" customWidth="1"/>
    <col min="11016" max="11016" width="10.75" style="604" bestFit="1" customWidth="1"/>
    <col min="11017" max="11017" width="6.625" style="604" customWidth="1"/>
    <col min="11018" max="11018" width="10.75" style="604" bestFit="1" customWidth="1"/>
    <col min="11019" max="11019" width="6.625" style="604" customWidth="1"/>
    <col min="11020" max="11020" width="10.125" style="604" bestFit="1" customWidth="1"/>
    <col min="11021" max="11021" width="6.625" style="604" customWidth="1"/>
    <col min="11022" max="11022" width="10.125" style="604" bestFit="1" customWidth="1"/>
    <col min="11023" max="11264" width="9" style="604"/>
    <col min="11265" max="11265" width="5.5" style="604" customWidth="1"/>
    <col min="11266" max="11266" width="9" style="604"/>
    <col min="11267" max="11267" width="6.625" style="604" customWidth="1"/>
    <col min="11268" max="11268" width="11.5" style="604" bestFit="1" customWidth="1"/>
    <col min="11269" max="11269" width="6.625" style="604" customWidth="1"/>
    <col min="11270" max="11270" width="10.125" style="604" bestFit="1" customWidth="1"/>
    <col min="11271" max="11271" width="6.625" style="604" customWidth="1"/>
    <col min="11272" max="11272" width="10.75" style="604" bestFit="1" customWidth="1"/>
    <col min="11273" max="11273" width="6.625" style="604" customWidth="1"/>
    <col min="11274" max="11274" width="10.75" style="604" bestFit="1" customWidth="1"/>
    <col min="11275" max="11275" width="6.625" style="604" customWidth="1"/>
    <col min="11276" max="11276" width="10.125" style="604" bestFit="1" customWidth="1"/>
    <col min="11277" max="11277" width="6.625" style="604" customWidth="1"/>
    <col min="11278" max="11278" width="10.125" style="604" bestFit="1" customWidth="1"/>
    <col min="11279" max="11520" width="9" style="604"/>
    <col min="11521" max="11521" width="5.5" style="604" customWidth="1"/>
    <col min="11522" max="11522" width="9" style="604"/>
    <col min="11523" max="11523" width="6.625" style="604" customWidth="1"/>
    <col min="11524" max="11524" width="11.5" style="604" bestFit="1" customWidth="1"/>
    <col min="11525" max="11525" width="6.625" style="604" customWidth="1"/>
    <col min="11526" max="11526" width="10.125" style="604" bestFit="1" customWidth="1"/>
    <col min="11527" max="11527" width="6.625" style="604" customWidth="1"/>
    <col min="11528" max="11528" width="10.75" style="604" bestFit="1" customWidth="1"/>
    <col min="11529" max="11529" width="6.625" style="604" customWidth="1"/>
    <col min="11530" max="11530" width="10.75" style="604" bestFit="1" customWidth="1"/>
    <col min="11531" max="11531" width="6.625" style="604" customWidth="1"/>
    <col min="11532" max="11532" width="10.125" style="604" bestFit="1" customWidth="1"/>
    <col min="11533" max="11533" width="6.625" style="604" customWidth="1"/>
    <col min="11534" max="11534" width="10.125" style="604" bestFit="1" customWidth="1"/>
    <col min="11535" max="11776" width="9" style="604"/>
    <col min="11777" max="11777" width="5.5" style="604" customWidth="1"/>
    <col min="11778" max="11778" width="9" style="604"/>
    <col min="11779" max="11779" width="6.625" style="604" customWidth="1"/>
    <col min="11780" max="11780" width="11.5" style="604" bestFit="1" customWidth="1"/>
    <col min="11781" max="11781" width="6.625" style="604" customWidth="1"/>
    <col min="11782" max="11782" width="10.125" style="604" bestFit="1" customWidth="1"/>
    <col min="11783" max="11783" width="6.625" style="604" customWidth="1"/>
    <col min="11784" max="11784" width="10.75" style="604" bestFit="1" customWidth="1"/>
    <col min="11785" max="11785" width="6.625" style="604" customWidth="1"/>
    <col min="11786" max="11786" width="10.75" style="604" bestFit="1" customWidth="1"/>
    <col min="11787" max="11787" width="6.625" style="604" customWidth="1"/>
    <col min="11788" max="11788" width="10.125" style="604" bestFit="1" customWidth="1"/>
    <col min="11789" max="11789" width="6.625" style="604" customWidth="1"/>
    <col min="11790" max="11790" width="10.125" style="604" bestFit="1" customWidth="1"/>
    <col min="11791" max="12032" width="9" style="604"/>
    <col min="12033" max="12033" width="5.5" style="604" customWidth="1"/>
    <col min="12034" max="12034" width="9" style="604"/>
    <col min="12035" max="12035" width="6.625" style="604" customWidth="1"/>
    <col min="12036" max="12036" width="11.5" style="604" bestFit="1" customWidth="1"/>
    <col min="12037" max="12037" width="6.625" style="604" customWidth="1"/>
    <col min="12038" max="12038" width="10.125" style="604" bestFit="1" customWidth="1"/>
    <col min="12039" max="12039" width="6.625" style="604" customWidth="1"/>
    <col min="12040" max="12040" width="10.75" style="604" bestFit="1" customWidth="1"/>
    <col min="12041" max="12041" width="6.625" style="604" customWidth="1"/>
    <col min="12042" max="12042" width="10.75" style="604" bestFit="1" customWidth="1"/>
    <col min="12043" max="12043" width="6.625" style="604" customWidth="1"/>
    <col min="12044" max="12044" width="10.125" style="604" bestFit="1" customWidth="1"/>
    <col min="12045" max="12045" width="6.625" style="604" customWidth="1"/>
    <col min="12046" max="12046" width="10.125" style="604" bestFit="1" customWidth="1"/>
    <col min="12047" max="12288" width="9" style="604"/>
    <col min="12289" max="12289" width="5.5" style="604" customWidth="1"/>
    <col min="12290" max="12290" width="9" style="604"/>
    <col min="12291" max="12291" width="6.625" style="604" customWidth="1"/>
    <col min="12292" max="12292" width="11.5" style="604" bestFit="1" customWidth="1"/>
    <col min="12293" max="12293" width="6.625" style="604" customWidth="1"/>
    <col min="12294" max="12294" width="10.125" style="604" bestFit="1" customWidth="1"/>
    <col min="12295" max="12295" width="6.625" style="604" customWidth="1"/>
    <col min="12296" max="12296" width="10.75" style="604" bestFit="1" customWidth="1"/>
    <col min="12297" max="12297" width="6.625" style="604" customWidth="1"/>
    <col min="12298" max="12298" width="10.75" style="604" bestFit="1" customWidth="1"/>
    <col min="12299" max="12299" width="6.625" style="604" customWidth="1"/>
    <col min="12300" max="12300" width="10.125" style="604" bestFit="1" customWidth="1"/>
    <col min="12301" max="12301" width="6.625" style="604" customWidth="1"/>
    <col min="12302" max="12302" width="10.125" style="604" bestFit="1" customWidth="1"/>
    <col min="12303" max="12544" width="9" style="604"/>
    <col min="12545" max="12545" width="5.5" style="604" customWidth="1"/>
    <col min="12546" max="12546" width="9" style="604"/>
    <col min="12547" max="12547" width="6.625" style="604" customWidth="1"/>
    <col min="12548" max="12548" width="11.5" style="604" bestFit="1" customWidth="1"/>
    <col min="12549" max="12549" width="6.625" style="604" customWidth="1"/>
    <col min="12550" max="12550" width="10.125" style="604" bestFit="1" customWidth="1"/>
    <col min="12551" max="12551" width="6.625" style="604" customWidth="1"/>
    <col min="12552" max="12552" width="10.75" style="604" bestFit="1" customWidth="1"/>
    <col min="12553" max="12553" width="6.625" style="604" customWidth="1"/>
    <col min="12554" max="12554" width="10.75" style="604" bestFit="1" customWidth="1"/>
    <col min="12555" max="12555" width="6.625" style="604" customWidth="1"/>
    <col min="12556" max="12556" width="10.125" style="604" bestFit="1" customWidth="1"/>
    <col min="12557" max="12557" width="6.625" style="604" customWidth="1"/>
    <col min="12558" max="12558" width="10.125" style="604" bestFit="1" customWidth="1"/>
    <col min="12559" max="12800" width="9" style="604"/>
    <col min="12801" max="12801" width="5.5" style="604" customWidth="1"/>
    <col min="12802" max="12802" width="9" style="604"/>
    <col min="12803" max="12803" width="6.625" style="604" customWidth="1"/>
    <col min="12804" max="12804" width="11.5" style="604" bestFit="1" customWidth="1"/>
    <col min="12805" max="12805" width="6.625" style="604" customWidth="1"/>
    <col min="12806" max="12806" width="10.125" style="604" bestFit="1" customWidth="1"/>
    <col min="12807" max="12807" width="6.625" style="604" customWidth="1"/>
    <col min="12808" max="12808" width="10.75" style="604" bestFit="1" customWidth="1"/>
    <col min="12809" max="12809" width="6.625" style="604" customWidth="1"/>
    <col min="12810" max="12810" width="10.75" style="604" bestFit="1" customWidth="1"/>
    <col min="12811" max="12811" width="6.625" style="604" customWidth="1"/>
    <col min="12812" max="12812" width="10.125" style="604" bestFit="1" customWidth="1"/>
    <col min="12813" max="12813" width="6.625" style="604" customWidth="1"/>
    <col min="12814" max="12814" width="10.125" style="604" bestFit="1" customWidth="1"/>
    <col min="12815" max="13056" width="9" style="604"/>
    <col min="13057" max="13057" width="5.5" style="604" customWidth="1"/>
    <col min="13058" max="13058" width="9" style="604"/>
    <col min="13059" max="13059" width="6.625" style="604" customWidth="1"/>
    <col min="13060" max="13060" width="11.5" style="604" bestFit="1" customWidth="1"/>
    <col min="13061" max="13061" width="6.625" style="604" customWidth="1"/>
    <col min="13062" max="13062" width="10.125" style="604" bestFit="1" customWidth="1"/>
    <col min="13063" max="13063" width="6.625" style="604" customWidth="1"/>
    <col min="13064" max="13064" width="10.75" style="604" bestFit="1" customWidth="1"/>
    <col min="13065" max="13065" width="6.625" style="604" customWidth="1"/>
    <col min="13066" max="13066" width="10.75" style="604" bestFit="1" customWidth="1"/>
    <col min="13067" max="13067" width="6.625" style="604" customWidth="1"/>
    <col min="13068" max="13068" width="10.125" style="604" bestFit="1" customWidth="1"/>
    <col min="13069" max="13069" width="6.625" style="604" customWidth="1"/>
    <col min="13070" max="13070" width="10.125" style="604" bestFit="1" customWidth="1"/>
    <col min="13071" max="13312" width="9" style="604"/>
    <col min="13313" max="13313" width="5.5" style="604" customWidth="1"/>
    <col min="13314" max="13314" width="9" style="604"/>
    <col min="13315" max="13315" width="6.625" style="604" customWidth="1"/>
    <col min="13316" max="13316" width="11.5" style="604" bestFit="1" customWidth="1"/>
    <col min="13317" max="13317" width="6.625" style="604" customWidth="1"/>
    <col min="13318" max="13318" width="10.125" style="604" bestFit="1" customWidth="1"/>
    <col min="13319" max="13319" width="6.625" style="604" customWidth="1"/>
    <col min="13320" max="13320" width="10.75" style="604" bestFit="1" customWidth="1"/>
    <col min="13321" max="13321" width="6.625" style="604" customWidth="1"/>
    <col min="13322" max="13322" width="10.75" style="604" bestFit="1" customWidth="1"/>
    <col min="13323" max="13323" width="6.625" style="604" customWidth="1"/>
    <col min="13324" max="13324" width="10.125" style="604" bestFit="1" customWidth="1"/>
    <col min="13325" max="13325" width="6.625" style="604" customWidth="1"/>
    <col min="13326" max="13326" width="10.125" style="604" bestFit="1" customWidth="1"/>
    <col min="13327" max="13568" width="9" style="604"/>
    <col min="13569" max="13569" width="5.5" style="604" customWidth="1"/>
    <col min="13570" max="13570" width="9" style="604"/>
    <col min="13571" max="13571" width="6.625" style="604" customWidth="1"/>
    <col min="13572" max="13572" width="11.5" style="604" bestFit="1" customWidth="1"/>
    <col min="13573" max="13573" width="6.625" style="604" customWidth="1"/>
    <col min="13574" max="13574" width="10.125" style="604" bestFit="1" customWidth="1"/>
    <col min="13575" max="13575" width="6.625" style="604" customWidth="1"/>
    <col min="13576" max="13576" width="10.75" style="604" bestFit="1" customWidth="1"/>
    <col min="13577" max="13577" width="6.625" style="604" customWidth="1"/>
    <col min="13578" max="13578" width="10.75" style="604" bestFit="1" customWidth="1"/>
    <col min="13579" max="13579" width="6.625" style="604" customWidth="1"/>
    <col min="13580" max="13580" width="10.125" style="604" bestFit="1" customWidth="1"/>
    <col min="13581" max="13581" width="6.625" style="604" customWidth="1"/>
    <col min="13582" max="13582" width="10.125" style="604" bestFit="1" customWidth="1"/>
    <col min="13583" max="13824" width="9" style="604"/>
    <col min="13825" max="13825" width="5.5" style="604" customWidth="1"/>
    <col min="13826" max="13826" width="9" style="604"/>
    <col min="13827" max="13827" width="6.625" style="604" customWidth="1"/>
    <col min="13828" max="13828" width="11.5" style="604" bestFit="1" customWidth="1"/>
    <col min="13829" max="13829" width="6.625" style="604" customWidth="1"/>
    <col min="13830" max="13830" width="10.125" style="604" bestFit="1" customWidth="1"/>
    <col min="13831" max="13831" width="6.625" style="604" customWidth="1"/>
    <col min="13832" max="13832" width="10.75" style="604" bestFit="1" customWidth="1"/>
    <col min="13833" max="13833" width="6.625" style="604" customWidth="1"/>
    <col min="13834" max="13834" width="10.75" style="604" bestFit="1" customWidth="1"/>
    <col min="13835" max="13835" width="6.625" style="604" customWidth="1"/>
    <col min="13836" max="13836" width="10.125" style="604" bestFit="1" customWidth="1"/>
    <col min="13837" max="13837" width="6.625" style="604" customWidth="1"/>
    <col min="13838" max="13838" width="10.125" style="604" bestFit="1" customWidth="1"/>
    <col min="13839" max="14080" width="9" style="604"/>
    <col min="14081" max="14081" width="5.5" style="604" customWidth="1"/>
    <col min="14082" max="14082" width="9" style="604"/>
    <col min="14083" max="14083" width="6.625" style="604" customWidth="1"/>
    <col min="14084" max="14084" width="11.5" style="604" bestFit="1" customWidth="1"/>
    <col min="14085" max="14085" width="6.625" style="604" customWidth="1"/>
    <col min="14086" max="14086" width="10.125" style="604" bestFit="1" customWidth="1"/>
    <col min="14087" max="14087" width="6.625" style="604" customWidth="1"/>
    <col min="14088" max="14088" width="10.75" style="604" bestFit="1" customWidth="1"/>
    <col min="14089" max="14089" width="6.625" style="604" customWidth="1"/>
    <col min="14090" max="14090" width="10.75" style="604" bestFit="1" customWidth="1"/>
    <col min="14091" max="14091" width="6.625" style="604" customWidth="1"/>
    <col min="14092" max="14092" width="10.125" style="604" bestFit="1" customWidth="1"/>
    <col min="14093" max="14093" width="6.625" style="604" customWidth="1"/>
    <col min="14094" max="14094" width="10.125" style="604" bestFit="1" customWidth="1"/>
    <col min="14095" max="14336" width="9" style="604"/>
    <col min="14337" max="14337" width="5.5" style="604" customWidth="1"/>
    <col min="14338" max="14338" width="9" style="604"/>
    <col min="14339" max="14339" width="6.625" style="604" customWidth="1"/>
    <col min="14340" max="14340" width="11.5" style="604" bestFit="1" customWidth="1"/>
    <col min="14341" max="14341" width="6.625" style="604" customWidth="1"/>
    <col min="14342" max="14342" width="10.125" style="604" bestFit="1" customWidth="1"/>
    <col min="14343" max="14343" width="6.625" style="604" customWidth="1"/>
    <col min="14344" max="14344" width="10.75" style="604" bestFit="1" customWidth="1"/>
    <col min="14345" max="14345" width="6.625" style="604" customWidth="1"/>
    <col min="14346" max="14346" width="10.75" style="604" bestFit="1" customWidth="1"/>
    <col min="14347" max="14347" width="6.625" style="604" customWidth="1"/>
    <col min="14348" max="14348" width="10.125" style="604" bestFit="1" customWidth="1"/>
    <col min="14349" max="14349" width="6.625" style="604" customWidth="1"/>
    <col min="14350" max="14350" width="10.125" style="604" bestFit="1" customWidth="1"/>
    <col min="14351" max="14592" width="9" style="604"/>
    <col min="14593" max="14593" width="5.5" style="604" customWidth="1"/>
    <col min="14594" max="14594" width="9" style="604"/>
    <col min="14595" max="14595" width="6.625" style="604" customWidth="1"/>
    <col min="14596" max="14596" width="11.5" style="604" bestFit="1" customWidth="1"/>
    <col min="14597" max="14597" width="6.625" style="604" customWidth="1"/>
    <col min="14598" max="14598" width="10.125" style="604" bestFit="1" customWidth="1"/>
    <col min="14599" max="14599" width="6.625" style="604" customWidth="1"/>
    <col min="14600" max="14600" width="10.75" style="604" bestFit="1" customWidth="1"/>
    <col min="14601" max="14601" width="6.625" style="604" customWidth="1"/>
    <col min="14602" max="14602" width="10.75" style="604" bestFit="1" customWidth="1"/>
    <col min="14603" max="14603" width="6.625" style="604" customWidth="1"/>
    <col min="14604" max="14604" width="10.125" style="604" bestFit="1" customWidth="1"/>
    <col min="14605" max="14605" width="6.625" style="604" customWidth="1"/>
    <col min="14606" max="14606" width="10.125" style="604" bestFit="1" customWidth="1"/>
    <col min="14607" max="14848" width="9" style="604"/>
    <col min="14849" max="14849" width="5.5" style="604" customWidth="1"/>
    <col min="14850" max="14850" width="9" style="604"/>
    <col min="14851" max="14851" width="6.625" style="604" customWidth="1"/>
    <col min="14852" max="14852" width="11.5" style="604" bestFit="1" customWidth="1"/>
    <col min="14853" max="14853" width="6.625" style="604" customWidth="1"/>
    <col min="14854" max="14854" width="10.125" style="604" bestFit="1" customWidth="1"/>
    <col min="14855" max="14855" width="6.625" style="604" customWidth="1"/>
    <col min="14856" max="14856" width="10.75" style="604" bestFit="1" customWidth="1"/>
    <col min="14857" max="14857" width="6.625" style="604" customWidth="1"/>
    <col min="14858" max="14858" width="10.75" style="604" bestFit="1" customWidth="1"/>
    <col min="14859" max="14859" width="6.625" style="604" customWidth="1"/>
    <col min="14860" max="14860" width="10.125" style="604" bestFit="1" customWidth="1"/>
    <col min="14861" max="14861" width="6.625" style="604" customWidth="1"/>
    <col min="14862" max="14862" width="10.125" style="604" bestFit="1" customWidth="1"/>
    <col min="14863" max="15104" width="9" style="604"/>
    <col min="15105" max="15105" width="5.5" style="604" customWidth="1"/>
    <col min="15106" max="15106" width="9" style="604"/>
    <col min="15107" max="15107" width="6.625" style="604" customWidth="1"/>
    <col min="15108" max="15108" width="11.5" style="604" bestFit="1" customWidth="1"/>
    <col min="15109" max="15109" width="6.625" style="604" customWidth="1"/>
    <col min="15110" max="15110" width="10.125" style="604" bestFit="1" customWidth="1"/>
    <col min="15111" max="15111" width="6.625" style="604" customWidth="1"/>
    <col min="15112" max="15112" width="10.75" style="604" bestFit="1" customWidth="1"/>
    <col min="15113" max="15113" width="6.625" style="604" customWidth="1"/>
    <col min="15114" max="15114" width="10.75" style="604" bestFit="1" customWidth="1"/>
    <col min="15115" max="15115" width="6.625" style="604" customWidth="1"/>
    <col min="15116" max="15116" width="10.125" style="604" bestFit="1" customWidth="1"/>
    <col min="15117" max="15117" width="6.625" style="604" customWidth="1"/>
    <col min="15118" max="15118" width="10.125" style="604" bestFit="1" customWidth="1"/>
    <col min="15119" max="15360" width="9" style="604"/>
    <col min="15361" max="15361" width="5.5" style="604" customWidth="1"/>
    <col min="15362" max="15362" width="9" style="604"/>
    <col min="15363" max="15363" width="6.625" style="604" customWidth="1"/>
    <col min="15364" max="15364" width="11.5" style="604" bestFit="1" customWidth="1"/>
    <col min="15365" max="15365" width="6.625" style="604" customWidth="1"/>
    <col min="15366" max="15366" width="10.125" style="604" bestFit="1" customWidth="1"/>
    <col min="15367" max="15367" width="6.625" style="604" customWidth="1"/>
    <col min="15368" max="15368" width="10.75" style="604" bestFit="1" customWidth="1"/>
    <col min="15369" max="15369" width="6.625" style="604" customWidth="1"/>
    <col min="15370" max="15370" width="10.75" style="604" bestFit="1" customWidth="1"/>
    <col min="15371" max="15371" width="6.625" style="604" customWidth="1"/>
    <col min="15372" max="15372" width="10.125" style="604" bestFit="1" customWidth="1"/>
    <col min="15373" max="15373" width="6.625" style="604" customWidth="1"/>
    <col min="15374" max="15374" width="10.125" style="604" bestFit="1" customWidth="1"/>
    <col min="15375" max="15616" width="9" style="604"/>
    <col min="15617" max="15617" width="5.5" style="604" customWidth="1"/>
    <col min="15618" max="15618" width="9" style="604"/>
    <col min="15619" max="15619" width="6.625" style="604" customWidth="1"/>
    <col min="15620" max="15620" width="11.5" style="604" bestFit="1" customWidth="1"/>
    <col min="15621" max="15621" width="6.625" style="604" customWidth="1"/>
    <col min="15622" max="15622" width="10.125" style="604" bestFit="1" customWidth="1"/>
    <col min="15623" max="15623" width="6.625" style="604" customWidth="1"/>
    <col min="15624" max="15624" width="10.75" style="604" bestFit="1" customWidth="1"/>
    <col min="15625" max="15625" width="6.625" style="604" customWidth="1"/>
    <col min="15626" max="15626" width="10.75" style="604" bestFit="1" customWidth="1"/>
    <col min="15627" max="15627" width="6.625" style="604" customWidth="1"/>
    <col min="15628" max="15628" width="10.125" style="604" bestFit="1" customWidth="1"/>
    <col min="15629" max="15629" width="6.625" style="604" customWidth="1"/>
    <col min="15630" max="15630" width="10.125" style="604" bestFit="1" customWidth="1"/>
    <col min="15631" max="15872" width="9" style="604"/>
    <col min="15873" max="15873" width="5.5" style="604" customWidth="1"/>
    <col min="15874" max="15874" width="9" style="604"/>
    <col min="15875" max="15875" width="6.625" style="604" customWidth="1"/>
    <col min="15876" max="15876" width="11.5" style="604" bestFit="1" customWidth="1"/>
    <col min="15877" max="15877" width="6.625" style="604" customWidth="1"/>
    <col min="15878" max="15878" width="10.125" style="604" bestFit="1" customWidth="1"/>
    <col min="15879" max="15879" width="6.625" style="604" customWidth="1"/>
    <col min="15880" max="15880" width="10.75" style="604" bestFit="1" customWidth="1"/>
    <col min="15881" max="15881" width="6.625" style="604" customWidth="1"/>
    <col min="15882" max="15882" width="10.75" style="604" bestFit="1" customWidth="1"/>
    <col min="15883" max="15883" width="6.625" style="604" customWidth="1"/>
    <col min="15884" max="15884" width="10.125" style="604" bestFit="1" customWidth="1"/>
    <col min="15885" max="15885" width="6.625" style="604" customWidth="1"/>
    <col min="15886" max="15886" width="10.125" style="604" bestFit="1" customWidth="1"/>
    <col min="15887" max="16128" width="9" style="604"/>
    <col min="16129" max="16129" width="5.5" style="604" customWidth="1"/>
    <col min="16130" max="16130" width="9" style="604"/>
    <col min="16131" max="16131" width="6.625" style="604" customWidth="1"/>
    <col min="16132" max="16132" width="11.5" style="604" bestFit="1" customWidth="1"/>
    <col min="16133" max="16133" width="6.625" style="604" customWidth="1"/>
    <col min="16134" max="16134" width="10.125" style="604" bestFit="1" customWidth="1"/>
    <col min="16135" max="16135" width="6.625" style="604" customWidth="1"/>
    <col min="16136" max="16136" width="10.75" style="604" bestFit="1" customWidth="1"/>
    <col min="16137" max="16137" width="6.625" style="604" customWidth="1"/>
    <col min="16138" max="16138" width="10.75" style="604" bestFit="1" customWidth="1"/>
    <col min="16139" max="16139" width="6.625" style="604" customWidth="1"/>
    <col min="16140" max="16140" width="10.125" style="604" bestFit="1" customWidth="1"/>
    <col min="16141" max="16141" width="6.625" style="604" customWidth="1"/>
    <col min="16142" max="16142" width="10.125" style="604" bestFit="1" customWidth="1"/>
    <col min="16143" max="16384" width="9" style="604"/>
  </cols>
  <sheetData>
    <row r="1" spans="1:14" ht="13.5" customHeight="1" x14ac:dyDescent="0.4">
      <c r="A1" s="362"/>
      <c r="B1" s="114"/>
      <c r="C1" s="110"/>
      <c r="D1" s="110"/>
      <c r="E1" s="110"/>
      <c r="F1" s="110"/>
      <c r="G1" s="110"/>
      <c r="H1" s="110"/>
      <c r="I1" s="110"/>
      <c r="J1" s="110"/>
      <c r="K1" s="110"/>
      <c r="L1" s="110"/>
      <c r="M1" s="953" t="s">
        <v>382</v>
      </c>
      <c r="N1" s="953"/>
    </row>
    <row r="2" spans="1:14" ht="13.5" customHeight="1" x14ac:dyDescent="0.4">
      <c r="A2" s="114"/>
      <c r="B2" s="114"/>
      <c r="C2" s="110"/>
      <c r="D2" s="110"/>
      <c r="E2" s="110"/>
      <c r="F2" s="110"/>
      <c r="G2" s="110"/>
      <c r="H2" s="110"/>
      <c r="I2" s="110"/>
      <c r="J2" s="110"/>
      <c r="K2" s="110"/>
      <c r="L2" s="110"/>
      <c r="M2" s="953"/>
      <c r="N2" s="953"/>
    </row>
    <row r="3" spans="1:14" x14ac:dyDescent="0.4">
      <c r="A3" s="969" t="s">
        <v>383</v>
      </c>
      <c r="B3" s="969"/>
      <c r="C3" s="969"/>
      <c r="D3" s="969"/>
      <c r="E3" s="969"/>
      <c r="F3" s="969"/>
      <c r="G3" s="969"/>
      <c r="H3" s="969"/>
      <c r="I3" s="969"/>
      <c r="J3" s="969"/>
      <c r="K3" s="969"/>
      <c r="L3" s="969"/>
      <c r="M3" s="969"/>
    </row>
    <row r="4" spans="1:14" x14ac:dyDescent="0.4">
      <c r="A4" s="969"/>
      <c r="B4" s="969"/>
      <c r="C4" s="969"/>
      <c r="D4" s="969"/>
      <c r="E4" s="969"/>
      <c r="F4" s="969"/>
      <c r="G4" s="969"/>
      <c r="H4" s="969"/>
      <c r="I4" s="969"/>
      <c r="J4" s="969"/>
      <c r="K4" s="969"/>
      <c r="L4" s="969"/>
      <c r="M4" s="969"/>
    </row>
    <row r="5" spans="1:14" ht="13.5" customHeight="1" x14ac:dyDescent="0.4">
      <c r="A5" s="363"/>
      <c r="B5" s="363"/>
      <c r="C5" s="363"/>
      <c r="D5" s="363"/>
      <c r="E5" s="363"/>
      <c r="F5" s="363"/>
      <c r="G5" s="363"/>
      <c r="H5" s="363"/>
      <c r="I5" s="363"/>
      <c r="J5" s="363"/>
      <c r="K5" s="363"/>
      <c r="L5" s="363"/>
      <c r="M5" s="363"/>
    </row>
    <row r="6" spans="1:14" ht="16.5" customHeight="1" x14ac:dyDescent="0.4">
      <c r="A6" s="952" t="s">
        <v>384</v>
      </c>
      <c r="B6" s="952"/>
      <c r="C6" s="952"/>
      <c r="D6" s="952"/>
      <c r="E6" s="952"/>
      <c r="F6" s="952"/>
      <c r="G6" s="952"/>
      <c r="H6" s="952"/>
      <c r="I6" s="952"/>
      <c r="J6" s="952"/>
      <c r="K6" s="952"/>
      <c r="L6" s="952"/>
      <c r="M6" s="952"/>
      <c r="N6" s="952"/>
    </row>
    <row r="7" spans="1:14" x14ac:dyDescent="0.4">
      <c r="A7" s="364"/>
      <c r="B7" s="364"/>
      <c r="C7" s="364"/>
      <c r="D7" s="364"/>
      <c r="E7" s="364"/>
      <c r="F7" s="364"/>
      <c r="G7" s="364"/>
      <c r="H7" s="364"/>
      <c r="I7" s="364"/>
      <c r="J7" s="364"/>
      <c r="K7" s="364"/>
      <c r="L7" s="364"/>
      <c r="M7" s="364"/>
      <c r="N7" s="364"/>
    </row>
    <row r="8" spans="1:14" x14ac:dyDescent="0.4">
      <c r="A8" s="118" t="s">
        <v>385</v>
      </c>
      <c r="B8" s="110"/>
      <c r="C8" s="110"/>
      <c r="D8" s="110"/>
      <c r="E8" s="110"/>
      <c r="F8" s="110"/>
      <c r="G8" s="110"/>
      <c r="H8" s="110"/>
      <c r="I8" s="110"/>
      <c r="J8" s="110"/>
      <c r="K8" s="110"/>
      <c r="L8" s="110"/>
      <c r="M8" s="110"/>
    </row>
    <row r="9" spans="1:14" ht="19.5" thickBot="1" x14ac:dyDescent="0.45">
      <c r="A9" s="365"/>
      <c r="B9" s="365"/>
      <c r="C9" s="110"/>
      <c r="D9" s="110"/>
      <c r="E9" s="110"/>
      <c r="F9" s="110"/>
      <c r="G9" s="110"/>
      <c r="H9" s="110"/>
      <c r="I9" s="110"/>
      <c r="J9" s="110"/>
      <c r="K9" s="110"/>
      <c r="L9" s="110"/>
      <c r="M9" s="110"/>
      <c r="N9" s="366" t="s">
        <v>386</v>
      </c>
    </row>
    <row r="10" spans="1:14" ht="13.5" customHeight="1" x14ac:dyDescent="0.4">
      <c r="A10" s="956" t="s">
        <v>234</v>
      </c>
      <c r="B10" s="957"/>
      <c r="C10" s="964" t="s">
        <v>759</v>
      </c>
      <c r="D10" s="957"/>
      <c r="E10" s="965" t="s">
        <v>760</v>
      </c>
      <c r="F10" s="966"/>
      <c r="G10" s="964" t="s">
        <v>761</v>
      </c>
      <c r="H10" s="957"/>
      <c r="I10" s="964" t="s">
        <v>762</v>
      </c>
      <c r="J10" s="957"/>
      <c r="K10" s="964" t="s">
        <v>763</v>
      </c>
      <c r="L10" s="957"/>
      <c r="M10" s="964" t="s">
        <v>764</v>
      </c>
      <c r="N10" s="956"/>
    </row>
    <row r="11" spans="1:14" x14ac:dyDescent="0.4">
      <c r="A11" s="958"/>
      <c r="B11" s="959"/>
      <c r="C11" s="955"/>
      <c r="D11" s="961"/>
      <c r="E11" s="967"/>
      <c r="F11" s="968"/>
      <c r="G11" s="955"/>
      <c r="H11" s="961"/>
      <c r="I11" s="955"/>
      <c r="J11" s="961"/>
      <c r="K11" s="955"/>
      <c r="L11" s="961"/>
      <c r="M11" s="955"/>
      <c r="N11" s="960"/>
    </row>
    <row r="12" spans="1:14" ht="13.5" customHeight="1" x14ac:dyDescent="0.4">
      <c r="A12" s="958"/>
      <c r="B12" s="959"/>
      <c r="C12" s="962" t="s">
        <v>188</v>
      </c>
      <c r="D12" s="962" t="s">
        <v>765</v>
      </c>
      <c r="E12" s="962" t="s">
        <v>188</v>
      </c>
      <c r="F12" s="962" t="s">
        <v>765</v>
      </c>
      <c r="G12" s="962" t="s">
        <v>188</v>
      </c>
      <c r="H12" s="962" t="s">
        <v>765</v>
      </c>
      <c r="I12" s="962" t="s">
        <v>188</v>
      </c>
      <c r="J12" s="962" t="s">
        <v>765</v>
      </c>
      <c r="K12" s="962" t="s">
        <v>188</v>
      </c>
      <c r="L12" s="962" t="s">
        <v>765</v>
      </c>
      <c r="M12" s="962" t="s">
        <v>188</v>
      </c>
      <c r="N12" s="954" t="s">
        <v>765</v>
      </c>
    </row>
    <row r="13" spans="1:14" ht="13.5" customHeight="1" x14ac:dyDescent="0.4">
      <c r="A13" s="960"/>
      <c r="B13" s="961"/>
      <c r="C13" s="963"/>
      <c r="D13" s="963"/>
      <c r="E13" s="963"/>
      <c r="F13" s="963"/>
      <c r="G13" s="963"/>
      <c r="H13" s="963"/>
      <c r="I13" s="963"/>
      <c r="J13" s="963"/>
      <c r="K13" s="963"/>
      <c r="L13" s="963"/>
      <c r="M13" s="963"/>
      <c r="N13" s="955"/>
    </row>
    <row r="14" spans="1:14" x14ac:dyDescent="0.4">
      <c r="A14" s="367"/>
      <c r="B14" s="550"/>
      <c r="C14" s="367"/>
      <c r="D14" s="367"/>
      <c r="E14" s="367"/>
      <c r="F14" s="367"/>
      <c r="G14" s="367"/>
      <c r="H14" s="367"/>
      <c r="I14" s="367"/>
      <c r="J14" s="367"/>
      <c r="K14" s="367"/>
      <c r="L14" s="367"/>
      <c r="M14" s="367"/>
      <c r="N14" s="367"/>
    </row>
    <row r="15" spans="1:14" x14ac:dyDescent="0.4">
      <c r="A15" s="191">
        <v>27</v>
      </c>
      <c r="B15" s="368" t="s">
        <v>784</v>
      </c>
      <c r="C15" s="369">
        <v>354</v>
      </c>
      <c r="D15" s="370">
        <v>13464</v>
      </c>
      <c r="E15" s="370">
        <v>2</v>
      </c>
      <c r="F15" s="370">
        <v>20</v>
      </c>
      <c r="G15" s="370">
        <v>64</v>
      </c>
      <c r="H15" s="370">
        <v>4909</v>
      </c>
      <c r="I15" s="370">
        <v>43</v>
      </c>
      <c r="J15" s="370">
        <v>2976</v>
      </c>
      <c r="K15" s="370">
        <v>69</v>
      </c>
      <c r="L15" s="370">
        <v>5555</v>
      </c>
      <c r="M15" s="370">
        <v>61</v>
      </c>
      <c r="N15" s="370">
        <v>4210</v>
      </c>
    </row>
    <row r="16" spans="1:14" x14ac:dyDescent="0.4">
      <c r="A16" s="191">
        <v>28</v>
      </c>
      <c r="B16" s="368" t="s">
        <v>675</v>
      </c>
      <c r="C16" s="369">
        <v>321</v>
      </c>
      <c r="D16" s="370">
        <v>33231</v>
      </c>
      <c r="E16" s="370">
        <v>2</v>
      </c>
      <c r="F16" s="370">
        <v>20</v>
      </c>
      <c r="G16" s="370">
        <v>64</v>
      </c>
      <c r="H16" s="370">
        <v>5843</v>
      </c>
      <c r="I16" s="370">
        <v>36</v>
      </c>
      <c r="J16" s="370">
        <v>8530</v>
      </c>
      <c r="K16" s="370">
        <v>40</v>
      </c>
      <c r="L16" s="370">
        <v>5476</v>
      </c>
      <c r="M16" s="370">
        <v>56</v>
      </c>
      <c r="N16" s="370">
        <v>3245</v>
      </c>
    </row>
    <row r="17" spans="1:19" x14ac:dyDescent="0.4">
      <c r="A17" s="191">
        <v>29</v>
      </c>
      <c r="B17" s="368" t="s">
        <v>675</v>
      </c>
      <c r="C17" s="369">
        <v>288</v>
      </c>
      <c r="D17" s="370">
        <v>39773</v>
      </c>
      <c r="E17" s="370">
        <v>2</v>
      </c>
      <c r="F17" s="370">
        <v>47</v>
      </c>
      <c r="G17" s="370">
        <v>49</v>
      </c>
      <c r="H17" s="370">
        <v>4275</v>
      </c>
      <c r="I17" s="370">
        <v>30</v>
      </c>
      <c r="J17" s="370">
        <v>8647</v>
      </c>
      <c r="K17" s="370">
        <v>42</v>
      </c>
      <c r="L17" s="370">
        <v>7596</v>
      </c>
      <c r="M17" s="370">
        <v>49</v>
      </c>
      <c r="N17" s="370">
        <v>2743</v>
      </c>
    </row>
    <row r="18" spans="1:19" x14ac:dyDescent="0.4">
      <c r="A18" s="110"/>
      <c r="B18" s="552"/>
      <c r="C18" s="371"/>
      <c r="D18" s="371"/>
      <c r="E18" s="369" t="s">
        <v>232</v>
      </c>
      <c r="F18" s="369"/>
      <c r="G18" s="369"/>
      <c r="H18" s="369"/>
      <c r="I18" s="369"/>
      <c r="J18" s="369"/>
      <c r="K18" s="369"/>
      <c r="L18" s="369"/>
      <c r="M18" s="369"/>
      <c r="N18" s="371"/>
    </row>
    <row r="19" spans="1:19" x14ac:dyDescent="0.4">
      <c r="A19" s="655">
        <f t="shared" ref="A19:A24" si="0">B19</f>
        <v>43252</v>
      </c>
      <c r="B19" s="372">
        <v>43252</v>
      </c>
      <c r="C19" s="371">
        <v>24</v>
      </c>
      <c r="D19" s="371">
        <v>3530</v>
      </c>
      <c r="E19" s="371">
        <v>0</v>
      </c>
      <c r="F19" s="371">
        <v>0</v>
      </c>
      <c r="G19" s="371">
        <v>2</v>
      </c>
      <c r="H19" s="371">
        <v>1848</v>
      </c>
      <c r="I19" s="371">
        <v>2</v>
      </c>
      <c r="J19" s="371">
        <v>353</v>
      </c>
      <c r="K19" s="371">
        <v>5</v>
      </c>
      <c r="L19" s="371">
        <v>409</v>
      </c>
      <c r="M19" s="371">
        <v>2</v>
      </c>
      <c r="N19" s="371">
        <v>421</v>
      </c>
    </row>
    <row r="20" spans="1:19" x14ac:dyDescent="0.4">
      <c r="A20" s="655">
        <f t="shared" si="0"/>
        <v>43282</v>
      </c>
      <c r="B20" s="372">
        <f>DATE(YEAR(B19),MONTH(B19)+1,1)</f>
        <v>43282</v>
      </c>
      <c r="C20" s="371">
        <v>29</v>
      </c>
      <c r="D20" s="371">
        <v>1307</v>
      </c>
      <c r="E20" s="371">
        <v>1</v>
      </c>
      <c r="F20" s="371">
        <v>300</v>
      </c>
      <c r="G20" s="371">
        <v>2</v>
      </c>
      <c r="H20" s="371">
        <v>76</v>
      </c>
      <c r="I20" s="371">
        <v>2</v>
      </c>
      <c r="J20" s="371">
        <v>24</v>
      </c>
      <c r="K20" s="371">
        <v>4</v>
      </c>
      <c r="L20" s="371">
        <v>173</v>
      </c>
      <c r="M20" s="371">
        <v>7</v>
      </c>
      <c r="N20" s="371">
        <v>558</v>
      </c>
    </row>
    <row r="21" spans="1:19" x14ac:dyDescent="0.4">
      <c r="A21" s="655">
        <f t="shared" si="0"/>
        <v>43313</v>
      </c>
      <c r="B21" s="372">
        <f>DATE(YEAR(B20),MONTH(B20)+1,1)</f>
        <v>43313</v>
      </c>
      <c r="C21" s="371">
        <v>26</v>
      </c>
      <c r="D21" s="371">
        <v>2610</v>
      </c>
      <c r="E21" s="371">
        <v>0</v>
      </c>
      <c r="F21" s="371">
        <v>0</v>
      </c>
      <c r="G21" s="371">
        <v>6</v>
      </c>
      <c r="H21" s="371">
        <v>590</v>
      </c>
      <c r="I21" s="371">
        <v>5</v>
      </c>
      <c r="J21" s="371">
        <v>1013</v>
      </c>
      <c r="K21" s="371">
        <v>3</v>
      </c>
      <c r="L21" s="371">
        <v>122</v>
      </c>
      <c r="M21" s="371">
        <v>1</v>
      </c>
      <c r="N21" s="371">
        <v>10</v>
      </c>
    </row>
    <row r="22" spans="1:19" x14ac:dyDescent="0.4">
      <c r="A22" s="655">
        <f t="shared" si="0"/>
        <v>43344</v>
      </c>
      <c r="B22" s="372">
        <f>DATE(YEAR(B21),MONTH(B21)+1,1)</f>
        <v>43344</v>
      </c>
      <c r="C22" s="371">
        <v>24</v>
      </c>
      <c r="D22" s="371">
        <v>2273</v>
      </c>
      <c r="E22" s="371">
        <v>0</v>
      </c>
      <c r="F22" s="371">
        <v>0</v>
      </c>
      <c r="G22" s="371">
        <v>2</v>
      </c>
      <c r="H22" s="371">
        <v>35</v>
      </c>
      <c r="I22" s="371">
        <v>2</v>
      </c>
      <c r="J22" s="371">
        <v>150</v>
      </c>
      <c r="K22" s="371">
        <v>6</v>
      </c>
      <c r="L22" s="371">
        <v>566</v>
      </c>
      <c r="M22" s="371">
        <v>1</v>
      </c>
      <c r="N22" s="371">
        <v>820</v>
      </c>
      <c r="O22" s="373"/>
    </row>
    <row r="23" spans="1:19" x14ac:dyDescent="0.4">
      <c r="A23" s="655">
        <f t="shared" si="0"/>
        <v>43374</v>
      </c>
      <c r="B23" s="372">
        <f>DATE(YEAR(B22),MONTH(B22)+1,1)</f>
        <v>43374</v>
      </c>
      <c r="C23" s="371">
        <v>41</v>
      </c>
      <c r="D23" s="371">
        <v>3619</v>
      </c>
      <c r="E23" s="371">
        <v>0</v>
      </c>
      <c r="F23" s="371">
        <v>0</v>
      </c>
      <c r="G23" s="371">
        <v>8</v>
      </c>
      <c r="H23" s="371">
        <v>716</v>
      </c>
      <c r="I23" s="371">
        <v>2</v>
      </c>
      <c r="J23" s="371">
        <v>229</v>
      </c>
      <c r="K23" s="371">
        <v>7</v>
      </c>
      <c r="L23" s="371">
        <v>679</v>
      </c>
      <c r="M23" s="371">
        <v>9</v>
      </c>
      <c r="N23" s="371">
        <v>224</v>
      </c>
      <c r="O23" s="373"/>
    </row>
    <row r="24" spans="1:19" x14ac:dyDescent="0.4">
      <c r="A24" s="655">
        <f t="shared" si="0"/>
        <v>43405</v>
      </c>
      <c r="B24" s="372">
        <f>DATE(YEAR(B23),MONTH(B23)+1,1)</f>
        <v>43405</v>
      </c>
      <c r="C24" s="371">
        <v>24</v>
      </c>
      <c r="D24" s="371">
        <v>1396</v>
      </c>
      <c r="E24" s="371">
        <v>0</v>
      </c>
      <c r="F24" s="371">
        <v>0</v>
      </c>
      <c r="G24" s="371">
        <v>4</v>
      </c>
      <c r="H24" s="371">
        <v>131</v>
      </c>
      <c r="I24" s="371">
        <v>2</v>
      </c>
      <c r="J24" s="371">
        <v>20</v>
      </c>
      <c r="K24" s="371">
        <v>6</v>
      </c>
      <c r="L24" s="371">
        <v>534</v>
      </c>
      <c r="M24" s="371">
        <v>2</v>
      </c>
      <c r="N24" s="371">
        <v>70</v>
      </c>
      <c r="S24" s="374"/>
    </row>
    <row r="25" spans="1:19" ht="19.5" thickBot="1" x14ac:dyDescent="0.45">
      <c r="A25" s="365"/>
      <c r="B25" s="375"/>
      <c r="C25" s="376"/>
      <c r="D25" s="376"/>
      <c r="E25" s="376"/>
      <c r="F25" s="376"/>
      <c r="G25" s="376"/>
      <c r="H25" s="376"/>
      <c r="I25" s="376"/>
      <c r="J25" s="376"/>
      <c r="K25" s="376"/>
      <c r="L25" s="376"/>
      <c r="M25" s="376"/>
      <c r="N25" s="376"/>
    </row>
    <row r="26" spans="1:19" ht="19.5" thickBot="1" x14ac:dyDescent="0.45">
      <c r="A26" s="377"/>
      <c r="B26" s="662"/>
      <c r="C26" s="110"/>
      <c r="D26" s="110"/>
      <c r="E26" s="110"/>
      <c r="F26" s="110"/>
      <c r="G26" s="110"/>
      <c r="H26" s="110"/>
      <c r="I26" s="110"/>
      <c r="J26" s="110"/>
      <c r="K26" s="110"/>
      <c r="L26" s="110"/>
      <c r="M26" s="110"/>
      <c r="N26" s="662"/>
    </row>
    <row r="27" spans="1:19" x14ac:dyDescent="0.4">
      <c r="A27" s="956" t="s">
        <v>234</v>
      </c>
      <c r="B27" s="957"/>
      <c r="C27" s="964" t="s">
        <v>767</v>
      </c>
      <c r="D27" s="957"/>
      <c r="E27" s="964" t="s">
        <v>768</v>
      </c>
      <c r="F27" s="957"/>
      <c r="G27" s="964" t="s">
        <v>769</v>
      </c>
      <c r="H27" s="957"/>
      <c r="I27" s="964" t="s">
        <v>770</v>
      </c>
      <c r="J27" s="957"/>
      <c r="K27" s="964" t="s">
        <v>771</v>
      </c>
      <c r="L27" s="956"/>
      <c r="M27" s="662"/>
      <c r="N27" s="662"/>
    </row>
    <row r="28" spans="1:19" ht="13.5" customHeight="1" x14ac:dyDescent="0.4">
      <c r="A28" s="958"/>
      <c r="B28" s="959"/>
      <c r="C28" s="955"/>
      <c r="D28" s="961"/>
      <c r="E28" s="955"/>
      <c r="F28" s="961"/>
      <c r="G28" s="955"/>
      <c r="H28" s="961"/>
      <c r="I28" s="955"/>
      <c r="J28" s="961"/>
      <c r="K28" s="955"/>
      <c r="L28" s="960"/>
      <c r="M28" s="662"/>
      <c r="N28" s="662"/>
    </row>
    <row r="29" spans="1:19" ht="13.5" customHeight="1" x14ac:dyDescent="0.4">
      <c r="A29" s="958"/>
      <c r="B29" s="958"/>
      <c r="C29" s="962" t="s">
        <v>188</v>
      </c>
      <c r="D29" s="962" t="s">
        <v>765</v>
      </c>
      <c r="E29" s="962" t="s">
        <v>188</v>
      </c>
      <c r="F29" s="962" t="s">
        <v>765</v>
      </c>
      <c r="G29" s="962" t="s">
        <v>188</v>
      </c>
      <c r="H29" s="962" t="s">
        <v>765</v>
      </c>
      <c r="I29" s="962" t="s">
        <v>188</v>
      </c>
      <c r="J29" s="962" t="s">
        <v>765</v>
      </c>
      <c r="K29" s="962" t="s">
        <v>188</v>
      </c>
      <c r="L29" s="954" t="s">
        <v>765</v>
      </c>
      <c r="M29" s="662"/>
      <c r="N29" s="662"/>
    </row>
    <row r="30" spans="1:19" ht="13.5" customHeight="1" x14ac:dyDescent="0.4">
      <c r="A30" s="960"/>
      <c r="B30" s="960"/>
      <c r="C30" s="963"/>
      <c r="D30" s="963"/>
      <c r="E30" s="963"/>
      <c r="F30" s="963"/>
      <c r="G30" s="963"/>
      <c r="H30" s="963"/>
      <c r="I30" s="963"/>
      <c r="J30" s="963"/>
      <c r="K30" s="963"/>
      <c r="L30" s="955"/>
      <c r="M30" s="662"/>
      <c r="N30" s="662"/>
    </row>
    <row r="31" spans="1:19" x14ac:dyDescent="0.4">
      <c r="A31" s="110"/>
      <c r="B31" s="378"/>
      <c r="C31" s="379"/>
      <c r="D31" s="380" t="s">
        <v>766</v>
      </c>
      <c r="E31" s="380"/>
      <c r="F31" s="380"/>
      <c r="G31" s="380"/>
      <c r="H31" s="380"/>
      <c r="I31" s="380"/>
      <c r="J31" s="380"/>
      <c r="K31" s="380"/>
      <c r="L31" s="380"/>
      <c r="M31" s="662"/>
      <c r="N31" s="662"/>
    </row>
    <row r="32" spans="1:19" x14ac:dyDescent="0.4">
      <c r="A32" s="191">
        <v>27</v>
      </c>
      <c r="B32" s="381" t="s">
        <v>675</v>
      </c>
      <c r="C32" s="382">
        <v>0</v>
      </c>
      <c r="D32" s="370">
        <v>0</v>
      </c>
      <c r="E32" s="370">
        <v>8</v>
      </c>
      <c r="F32" s="370">
        <v>1687</v>
      </c>
      <c r="G32" s="370">
        <v>15</v>
      </c>
      <c r="H32" s="370">
        <v>1070</v>
      </c>
      <c r="I32" s="370">
        <v>16</v>
      </c>
      <c r="J32" s="370">
        <v>1722</v>
      </c>
      <c r="K32" s="370">
        <v>76</v>
      </c>
      <c r="L32" s="370">
        <v>2468</v>
      </c>
      <c r="M32" s="662"/>
      <c r="N32" s="662"/>
    </row>
    <row r="33" spans="1:14" x14ac:dyDescent="0.4">
      <c r="A33" s="191">
        <v>28</v>
      </c>
      <c r="B33" s="381" t="s">
        <v>772</v>
      </c>
      <c r="C33" s="382">
        <v>2</v>
      </c>
      <c r="D33" s="370">
        <v>120</v>
      </c>
      <c r="E33" s="370">
        <v>8</v>
      </c>
      <c r="F33" s="370">
        <v>671</v>
      </c>
      <c r="G33" s="370">
        <v>8</v>
      </c>
      <c r="H33" s="370">
        <v>265</v>
      </c>
      <c r="I33" s="370">
        <v>18</v>
      </c>
      <c r="J33" s="370">
        <v>896</v>
      </c>
      <c r="K33" s="370">
        <v>87</v>
      </c>
      <c r="L33" s="370">
        <v>8165</v>
      </c>
      <c r="M33" s="662"/>
      <c r="N33" s="662"/>
    </row>
    <row r="34" spans="1:14" x14ac:dyDescent="0.4">
      <c r="A34" s="191">
        <v>29</v>
      </c>
      <c r="B34" s="381" t="s">
        <v>676</v>
      </c>
      <c r="C34" s="382">
        <v>0</v>
      </c>
      <c r="D34" s="370">
        <v>0</v>
      </c>
      <c r="E34" s="370">
        <v>6</v>
      </c>
      <c r="F34" s="370">
        <v>600</v>
      </c>
      <c r="G34" s="370">
        <v>9</v>
      </c>
      <c r="H34" s="370">
        <v>1073</v>
      </c>
      <c r="I34" s="370">
        <v>12</v>
      </c>
      <c r="J34" s="370">
        <v>469</v>
      </c>
      <c r="K34" s="370">
        <v>89</v>
      </c>
      <c r="L34" s="370">
        <v>14323</v>
      </c>
      <c r="M34" s="662"/>
      <c r="N34" s="662"/>
    </row>
    <row r="35" spans="1:14" x14ac:dyDescent="0.4">
      <c r="A35" s="110"/>
      <c r="B35" s="637"/>
      <c r="C35" s="383"/>
      <c r="D35" s="369"/>
      <c r="E35" s="369"/>
      <c r="F35" s="369"/>
      <c r="G35" s="369"/>
      <c r="H35" s="369"/>
      <c r="I35" s="369"/>
      <c r="J35" s="369"/>
      <c r="K35" s="369"/>
      <c r="L35" s="369"/>
      <c r="M35" s="662"/>
      <c r="N35" s="662"/>
    </row>
    <row r="36" spans="1:14" x14ac:dyDescent="0.4">
      <c r="A36" s="655">
        <f t="shared" ref="A36:A41" si="1">B36</f>
        <v>43252</v>
      </c>
      <c r="B36" s="384">
        <f>B19</f>
        <v>43252</v>
      </c>
      <c r="C36" s="383">
        <v>0</v>
      </c>
      <c r="D36" s="371">
        <v>0</v>
      </c>
      <c r="E36" s="371">
        <v>0</v>
      </c>
      <c r="F36" s="371">
        <v>0</v>
      </c>
      <c r="G36" s="371">
        <v>3</v>
      </c>
      <c r="H36" s="371">
        <v>70</v>
      </c>
      <c r="I36" s="371">
        <v>1</v>
      </c>
      <c r="J36" s="371">
        <v>50</v>
      </c>
      <c r="K36" s="371">
        <v>9</v>
      </c>
      <c r="L36" s="371">
        <v>379</v>
      </c>
      <c r="M36" s="662"/>
      <c r="N36" s="662"/>
    </row>
    <row r="37" spans="1:14" x14ac:dyDescent="0.4">
      <c r="A37" s="655">
        <f t="shared" si="1"/>
        <v>43282</v>
      </c>
      <c r="B37" s="384">
        <f>DATE(YEAR(B36),MONTH(B36)+1,1)</f>
        <v>43282</v>
      </c>
      <c r="C37" s="383">
        <v>0</v>
      </c>
      <c r="D37" s="371">
        <v>0</v>
      </c>
      <c r="E37" s="371">
        <v>0</v>
      </c>
      <c r="F37" s="371">
        <v>0</v>
      </c>
      <c r="G37" s="371">
        <v>2</v>
      </c>
      <c r="H37" s="371">
        <v>21</v>
      </c>
      <c r="I37" s="371">
        <v>1</v>
      </c>
      <c r="J37" s="371">
        <v>10</v>
      </c>
      <c r="K37" s="371">
        <v>10</v>
      </c>
      <c r="L37" s="371">
        <v>145</v>
      </c>
      <c r="M37" s="662"/>
      <c r="N37" s="662"/>
    </row>
    <row r="38" spans="1:14" x14ac:dyDescent="0.4">
      <c r="A38" s="655">
        <f t="shared" si="1"/>
        <v>43313</v>
      </c>
      <c r="B38" s="384">
        <f>DATE(YEAR(B37),MONTH(B37)+1,1)</f>
        <v>43313</v>
      </c>
      <c r="C38" s="383">
        <v>0</v>
      </c>
      <c r="D38" s="371">
        <v>0</v>
      </c>
      <c r="E38" s="371">
        <v>1</v>
      </c>
      <c r="F38" s="371">
        <v>10</v>
      </c>
      <c r="G38" s="371">
        <v>3</v>
      </c>
      <c r="H38" s="371">
        <v>335</v>
      </c>
      <c r="I38" s="371">
        <v>1</v>
      </c>
      <c r="J38" s="371">
        <v>300</v>
      </c>
      <c r="K38" s="371">
        <v>6</v>
      </c>
      <c r="L38" s="371">
        <v>230</v>
      </c>
      <c r="M38" s="662"/>
      <c r="N38" s="662"/>
    </row>
    <row r="39" spans="1:14" x14ac:dyDescent="0.4">
      <c r="A39" s="655">
        <f t="shared" si="1"/>
        <v>43344</v>
      </c>
      <c r="B39" s="384">
        <f>DATE(YEAR(B38),MONTH(B38)+1,1)</f>
        <v>43344</v>
      </c>
      <c r="C39" s="383">
        <v>0</v>
      </c>
      <c r="D39" s="371">
        <v>0</v>
      </c>
      <c r="E39" s="371">
        <v>0</v>
      </c>
      <c r="F39" s="371">
        <v>0</v>
      </c>
      <c r="G39" s="371">
        <v>2</v>
      </c>
      <c r="H39" s="371">
        <v>160</v>
      </c>
      <c r="I39" s="371">
        <v>1</v>
      </c>
      <c r="J39" s="371">
        <v>30</v>
      </c>
      <c r="K39" s="371">
        <v>10</v>
      </c>
      <c r="L39" s="371">
        <v>512</v>
      </c>
      <c r="M39" s="385"/>
      <c r="N39" s="373"/>
    </row>
    <row r="40" spans="1:14" x14ac:dyDescent="0.4">
      <c r="A40" s="655">
        <f t="shared" si="1"/>
        <v>43374</v>
      </c>
      <c r="B40" s="384">
        <f>DATE(YEAR(B39),MONTH(B39)+1,1)</f>
        <v>43374</v>
      </c>
      <c r="C40" s="382">
        <v>0</v>
      </c>
      <c r="D40" s="370">
        <v>0</v>
      </c>
      <c r="E40" s="370">
        <v>0</v>
      </c>
      <c r="F40" s="370">
        <v>0</v>
      </c>
      <c r="G40" s="370">
        <v>3</v>
      </c>
      <c r="H40" s="370">
        <v>1200</v>
      </c>
      <c r="I40" s="370">
        <v>1</v>
      </c>
      <c r="J40" s="370">
        <v>21</v>
      </c>
      <c r="K40" s="370">
        <v>11</v>
      </c>
      <c r="L40" s="370">
        <v>550</v>
      </c>
      <c r="M40" s="385"/>
      <c r="N40" s="373"/>
    </row>
    <row r="41" spans="1:14" x14ac:dyDescent="0.4">
      <c r="A41" s="655">
        <f t="shared" si="1"/>
        <v>43405</v>
      </c>
      <c r="B41" s="384">
        <f>DATE(YEAR(B40),MONTH(B40)+1,1)</f>
        <v>43405</v>
      </c>
      <c r="C41" s="382">
        <v>0</v>
      </c>
      <c r="D41" s="370">
        <v>0</v>
      </c>
      <c r="E41" s="370">
        <v>0</v>
      </c>
      <c r="F41" s="370">
        <v>0</v>
      </c>
      <c r="G41" s="370">
        <v>1</v>
      </c>
      <c r="H41" s="370">
        <v>173</v>
      </c>
      <c r="I41" s="370">
        <v>1</v>
      </c>
      <c r="J41" s="370">
        <v>13</v>
      </c>
      <c r="K41" s="371">
        <v>8</v>
      </c>
      <c r="L41" s="371">
        <v>455</v>
      </c>
      <c r="M41" s="385"/>
      <c r="N41" s="373"/>
    </row>
    <row r="42" spans="1:14" ht="19.5" thickBot="1" x14ac:dyDescent="0.45">
      <c r="A42" s="365"/>
      <c r="B42" s="375"/>
      <c r="C42" s="376"/>
      <c r="D42" s="376"/>
      <c r="E42" s="376"/>
      <c r="F42" s="376"/>
      <c r="G42" s="376"/>
      <c r="H42" s="376"/>
      <c r="I42" s="376"/>
      <c r="J42" s="376"/>
      <c r="K42" s="376"/>
      <c r="L42" s="376"/>
      <c r="M42" s="662"/>
      <c r="N42" s="662"/>
    </row>
    <row r="43" spans="1:14" ht="16.5" customHeight="1" x14ac:dyDescent="0.4">
      <c r="A43" s="191" t="s">
        <v>387</v>
      </c>
      <c r="B43" s="110"/>
      <c r="C43" s="110"/>
      <c r="D43" s="110"/>
      <c r="E43" s="110"/>
      <c r="F43" s="110"/>
      <c r="G43" s="110"/>
      <c r="H43" s="110"/>
      <c r="I43" s="110"/>
      <c r="J43" s="110"/>
      <c r="K43" s="110"/>
      <c r="L43" s="110"/>
      <c r="M43" s="110"/>
      <c r="N43" s="662"/>
    </row>
    <row r="44" spans="1:14" x14ac:dyDescent="0.4">
      <c r="A44" s="191"/>
      <c r="B44" s="110"/>
      <c r="C44" s="110"/>
      <c r="D44" s="110"/>
      <c r="E44" s="110"/>
      <c r="F44" s="110"/>
      <c r="G44" s="110"/>
      <c r="H44" s="110"/>
      <c r="I44" s="110"/>
      <c r="J44" s="110"/>
      <c r="K44" s="110"/>
      <c r="L44" s="110"/>
      <c r="M44" s="110"/>
      <c r="N44" s="662"/>
    </row>
    <row r="45" spans="1:14" x14ac:dyDescent="0.4">
      <c r="A45" s="110"/>
      <c r="B45" s="110"/>
      <c r="C45" s="110"/>
      <c r="D45" s="110"/>
      <c r="E45" s="110"/>
      <c r="F45" s="110"/>
      <c r="G45" s="110"/>
      <c r="H45" s="110"/>
      <c r="I45" s="110"/>
      <c r="J45" s="110"/>
      <c r="K45" s="110"/>
      <c r="L45" s="110"/>
      <c r="M45" s="110"/>
      <c r="N45" s="662"/>
    </row>
    <row r="46" spans="1:14" x14ac:dyDescent="0.4">
      <c r="A46" s="118" t="s">
        <v>773</v>
      </c>
      <c r="B46" s="110"/>
      <c r="C46" s="110"/>
      <c r="D46" s="110"/>
      <c r="E46" s="110"/>
      <c r="F46" s="110"/>
      <c r="G46" s="110"/>
      <c r="H46" s="110"/>
      <c r="I46" s="110"/>
      <c r="J46" s="110"/>
      <c r="K46" s="110"/>
      <c r="L46" s="110"/>
      <c r="M46" s="110"/>
      <c r="N46" s="662"/>
    </row>
    <row r="47" spans="1:14" ht="19.5" thickBot="1" x14ac:dyDescent="0.45">
      <c r="A47" s="365"/>
      <c r="B47" s="110"/>
      <c r="C47" s="110"/>
      <c r="D47" s="110"/>
      <c r="E47" s="110"/>
      <c r="F47" s="110"/>
      <c r="G47" s="110"/>
      <c r="H47" s="110"/>
      <c r="I47" s="110"/>
      <c r="J47" s="110"/>
      <c r="K47" s="110"/>
      <c r="L47" s="110"/>
      <c r="M47" s="110"/>
      <c r="N47" s="366" t="s">
        <v>785</v>
      </c>
    </row>
    <row r="48" spans="1:14" x14ac:dyDescent="0.4">
      <c r="A48" s="956" t="s">
        <v>234</v>
      </c>
      <c r="B48" s="957"/>
      <c r="C48" s="964" t="s">
        <v>759</v>
      </c>
      <c r="D48" s="957"/>
      <c r="E48" s="964" t="s">
        <v>774</v>
      </c>
      <c r="F48" s="957"/>
      <c r="G48" s="964" t="s">
        <v>775</v>
      </c>
      <c r="H48" s="957"/>
      <c r="I48" s="964" t="s">
        <v>776</v>
      </c>
      <c r="J48" s="957"/>
      <c r="K48" s="964" t="s">
        <v>777</v>
      </c>
      <c r="L48" s="957"/>
      <c r="M48" s="964" t="s">
        <v>778</v>
      </c>
      <c r="N48" s="956"/>
    </row>
    <row r="49" spans="1:14" x14ac:dyDescent="0.4">
      <c r="A49" s="958"/>
      <c r="B49" s="959"/>
      <c r="C49" s="955"/>
      <c r="D49" s="961"/>
      <c r="E49" s="955"/>
      <c r="F49" s="961"/>
      <c r="G49" s="955"/>
      <c r="H49" s="961"/>
      <c r="I49" s="955"/>
      <c r="J49" s="961"/>
      <c r="K49" s="955"/>
      <c r="L49" s="961"/>
      <c r="M49" s="955"/>
      <c r="N49" s="960"/>
    </row>
    <row r="50" spans="1:14" ht="13.5" customHeight="1" x14ac:dyDescent="0.4">
      <c r="A50" s="958"/>
      <c r="B50" s="959"/>
      <c r="C50" s="962" t="s">
        <v>188</v>
      </c>
      <c r="D50" s="962" t="s">
        <v>765</v>
      </c>
      <c r="E50" s="962" t="s">
        <v>188</v>
      </c>
      <c r="F50" s="962" t="s">
        <v>765</v>
      </c>
      <c r="G50" s="962" t="s">
        <v>188</v>
      </c>
      <c r="H50" s="962" t="s">
        <v>765</v>
      </c>
      <c r="I50" s="962" t="s">
        <v>188</v>
      </c>
      <c r="J50" s="962" t="s">
        <v>765</v>
      </c>
      <c r="K50" s="962" t="s">
        <v>188</v>
      </c>
      <c r="L50" s="962" t="s">
        <v>765</v>
      </c>
      <c r="M50" s="962" t="s">
        <v>188</v>
      </c>
      <c r="N50" s="954" t="s">
        <v>765</v>
      </c>
    </row>
    <row r="51" spans="1:14" ht="13.5" customHeight="1" x14ac:dyDescent="0.4">
      <c r="A51" s="960"/>
      <c r="B51" s="961"/>
      <c r="C51" s="963"/>
      <c r="D51" s="963"/>
      <c r="E51" s="963"/>
      <c r="F51" s="963"/>
      <c r="G51" s="963"/>
      <c r="H51" s="963"/>
      <c r="I51" s="963"/>
      <c r="J51" s="963"/>
      <c r="K51" s="963"/>
      <c r="L51" s="963"/>
      <c r="M51" s="963"/>
      <c r="N51" s="955"/>
    </row>
    <row r="52" spans="1:14" x14ac:dyDescent="0.4">
      <c r="A52" s="110"/>
      <c r="B52" s="552"/>
      <c r="C52" s="374"/>
      <c r="D52" s="374"/>
      <c r="E52" s="380" t="s">
        <v>779</v>
      </c>
      <c r="F52" s="380"/>
      <c r="G52" s="380"/>
      <c r="H52" s="380"/>
      <c r="I52" s="380"/>
      <c r="J52" s="380"/>
      <c r="K52" s="380"/>
      <c r="L52" s="380"/>
      <c r="M52" s="380"/>
      <c r="N52" s="374"/>
    </row>
    <row r="53" spans="1:14" x14ac:dyDescent="0.4">
      <c r="A53" s="191">
        <v>27</v>
      </c>
      <c r="B53" s="368" t="s">
        <v>113</v>
      </c>
      <c r="C53" s="369">
        <v>354</v>
      </c>
      <c r="D53" s="369">
        <v>13464</v>
      </c>
      <c r="E53" s="369">
        <v>27</v>
      </c>
      <c r="F53" s="369">
        <v>2810</v>
      </c>
      <c r="G53" s="369">
        <v>234</v>
      </c>
      <c r="H53" s="369">
        <v>9370</v>
      </c>
      <c r="I53" s="369">
        <v>2</v>
      </c>
      <c r="J53" s="369">
        <v>118</v>
      </c>
      <c r="K53" s="369">
        <v>0</v>
      </c>
      <c r="L53" s="369">
        <v>0</v>
      </c>
      <c r="M53" s="369">
        <v>1</v>
      </c>
      <c r="N53" s="369">
        <v>50</v>
      </c>
    </row>
    <row r="54" spans="1:14" x14ac:dyDescent="0.4">
      <c r="A54" s="191">
        <v>28</v>
      </c>
      <c r="B54" s="368" t="s">
        <v>113</v>
      </c>
      <c r="C54" s="369">
        <v>321</v>
      </c>
      <c r="D54" s="370">
        <v>33231</v>
      </c>
      <c r="E54" s="370">
        <v>16</v>
      </c>
      <c r="F54" s="370">
        <v>2490</v>
      </c>
      <c r="G54" s="369">
        <v>231</v>
      </c>
      <c r="H54" s="370">
        <v>18151</v>
      </c>
      <c r="I54" s="370">
        <v>2</v>
      </c>
      <c r="J54" s="370">
        <v>256</v>
      </c>
      <c r="K54" s="370">
        <v>0</v>
      </c>
      <c r="L54" s="370">
        <v>0</v>
      </c>
      <c r="M54" s="374">
        <v>1</v>
      </c>
      <c r="N54" s="374">
        <v>32</v>
      </c>
    </row>
    <row r="55" spans="1:14" x14ac:dyDescent="0.4">
      <c r="A55" s="191">
        <v>29</v>
      </c>
      <c r="B55" s="368" t="s">
        <v>698</v>
      </c>
      <c r="C55" s="369">
        <v>288</v>
      </c>
      <c r="D55" s="370">
        <v>39773</v>
      </c>
      <c r="E55" s="370">
        <v>25</v>
      </c>
      <c r="F55" s="370">
        <v>6554</v>
      </c>
      <c r="G55" s="369">
        <v>186</v>
      </c>
      <c r="H55" s="370">
        <v>11864</v>
      </c>
      <c r="I55" s="370">
        <v>2</v>
      </c>
      <c r="J55" s="370">
        <v>5240</v>
      </c>
      <c r="K55" s="370">
        <v>0</v>
      </c>
      <c r="L55" s="370">
        <v>0</v>
      </c>
      <c r="M55" s="374">
        <v>0</v>
      </c>
      <c r="N55" s="374">
        <v>0</v>
      </c>
    </row>
    <row r="56" spans="1:14" x14ac:dyDescent="0.4">
      <c r="A56" s="110"/>
      <c r="B56" s="552"/>
      <c r="C56" s="371"/>
      <c r="D56" s="371"/>
      <c r="E56" s="369" t="s">
        <v>766</v>
      </c>
      <c r="F56" s="369"/>
      <c r="G56" s="369"/>
      <c r="H56" s="369"/>
      <c r="I56" s="369"/>
      <c r="J56" s="369"/>
      <c r="K56" s="369"/>
      <c r="L56" s="369"/>
      <c r="M56" s="369"/>
      <c r="N56" s="371"/>
    </row>
    <row r="57" spans="1:14" x14ac:dyDescent="0.4">
      <c r="A57" s="655">
        <f t="shared" ref="A57:A62" si="2">B57</f>
        <v>43252</v>
      </c>
      <c r="B57" s="372">
        <f>B19</f>
        <v>43252</v>
      </c>
      <c r="C57" s="371">
        <v>24</v>
      </c>
      <c r="D57" s="371">
        <v>3530</v>
      </c>
      <c r="E57" s="371">
        <v>0</v>
      </c>
      <c r="F57" s="371">
        <v>0</v>
      </c>
      <c r="G57" s="371">
        <v>18</v>
      </c>
      <c r="H57" s="371">
        <v>1224</v>
      </c>
      <c r="I57" s="371">
        <v>0</v>
      </c>
      <c r="J57" s="371">
        <v>0</v>
      </c>
      <c r="K57" s="371">
        <v>0</v>
      </c>
      <c r="L57" s="371">
        <v>0</v>
      </c>
      <c r="M57" s="371">
        <v>1</v>
      </c>
      <c r="N57" s="371">
        <v>1618</v>
      </c>
    </row>
    <row r="58" spans="1:14" x14ac:dyDescent="0.4">
      <c r="A58" s="655">
        <f t="shared" si="2"/>
        <v>43282</v>
      </c>
      <c r="B58" s="372">
        <f>DATE(YEAR(B57),MONTH(B57)+1,1)</f>
        <v>43282</v>
      </c>
      <c r="C58" s="371">
        <v>29</v>
      </c>
      <c r="D58" s="371">
        <v>1307</v>
      </c>
      <c r="E58" s="371">
        <v>0</v>
      </c>
      <c r="F58" s="371">
        <v>0</v>
      </c>
      <c r="G58" s="371">
        <v>25</v>
      </c>
      <c r="H58" s="371">
        <v>888</v>
      </c>
      <c r="I58" s="371">
        <v>0</v>
      </c>
      <c r="J58" s="371">
        <v>0</v>
      </c>
      <c r="K58" s="371">
        <v>0</v>
      </c>
      <c r="L58" s="371">
        <v>0</v>
      </c>
      <c r="M58" s="371">
        <v>0</v>
      </c>
      <c r="N58" s="371">
        <v>0</v>
      </c>
    </row>
    <row r="59" spans="1:14" x14ac:dyDescent="0.4">
      <c r="A59" s="655">
        <f t="shared" si="2"/>
        <v>43313</v>
      </c>
      <c r="B59" s="372">
        <f>DATE(YEAR(B58),MONTH(B58)+1,1)</f>
        <v>43313</v>
      </c>
      <c r="C59" s="371">
        <v>26</v>
      </c>
      <c r="D59" s="371">
        <v>2610</v>
      </c>
      <c r="E59" s="371">
        <v>1</v>
      </c>
      <c r="F59" s="371">
        <v>235</v>
      </c>
      <c r="G59" s="371">
        <v>17</v>
      </c>
      <c r="H59" s="371">
        <v>1427</v>
      </c>
      <c r="I59" s="371">
        <v>0</v>
      </c>
      <c r="J59" s="371">
        <v>0</v>
      </c>
      <c r="K59" s="371">
        <v>0</v>
      </c>
      <c r="L59" s="371">
        <v>0</v>
      </c>
      <c r="M59" s="371">
        <v>1</v>
      </c>
      <c r="N59" s="371">
        <v>60</v>
      </c>
    </row>
    <row r="60" spans="1:14" x14ac:dyDescent="0.4">
      <c r="A60" s="655">
        <f t="shared" si="2"/>
        <v>43344</v>
      </c>
      <c r="B60" s="372">
        <f>DATE(YEAR(B59),MONTH(B59)+1,1)</f>
        <v>43344</v>
      </c>
      <c r="C60" s="371">
        <v>24</v>
      </c>
      <c r="D60" s="371">
        <v>2273</v>
      </c>
      <c r="E60" s="371">
        <v>0</v>
      </c>
      <c r="F60" s="371">
        <v>0</v>
      </c>
      <c r="G60" s="371">
        <v>15</v>
      </c>
      <c r="H60" s="371">
        <v>786</v>
      </c>
      <c r="I60" s="371">
        <v>0</v>
      </c>
      <c r="J60" s="371">
        <v>0</v>
      </c>
      <c r="K60" s="371">
        <v>0</v>
      </c>
      <c r="L60" s="371">
        <v>0</v>
      </c>
      <c r="M60" s="371">
        <v>0</v>
      </c>
      <c r="N60" s="371">
        <v>0</v>
      </c>
    </row>
    <row r="61" spans="1:14" x14ac:dyDescent="0.4">
      <c r="A61" s="655">
        <f t="shared" si="2"/>
        <v>43374</v>
      </c>
      <c r="B61" s="372">
        <f>DATE(YEAR(B60),MONTH(B60)+1,1)</f>
        <v>43374</v>
      </c>
      <c r="C61" s="371">
        <v>41</v>
      </c>
      <c r="D61" s="371">
        <v>3619</v>
      </c>
      <c r="E61" s="371">
        <v>1</v>
      </c>
      <c r="F61" s="371">
        <v>191</v>
      </c>
      <c r="G61" s="371">
        <v>35</v>
      </c>
      <c r="H61" s="371">
        <v>2969</v>
      </c>
      <c r="I61" s="371">
        <v>0</v>
      </c>
      <c r="J61" s="371">
        <v>0</v>
      </c>
      <c r="K61" s="371">
        <v>0</v>
      </c>
      <c r="L61" s="371">
        <v>0</v>
      </c>
      <c r="M61" s="371">
        <v>0</v>
      </c>
      <c r="N61" s="371">
        <v>0</v>
      </c>
    </row>
    <row r="62" spans="1:14" x14ac:dyDescent="0.4">
      <c r="A62" s="655">
        <f t="shared" si="2"/>
        <v>43405</v>
      </c>
      <c r="B62" s="372">
        <f>DATE(YEAR(B61),MONTH(B61)+1,1)</f>
        <v>43405</v>
      </c>
      <c r="C62" s="371">
        <v>24</v>
      </c>
      <c r="D62" s="371">
        <v>1396</v>
      </c>
      <c r="E62" s="371">
        <v>2</v>
      </c>
      <c r="F62" s="371">
        <v>170</v>
      </c>
      <c r="G62" s="371">
        <v>18</v>
      </c>
      <c r="H62" s="371">
        <v>1123</v>
      </c>
      <c r="I62" s="371">
        <v>0</v>
      </c>
      <c r="J62" s="371">
        <v>0</v>
      </c>
      <c r="K62" s="371">
        <v>0</v>
      </c>
      <c r="L62" s="371">
        <v>0</v>
      </c>
      <c r="M62" s="371">
        <v>0</v>
      </c>
      <c r="N62" s="371">
        <v>0</v>
      </c>
    </row>
    <row r="63" spans="1:14" ht="19.5" thickBot="1" x14ac:dyDescent="0.45">
      <c r="A63" s="365"/>
      <c r="B63" s="375"/>
      <c r="C63" s="386"/>
      <c r="D63" s="376"/>
      <c r="E63" s="376"/>
      <c r="F63" s="376"/>
      <c r="G63" s="376"/>
      <c r="H63" s="376"/>
      <c r="I63" s="376"/>
      <c r="J63" s="376"/>
      <c r="K63" s="376"/>
      <c r="L63" s="376"/>
      <c r="M63" s="376"/>
      <c r="N63" s="376"/>
    </row>
    <row r="64" spans="1:14" ht="19.5" thickBot="1" x14ac:dyDescent="0.45">
      <c r="A64" s="387"/>
      <c r="B64" s="110"/>
      <c r="C64" s="110"/>
      <c r="D64" s="110"/>
      <c r="E64" s="110"/>
      <c r="F64" s="110"/>
      <c r="G64" s="110"/>
      <c r="H64" s="110"/>
      <c r="I64" s="110"/>
      <c r="J64" s="110"/>
      <c r="K64" s="110"/>
      <c r="L64" s="110"/>
      <c r="M64" s="110"/>
      <c r="N64" s="662"/>
    </row>
    <row r="65" spans="1:14" x14ac:dyDescent="0.4">
      <c r="A65" s="956" t="s">
        <v>234</v>
      </c>
      <c r="B65" s="957"/>
      <c r="C65" s="964" t="s">
        <v>780</v>
      </c>
      <c r="D65" s="957"/>
      <c r="E65" s="964" t="s">
        <v>781</v>
      </c>
      <c r="F65" s="957"/>
      <c r="G65" s="964" t="s">
        <v>782</v>
      </c>
      <c r="H65" s="957"/>
      <c r="I65" s="964" t="s">
        <v>783</v>
      </c>
      <c r="J65" s="957"/>
      <c r="K65" s="964" t="s">
        <v>665</v>
      </c>
      <c r="L65" s="956"/>
      <c r="M65" s="662"/>
      <c r="N65" s="662"/>
    </row>
    <row r="66" spans="1:14" x14ac:dyDescent="0.4">
      <c r="A66" s="958"/>
      <c r="B66" s="959"/>
      <c r="C66" s="955"/>
      <c r="D66" s="961"/>
      <c r="E66" s="955"/>
      <c r="F66" s="961"/>
      <c r="G66" s="955"/>
      <c r="H66" s="961"/>
      <c r="I66" s="955"/>
      <c r="J66" s="961"/>
      <c r="K66" s="955"/>
      <c r="L66" s="960"/>
      <c r="M66" s="662"/>
      <c r="N66" s="662"/>
    </row>
    <row r="67" spans="1:14" ht="13.5" customHeight="1" x14ac:dyDescent="0.4">
      <c r="A67" s="958"/>
      <c r="B67" s="959"/>
      <c r="C67" s="962" t="s">
        <v>188</v>
      </c>
      <c r="D67" s="962" t="s">
        <v>765</v>
      </c>
      <c r="E67" s="962" t="s">
        <v>188</v>
      </c>
      <c r="F67" s="962" t="s">
        <v>765</v>
      </c>
      <c r="G67" s="962" t="s">
        <v>188</v>
      </c>
      <c r="H67" s="962" t="s">
        <v>765</v>
      </c>
      <c r="I67" s="962" t="s">
        <v>188</v>
      </c>
      <c r="J67" s="962" t="s">
        <v>765</v>
      </c>
      <c r="K67" s="962" t="s">
        <v>188</v>
      </c>
      <c r="L67" s="954" t="s">
        <v>765</v>
      </c>
      <c r="M67" s="662"/>
      <c r="N67" s="662"/>
    </row>
    <row r="68" spans="1:14" ht="13.5" customHeight="1" x14ac:dyDescent="0.4">
      <c r="A68" s="960"/>
      <c r="B68" s="961"/>
      <c r="C68" s="963"/>
      <c r="D68" s="963"/>
      <c r="E68" s="963"/>
      <c r="F68" s="963"/>
      <c r="G68" s="963"/>
      <c r="H68" s="963"/>
      <c r="I68" s="963"/>
      <c r="J68" s="963"/>
      <c r="K68" s="963"/>
      <c r="L68" s="955"/>
      <c r="M68" s="662"/>
      <c r="N68" s="662"/>
    </row>
    <row r="69" spans="1:14" x14ac:dyDescent="0.4">
      <c r="A69" s="110"/>
      <c r="B69" s="552"/>
      <c r="C69" s="374"/>
      <c r="D69" s="380" t="s">
        <v>786</v>
      </c>
      <c r="E69" s="380"/>
      <c r="F69" s="380"/>
      <c r="G69" s="380"/>
      <c r="H69" s="380"/>
      <c r="I69" s="380"/>
      <c r="J69" s="380"/>
      <c r="K69" s="380"/>
      <c r="L69" s="380"/>
      <c r="M69" s="662"/>
      <c r="N69" s="662"/>
    </row>
    <row r="70" spans="1:14" x14ac:dyDescent="0.4">
      <c r="A70" s="191">
        <v>27</v>
      </c>
      <c r="B70" s="368" t="s">
        <v>772</v>
      </c>
      <c r="C70" s="370">
        <v>2</v>
      </c>
      <c r="D70" s="370">
        <v>35</v>
      </c>
      <c r="E70" s="370">
        <v>2</v>
      </c>
      <c r="F70" s="370">
        <v>945</v>
      </c>
      <c r="G70" s="370">
        <v>19</v>
      </c>
      <c r="H70" s="370">
        <v>2072</v>
      </c>
      <c r="I70" s="370">
        <v>48</v>
      </c>
      <c r="J70" s="370">
        <v>3782</v>
      </c>
      <c r="K70" s="370">
        <v>5</v>
      </c>
      <c r="L70" s="370">
        <v>189</v>
      </c>
      <c r="M70" s="662"/>
      <c r="N70" s="662"/>
    </row>
    <row r="71" spans="1:14" x14ac:dyDescent="0.4">
      <c r="A71" s="191">
        <v>28</v>
      </c>
      <c r="B71" s="368" t="s">
        <v>787</v>
      </c>
      <c r="C71" s="370">
        <v>13</v>
      </c>
      <c r="D71" s="370">
        <v>582</v>
      </c>
      <c r="E71" s="370">
        <v>2</v>
      </c>
      <c r="F71" s="370">
        <v>1750</v>
      </c>
      <c r="G71" s="370">
        <v>8</v>
      </c>
      <c r="H71" s="370">
        <v>1910</v>
      </c>
      <c r="I71" s="370">
        <v>38</v>
      </c>
      <c r="J71" s="370">
        <v>7603</v>
      </c>
      <c r="K71" s="370">
        <v>10</v>
      </c>
      <c r="L71" s="370">
        <v>457</v>
      </c>
      <c r="M71" s="662"/>
      <c r="N71" s="662"/>
    </row>
    <row r="72" spans="1:14" x14ac:dyDescent="0.4">
      <c r="A72" s="191">
        <v>29</v>
      </c>
      <c r="B72" s="368" t="s">
        <v>788</v>
      </c>
      <c r="C72" s="370">
        <v>5</v>
      </c>
      <c r="D72" s="370">
        <v>385</v>
      </c>
      <c r="E72" s="370">
        <v>6</v>
      </c>
      <c r="F72" s="370">
        <v>7601</v>
      </c>
      <c r="G72" s="370">
        <v>13</v>
      </c>
      <c r="H72" s="370">
        <v>757</v>
      </c>
      <c r="I72" s="370">
        <v>46</v>
      </c>
      <c r="J72" s="370">
        <v>7059</v>
      </c>
      <c r="K72" s="370">
        <v>5</v>
      </c>
      <c r="L72" s="370">
        <v>313</v>
      </c>
      <c r="M72" s="662"/>
      <c r="N72" s="662"/>
    </row>
    <row r="73" spans="1:14" x14ac:dyDescent="0.4">
      <c r="A73" s="110"/>
      <c r="B73" s="552"/>
      <c r="C73" s="371"/>
      <c r="D73" s="369"/>
      <c r="E73" s="369"/>
      <c r="F73" s="369"/>
      <c r="G73" s="369"/>
      <c r="H73" s="369"/>
      <c r="I73" s="369"/>
      <c r="J73" s="369"/>
      <c r="K73" s="369"/>
      <c r="L73" s="369"/>
      <c r="M73" s="662"/>
      <c r="N73" s="662"/>
    </row>
    <row r="74" spans="1:14" x14ac:dyDescent="0.4">
      <c r="A74" s="655">
        <f t="shared" ref="A74:A79" si="3">B74</f>
        <v>43252</v>
      </c>
      <c r="B74" s="372">
        <f>B19</f>
        <v>43252</v>
      </c>
      <c r="C74" s="371">
        <v>0</v>
      </c>
      <c r="D74" s="371">
        <v>0</v>
      </c>
      <c r="E74" s="371">
        <v>1</v>
      </c>
      <c r="F74" s="371">
        <v>179</v>
      </c>
      <c r="G74" s="371">
        <v>1</v>
      </c>
      <c r="H74" s="371">
        <v>290</v>
      </c>
      <c r="I74" s="371">
        <v>1</v>
      </c>
      <c r="J74" s="371">
        <v>63</v>
      </c>
      <c r="K74" s="371">
        <v>2</v>
      </c>
      <c r="L74" s="371">
        <v>156</v>
      </c>
      <c r="M74" s="662"/>
      <c r="N74" s="662"/>
    </row>
    <row r="75" spans="1:14" x14ac:dyDescent="0.4">
      <c r="A75" s="655">
        <f t="shared" si="3"/>
        <v>43282</v>
      </c>
      <c r="B75" s="372">
        <f>DATE(YEAR(B74),MONTH(B74)+1,1)</f>
        <v>43282</v>
      </c>
      <c r="C75" s="371">
        <v>0</v>
      </c>
      <c r="D75" s="371">
        <v>0</v>
      </c>
      <c r="E75" s="371">
        <v>0</v>
      </c>
      <c r="F75" s="371">
        <v>0</v>
      </c>
      <c r="G75" s="371">
        <v>0</v>
      </c>
      <c r="H75" s="371">
        <v>0</v>
      </c>
      <c r="I75" s="371">
        <v>2</v>
      </c>
      <c r="J75" s="371">
        <v>85</v>
      </c>
      <c r="K75" s="371">
        <v>2</v>
      </c>
      <c r="L75" s="371">
        <v>334</v>
      </c>
      <c r="M75" s="662"/>
      <c r="N75" s="662"/>
    </row>
    <row r="76" spans="1:14" x14ac:dyDescent="0.4">
      <c r="A76" s="655">
        <f t="shared" si="3"/>
        <v>43313</v>
      </c>
      <c r="B76" s="372">
        <f>DATE(YEAR(B75),MONTH(B75)+1,1)</f>
        <v>43313</v>
      </c>
      <c r="C76" s="371">
        <v>0</v>
      </c>
      <c r="D76" s="371">
        <v>0</v>
      </c>
      <c r="E76" s="371">
        <v>0</v>
      </c>
      <c r="F76" s="371">
        <v>0</v>
      </c>
      <c r="G76" s="371">
        <v>1</v>
      </c>
      <c r="H76" s="371">
        <v>78</v>
      </c>
      <c r="I76" s="371">
        <v>5</v>
      </c>
      <c r="J76" s="371">
        <v>790</v>
      </c>
      <c r="K76" s="371">
        <v>1</v>
      </c>
      <c r="L76" s="371">
        <v>20</v>
      </c>
      <c r="M76" s="662"/>
      <c r="N76" s="662"/>
    </row>
    <row r="77" spans="1:14" x14ac:dyDescent="0.4">
      <c r="A77" s="655">
        <f t="shared" si="3"/>
        <v>43344</v>
      </c>
      <c r="B77" s="372">
        <f>DATE(YEAR(B76),MONTH(B76)+1,1)</f>
        <v>43344</v>
      </c>
      <c r="C77" s="371">
        <v>0</v>
      </c>
      <c r="D77" s="371">
        <v>0</v>
      </c>
      <c r="E77" s="371">
        <v>2</v>
      </c>
      <c r="F77" s="371">
        <v>895</v>
      </c>
      <c r="G77" s="371">
        <v>3</v>
      </c>
      <c r="H77" s="371">
        <v>260</v>
      </c>
      <c r="I77" s="371">
        <v>2</v>
      </c>
      <c r="J77" s="371">
        <v>270</v>
      </c>
      <c r="K77" s="371">
        <v>2</v>
      </c>
      <c r="L77" s="371">
        <v>62</v>
      </c>
      <c r="M77" s="385"/>
      <c r="N77" s="373"/>
    </row>
    <row r="78" spans="1:14" x14ac:dyDescent="0.4">
      <c r="A78" s="655">
        <f t="shared" si="3"/>
        <v>43374</v>
      </c>
      <c r="B78" s="372">
        <f>DATE(YEAR(B77),MONTH(B77)+1,1)</f>
        <v>43374</v>
      </c>
      <c r="C78" s="371">
        <v>0</v>
      </c>
      <c r="D78" s="371">
        <v>0</v>
      </c>
      <c r="E78" s="371">
        <v>1</v>
      </c>
      <c r="F78" s="371">
        <v>399</v>
      </c>
      <c r="G78" s="371">
        <v>0</v>
      </c>
      <c r="H78" s="371">
        <v>0</v>
      </c>
      <c r="I78" s="371">
        <v>4</v>
      </c>
      <c r="J78" s="371">
        <v>60</v>
      </c>
      <c r="K78" s="371">
        <v>0</v>
      </c>
      <c r="L78" s="371">
        <v>0</v>
      </c>
      <c r="M78" s="385"/>
      <c r="N78" s="373"/>
    </row>
    <row r="79" spans="1:14" x14ac:dyDescent="0.4">
      <c r="A79" s="655">
        <f t="shared" si="3"/>
        <v>43405</v>
      </c>
      <c r="B79" s="372">
        <f>DATE(YEAR(B78),MONTH(B78)+1,1)</f>
        <v>43405</v>
      </c>
      <c r="C79" s="371">
        <v>0</v>
      </c>
      <c r="D79" s="371">
        <v>0</v>
      </c>
      <c r="E79" s="371">
        <v>0</v>
      </c>
      <c r="F79" s="371">
        <v>0</v>
      </c>
      <c r="G79" s="371">
        <v>0</v>
      </c>
      <c r="H79" s="371">
        <v>0</v>
      </c>
      <c r="I79" s="371">
        <v>4</v>
      </c>
      <c r="J79" s="371">
        <v>103</v>
      </c>
      <c r="K79" s="371">
        <v>0</v>
      </c>
      <c r="L79" s="371">
        <v>0</v>
      </c>
      <c r="M79" s="385"/>
      <c r="N79" s="373"/>
    </row>
    <row r="80" spans="1:14" ht="19.5" thickBot="1" x14ac:dyDescent="0.45">
      <c r="A80" s="365"/>
      <c r="B80" s="375"/>
      <c r="C80" s="376"/>
      <c r="D80" s="376"/>
      <c r="E80" s="376"/>
      <c r="F80" s="376"/>
      <c r="G80" s="376"/>
      <c r="H80" s="376"/>
      <c r="I80" s="376"/>
      <c r="J80" s="376"/>
      <c r="K80" s="376"/>
      <c r="L80" s="376"/>
      <c r="M80" s="662"/>
      <c r="N80" s="662"/>
    </row>
    <row r="81" spans="1:14" ht="16.5" customHeight="1" x14ac:dyDescent="0.4">
      <c r="A81" s="191" t="s">
        <v>387</v>
      </c>
      <c r="B81" s="110"/>
      <c r="C81" s="110"/>
      <c r="D81" s="110"/>
      <c r="E81" s="110"/>
      <c r="F81" s="110"/>
      <c r="G81" s="110"/>
      <c r="H81" s="110"/>
      <c r="I81" s="110"/>
      <c r="J81" s="110"/>
      <c r="K81" s="110"/>
      <c r="L81" s="110"/>
      <c r="M81" s="110"/>
      <c r="N81" s="662"/>
    </row>
    <row r="82" spans="1:14" ht="16.5" customHeight="1" x14ac:dyDescent="0.4">
      <c r="A82" s="191" t="s">
        <v>388</v>
      </c>
      <c r="B82" s="110"/>
      <c r="C82" s="110"/>
      <c r="D82" s="110"/>
      <c r="E82" s="110"/>
      <c r="F82" s="110"/>
      <c r="G82" s="110"/>
      <c r="H82" s="110"/>
      <c r="I82" s="110"/>
      <c r="J82" s="110"/>
      <c r="K82" s="110"/>
      <c r="L82" s="110"/>
      <c r="M82" s="110"/>
      <c r="N82" s="662"/>
    </row>
  </sheetData>
  <mergeCells count="73">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M10:N11"/>
    <mergeCell ref="J12:J13"/>
    <mergeCell ref="C10:D11"/>
    <mergeCell ref="E10:F11"/>
    <mergeCell ref="G10:H11"/>
    <mergeCell ref="I10:J11"/>
    <mergeCell ref="C12:C13"/>
    <mergeCell ref="D12:D13"/>
    <mergeCell ref="E12:E13"/>
    <mergeCell ref="K12:K13"/>
    <mergeCell ref="F12:F13"/>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s>
  <phoneticPr fontId="3"/>
  <conditionalFormatting sqref="A20:A24 A37:A41 A58:A62 A75:A79">
    <cfRule type="expression" dxfId="322" priority="1" stopIfTrue="1">
      <formula>YEAR(A20)=YEAR(A19)</formula>
    </cfRule>
  </conditionalFormatting>
  <printOptions horizontalCentered="1"/>
  <pageMargins left="0.59055118110236227" right="0.59055118110236227" top="0.39370078740157483" bottom="0" header="0" footer="0.19685039370078741"/>
  <pageSetup paperSize="9" scale="70"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zoomScale="70" zoomScaleNormal="90" zoomScaleSheetLayoutView="70" workbookViewId="0"/>
  </sheetViews>
  <sheetFormatPr defaultRowHeight="13.5" x14ac:dyDescent="0.4"/>
  <cols>
    <col min="1" max="1" width="3.625" style="173" customWidth="1"/>
    <col min="2" max="2" width="12.625" style="173" customWidth="1"/>
    <col min="3" max="3" width="10.625" style="173" customWidth="1"/>
    <col min="4" max="4" width="2.625" style="173" customWidth="1"/>
    <col min="5" max="12" width="13.125" style="173" customWidth="1"/>
    <col min="13" max="256" width="9" style="173"/>
    <col min="257" max="257" width="3.625" style="173" customWidth="1"/>
    <col min="258" max="258" width="12.625" style="173" customWidth="1"/>
    <col min="259" max="259" width="10.625" style="173" customWidth="1"/>
    <col min="260" max="260" width="2.625" style="173" customWidth="1"/>
    <col min="261" max="268" width="13.125" style="173" customWidth="1"/>
    <col min="269" max="512" width="9" style="173"/>
    <col min="513" max="513" width="3.625" style="173" customWidth="1"/>
    <col min="514" max="514" width="12.625" style="173" customWidth="1"/>
    <col min="515" max="515" width="10.625" style="173" customWidth="1"/>
    <col min="516" max="516" width="2.625" style="173" customWidth="1"/>
    <col min="517" max="524" width="13.125" style="173" customWidth="1"/>
    <col min="525" max="768" width="9" style="173"/>
    <col min="769" max="769" width="3.625" style="173" customWidth="1"/>
    <col min="770" max="770" width="12.625" style="173" customWidth="1"/>
    <col min="771" max="771" width="10.625" style="173" customWidth="1"/>
    <col min="772" max="772" width="2.625" style="173" customWidth="1"/>
    <col min="773" max="780" width="13.125" style="173" customWidth="1"/>
    <col min="781" max="1024" width="9" style="173"/>
    <col min="1025" max="1025" width="3.625" style="173" customWidth="1"/>
    <col min="1026" max="1026" width="12.625" style="173" customWidth="1"/>
    <col min="1027" max="1027" width="10.625" style="173" customWidth="1"/>
    <col min="1028" max="1028" width="2.625" style="173" customWidth="1"/>
    <col min="1029" max="1036" width="13.125" style="173" customWidth="1"/>
    <col min="1037" max="1280" width="9" style="173"/>
    <col min="1281" max="1281" width="3.625" style="173" customWidth="1"/>
    <col min="1282" max="1282" width="12.625" style="173" customWidth="1"/>
    <col min="1283" max="1283" width="10.625" style="173" customWidth="1"/>
    <col min="1284" max="1284" width="2.625" style="173" customWidth="1"/>
    <col min="1285" max="1292" width="13.125" style="173" customWidth="1"/>
    <col min="1293" max="1536" width="9" style="173"/>
    <col min="1537" max="1537" width="3.625" style="173" customWidth="1"/>
    <col min="1538" max="1538" width="12.625" style="173" customWidth="1"/>
    <col min="1539" max="1539" width="10.625" style="173" customWidth="1"/>
    <col min="1540" max="1540" width="2.625" style="173" customWidth="1"/>
    <col min="1541" max="1548" width="13.125" style="173" customWidth="1"/>
    <col min="1549" max="1792" width="9" style="173"/>
    <col min="1793" max="1793" width="3.625" style="173" customWidth="1"/>
    <col min="1794" max="1794" width="12.625" style="173" customWidth="1"/>
    <col min="1795" max="1795" width="10.625" style="173" customWidth="1"/>
    <col min="1796" max="1796" width="2.625" style="173" customWidth="1"/>
    <col min="1797" max="1804" width="13.125" style="173" customWidth="1"/>
    <col min="1805" max="2048" width="9" style="173"/>
    <col min="2049" max="2049" width="3.625" style="173" customWidth="1"/>
    <col min="2050" max="2050" width="12.625" style="173" customWidth="1"/>
    <col min="2051" max="2051" width="10.625" style="173" customWidth="1"/>
    <col min="2052" max="2052" width="2.625" style="173" customWidth="1"/>
    <col min="2053" max="2060" width="13.125" style="173" customWidth="1"/>
    <col min="2061" max="2304" width="9" style="173"/>
    <col min="2305" max="2305" width="3.625" style="173" customWidth="1"/>
    <col min="2306" max="2306" width="12.625" style="173" customWidth="1"/>
    <col min="2307" max="2307" width="10.625" style="173" customWidth="1"/>
    <col min="2308" max="2308" width="2.625" style="173" customWidth="1"/>
    <col min="2309" max="2316" width="13.125" style="173" customWidth="1"/>
    <col min="2317" max="2560" width="9" style="173"/>
    <col min="2561" max="2561" width="3.625" style="173" customWidth="1"/>
    <col min="2562" max="2562" width="12.625" style="173" customWidth="1"/>
    <col min="2563" max="2563" width="10.625" style="173" customWidth="1"/>
    <col min="2564" max="2564" width="2.625" style="173" customWidth="1"/>
    <col min="2565" max="2572" width="13.125" style="173" customWidth="1"/>
    <col min="2573" max="2816" width="9" style="173"/>
    <col min="2817" max="2817" width="3.625" style="173" customWidth="1"/>
    <col min="2818" max="2818" width="12.625" style="173" customWidth="1"/>
    <col min="2819" max="2819" width="10.625" style="173" customWidth="1"/>
    <col min="2820" max="2820" width="2.625" style="173" customWidth="1"/>
    <col min="2821" max="2828" width="13.125" style="173" customWidth="1"/>
    <col min="2829" max="3072" width="9" style="173"/>
    <col min="3073" max="3073" width="3.625" style="173" customWidth="1"/>
    <col min="3074" max="3074" width="12.625" style="173" customWidth="1"/>
    <col min="3075" max="3075" width="10.625" style="173" customWidth="1"/>
    <col min="3076" max="3076" width="2.625" style="173" customWidth="1"/>
    <col min="3077" max="3084" width="13.125" style="173" customWidth="1"/>
    <col min="3085" max="3328" width="9" style="173"/>
    <col min="3329" max="3329" width="3.625" style="173" customWidth="1"/>
    <col min="3330" max="3330" width="12.625" style="173" customWidth="1"/>
    <col min="3331" max="3331" width="10.625" style="173" customWidth="1"/>
    <col min="3332" max="3332" width="2.625" style="173" customWidth="1"/>
    <col min="3333" max="3340" width="13.125" style="173" customWidth="1"/>
    <col min="3341" max="3584" width="9" style="173"/>
    <col min="3585" max="3585" width="3.625" style="173" customWidth="1"/>
    <col min="3586" max="3586" width="12.625" style="173" customWidth="1"/>
    <col min="3587" max="3587" width="10.625" style="173" customWidth="1"/>
    <col min="3588" max="3588" width="2.625" style="173" customWidth="1"/>
    <col min="3589" max="3596" width="13.125" style="173" customWidth="1"/>
    <col min="3597" max="3840" width="9" style="173"/>
    <col min="3841" max="3841" width="3.625" style="173" customWidth="1"/>
    <col min="3842" max="3842" width="12.625" style="173" customWidth="1"/>
    <col min="3843" max="3843" width="10.625" style="173" customWidth="1"/>
    <col min="3844" max="3844" width="2.625" style="173" customWidth="1"/>
    <col min="3845" max="3852" width="13.125" style="173" customWidth="1"/>
    <col min="3853" max="4096" width="9" style="173"/>
    <col min="4097" max="4097" width="3.625" style="173" customWidth="1"/>
    <col min="4098" max="4098" width="12.625" style="173" customWidth="1"/>
    <col min="4099" max="4099" width="10.625" style="173" customWidth="1"/>
    <col min="4100" max="4100" width="2.625" style="173" customWidth="1"/>
    <col min="4101" max="4108" width="13.125" style="173" customWidth="1"/>
    <col min="4109" max="4352" width="9" style="173"/>
    <col min="4353" max="4353" width="3.625" style="173" customWidth="1"/>
    <col min="4354" max="4354" width="12.625" style="173" customWidth="1"/>
    <col min="4355" max="4355" width="10.625" style="173" customWidth="1"/>
    <col min="4356" max="4356" width="2.625" style="173" customWidth="1"/>
    <col min="4357" max="4364" width="13.125" style="173" customWidth="1"/>
    <col min="4365" max="4608" width="9" style="173"/>
    <col min="4609" max="4609" width="3.625" style="173" customWidth="1"/>
    <col min="4610" max="4610" width="12.625" style="173" customWidth="1"/>
    <col min="4611" max="4611" width="10.625" style="173" customWidth="1"/>
    <col min="4612" max="4612" width="2.625" style="173" customWidth="1"/>
    <col min="4613" max="4620" width="13.125" style="173" customWidth="1"/>
    <col min="4621" max="4864" width="9" style="173"/>
    <col min="4865" max="4865" width="3.625" style="173" customWidth="1"/>
    <col min="4866" max="4866" width="12.625" style="173" customWidth="1"/>
    <col min="4867" max="4867" width="10.625" style="173" customWidth="1"/>
    <col min="4868" max="4868" width="2.625" style="173" customWidth="1"/>
    <col min="4869" max="4876" width="13.125" style="173" customWidth="1"/>
    <col min="4877" max="5120" width="9" style="173"/>
    <col min="5121" max="5121" width="3.625" style="173" customWidth="1"/>
    <col min="5122" max="5122" width="12.625" style="173" customWidth="1"/>
    <col min="5123" max="5123" width="10.625" style="173" customWidth="1"/>
    <col min="5124" max="5124" width="2.625" style="173" customWidth="1"/>
    <col min="5125" max="5132" width="13.125" style="173" customWidth="1"/>
    <col min="5133" max="5376" width="9" style="173"/>
    <col min="5377" max="5377" width="3.625" style="173" customWidth="1"/>
    <col min="5378" max="5378" width="12.625" style="173" customWidth="1"/>
    <col min="5379" max="5379" width="10.625" style="173" customWidth="1"/>
    <col min="5380" max="5380" width="2.625" style="173" customWidth="1"/>
    <col min="5381" max="5388" width="13.125" style="173" customWidth="1"/>
    <col min="5389" max="5632" width="9" style="173"/>
    <col min="5633" max="5633" width="3.625" style="173" customWidth="1"/>
    <col min="5634" max="5634" width="12.625" style="173" customWidth="1"/>
    <col min="5635" max="5635" width="10.625" style="173" customWidth="1"/>
    <col min="5636" max="5636" width="2.625" style="173" customWidth="1"/>
    <col min="5637" max="5644" width="13.125" style="173" customWidth="1"/>
    <col min="5645" max="5888" width="9" style="173"/>
    <col min="5889" max="5889" width="3.625" style="173" customWidth="1"/>
    <col min="5890" max="5890" width="12.625" style="173" customWidth="1"/>
    <col min="5891" max="5891" width="10.625" style="173" customWidth="1"/>
    <col min="5892" max="5892" width="2.625" style="173" customWidth="1"/>
    <col min="5893" max="5900" width="13.125" style="173" customWidth="1"/>
    <col min="5901" max="6144" width="9" style="173"/>
    <col min="6145" max="6145" width="3.625" style="173" customWidth="1"/>
    <col min="6146" max="6146" width="12.625" style="173" customWidth="1"/>
    <col min="6147" max="6147" width="10.625" style="173" customWidth="1"/>
    <col min="6148" max="6148" width="2.625" style="173" customWidth="1"/>
    <col min="6149" max="6156" width="13.125" style="173" customWidth="1"/>
    <col min="6157" max="6400" width="9" style="173"/>
    <col min="6401" max="6401" width="3.625" style="173" customWidth="1"/>
    <col min="6402" max="6402" width="12.625" style="173" customWidth="1"/>
    <col min="6403" max="6403" width="10.625" style="173" customWidth="1"/>
    <col min="6404" max="6404" width="2.625" style="173" customWidth="1"/>
    <col min="6405" max="6412" width="13.125" style="173" customWidth="1"/>
    <col min="6413" max="6656" width="9" style="173"/>
    <col min="6657" max="6657" width="3.625" style="173" customWidth="1"/>
    <col min="6658" max="6658" width="12.625" style="173" customWidth="1"/>
    <col min="6659" max="6659" width="10.625" style="173" customWidth="1"/>
    <col min="6660" max="6660" width="2.625" style="173" customWidth="1"/>
    <col min="6661" max="6668" width="13.125" style="173" customWidth="1"/>
    <col min="6669" max="6912" width="9" style="173"/>
    <col min="6913" max="6913" width="3.625" style="173" customWidth="1"/>
    <col min="6914" max="6914" width="12.625" style="173" customWidth="1"/>
    <col min="6915" max="6915" width="10.625" style="173" customWidth="1"/>
    <col min="6916" max="6916" width="2.625" style="173" customWidth="1"/>
    <col min="6917" max="6924" width="13.125" style="173" customWidth="1"/>
    <col min="6925" max="7168" width="9" style="173"/>
    <col min="7169" max="7169" width="3.625" style="173" customWidth="1"/>
    <col min="7170" max="7170" width="12.625" style="173" customWidth="1"/>
    <col min="7171" max="7171" width="10.625" style="173" customWidth="1"/>
    <col min="7172" max="7172" width="2.625" style="173" customWidth="1"/>
    <col min="7173" max="7180" width="13.125" style="173" customWidth="1"/>
    <col min="7181" max="7424" width="9" style="173"/>
    <col min="7425" max="7425" width="3.625" style="173" customWidth="1"/>
    <col min="7426" max="7426" width="12.625" style="173" customWidth="1"/>
    <col min="7427" max="7427" width="10.625" style="173" customWidth="1"/>
    <col min="7428" max="7428" width="2.625" style="173" customWidth="1"/>
    <col min="7429" max="7436" width="13.125" style="173" customWidth="1"/>
    <col min="7437" max="7680" width="9" style="173"/>
    <col min="7681" max="7681" width="3.625" style="173" customWidth="1"/>
    <col min="7682" max="7682" width="12.625" style="173" customWidth="1"/>
    <col min="7683" max="7683" width="10.625" style="173" customWidth="1"/>
    <col min="7684" max="7684" width="2.625" style="173" customWidth="1"/>
    <col min="7685" max="7692" width="13.125" style="173" customWidth="1"/>
    <col min="7693" max="7936" width="9" style="173"/>
    <col min="7937" max="7937" width="3.625" style="173" customWidth="1"/>
    <col min="7938" max="7938" width="12.625" style="173" customWidth="1"/>
    <col min="7939" max="7939" width="10.625" style="173" customWidth="1"/>
    <col min="7940" max="7940" width="2.625" style="173" customWidth="1"/>
    <col min="7941" max="7948" width="13.125" style="173" customWidth="1"/>
    <col min="7949" max="8192" width="9" style="173"/>
    <col min="8193" max="8193" width="3.625" style="173" customWidth="1"/>
    <col min="8194" max="8194" width="12.625" style="173" customWidth="1"/>
    <col min="8195" max="8195" width="10.625" style="173" customWidth="1"/>
    <col min="8196" max="8196" width="2.625" style="173" customWidth="1"/>
    <col min="8197" max="8204" width="13.125" style="173" customWidth="1"/>
    <col min="8205" max="8448" width="9" style="173"/>
    <col min="8449" max="8449" width="3.625" style="173" customWidth="1"/>
    <col min="8450" max="8450" width="12.625" style="173" customWidth="1"/>
    <col min="8451" max="8451" width="10.625" style="173" customWidth="1"/>
    <col min="8452" max="8452" width="2.625" style="173" customWidth="1"/>
    <col min="8453" max="8460" width="13.125" style="173" customWidth="1"/>
    <col min="8461" max="8704" width="9" style="173"/>
    <col min="8705" max="8705" width="3.625" style="173" customWidth="1"/>
    <col min="8706" max="8706" width="12.625" style="173" customWidth="1"/>
    <col min="8707" max="8707" width="10.625" style="173" customWidth="1"/>
    <col min="8708" max="8708" width="2.625" style="173" customWidth="1"/>
    <col min="8709" max="8716" width="13.125" style="173" customWidth="1"/>
    <col min="8717" max="8960" width="9" style="173"/>
    <col min="8961" max="8961" width="3.625" style="173" customWidth="1"/>
    <col min="8962" max="8962" width="12.625" style="173" customWidth="1"/>
    <col min="8963" max="8963" width="10.625" style="173" customWidth="1"/>
    <col min="8964" max="8964" width="2.625" style="173" customWidth="1"/>
    <col min="8965" max="8972" width="13.125" style="173" customWidth="1"/>
    <col min="8973" max="9216" width="9" style="173"/>
    <col min="9217" max="9217" width="3.625" style="173" customWidth="1"/>
    <col min="9218" max="9218" width="12.625" style="173" customWidth="1"/>
    <col min="9219" max="9219" width="10.625" style="173" customWidth="1"/>
    <col min="9220" max="9220" width="2.625" style="173" customWidth="1"/>
    <col min="9221" max="9228" width="13.125" style="173" customWidth="1"/>
    <col min="9229" max="9472" width="9" style="173"/>
    <col min="9473" max="9473" width="3.625" style="173" customWidth="1"/>
    <col min="9474" max="9474" width="12.625" style="173" customWidth="1"/>
    <col min="9475" max="9475" width="10.625" style="173" customWidth="1"/>
    <col min="9476" max="9476" width="2.625" style="173" customWidth="1"/>
    <col min="9477" max="9484" width="13.125" style="173" customWidth="1"/>
    <col min="9485" max="9728" width="9" style="173"/>
    <col min="9729" max="9729" width="3.625" style="173" customWidth="1"/>
    <col min="9730" max="9730" width="12.625" style="173" customWidth="1"/>
    <col min="9731" max="9731" width="10.625" style="173" customWidth="1"/>
    <col min="9732" max="9732" width="2.625" style="173" customWidth="1"/>
    <col min="9733" max="9740" width="13.125" style="173" customWidth="1"/>
    <col min="9741" max="9984" width="9" style="173"/>
    <col min="9985" max="9985" width="3.625" style="173" customWidth="1"/>
    <col min="9986" max="9986" width="12.625" style="173" customWidth="1"/>
    <col min="9987" max="9987" width="10.625" style="173" customWidth="1"/>
    <col min="9988" max="9988" width="2.625" style="173" customWidth="1"/>
    <col min="9989" max="9996" width="13.125" style="173" customWidth="1"/>
    <col min="9997" max="10240" width="9" style="173"/>
    <col min="10241" max="10241" width="3.625" style="173" customWidth="1"/>
    <col min="10242" max="10242" width="12.625" style="173" customWidth="1"/>
    <col min="10243" max="10243" width="10.625" style="173" customWidth="1"/>
    <col min="10244" max="10244" width="2.625" style="173" customWidth="1"/>
    <col min="10245" max="10252" width="13.125" style="173" customWidth="1"/>
    <col min="10253" max="10496" width="9" style="173"/>
    <col min="10497" max="10497" width="3.625" style="173" customWidth="1"/>
    <col min="10498" max="10498" width="12.625" style="173" customWidth="1"/>
    <col min="10499" max="10499" width="10.625" style="173" customWidth="1"/>
    <col min="10500" max="10500" width="2.625" style="173" customWidth="1"/>
    <col min="10501" max="10508" width="13.125" style="173" customWidth="1"/>
    <col min="10509" max="10752" width="9" style="173"/>
    <col min="10753" max="10753" width="3.625" style="173" customWidth="1"/>
    <col min="10754" max="10754" width="12.625" style="173" customWidth="1"/>
    <col min="10755" max="10755" width="10.625" style="173" customWidth="1"/>
    <col min="10756" max="10756" width="2.625" style="173" customWidth="1"/>
    <col min="10757" max="10764" width="13.125" style="173" customWidth="1"/>
    <col min="10765" max="11008" width="9" style="173"/>
    <col min="11009" max="11009" width="3.625" style="173" customWidth="1"/>
    <col min="11010" max="11010" width="12.625" style="173" customWidth="1"/>
    <col min="11011" max="11011" width="10.625" style="173" customWidth="1"/>
    <col min="11012" max="11012" width="2.625" style="173" customWidth="1"/>
    <col min="11013" max="11020" width="13.125" style="173" customWidth="1"/>
    <col min="11021" max="11264" width="9" style="173"/>
    <col min="11265" max="11265" width="3.625" style="173" customWidth="1"/>
    <col min="11266" max="11266" width="12.625" style="173" customWidth="1"/>
    <col min="11267" max="11267" width="10.625" style="173" customWidth="1"/>
    <col min="11268" max="11268" width="2.625" style="173" customWidth="1"/>
    <col min="11269" max="11276" width="13.125" style="173" customWidth="1"/>
    <col min="11277" max="11520" width="9" style="173"/>
    <col min="11521" max="11521" width="3.625" style="173" customWidth="1"/>
    <col min="11522" max="11522" width="12.625" style="173" customWidth="1"/>
    <col min="11523" max="11523" width="10.625" style="173" customWidth="1"/>
    <col min="11524" max="11524" width="2.625" style="173" customWidth="1"/>
    <col min="11525" max="11532" width="13.125" style="173" customWidth="1"/>
    <col min="11533" max="11776" width="9" style="173"/>
    <col min="11777" max="11777" width="3.625" style="173" customWidth="1"/>
    <col min="11778" max="11778" width="12.625" style="173" customWidth="1"/>
    <col min="11779" max="11779" width="10.625" style="173" customWidth="1"/>
    <col min="11780" max="11780" width="2.625" style="173" customWidth="1"/>
    <col min="11781" max="11788" width="13.125" style="173" customWidth="1"/>
    <col min="11789" max="12032" width="9" style="173"/>
    <col min="12033" max="12033" width="3.625" style="173" customWidth="1"/>
    <col min="12034" max="12034" width="12.625" style="173" customWidth="1"/>
    <col min="12035" max="12035" width="10.625" style="173" customWidth="1"/>
    <col min="12036" max="12036" width="2.625" style="173" customWidth="1"/>
    <col min="12037" max="12044" width="13.125" style="173" customWidth="1"/>
    <col min="12045" max="12288" width="9" style="173"/>
    <col min="12289" max="12289" width="3.625" style="173" customWidth="1"/>
    <col min="12290" max="12290" width="12.625" style="173" customWidth="1"/>
    <col min="12291" max="12291" width="10.625" style="173" customWidth="1"/>
    <col min="12292" max="12292" width="2.625" style="173" customWidth="1"/>
    <col min="12293" max="12300" width="13.125" style="173" customWidth="1"/>
    <col min="12301" max="12544" width="9" style="173"/>
    <col min="12545" max="12545" width="3.625" style="173" customWidth="1"/>
    <col min="12546" max="12546" width="12.625" style="173" customWidth="1"/>
    <col min="12547" max="12547" width="10.625" style="173" customWidth="1"/>
    <col min="12548" max="12548" width="2.625" style="173" customWidth="1"/>
    <col min="12549" max="12556" width="13.125" style="173" customWidth="1"/>
    <col min="12557" max="12800" width="9" style="173"/>
    <col min="12801" max="12801" width="3.625" style="173" customWidth="1"/>
    <col min="12802" max="12802" width="12.625" style="173" customWidth="1"/>
    <col min="12803" max="12803" width="10.625" style="173" customWidth="1"/>
    <col min="12804" max="12804" width="2.625" style="173" customWidth="1"/>
    <col min="12805" max="12812" width="13.125" style="173" customWidth="1"/>
    <col min="12813" max="13056" width="9" style="173"/>
    <col min="13057" max="13057" width="3.625" style="173" customWidth="1"/>
    <col min="13058" max="13058" width="12.625" style="173" customWidth="1"/>
    <col min="13059" max="13059" width="10.625" style="173" customWidth="1"/>
    <col min="13060" max="13060" width="2.625" style="173" customWidth="1"/>
    <col min="13061" max="13068" width="13.125" style="173" customWidth="1"/>
    <col min="13069" max="13312" width="9" style="173"/>
    <col min="13313" max="13313" width="3.625" style="173" customWidth="1"/>
    <col min="13314" max="13314" width="12.625" style="173" customWidth="1"/>
    <col min="13315" max="13315" width="10.625" style="173" customWidth="1"/>
    <col min="13316" max="13316" width="2.625" style="173" customWidth="1"/>
    <col min="13317" max="13324" width="13.125" style="173" customWidth="1"/>
    <col min="13325" max="13568" width="9" style="173"/>
    <col min="13569" max="13569" width="3.625" style="173" customWidth="1"/>
    <col min="13570" max="13570" width="12.625" style="173" customWidth="1"/>
    <col min="13571" max="13571" width="10.625" style="173" customWidth="1"/>
    <col min="13572" max="13572" width="2.625" style="173" customWidth="1"/>
    <col min="13573" max="13580" width="13.125" style="173" customWidth="1"/>
    <col min="13581" max="13824" width="9" style="173"/>
    <col min="13825" max="13825" width="3.625" style="173" customWidth="1"/>
    <col min="13826" max="13826" width="12.625" style="173" customWidth="1"/>
    <col min="13827" max="13827" width="10.625" style="173" customWidth="1"/>
    <col min="13828" max="13828" width="2.625" style="173" customWidth="1"/>
    <col min="13829" max="13836" width="13.125" style="173" customWidth="1"/>
    <col min="13837" max="14080" width="9" style="173"/>
    <col min="14081" max="14081" width="3.625" style="173" customWidth="1"/>
    <col min="14082" max="14082" width="12.625" style="173" customWidth="1"/>
    <col min="14083" max="14083" width="10.625" style="173" customWidth="1"/>
    <col min="14084" max="14084" width="2.625" style="173" customWidth="1"/>
    <col min="14085" max="14092" width="13.125" style="173" customWidth="1"/>
    <col min="14093" max="14336" width="9" style="173"/>
    <col min="14337" max="14337" width="3.625" style="173" customWidth="1"/>
    <col min="14338" max="14338" width="12.625" style="173" customWidth="1"/>
    <col min="14339" max="14339" width="10.625" style="173" customWidth="1"/>
    <col min="14340" max="14340" width="2.625" style="173" customWidth="1"/>
    <col min="14341" max="14348" width="13.125" style="173" customWidth="1"/>
    <col min="14349" max="14592" width="9" style="173"/>
    <col min="14593" max="14593" width="3.625" style="173" customWidth="1"/>
    <col min="14594" max="14594" width="12.625" style="173" customWidth="1"/>
    <col min="14595" max="14595" width="10.625" style="173" customWidth="1"/>
    <col min="14596" max="14596" width="2.625" style="173" customWidth="1"/>
    <col min="14597" max="14604" width="13.125" style="173" customWidth="1"/>
    <col min="14605" max="14848" width="9" style="173"/>
    <col min="14849" max="14849" width="3.625" style="173" customWidth="1"/>
    <col min="14850" max="14850" width="12.625" style="173" customWidth="1"/>
    <col min="14851" max="14851" width="10.625" style="173" customWidth="1"/>
    <col min="14852" max="14852" width="2.625" style="173" customWidth="1"/>
    <col min="14853" max="14860" width="13.125" style="173" customWidth="1"/>
    <col min="14861" max="15104" width="9" style="173"/>
    <col min="15105" max="15105" width="3.625" style="173" customWidth="1"/>
    <col min="15106" max="15106" width="12.625" style="173" customWidth="1"/>
    <col min="15107" max="15107" width="10.625" style="173" customWidth="1"/>
    <col min="15108" max="15108" width="2.625" style="173" customWidth="1"/>
    <col min="15109" max="15116" width="13.125" style="173" customWidth="1"/>
    <col min="15117" max="15360" width="9" style="173"/>
    <col min="15361" max="15361" width="3.625" style="173" customWidth="1"/>
    <col min="15362" max="15362" width="12.625" style="173" customWidth="1"/>
    <col min="15363" max="15363" width="10.625" style="173" customWidth="1"/>
    <col min="15364" max="15364" width="2.625" style="173" customWidth="1"/>
    <col min="15365" max="15372" width="13.125" style="173" customWidth="1"/>
    <col min="15373" max="15616" width="9" style="173"/>
    <col min="15617" max="15617" width="3.625" style="173" customWidth="1"/>
    <col min="15618" max="15618" width="12.625" style="173" customWidth="1"/>
    <col min="15619" max="15619" width="10.625" style="173" customWidth="1"/>
    <col min="15620" max="15620" width="2.625" style="173" customWidth="1"/>
    <col min="15621" max="15628" width="13.125" style="173" customWidth="1"/>
    <col min="15629" max="15872" width="9" style="173"/>
    <col min="15873" max="15873" width="3.625" style="173" customWidth="1"/>
    <col min="15874" max="15874" width="12.625" style="173" customWidth="1"/>
    <col min="15875" max="15875" width="10.625" style="173" customWidth="1"/>
    <col min="15876" max="15876" width="2.625" style="173" customWidth="1"/>
    <col min="15877" max="15884" width="13.125" style="173" customWidth="1"/>
    <col min="15885" max="16128" width="9" style="173"/>
    <col min="16129" max="16129" width="3.625" style="173" customWidth="1"/>
    <col min="16130" max="16130" width="12.625" style="173" customWidth="1"/>
    <col min="16131" max="16131" width="10.625" style="173" customWidth="1"/>
    <col min="16132" max="16132" width="2.625" style="173" customWidth="1"/>
    <col min="16133" max="16140" width="13.125" style="173" customWidth="1"/>
    <col min="16141" max="16384" width="9" style="173"/>
  </cols>
  <sheetData>
    <row r="1" spans="1:12" ht="33.75" customHeight="1" x14ac:dyDescent="0.4">
      <c r="A1" s="388" t="s">
        <v>389</v>
      </c>
      <c r="B1" s="389"/>
    </row>
    <row r="2" spans="1:12" ht="60.75" customHeight="1" x14ac:dyDescent="0.4">
      <c r="A2" s="993" t="s">
        <v>390</v>
      </c>
      <c r="B2" s="993"/>
      <c r="C2" s="993"/>
      <c r="D2" s="993"/>
      <c r="E2" s="993"/>
      <c r="F2" s="993"/>
      <c r="G2" s="993"/>
      <c r="H2" s="993"/>
      <c r="I2" s="993"/>
      <c r="J2" s="993"/>
      <c r="K2" s="993"/>
      <c r="L2" s="993"/>
    </row>
    <row r="3" spans="1:12" s="604" customFormat="1" ht="9.75" customHeight="1" x14ac:dyDescent="0.4">
      <c r="A3" s="603"/>
      <c r="B3" s="970" t="s">
        <v>457</v>
      </c>
      <c r="C3" s="970"/>
      <c r="D3" s="970"/>
      <c r="E3" s="970"/>
      <c r="F3" s="970"/>
      <c r="G3" s="970"/>
      <c r="H3" s="970"/>
      <c r="I3" s="970"/>
      <c r="J3" s="970"/>
      <c r="K3" s="970"/>
      <c r="L3" s="970"/>
    </row>
    <row r="4" spans="1:12" ht="14.1" customHeight="1" x14ac:dyDescent="0.4">
      <c r="A4" s="971" t="s">
        <v>391</v>
      </c>
      <c r="B4" s="971"/>
      <c r="C4" s="971"/>
      <c r="D4" s="971"/>
      <c r="E4" s="971"/>
      <c r="F4" s="971"/>
      <c r="G4" s="971"/>
      <c r="H4" s="971"/>
      <c r="I4" s="971"/>
      <c r="J4" s="971"/>
      <c r="K4" s="971"/>
      <c r="L4" s="971"/>
    </row>
    <row r="5" spans="1:12" ht="14.1" customHeight="1" x14ac:dyDescent="0.4">
      <c r="A5" s="971"/>
      <c r="B5" s="971"/>
      <c r="C5" s="971"/>
      <c r="D5" s="971"/>
      <c r="E5" s="971"/>
      <c r="F5" s="971"/>
      <c r="G5" s="971"/>
      <c r="H5" s="971"/>
      <c r="I5" s="971"/>
      <c r="J5" s="971"/>
      <c r="K5" s="971"/>
      <c r="L5" s="971"/>
    </row>
    <row r="6" spans="1:12" ht="14.1" hidden="1" customHeight="1" x14ac:dyDescent="0.4"/>
    <row r="7" spans="1:12" ht="18" customHeight="1" thickBot="1" x14ac:dyDescent="0.45">
      <c r="L7" s="390" t="s">
        <v>392</v>
      </c>
    </row>
    <row r="8" spans="1:12" ht="13.5" customHeight="1" x14ac:dyDescent="0.4">
      <c r="A8" s="983" t="s">
        <v>789</v>
      </c>
      <c r="B8" s="984"/>
      <c r="C8" s="984"/>
      <c r="D8" s="984"/>
      <c r="E8" s="977" t="str">
        <f>TEXT(E10,"[dbnum3][$-411]ggge年")</f>
        <v>平成３０年</v>
      </c>
      <c r="F8" s="977" t="str">
        <f>TEXT(F10,"[dbnum3][$-411]ggge年")</f>
        <v>平成３０年</v>
      </c>
      <c r="G8" s="977" t="str">
        <f>TEXT(G10,"[dbnum3][$-411]ggge年")</f>
        <v>平成３０年</v>
      </c>
      <c r="H8" s="977" t="str">
        <f>TEXT(H10,"[dbnum3][$-411]ggge年")</f>
        <v>平成３０年</v>
      </c>
      <c r="I8" s="977" t="str">
        <f>TEXT(I10,"[dbnum3][$-411]ggge年")</f>
        <v>平成３０年</v>
      </c>
      <c r="J8" s="1298" t="str">
        <f>IF(MONTH(I10)=12,TEXT(VALUE(DATE(YEAR(I10),MONTH(I10)+1,1)),"[dbnum3][$-411]ggge年m月"),TEXT(VALUE(DATE(YEAR(I10),MONTH(I10)+1,1)),"[dbnum3]m月"))</f>
        <v>１１月</v>
      </c>
      <c r="K8" s="1299"/>
      <c r="L8" s="1299"/>
    </row>
    <row r="9" spans="1:12" ht="14.1" customHeight="1" x14ac:dyDescent="0.4">
      <c r="A9" s="985"/>
      <c r="B9" s="936"/>
      <c r="C9" s="936"/>
      <c r="D9" s="936"/>
      <c r="E9" s="978"/>
      <c r="F9" s="978"/>
      <c r="G9" s="978"/>
      <c r="H9" s="978"/>
      <c r="I9" s="978"/>
      <c r="J9" s="1300"/>
      <c r="K9" s="1301"/>
      <c r="L9" s="1301"/>
    </row>
    <row r="10" spans="1:12" ht="14.1" customHeight="1" x14ac:dyDescent="0.4">
      <c r="A10" s="985"/>
      <c r="B10" s="936"/>
      <c r="C10" s="936"/>
      <c r="D10" s="936"/>
      <c r="E10" s="981">
        <v>43252</v>
      </c>
      <c r="F10" s="981">
        <f>DATE(YEAR(E10),MONTH(E10)+1,1)</f>
        <v>43282</v>
      </c>
      <c r="G10" s="981">
        <f>DATE(YEAR(F10),MONTH(F10)+1,1)</f>
        <v>43313</v>
      </c>
      <c r="H10" s="981">
        <f>DATE(YEAR(G10),MONTH(G10)+1,1)</f>
        <v>43344</v>
      </c>
      <c r="I10" s="981">
        <f>DATE(YEAR(H10),MONTH(H10)+1,1)</f>
        <v>43374</v>
      </c>
      <c r="J10" s="976" t="s">
        <v>790</v>
      </c>
      <c r="K10" s="976" t="s">
        <v>791</v>
      </c>
      <c r="L10" s="979" t="s">
        <v>792</v>
      </c>
    </row>
    <row r="11" spans="1:12" ht="14.1" customHeight="1" x14ac:dyDescent="0.4">
      <c r="A11" s="985"/>
      <c r="B11" s="936"/>
      <c r="C11" s="936"/>
      <c r="D11" s="936"/>
      <c r="E11" s="982"/>
      <c r="F11" s="982"/>
      <c r="G11" s="982"/>
      <c r="H11" s="982"/>
      <c r="I11" s="982"/>
      <c r="J11" s="976"/>
      <c r="K11" s="976"/>
      <c r="L11" s="979"/>
    </row>
    <row r="12" spans="1:12" ht="14.1" customHeight="1" x14ac:dyDescent="0.4">
      <c r="D12" s="391"/>
      <c r="E12" s="392"/>
      <c r="F12" s="392"/>
      <c r="G12" s="392"/>
      <c r="H12" s="392"/>
      <c r="I12" s="392"/>
      <c r="J12" s="392"/>
      <c r="K12" s="392"/>
      <c r="L12" s="392"/>
    </row>
    <row r="13" spans="1:12" ht="14.1" customHeight="1" x14ac:dyDescent="0.4">
      <c r="A13" s="980" t="s">
        <v>793</v>
      </c>
      <c r="B13" s="980"/>
      <c r="C13" s="980"/>
      <c r="D13" s="351"/>
      <c r="E13" s="393">
        <v>421453</v>
      </c>
      <c r="F13" s="393">
        <v>355721</v>
      </c>
      <c r="G13" s="393">
        <v>264669</v>
      </c>
      <c r="H13" s="393">
        <v>249226</v>
      </c>
      <c r="I13" s="393">
        <v>249226</v>
      </c>
      <c r="J13" s="393">
        <f>[8]産業別1人平均月間給与額!F6</f>
        <v>261944</v>
      </c>
      <c r="K13" s="393">
        <f>+[8]産業別男女別!D5</f>
        <v>334138</v>
      </c>
      <c r="L13" s="393">
        <f>+[8]産業別男女別!D22</f>
        <v>185318</v>
      </c>
    </row>
    <row r="14" spans="1:12" ht="6.95" customHeight="1" x14ac:dyDescent="0.4">
      <c r="A14" s="660"/>
      <c r="B14" s="660"/>
      <c r="C14" s="660"/>
      <c r="D14" s="351"/>
      <c r="E14" s="393"/>
      <c r="F14" s="393"/>
      <c r="G14" s="393"/>
      <c r="H14" s="393"/>
      <c r="I14" s="393"/>
      <c r="L14" s="393"/>
    </row>
    <row r="15" spans="1:12" ht="14.45" customHeight="1" x14ac:dyDescent="0.4">
      <c r="A15" s="980" t="s">
        <v>794</v>
      </c>
      <c r="B15" s="980"/>
      <c r="C15" s="980"/>
      <c r="D15" s="351"/>
      <c r="E15" s="393">
        <v>640738</v>
      </c>
      <c r="F15" s="393">
        <v>560543</v>
      </c>
      <c r="G15" s="393">
        <v>385645</v>
      </c>
      <c r="H15" s="393">
        <v>353967</v>
      </c>
      <c r="I15" s="393">
        <v>353967</v>
      </c>
      <c r="J15" s="393">
        <f>[8]産業別1人平均月間給与額!F8</f>
        <v>398518</v>
      </c>
      <c r="K15" s="393">
        <f>+[8]産業別男女別!D7</f>
        <v>446103</v>
      </c>
      <c r="L15" s="393">
        <f>+[8]産業別男女別!D24</f>
        <v>228903</v>
      </c>
    </row>
    <row r="16" spans="1:12" ht="14.45" customHeight="1" x14ac:dyDescent="0.4">
      <c r="A16" s="980" t="s">
        <v>795</v>
      </c>
      <c r="B16" s="980"/>
      <c r="C16" s="980"/>
      <c r="D16" s="351"/>
      <c r="E16" s="393">
        <v>518929</v>
      </c>
      <c r="F16" s="393">
        <v>495283</v>
      </c>
      <c r="G16" s="393">
        <v>313320</v>
      </c>
      <c r="H16" s="393">
        <v>289451</v>
      </c>
      <c r="I16" s="393">
        <v>289451</v>
      </c>
      <c r="J16" s="393">
        <f>[8]産業別1人平均月間給与額!F9</f>
        <v>314079</v>
      </c>
      <c r="K16" s="393">
        <f>+[8]産業別男女別!D8</f>
        <v>361436</v>
      </c>
      <c r="L16" s="393">
        <f>+[8]産業別男女別!D25</f>
        <v>190648</v>
      </c>
    </row>
    <row r="17" spans="1:12" ht="14.45" customHeight="1" x14ac:dyDescent="0.4">
      <c r="A17" s="980" t="s">
        <v>796</v>
      </c>
      <c r="B17" s="980"/>
      <c r="C17" s="980"/>
      <c r="D17" s="351"/>
      <c r="E17" s="393">
        <v>1102763</v>
      </c>
      <c r="F17" s="393">
        <v>473679</v>
      </c>
      <c r="G17" s="393">
        <v>418712</v>
      </c>
      <c r="H17" s="393">
        <v>433758</v>
      </c>
      <c r="I17" s="393">
        <v>433758</v>
      </c>
      <c r="J17" s="393">
        <f>[8]産業別1人平均月間給与額!F10</f>
        <v>417970</v>
      </c>
      <c r="K17" s="393">
        <f>+[8]産業別男女別!D9</f>
        <v>445657</v>
      </c>
      <c r="L17" s="393">
        <f>+[8]産業別男女別!D26</f>
        <v>291272</v>
      </c>
    </row>
    <row r="18" spans="1:12" ht="14.45" customHeight="1" x14ac:dyDescent="0.4">
      <c r="A18" s="980" t="s">
        <v>797</v>
      </c>
      <c r="B18" s="980"/>
      <c r="C18" s="980"/>
      <c r="D18" s="351"/>
      <c r="E18" s="393">
        <v>775885</v>
      </c>
      <c r="F18" s="393">
        <v>506539</v>
      </c>
      <c r="G18" s="393">
        <v>371355</v>
      </c>
      <c r="H18" s="393">
        <v>364779</v>
      </c>
      <c r="I18" s="393">
        <v>364779</v>
      </c>
      <c r="J18" s="393">
        <f>[8]産業別1人平均月間給与額!F11</f>
        <v>396444</v>
      </c>
      <c r="K18" s="393">
        <f>+[8]産業別男女別!D10</f>
        <v>455132</v>
      </c>
      <c r="L18" s="393">
        <f>+[8]産業別男女別!D27</f>
        <v>262997</v>
      </c>
    </row>
    <row r="19" spans="1:12" ht="14.45" customHeight="1" x14ac:dyDescent="0.4">
      <c r="A19" s="980" t="s">
        <v>798</v>
      </c>
      <c r="B19" s="980"/>
      <c r="C19" s="980"/>
      <c r="D19" s="351"/>
      <c r="E19" s="393">
        <v>419443</v>
      </c>
      <c r="F19" s="393">
        <v>368600</v>
      </c>
      <c r="G19" s="393">
        <v>290371</v>
      </c>
      <c r="H19" s="393">
        <v>278688</v>
      </c>
      <c r="I19" s="393">
        <v>278688</v>
      </c>
      <c r="J19" s="393">
        <f>[8]産業別1人平均月間給与額!F12</f>
        <v>303759</v>
      </c>
      <c r="K19" s="393">
        <f>+[8]産業別男女別!D11</f>
        <v>329479</v>
      </c>
      <c r="L19" s="393">
        <f>+[8]産業別男女別!D28</f>
        <v>192550</v>
      </c>
    </row>
    <row r="20" spans="1:12" ht="14.45" customHeight="1" x14ac:dyDescent="0.4">
      <c r="A20" s="980" t="s">
        <v>799</v>
      </c>
      <c r="B20" s="980"/>
      <c r="C20" s="980"/>
      <c r="D20" s="351"/>
      <c r="E20" s="393">
        <v>316859</v>
      </c>
      <c r="F20" s="393">
        <v>326170</v>
      </c>
      <c r="G20" s="393">
        <v>256034</v>
      </c>
      <c r="H20" s="393">
        <v>221679</v>
      </c>
      <c r="I20" s="393">
        <v>221679</v>
      </c>
      <c r="J20" s="393">
        <f>[8]産業別1人平均月間給与額!F13</f>
        <v>232435</v>
      </c>
      <c r="K20" s="393">
        <f>+[8]産業別男女別!D12</f>
        <v>314076</v>
      </c>
      <c r="L20" s="393">
        <f>+[8]産業別男女別!D29</f>
        <v>146351</v>
      </c>
    </row>
    <row r="21" spans="1:12" ht="14.45" customHeight="1" x14ac:dyDescent="0.4">
      <c r="A21" s="980" t="s">
        <v>800</v>
      </c>
      <c r="B21" s="980"/>
      <c r="C21" s="980"/>
      <c r="D21" s="351"/>
      <c r="E21" s="393">
        <v>684896</v>
      </c>
      <c r="F21" s="393">
        <v>388146</v>
      </c>
      <c r="G21" s="393">
        <v>316856</v>
      </c>
      <c r="H21" s="393">
        <v>349633</v>
      </c>
      <c r="I21" s="393">
        <v>349633</v>
      </c>
      <c r="J21" s="393">
        <f>[8]産業別1人平均月間給与額!F14</f>
        <v>324648</v>
      </c>
      <c r="K21" s="393">
        <f>+[8]産業別男女別!D13</f>
        <v>444860</v>
      </c>
      <c r="L21" s="393">
        <f>+[8]産業別男女別!D30</f>
        <v>230974</v>
      </c>
    </row>
    <row r="22" spans="1:12" ht="14.45" customHeight="1" x14ac:dyDescent="0.4">
      <c r="A22" s="980" t="s">
        <v>801</v>
      </c>
      <c r="B22" s="980"/>
      <c r="C22" s="980"/>
      <c r="D22" s="351"/>
      <c r="E22" s="393">
        <v>415040</v>
      </c>
      <c r="F22" s="393">
        <v>300999</v>
      </c>
      <c r="G22" s="393">
        <v>243751</v>
      </c>
      <c r="H22" s="393">
        <v>234826</v>
      </c>
      <c r="I22" s="393">
        <v>234826</v>
      </c>
      <c r="J22" s="393">
        <f>[8]産業別1人平均月間給与額!F15</f>
        <v>262386</v>
      </c>
      <c r="K22" s="393">
        <f>+[8]産業別男女別!D14</f>
        <v>312888</v>
      </c>
      <c r="L22" s="393">
        <f>+[8]産業別男女別!D31</f>
        <v>180390</v>
      </c>
    </row>
    <row r="23" spans="1:12" ht="14.45" customHeight="1" x14ac:dyDescent="0.4">
      <c r="A23" s="986" t="s">
        <v>802</v>
      </c>
      <c r="B23" s="986"/>
      <c r="C23" s="986"/>
      <c r="D23" s="351"/>
      <c r="E23" s="393">
        <v>673260</v>
      </c>
      <c r="F23" s="393">
        <v>494796</v>
      </c>
      <c r="G23" s="393">
        <v>341290</v>
      </c>
      <c r="H23" s="393">
        <v>314474</v>
      </c>
      <c r="I23" s="393">
        <v>314474</v>
      </c>
      <c r="J23" s="393">
        <f>[8]産業別1人平均月間給与額!F16</f>
        <v>339129</v>
      </c>
      <c r="K23" s="393">
        <f>+[8]産業別男女別!D15</f>
        <v>421216</v>
      </c>
      <c r="L23" s="393">
        <f>+[8]産業別男女別!D32</f>
        <v>210078</v>
      </c>
    </row>
    <row r="24" spans="1:12" ht="14.45" customHeight="1" x14ac:dyDescent="0.4">
      <c r="A24" s="980" t="s">
        <v>803</v>
      </c>
      <c r="B24" s="980"/>
      <c r="C24" s="980"/>
      <c r="D24" s="351"/>
      <c r="E24" s="393">
        <v>113135</v>
      </c>
      <c r="F24" s="393">
        <v>124648</v>
      </c>
      <c r="G24" s="393">
        <v>108469</v>
      </c>
      <c r="H24" s="393">
        <v>106076</v>
      </c>
      <c r="I24" s="393">
        <v>106076</v>
      </c>
      <c r="J24" s="393">
        <f>[8]産業別1人平均月間給与額!F17</f>
        <v>112618</v>
      </c>
      <c r="K24" s="393">
        <f>+[8]産業別男女別!D16</f>
        <v>123478</v>
      </c>
      <c r="L24" s="393">
        <f>+[8]産業別男女別!D33</f>
        <v>105386</v>
      </c>
    </row>
    <row r="25" spans="1:12" ht="14.45" customHeight="1" x14ac:dyDescent="0.4">
      <c r="A25" s="991" t="s">
        <v>804</v>
      </c>
      <c r="B25" s="991"/>
      <c r="C25" s="991"/>
      <c r="D25" s="351"/>
      <c r="E25" s="393">
        <v>221442</v>
      </c>
      <c r="F25" s="393">
        <v>221928</v>
      </c>
      <c r="G25" s="393">
        <v>166707</v>
      </c>
      <c r="H25" s="393">
        <v>155786</v>
      </c>
      <c r="I25" s="393">
        <v>155786</v>
      </c>
      <c r="J25" s="393">
        <f>[8]産業別1人平均月間給与額!F18</f>
        <v>161212</v>
      </c>
      <c r="K25" s="393">
        <f>+[8]産業別男女別!D17</f>
        <v>205167</v>
      </c>
      <c r="L25" s="393">
        <f>+[8]産業別男女別!D34</f>
        <v>137000</v>
      </c>
    </row>
    <row r="26" spans="1:12" ht="14.45" customHeight="1" x14ac:dyDescent="0.4">
      <c r="A26" s="980" t="s">
        <v>805</v>
      </c>
      <c r="B26" s="980"/>
      <c r="C26" s="980"/>
      <c r="D26" s="351"/>
      <c r="E26" s="393">
        <v>786331</v>
      </c>
      <c r="F26" s="393">
        <v>389102</v>
      </c>
      <c r="G26" s="393">
        <v>312386</v>
      </c>
      <c r="H26" s="393">
        <v>311303</v>
      </c>
      <c r="I26" s="393">
        <v>311303</v>
      </c>
      <c r="J26" s="393">
        <f>[8]産業別1人平均月間給与額!F19</f>
        <v>294459</v>
      </c>
      <c r="K26" s="393">
        <f>+[8]産業別男女別!D18</f>
        <v>336000</v>
      </c>
      <c r="L26" s="393">
        <f>+[8]産業別男女別!D35</f>
        <v>256277</v>
      </c>
    </row>
    <row r="27" spans="1:12" ht="14.45" customHeight="1" x14ac:dyDescent="0.4">
      <c r="A27" s="980" t="s">
        <v>806</v>
      </c>
      <c r="B27" s="980"/>
      <c r="C27" s="980"/>
      <c r="D27" s="351"/>
      <c r="E27" s="393">
        <v>398865</v>
      </c>
      <c r="F27" s="393">
        <v>357098</v>
      </c>
      <c r="G27" s="393">
        <v>265651</v>
      </c>
      <c r="H27" s="393">
        <v>252793</v>
      </c>
      <c r="I27" s="393">
        <v>252793</v>
      </c>
      <c r="J27" s="393">
        <f>[8]産業別1人平均月間給与額!F20</f>
        <v>258741</v>
      </c>
      <c r="K27" s="393">
        <f>+[8]産業別男女別!D19</f>
        <v>352213</v>
      </c>
      <c r="L27" s="393">
        <f>+[8]産業別男女別!D36</f>
        <v>226600</v>
      </c>
    </row>
    <row r="28" spans="1:12" ht="14.45" customHeight="1" x14ac:dyDescent="0.4">
      <c r="A28" s="980" t="s">
        <v>807</v>
      </c>
      <c r="B28" s="980"/>
      <c r="C28" s="980"/>
      <c r="D28" s="351"/>
      <c r="E28" s="393">
        <v>493141</v>
      </c>
      <c r="F28" s="393">
        <v>498745</v>
      </c>
      <c r="G28" s="393">
        <v>315986</v>
      </c>
      <c r="H28" s="393">
        <v>329191</v>
      </c>
      <c r="I28" s="393">
        <v>329191</v>
      </c>
      <c r="J28" s="393">
        <f>[8]産業別1人平均月間給与額!F21</f>
        <v>313161</v>
      </c>
      <c r="K28" s="393">
        <f>+[8]産業別男女別!D20</f>
        <v>392931</v>
      </c>
      <c r="L28" s="393">
        <f>+[8]産業別男女別!D37</f>
        <v>233938</v>
      </c>
    </row>
    <row r="29" spans="1:12" ht="14.45" customHeight="1" x14ac:dyDescent="0.4">
      <c r="A29" s="989" t="s">
        <v>808</v>
      </c>
      <c r="B29" s="989"/>
      <c r="C29" s="989"/>
      <c r="D29" s="351"/>
      <c r="E29" s="393">
        <v>268054</v>
      </c>
      <c r="F29" s="393">
        <v>255916</v>
      </c>
      <c r="G29" s="393">
        <v>213698</v>
      </c>
      <c r="H29" s="393">
        <v>208317</v>
      </c>
      <c r="I29" s="393">
        <v>208317</v>
      </c>
      <c r="J29" s="393">
        <f>[8]産業別1人平均月間給与額!F22</f>
        <v>229227</v>
      </c>
      <c r="K29" s="393">
        <f>+[8]産業別男女別!D21</f>
        <v>297050</v>
      </c>
      <c r="L29" s="393">
        <f>+[8]産業別男女別!D38</f>
        <v>165129</v>
      </c>
    </row>
    <row r="30" spans="1:12" ht="9" customHeight="1" thickBot="1" x14ac:dyDescent="0.45">
      <c r="A30" s="988"/>
      <c r="B30" s="988"/>
      <c r="C30" s="988"/>
      <c r="D30" s="394"/>
      <c r="E30" s="395"/>
      <c r="F30" s="395"/>
      <c r="G30" s="395"/>
      <c r="H30" s="395"/>
      <c r="I30" s="395"/>
      <c r="J30" s="396"/>
      <c r="K30" s="395"/>
      <c r="L30" s="395"/>
    </row>
    <row r="31" spans="1:12" ht="32.25" customHeight="1" x14ac:dyDescent="0.4">
      <c r="A31" s="990" t="s">
        <v>809</v>
      </c>
      <c r="B31" s="990"/>
      <c r="C31" s="990"/>
      <c r="D31" s="990"/>
      <c r="E31" s="990"/>
      <c r="F31" s="990"/>
      <c r="G31" s="990"/>
      <c r="H31" s="990"/>
      <c r="I31" s="990"/>
      <c r="J31" s="990"/>
      <c r="K31" s="990"/>
      <c r="L31" s="990"/>
    </row>
    <row r="32" spans="1:12" ht="18.75" customHeight="1" x14ac:dyDescent="0.4">
      <c r="A32" s="397" t="s">
        <v>464</v>
      </c>
      <c r="B32" s="398"/>
      <c r="C32" s="398"/>
    </row>
    <row r="33" spans="1:12" ht="14.1" customHeight="1" x14ac:dyDescent="0.4">
      <c r="A33" s="353"/>
      <c r="B33" s="398"/>
      <c r="C33" s="398"/>
    </row>
    <row r="34" spans="1:12" ht="5.25" customHeight="1" x14ac:dyDescent="0.4"/>
    <row r="35" spans="1:12" ht="14.1" customHeight="1" x14ac:dyDescent="0.4">
      <c r="A35" s="971" t="s">
        <v>810</v>
      </c>
      <c r="B35" s="971"/>
      <c r="C35" s="971"/>
      <c r="D35" s="971"/>
      <c r="E35" s="971"/>
      <c r="F35" s="971"/>
      <c r="G35" s="971"/>
      <c r="H35" s="971"/>
      <c r="I35" s="971"/>
      <c r="J35" s="971"/>
      <c r="K35" s="971"/>
      <c r="L35" s="971"/>
    </row>
    <row r="36" spans="1:12" ht="14.1" customHeight="1" x14ac:dyDescent="0.4">
      <c r="A36" s="971"/>
      <c r="B36" s="971"/>
      <c r="C36" s="971"/>
      <c r="D36" s="971"/>
      <c r="E36" s="971"/>
      <c r="F36" s="971"/>
      <c r="G36" s="971"/>
      <c r="H36" s="971"/>
      <c r="I36" s="971"/>
      <c r="J36" s="971"/>
      <c r="K36" s="971"/>
      <c r="L36" s="971"/>
    </row>
    <row r="37" spans="1:12" ht="18.75" customHeight="1" thickBot="1" x14ac:dyDescent="0.45">
      <c r="K37" s="987" t="s">
        <v>811</v>
      </c>
      <c r="L37" s="987"/>
    </row>
    <row r="38" spans="1:12" ht="14.1" customHeight="1" x14ac:dyDescent="0.4">
      <c r="A38" s="983" t="s">
        <v>789</v>
      </c>
      <c r="B38" s="984"/>
      <c r="C38" s="984"/>
      <c r="D38" s="984"/>
      <c r="E38" s="977" t="str">
        <f t="shared" ref="E38:J38" si="0">E8</f>
        <v>平成３０年</v>
      </c>
      <c r="F38" s="977" t="str">
        <f t="shared" si="0"/>
        <v>平成３０年</v>
      </c>
      <c r="G38" s="977" t="str">
        <f t="shared" si="0"/>
        <v>平成３０年</v>
      </c>
      <c r="H38" s="977" t="str">
        <f t="shared" si="0"/>
        <v>平成３０年</v>
      </c>
      <c r="I38" s="977" t="str">
        <f t="shared" si="0"/>
        <v>平成３０年</v>
      </c>
      <c r="J38" s="972" t="str">
        <f t="shared" si="0"/>
        <v>１１月</v>
      </c>
      <c r="K38" s="973"/>
      <c r="L38" s="973"/>
    </row>
    <row r="39" spans="1:12" ht="14.1" customHeight="1" x14ac:dyDescent="0.4">
      <c r="A39" s="985"/>
      <c r="B39" s="936"/>
      <c r="C39" s="936"/>
      <c r="D39" s="936"/>
      <c r="E39" s="978"/>
      <c r="F39" s="978"/>
      <c r="G39" s="978"/>
      <c r="H39" s="978"/>
      <c r="I39" s="978"/>
      <c r="J39" s="974"/>
      <c r="K39" s="975"/>
      <c r="L39" s="975"/>
    </row>
    <row r="40" spans="1:12" ht="18.75" customHeight="1" x14ac:dyDescent="0.4">
      <c r="A40" s="985"/>
      <c r="B40" s="936"/>
      <c r="C40" s="936"/>
      <c r="D40" s="936"/>
      <c r="E40" s="981">
        <f>E10</f>
        <v>43252</v>
      </c>
      <c r="F40" s="981">
        <f>F10</f>
        <v>43282</v>
      </c>
      <c r="G40" s="981">
        <f>G10</f>
        <v>43313</v>
      </c>
      <c r="H40" s="981">
        <f>H10</f>
        <v>43344</v>
      </c>
      <c r="I40" s="981">
        <f>I10</f>
        <v>43374</v>
      </c>
      <c r="J40" s="399" t="s">
        <v>812</v>
      </c>
      <c r="K40" s="399" t="s">
        <v>813</v>
      </c>
      <c r="L40" s="400" t="s">
        <v>814</v>
      </c>
    </row>
    <row r="41" spans="1:12" ht="18.75" customHeight="1" x14ac:dyDescent="0.4">
      <c r="A41" s="985"/>
      <c r="B41" s="936"/>
      <c r="C41" s="936"/>
      <c r="D41" s="936"/>
      <c r="E41" s="982"/>
      <c r="F41" s="982"/>
      <c r="G41" s="982"/>
      <c r="H41" s="982"/>
      <c r="I41" s="982"/>
      <c r="J41" s="401" t="s">
        <v>815</v>
      </c>
      <c r="K41" s="401" t="s">
        <v>816</v>
      </c>
      <c r="L41" s="402" t="s">
        <v>817</v>
      </c>
    </row>
    <row r="42" spans="1:12" ht="14.1" customHeight="1" x14ac:dyDescent="0.4">
      <c r="D42" s="391"/>
      <c r="E42" s="392"/>
      <c r="F42" s="392"/>
      <c r="G42" s="392"/>
      <c r="H42" s="392"/>
      <c r="I42" s="392"/>
      <c r="J42" s="392"/>
      <c r="K42" s="392"/>
    </row>
    <row r="43" spans="1:12" ht="14.1" customHeight="1" x14ac:dyDescent="0.4">
      <c r="A43" s="980" t="s">
        <v>818</v>
      </c>
      <c r="B43" s="980"/>
      <c r="C43" s="980"/>
      <c r="D43" s="351"/>
      <c r="E43" s="403">
        <v>146.69999999999999</v>
      </c>
      <c r="F43" s="403">
        <v>145.5</v>
      </c>
      <c r="G43" s="403">
        <v>141.1</v>
      </c>
      <c r="H43" s="403">
        <v>144.30000000000001</v>
      </c>
      <c r="I43" s="403">
        <v>144.30000000000001</v>
      </c>
      <c r="J43" s="404">
        <f>+[8]産業別1人平均実労働時間!F5</f>
        <v>144.80000000000001</v>
      </c>
      <c r="K43" s="404">
        <f>+[8]産業別1人平均実労働時間!AM5</f>
        <v>134.19999999999999</v>
      </c>
      <c r="L43" s="404">
        <f>+[8]産業別1人平均実労働時間!BT5</f>
        <v>10.6</v>
      </c>
    </row>
    <row r="44" spans="1:12" ht="6.95" customHeight="1" x14ac:dyDescent="0.4">
      <c r="A44" s="660"/>
      <c r="B44" s="660"/>
      <c r="C44" s="660"/>
      <c r="D44" s="351"/>
      <c r="E44" s="403"/>
      <c r="F44" s="403"/>
      <c r="G44" s="403"/>
      <c r="H44" s="403"/>
      <c r="I44" s="403"/>
      <c r="J44" s="404"/>
      <c r="K44" s="404"/>
      <c r="L44" s="404"/>
    </row>
    <row r="45" spans="1:12" ht="14.45" customHeight="1" x14ac:dyDescent="0.4">
      <c r="A45" s="980" t="s">
        <v>794</v>
      </c>
      <c r="B45" s="980"/>
      <c r="C45" s="980"/>
      <c r="D45" s="351"/>
      <c r="E45" s="403">
        <v>177.9</v>
      </c>
      <c r="F45" s="403">
        <v>179</v>
      </c>
      <c r="G45" s="403">
        <v>170.5</v>
      </c>
      <c r="H45" s="403">
        <v>178.3</v>
      </c>
      <c r="I45" s="403">
        <v>178.3</v>
      </c>
      <c r="J45" s="404">
        <f>+[8]産業別1人平均実労働時間!F7</f>
        <v>179.3</v>
      </c>
      <c r="K45" s="404">
        <f>+[8]産業別1人平均実労働時間!AM7</f>
        <v>161.1</v>
      </c>
      <c r="L45" s="404">
        <f>+[8]産業別1人平均実労働時間!BT7</f>
        <v>18.2</v>
      </c>
    </row>
    <row r="46" spans="1:12" ht="14.45" customHeight="1" x14ac:dyDescent="0.4">
      <c r="A46" s="980" t="s">
        <v>795</v>
      </c>
      <c r="B46" s="980"/>
      <c r="C46" s="980"/>
      <c r="D46" s="351"/>
      <c r="E46" s="403">
        <v>169.7</v>
      </c>
      <c r="F46" s="403">
        <v>168.8</v>
      </c>
      <c r="G46" s="403">
        <v>158.4</v>
      </c>
      <c r="H46" s="403">
        <v>167.9</v>
      </c>
      <c r="I46" s="403">
        <v>167.9</v>
      </c>
      <c r="J46" s="404">
        <f>+[8]産業別1人平均実労働時間!F8</f>
        <v>172.4</v>
      </c>
      <c r="K46" s="404">
        <f>+[8]産業別1人平均実労働時間!AM8</f>
        <v>154.9</v>
      </c>
      <c r="L46" s="404">
        <f>+[8]産業別1人平均実労働時間!BT8</f>
        <v>17.5</v>
      </c>
    </row>
    <row r="47" spans="1:12" ht="14.45" customHeight="1" x14ac:dyDescent="0.4">
      <c r="A47" s="980" t="s">
        <v>796</v>
      </c>
      <c r="B47" s="980"/>
      <c r="C47" s="980"/>
      <c r="D47" s="351"/>
      <c r="E47" s="403">
        <v>151.80000000000001</v>
      </c>
      <c r="F47" s="403">
        <v>160.5</v>
      </c>
      <c r="G47" s="403">
        <v>155.69999999999999</v>
      </c>
      <c r="H47" s="403">
        <v>162.30000000000001</v>
      </c>
      <c r="I47" s="403">
        <v>162.30000000000001</v>
      </c>
      <c r="J47" s="404">
        <f>+[8]産業別1人平均実労働時間!F9</f>
        <v>153.1</v>
      </c>
      <c r="K47" s="404">
        <f>+[8]産業別1人平均実労働時間!AM9</f>
        <v>142.19999999999999</v>
      </c>
      <c r="L47" s="404">
        <f>+[8]産業別1人平均実労働時間!BT9</f>
        <v>10.9</v>
      </c>
    </row>
    <row r="48" spans="1:12" ht="14.45" customHeight="1" x14ac:dyDescent="0.4">
      <c r="A48" s="980" t="s">
        <v>797</v>
      </c>
      <c r="B48" s="980"/>
      <c r="C48" s="980"/>
      <c r="D48" s="351"/>
      <c r="E48" s="403">
        <v>153.30000000000001</v>
      </c>
      <c r="F48" s="403">
        <v>154.5</v>
      </c>
      <c r="G48" s="403">
        <v>150.69999999999999</v>
      </c>
      <c r="H48" s="403">
        <v>150.1</v>
      </c>
      <c r="I48" s="403">
        <v>150.1</v>
      </c>
      <c r="J48" s="404">
        <f>+[8]産業別1人平均実労働時間!F10</f>
        <v>152.19999999999999</v>
      </c>
      <c r="K48" s="404">
        <f>+[8]産業別1人平均実労働時間!AM10</f>
        <v>140</v>
      </c>
      <c r="L48" s="404">
        <f>+[8]産業別1人平均実労働時間!BT10</f>
        <v>12.2</v>
      </c>
    </row>
    <row r="49" spans="1:12" ht="14.45" customHeight="1" x14ac:dyDescent="0.4">
      <c r="A49" s="980" t="s">
        <v>819</v>
      </c>
      <c r="B49" s="980"/>
      <c r="C49" s="980"/>
      <c r="D49" s="351"/>
      <c r="E49" s="403">
        <v>181.5</v>
      </c>
      <c r="F49" s="403">
        <v>189.3</v>
      </c>
      <c r="G49" s="403">
        <v>183.1</v>
      </c>
      <c r="H49" s="403">
        <v>183.8</v>
      </c>
      <c r="I49" s="403">
        <v>183.8</v>
      </c>
      <c r="J49" s="404">
        <f>+[8]産業別1人平均実労働時間!F11</f>
        <v>181.8</v>
      </c>
      <c r="K49" s="404">
        <f>+[8]産業別1人平均実労働時間!AM11</f>
        <v>152.69999999999999</v>
      </c>
      <c r="L49" s="404">
        <f>+[8]産業別1人平均実労働時間!BT11</f>
        <v>29.1</v>
      </c>
    </row>
    <row r="50" spans="1:12" ht="14.45" customHeight="1" x14ac:dyDescent="0.4">
      <c r="A50" s="980" t="s">
        <v>820</v>
      </c>
      <c r="B50" s="980"/>
      <c r="C50" s="980"/>
      <c r="D50" s="351"/>
      <c r="E50" s="403">
        <v>140.30000000000001</v>
      </c>
      <c r="F50" s="403">
        <v>139.19999999999999</v>
      </c>
      <c r="G50" s="403">
        <v>136.19999999999999</v>
      </c>
      <c r="H50" s="403">
        <v>137.5</v>
      </c>
      <c r="I50" s="403">
        <v>137.5</v>
      </c>
      <c r="J50" s="404">
        <f>+[8]産業別1人平均実労働時間!F12</f>
        <v>139.5</v>
      </c>
      <c r="K50" s="404">
        <f>+[8]産業別1人平均実労働時間!AM12</f>
        <v>131.6</v>
      </c>
      <c r="L50" s="404">
        <f>+[8]産業別1人平均実労働時間!BT12</f>
        <v>7.9</v>
      </c>
    </row>
    <row r="51" spans="1:12" ht="14.45" customHeight="1" x14ac:dyDescent="0.4">
      <c r="A51" s="980" t="s">
        <v>821</v>
      </c>
      <c r="B51" s="980"/>
      <c r="C51" s="980"/>
      <c r="D51" s="351"/>
      <c r="E51" s="403">
        <v>148.1</v>
      </c>
      <c r="F51" s="403">
        <v>152</v>
      </c>
      <c r="G51" s="403">
        <v>151.4</v>
      </c>
      <c r="H51" s="403">
        <v>149</v>
      </c>
      <c r="I51" s="403">
        <v>149</v>
      </c>
      <c r="J51" s="404">
        <f>+[8]産業別1人平均実労働時間!F13</f>
        <v>153.5</v>
      </c>
      <c r="K51" s="404">
        <f>+[8]産業別1人平均実労働時間!AM13</f>
        <v>142.30000000000001</v>
      </c>
      <c r="L51" s="404">
        <f>+[8]産業別1人平均実労働時間!BT13</f>
        <v>11.2</v>
      </c>
    </row>
    <row r="52" spans="1:12" ht="14.45" customHeight="1" x14ac:dyDescent="0.4">
      <c r="A52" s="980" t="s">
        <v>822</v>
      </c>
      <c r="B52" s="980"/>
      <c r="C52" s="980"/>
      <c r="D52" s="351"/>
      <c r="E52" s="403">
        <v>164</v>
      </c>
      <c r="F52" s="403">
        <v>145.69999999999999</v>
      </c>
      <c r="G52" s="403">
        <v>140.9</v>
      </c>
      <c r="H52" s="403">
        <v>147.9</v>
      </c>
      <c r="I52" s="403">
        <v>147.9</v>
      </c>
      <c r="J52" s="404">
        <f>+[8]産業別1人平均実労働時間!F14</f>
        <v>146.6</v>
      </c>
      <c r="K52" s="404">
        <f>+[8]産業別1人平均実労働時間!AM14</f>
        <v>136.80000000000001</v>
      </c>
      <c r="L52" s="404">
        <f>+[8]産業別1人平均実労働時間!BT14</f>
        <v>9.8000000000000007</v>
      </c>
    </row>
    <row r="53" spans="1:12" ht="14.45" customHeight="1" x14ac:dyDescent="0.4">
      <c r="A53" s="986" t="s">
        <v>802</v>
      </c>
      <c r="B53" s="986"/>
      <c r="C53" s="986"/>
      <c r="D53" s="351"/>
      <c r="E53" s="403">
        <v>144.4</v>
      </c>
      <c r="F53" s="403">
        <v>162.69999999999999</v>
      </c>
      <c r="G53" s="403">
        <v>152.69999999999999</v>
      </c>
      <c r="H53" s="403">
        <v>157.19999999999999</v>
      </c>
      <c r="I53" s="403">
        <v>157.19999999999999</v>
      </c>
      <c r="J53" s="404">
        <f>+[8]産業別1人平均実労働時間!F15</f>
        <v>161.1</v>
      </c>
      <c r="K53" s="404">
        <f>+[8]産業別1人平均実労働時間!AM15</f>
        <v>150.9</v>
      </c>
      <c r="L53" s="404">
        <f>+[8]産業別1人平均実労働時間!BT15</f>
        <v>10.199999999999999</v>
      </c>
    </row>
    <row r="54" spans="1:12" ht="14.45" customHeight="1" x14ac:dyDescent="0.4">
      <c r="A54" s="980" t="s">
        <v>823</v>
      </c>
      <c r="B54" s="980"/>
      <c r="C54" s="980"/>
      <c r="D54" s="351"/>
      <c r="E54" s="403">
        <v>93.3</v>
      </c>
      <c r="F54" s="403">
        <v>92.9</v>
      </c>
      <c r="G54" s="403">
        <v>95</v>
      </c>
      <c r="H54" s="403">
        <v>89.4</v>
      </c>
      <c r="I54" s="403">
        <v>89.4</v>
      </c>
      <c r="J54" s="404">
        <f>+[8]産業別1人平均実労働時間!F16</f>
        <v>92</v>
      </c>
      <c r="K54" s="404">
        <f>+[8]産業別1人平均実労働時間!AM16</f>
        <v>87.7</v>
      </c>
      <c r="L54" s="404">
        <f>+[8]産業別1人平均実労働時間!BT16</f>
        <v>4.3</v>
      </c>
    </row>
    <row r="55" spans="1:12" ht="14.45" customHeight="1" x14ac:dyDescent="0.4">
      <c r="A55" s="991" t="s">
        <v>804</v>
      </c>
      <c r="B55" s="991"/>
      <c r="C55" s="991"/>
      <c r="D55" s="351"/>
      <c r="E55" s="403">
        <v>141.80000000000001</v>
      </c>
      <c r="F55" s="403">
        <v>129.80000000000001</v>
      </c>
      <c r="G55" s="403">
        <v>124.7</v>
      </c>
      <c r="H55" s="403">
        <v>126.3</v>
      </c>
      <c r="I55" s="403">
        <v>126.3</v>
      </c>
      <c r="J55" s="404">
        <f>+[8]産業別1人平均実労働時間!F17</f>
        <v>122.6</v>
      </c>
      <c r="K55" s="404">
        <f>+[8]産業別1人平均実労働時間!AM17</f>
        <v>114.7</v>
      </c>
      <c r="L55" s="404">
        <f>+[8]産業別1人平均実労働時間!BT17</f>
        <v>7.9</v>
      </c>
    </row>
    <row r="56" spans="1:12" ht="14.45" customHeight="1" x14ac:dyDescent="0.4">
      <c r="A56" s="980" t="s">
        <v>805</v>
      </c>
      <c r="B56" s="980"/>
      <c r="C56" s="980"/>
      <c r="D56" s="351"/>
      <c r="E56" s="403">
        <v>135.69999999999999</v>
      </c>
      <c r="F56" s="403">
        <v>133.6</v>
      </c>
      <c r="G56" s="403">
        <v>111.2</v>
      </c>
      <c r="H56" s="403">
        <v>139.19999999999999</v>
      </c>
      <c r="I56" s="403">
        <v>139.19999999999999</v>
      </c>
      <c r="J56" s="404">
        <f>+[8]産業別1人平均実労働時間!F18</f>
        <v>129.69999999999999</v>
      </c>
      <c r="K56" s="404">
        <f>+[8]産業別1人平均実労働時間!AM18</f>
        <v>126.6</v>
      </c>
      <c r="L56" s="404">
        <f>+[8]産業別1人平均実労働時間!BT18</f>
        <v>3.1</v>
      </c>
    </row>
    <row r="57" spans="1:12" ht="14.45" customHeight="1" x14ac:dyDescent="0.4">
      <c r="A57" s="980" t="s">
        <v>806</v>
      </c>
      <c r="B57" s="980"/>
      <c r="C57" s="980"/>
      <c r="D57" s="351"/>
      <c r="E57" s="403">
        <v>143.30000000000001</v>
      </c>
      <c r="F57" s="403">
        <v>137.80000000000001</v>
      </c>
      <c r="G57" s="403">
        <v>139.6</v>
      </c>
      <c r="H57" s="403">
        <v>137.69999999999999</v>
      </c>
      <c r="I57" s="403">
        <v>137.69999999999999</v>
      </c>
      <c r="J57" s="404">
        <f>+[8]産業別1人平均実労働時間!F19</f>
        <v>138.4</v>
      </c>
      <c r="K57" s="404">
        <f>+[8]産業別1人平均実労働時間!AM19</f>
        <v>133.19999999999999</v>
      </c>
      <c r="L57" s="404">
        <f>+[8]産業別1人平均実労働時間!BT19</f>
        <v>5.2</v>
      </c>
    </row>
    <row r="58" spans="1:12" ht="14.45" customHeight="1" x14ac:dyDescent="0.4">
      <c r="A58" s="980" t="s">
        <v>807</v>
      </c>
      <c r="B58" s="980"/>
      <c r="C58" s="980"/>
      <c r="D58" s="351"/>
      <c r="E58" s="403">
        <v>148.19999999999999</v>
      </c>
      <c r="F58" s="403">
        <v>153.69999999999999</v>
      </c>
      <c r="G58" s="403">
        <v>158.5</v>
      </c>
      <c r="H58" s="403">
        <v>158.5</v>
      </c>
      <c r="I58" s="403">
        <v>158.5</v>
      </c>
      <c r="J58" s="404">
        <f>+[8]産業別1人平均実労働時間!F20</f>
        <v>156.80000000000001</v>
      </c>
      <c r="K58" s="404">
        <f>+[8]産業別1人平均実労働時間!AM20</f>
        <v>149.9</v>
      </c>
      <c r="L58" s="404">
        <f>+[8]産業別1人平均実労働時間!BT20</f>
        <v>6.9</v>
      </c>
    </row>
    <row r="59" spans="1:12" ht="14.45" customHeight="1" x14ac:dyDescent="0.4">
      <c r="A59" s="989" t="s">
        <v>808</v>
      </c>
      <c r="B59" s="989"/>
      <c r="C59" s="989"/>
      <c r="D59" s="351"/>
      <c r="E59" s="403">
        <v>148.6</v>
      </c>
      <c r="F59" s="403">
        <v>147.19999999999999</v>
      </c>
      <c r="G59" s="403">
        <v>145.69999999999999</v>
      </c>
      <c r="H59" s="403">
        <v>148.9</v>
      </c>
      <c r="I59" s="403">
        <v>148.9</v>
      </c>
      <c r="J59" s="404">
        <f>+[8]産業別1人平均実労働時間!F21</f>
        <v>147</v>
      </c>
      <c r="K59" s="404">
        <f>+[8]産業別1人平均実労働時間!AM21</f>
        <v>135</v>
      </c>
      <c r="L59" s="404">
        <f>+[8]産業別1人平均実労働時間!BT21</f>
        <v>12</v>
      </c>
    </row>
    <row r="60" spans="1:12" ht="9" customHeight="1" thickBot="1" x14ac:dyDescent="0.45">
      <c r="A60" s="988"/>
      <c r="B60" s="988"/>
      <c r="C60" s="988"/>
      <c r="D60" s="394"/>
      <c r="E60" s="405"/>
      <c r="F60" s="406"/>
      <c r="G60" s="406"/>
      <c r="H60" s="406"/>
      <c r="I60" s="406"/>
      <c r="J60" s="407"/>
      <c r="K60" s="407"/>
      <c r="L60" s="407"/>
    </row>
    <row r="61" spans="1:12" ht="47.25" customHeight="1" x14ac:dyDescent="0.4">
      <c r="A61" s="990" t="s">
        <v>824</v>
      </c>
      <c r="B61" s="992"/>
      <c r="C61" s="992"/>
      <c r="D61" s="992"/>
      <c r="E61" s="992"/>
      <c r="F61" s="992"/>
      <c r="G61" s="992"/>
      <c r="H61" s="992"/>
      <c r="I61" s="992"/>
      <c r="J61" s="992"/>
      <c r="K61" s="992"/>
      <c r="L61" s="992"/>
    </row>
    <row r="62" spans="1:12" ht="18.75" customHeight="1" x14ac:dyDescent="0.4">
      <c r="A62" s="397" t="s">
        <v>825</v>
      </c>
      <c r="B62" s="398"/>
      <c r="C62" s="398"/>
    </row>
    <row r="63" spans="1:12" ht="14.1" customHeight="1" x14ac:dyDescent="0.4">
      <c r="A63" s="353"/>
      <c r="B63" s="398"/>
      <c r="C63" s="398"/>
    </row>
    <row r="64" spans="1:12" ht="6.75" customHeight="1" x14ac:dyDescent="0.4">
      <c r="B64" s="398"/>
      <c r="C64" s="398"/>
    </row>
    <row r="65" spans="1:12" ht="17.25" customHeight="1" x14ac:dyDescent="0.4">
      <c r="A65" s="971" t="s">
        <v>826</v>
      </c>
      <c r="B65" s="971"/>
      <c r="C65" s="971"/>
      <c r="D65" s="971"/>
      <c r="E65" s="971"/>
      <c r="F65" s="971"/>
      <c r="G65" s="971"/>
      <c r="H65" s="971"/>
      <c r="I65" s="971"/>
      <c r="J65" s="971"/>
      <c r="K65" s="971"/>
      <c r="L65" s="971"/>
    </row>
    <row r="66" spans="1:12" ht="14.1" customHeight="1" x14ac:dyDescent="0.4">
      <c r="A66" s="971"/>
      <c r="B66" s="971"/>
      <c r="C66" s="971"/>
      <c r="D66" s="971"/>
      <c r="E66" s="971"/>
      <c r="F66" s="971"/>
      <c r="G66" s="971"/>
      <c r="H66" s="971"/>
      <c r="I66" s="971"/>
      <c r="J66" s="971"/>
      <c r="K66" s="971"/>
      <c r="L66" s="971"/>
    </row>
    <row r="67" spans="1:12" ht="18.75" customHeight="1" thickBot="1" x14ac:dyDescent="0.45">
      <c r="L67" s="390" t="s">
        <v>827</v>
      </c>
    </row>
    <row r="68" spans="1:12" ht="14.1" customHeight="1" x14ac:dyDescent="0.4">
      <c r="A68" s="983" t="s">
        <v>789</v>
      </c>
      <c r="B68" s="984"/>
      <c r="C68" s="984"/>
      <c r="D68" s="984"/>
      <c r="E68" s="977" t="str">
        <f t="shared" ref="E68:J68" si="1">E8</f>
        <v>平成３０年</v>
      </c>
      <c r="F68" s="977" t="str">
        <f t="shared" si="1"/>
        <v>平成３０年</v>
      </c>
      <c r="G68" s="977" t="str">
        <f t="shared" si="1"/>
        <v>平成３０年</v>
      </c>
      <c r="H68" s="977" t="str">
        <f t="shared" si="1"/>
        <v>平成３０年</v>
      </c>
      <c r="I68" s="977" t="str">
        <f t="shared" si="1"/>
        <v>平成３０年</v>
      </c>
      <c r="J68" s="972" t="str">
        <f t="shared" si="1"/>
        <v>１１月</v>
      </c>
      <c r="K68" s="973"/>
      <c r="L68" s="973"/>
    </row>
    <row r="69" spans="1:12" ht="14.1" customHeight="1" x14ac:dyDescent="0.4">
      <c r="A69" s="985"/>
      <c r="B69" s="936"/>
      <c r="C69" s="936"/>
      <c r="D69" s="936"/>
      <c r="E69" s="978"/>
      <c r="F69" s="978"/>
      <c r="G69" s="978"/>
      <c r="H69" s="978"/>
      <c r="I69" s="978"/>
      <c r="J69" s="974"/>
      <c r="K69" s="975"/>
      <c r="L69" s="975"/>
    </row>
    <row r="70" spans="1:12" ht="14.1" customHeight="1" x14ac:dyDescent="0.4">
      <c r="A70" s="985"/>
      <c r="B70" s="936"/>
      <c r="C70" s="936"/>
      <c r="D70" s="936"/>
      <c r="E70" s="981">
        <f>E10</f>
        <v>43252</v>
      </c>
      <c r="F70" s="981">
        <f>F10</f>
        <v>43282</v>
      </c>
      <c r="G70" s="981">
        <f>G10</f>
        <v>43313</v>
      </c>
      <c r="H70" s="981">
        <f>H10</f>
        <v>43344</v>
      </c>
      <c r="I70" s="981">
        <f>I10</f>
        <v>43374</v>
      </c>
      <c r="J70" s="976" t="s">
        <v>828</v>
      </c>
      <c r="K70" s="976" t="s">
        <v>791</v>
      </c>
      <c r="L70" s="979" t="s">
        <v>792</v>
      </c>
    </row>
    <row r="71" spans="1:12" ht="14.1" customHeight="1" x14ac:dyDescent="0.4">
      <c r="A71" s="985"/>
      <c r="B71" s="936"/>
      <c r="C71" s="936"/>
      <c r="D71" s="936"/>
      <c r="E71" s="982"/>
      <c r="F71" s="982"/>
      <c r="G71" s="982"/>
      <c r="H71" s="982"/>
      <c r="I71" s="982"/>
      <c r="J71" s="976"/>
      <c r="K71" s="976"/>
      <c r="L71" s="979"/>
    </row>
    <row r="72" spans="1:12" ht="14.1" customHeight="1" x14ac:dyDescent="0.4">
      <c r="D72" s="391"/>
      <c r="E72" s="408"/>
      <c r="F72" s="408"/>
      <c r="G72" s="408"/>
      <c r="H72" s="408"/>
      <c r="I72" s="408"/>
      <c r="J72" s="392"/>
      <c r="K72" s="392"/>
      <c r="L72" s="392"/>
    </row>
    <row r="73" spans="1:12" ht="14.1" customHeight="1" x14ac:dyDescent="0.4">
      <c r="A73" s="980" t="s">
        <v>829</v>
      </c>
      <c r="B73" s="980"/>
      <c r="C73" s="980"/>
      <c r="D73" s="351"/>
      <c r="E73" s="393">
        <v>1814034</v>
      </c>
      <c r="F73" s="393">
        <v>1814570</v>
      </c>
      <c r="G73" s="393">
        <v>1806762</v>
      </c>
      <c r="H73" s="393">
        <v>1807763</v>
      </c>
      <c r="I73" s="393">
        <v>1807763</v>
      </c>
      <c r="J73" s="393">
        <f>[8]産業別月末推計人数!F5</f>
        <v>1806594</v>
      </c>
      <c r="K73" s="393">
        <f>+[8]産業別男女別!P5</f>
        <v>930993</v>
      </c>
      <c r="L73" s="393">
        <f>+[8]産業別男女別!P22</f>
        <v>875601</v>
      </c>
    </row>
    <row r="74" spans="1:12" ht="6.95" customHeight="1" x14ac:dyDescent="0.4">
      <c r="A74" s="660"/>
      <c r="B74" s="660"/>
      <c r="C74" s="660"/>
      <c r="D74" s="351"/>
      <c r="J74" s="393"/>
      <c r="L74" s="392"/>
    </row>
    <row r="75" spans="1:12" ht="14.45" customHeight="1" x14ac:dyDescent="0.4">
      <c r="A75" s="980" t="s">
        <v>794</v>
      </c>
      <c r="B75" s="980"/>
      <c r="C75" s="980"/>
      <c r="D75" s="351"/>
      <c r="E75" s="393">
        <v>98597</v>
      </c>
      <c r="F75" s="393">
        <v>98858</v>
      </c>
      <c r="G75" s="393">
        <v>99534</v>
      </c>
      <c r="H75" s="393">
        <v>100070</v>
      </c>
      <c r="I75" s="393">
        <v>100070</v>
      </c>
      <c r="J75" s="393">
        <f>[8]産業別月末推計人数!F7</f>
        <v>99158</v>
      </c>
      <c r="K75" s="393">
        <f>+[8]産業別男女別!P7</f>
        <v>77553</v>
      </c>
      <c r="L75" s="393">
        <f>+[8]産業別男女別!P24</f>
        <v>21605</v>
      </c>
    </row>
    <row r="76" spans="1:12" ht="14.45" customHeight="1" x14ac:dyDescent="0.4">
      <c r="A76" s="980" t="s">
        <v>830</v>
      </c>
      <c r="B76" s="980"/>
      <c r="C76" s="980"/>
      <c r="D76" s="351"/>
      <c r="E76" s="393">
        <v>214383</v>
      </c>
      <c r="F76" s="393">
        <v>215486</v>
      </c>
      <c r="G76" s="393">
        <v>213221</v>
      </c>
      <c r="H76" s="393">
        <v>214494</v>
      </c>
      <c r="I76" s="393">
        <v>214494</v>
      </c>
      <c r="J76" s="393">
        <f>[8]産業別月末推計人数!F8</f>
        <v>214060</v>
      </c>
      <c r="K76" s="393">
        <f>+[8]産業別男女別!P8</f>
        <v>154922</v>
      </c>
      <c r="L76" s="393">
        <f>+[8]産業別男女別!P25</f>
        <v>59138</v>
      </c>
    </row>
    <row r="77" spans="1:12" ht="14.45" customHeight="1" x14ac:dyDescent="0.4">
      <c r="A77" s="980" t="s">
        <v>796</v>
      </c>
      <c r="B77" s="980"/>
      <c r="C77" s="980"/>
      <c r="D77" s="351"/>
      <c r="E77" s="393">
        <v>10069</v>
      </c>
      <c r="F77" s="393">
        <v>9918</v>
      </c>
      <c r="G77" s="393">
        <v>9799</v>
      </c>
      <c r="H77" s="393">
        <v>9751</v>
      </c>
      <c r="I77" s="393">
        <v>9751</v>
      </c>
      <c r="J77" s="393">
        <f>[8]産業別月末推計人数!F9</f>
        <v>9749</v>
      </c>
      <c r="K77" s="393">
        <f>+[8]産業別男女別!P9</f>
        <v>7998</v>
      </c>
      <c r="L77" s="393">
        <f>+[8]産業別男女別!P26</f>
        <v>1751</v>
      </c>
    </row>
    <row r="78" spans="1:12" ht="14.45" customHeight="1" x14ac:dyDescent="0.4">
      <c r="A78" s="980" t="s">
        <v>797</v>
      </c>
      <c r="B78" s="980"/>
      <c r="C78" s="980"/>
      <c r="D78" s="351"/>
      <c r="E78" s="393">
        <v>47797</v>
      </c>
      <c r="F78" s="393">
        <v>47951</v>
      </c>
      <c r="G78" s="393">
        <v>48140</v>
      </c>
      <c r="H78" s="393">
        <v>47720</v>
      </c>
      <c r="I78" s="393">
        <v>47720</v>
      </c>
      <c r="J78" s="393">
        <f>[8]産業別月末推計人数!F10</f>
        <v>47656</v>
      </c>
      <c r="K78" s="393">
        <f>+[8]産業別男女別!P10</f>
        <v>33043</v>
      </c>
      <c r="L78" s="393">
        <f>+[8]産業別男女別!P27</f>
        <v>14613</v>
      </c>
    </row>
    <row r="79" spans="1:12" ht="14.45" customHeight="1" x14ac:dyDescent="0.4">
      <c r="A79" s="980" t="s">
        <v>798</v>
      </c>
      <c r="B79" s="980"/>
      <c r="C79" s="980"/>
      <c r="D79" s="351"/>
      <c r="E79" s="393">
        <v>121410</v>
      </c>
      <c r="F79" s="393">
        <v>121042</v>
      </c>
      <c r="G79" s="393">
        <v>119920</v>
      </c>
      <c r="H79" s="393">
        <v>120107</v>
      </c>
      <c r="I79" s="393">
        <v>120107</v>
      </c>
      <c r="J79" s="393">
        <f>[8]産業別月末推計人数!F11</f>
        <v>120169</v>
      </c>
      <c r="K79" s="393">
        <f>+[8]産業別男女別!P11</f>
        <v>97478</v>
      </c>
      <c r="L79" s="393">
        <f>+[8]産業別男女別!P28</f>
        <v>22691</v>
      </c>
    </row>
    <row r="80" spans="1:12" ht="14.45" customHeight="1" x14ac:dyDescent="0.4">
      <c r="A80" s="980" t="s">
        <v>820</v>
      </c>
      <c r="B80" s="980"/>
      <c r="C80" s="980"/>
      <c r="D80" s="351"/>
      <c r="E80" s="393">
        <v>365778</v>
      </c>
      <c r="F80" s="393">
        <v>364126</v>
      </c>
      <c r="G80" s="393">
        <v>360544</v>
      </c>
      <c r="H80" s="393">
        <v>359620</v>
      </c>
      <c r="I80" s="393">
        <v>359620</v>
      </c>
      <c r="J80" s="393">
        <f>[8]産業別月末推計人数!F12</f>
        <v>362852</v>
      </c>
      <c r="K80" s="393">
        <f>+[8]産業別男女別!P12</f>
        <v>186666</v>
      </c>
      <c r="L80" s="393">
        <f>+[8]産業別男女別!P29</f>
        <v>176186</v>
      </c>
    </row>
    <row r="81" spans="1:12" ht="14.45" customHeight="1" x14ac:dyDescent="0.4">
      <c r="A81" s="980" t="s">
        <v>821</v>
      </c>
      <c r="B81" s="980"/>
      <c r="C81" s="980"/>
      <c r="D81" s="351"/>
      <c r="E81" s="393">
        <v>50799</v>
      </c>
      <c r="F81" s="393">
        <v>50916</v>
      </c>
      <c r="G81" s="393">
        <v>50827</v>
      </c>
      <c r="H81" s="393">
        <v>50318</v>
      </c>
      <c r="I81" s="393">
        <v>50318</v>
      </c>
      <c r="J81" s="393">
        <f>[8]産業別月末推計人数!F13</f>
        <v>50561</v>
      </c>
      <c r="K81" s="393">
        <f>+[8]産業別男女別!P13</f>
        <v>22115</v>
      </c>
      <c r="L81" s="393">
        <f>+[8]産業別男女別!P30</f>
        <v>28446</v>
      </c>
    </row>
    <row r="82" spans="1:12" ht="14.45" customHeight="1" x14ac:dyDescent="0.4">
      <c r="A82" s="980" t="s">
        <v>822</v>
      </c>
      <c r="B82" s="980"/>
      <c r="C82" s="980"/>
      <c r="D82" s="351"/>
      <c r="E82" s="393">
        <v>31957</v>
      </c>
      <c r="F82" s="393">
        <v>31884</v>
      </c>
      <c r="G82" s="393">
        <v>31830</v>
      </c>
      <c r="H82" s="393">
        <v>30923</v>
      </c>
      <c r="I82" s="393">
        <v>30923</v>
      </c>
      <c r="J82" s="393">
        <f>[8]産業別月末推計人数!F14</f>
        <v>32015</v>
      </c>
      <c r="K82" s="393">
        <f>+[8]産業別男女別!P14</f>
        <v>19853</v>
      </c>
      <c r="L82" s="393">
        <f>+[8]産業別男女別!P31</f>
        <v>12162</v>
      </c>
    </row>
    <row r="83" spans="1:12" ht="14.45" customHeight="1" x14ac:dyDescent="0.4">
      <c r="A83" s="986" t="s">
        <v>802</v>
      </c>
      <c r="B83" s="986"/>
      <c r="C83" s="986"/>
      <c r="D83" s="351"/>
      <c r="E83" s="393">
        <v>43376</v>
      </c>
      <c r="F83" s="393">
        <v>43239</v>
      </c>
      <c r="G83" s="393">
        <v>43387</v>
      </c>
      <c r="H83" s="393">
        <v>42829</v>
      </c>
      <c r="I83" s="393">
        <v>42829</v>
      </c>
      <c r="J83" s="393">
        <f>[8]産業別月末推計人数!F15</f>
        <v>42914</v>
      </c>
      <c r="K83" s="393">
        <f>+[8]産業別男女別!P15</f>
        <v>26208</v>
      </c>
      <c r="L83" s="393">
        <f>+[8]産業別男女別!P32</f>
        <v>16706</v>
      </c>
    </row>
    <row r="84" spans="1:12" ht="14.45" customHeight="1" x14ac:dyDescent="0.4">
      <c r="A84" s="980" t="s">
        <v>823</v>
      </c>
      <c r="B84" s="980"/>
      <c r="C84" s="980"/>
      <c r="D84" s="351"/>
      <c r="E84" s="393">
        <v>160408</v>
      </c>
      <c r="F84" s="393">
        <v>164460</v>
      </c>
      <c r="G84" s="393">
        <v>167236</v>
      </c>
      <c r="H84" s="393">
        <v>166697</v>
      </c>
      <c r="I84" s="393">
        <v>166697</v>
      </c>
      <c r="J84" s="393">
        <f>[8]産業別月末推計人数!F16</f>
        <v>165466</v>
      </c>
      <c r="K84" s="393">
        <f>+[8]産業別男女別!P16</f>
        <v>66081</v>
      </c>
      <c r="L84" s="393">
        <f>+[8]産業別男女別!P33</f>
        <v>99385</v>
      </c>
    </row>
    <row r="85" spans="1:12" ht="14.45" customHeight="1" x14ac:dyDescent="0.4">
      <c r="A85" s="991" t="s">
        <v>804</v>
      </c>
      <c r="B85" s="991"/>
      <c r="C85" s="991"/>
      <c r="D85" s="351"/>
      <c r="E85" s="393">
        <v>69140</v>
      </c>
      <c r="F85" s="393">
        <v>69303</v>
      </c>
      <c r="G85" s="393">
        <v>69680</v>
      </c>
      <c r="H85" s="393">
        <v>69969</v>
      </c>
      <c r="I85" s="393">
        <v>69969</v>
      </c>
      <c r="J85" s="393">
        <f>[8]産業別月末推計人数!F17</f>
        <v>69007</v>
      </c>
      <c r="K85" s="393">
        <f>+[8]産業別男女別!P17</f>
        <v>24601</v>
      </c>
      <c r="L85" s="393">
        <f>+[8]産業別男女別!P34</f>
        <v>44406</v>
      </c>
    </row>
    <row r="86" spans="1:12" ht="14.45" customHeight="1" x14ac:dyDescent="0.4">
      <c r="A86" s="980" t="s">
        <v>805</v>
      </c>
      <c r="B86" s="980"/>
      <c r="C86" s="980"/>
      <c r="D86" s="351"/>
      <c r="E86" s="393">
        <v>111152</v>
      </c>
      <c r="F86" s="393">
        <v>108024</v>
      </c>
      <c r="G86" s="393">
        <v>109425</v>
      </c>
      <c r="H86" s="393">
        <v>110979</v>
      </c>
      <c r="I86" s="393">
        <v>110979</v>
      </c>
      <c r="J86" s="393">
        <f>[8]産業別月末推計人数!F18</f>
        <v>110268</v>
      </c>
      <c r="K86" s="393">
        <f>+[8]産業別男女別!P18</f>
        <v>53012</v>
      </c>
      <c r="L86" s="393">
        <f>+[8]産業別男女別!P35</f>
        <v>57256</v>
      </c>
    </row>
    <row r="87" spans="1:12" ht="14.45" customHeight="1" x14ac:dyDescent="0.4">
      <c r="A87" s="980" t="s">
        <v>806</v>
      </c>
      <c r="B87" s="980"/>
      <c r="C87" s="980"/>
      <c r="D87" s="351"/>
      <c r="E87" s="393">
        <v>318909</v>
      </c>
      <c r="F87" s="393">
        <v>319779</v>
      </c>
      <c r="G87" s="393">
        <v>319077</v>
      </c>
      <c r="H87" s="393">
        <v>319043</v>
      </c>
      <c r="I87" s="393">
        <v>319043</v>
      </c>
      <c r="J87" s="393">
        <f>[8]産業別月末推計人数!F19</f>
        <v>317692</v>
      </c>
      <c r="K87" s="393">
        <f>+[8]産業別男女別!P19</f>
        <v>81211</v>
      </c>
      <c r="L87" s="393">
        <f>+[8]産業別男女別!P36</f>
        <v>236481</v>
      </c>
    </row>
    <row r="88" spans="1:12" ht="14.45" customHeight="1" x14ac:dyDescent="0.4">
      <c r="A88" s="980" t="s">
        <v>807</v>
      </c>
      <c r="B88" s="980"/>
      <c r="C88" s="980"/>
      <c r="D88" s="351"/>
      <c r="E88" s="393">
        <v>17310</v>
      </c>
      <c r="F88" s="393">
        <v>17056</v>
      </c>
      <c r="G88" s="393">
        <v>12224</v>
      </c>
      <c r="H88" s="393">
        <v>12298</v>
      </c>
      <c r="I88" s="393">
        <v>12298</v>
      </c>
      <c r="J88" s="393">
        <f>[8]産業別月末推計人数!F20</f>
        <v>12477</v>
      </c>
      <c r="K88" s="393">
        <f>+[8]産業別男女別!P20</f>
        <v>6207</v>
      </c>
      <c r="L88" s="393">
        <f>+[8]産業別男女別!P37</f>
        <v>6270</v>
      </c>
    </row>
    <row r="89" spans="1:12" ht="14.45" customHeight="1" x14ac:dyDescent="0.4">
      <c r="A89" s="989" t="s">
        <v>808</v>
      </c>
      <c r="B89" s="989"/>
      <c r="C89" s="989"/>
      <c r="D89" s="351"/>
      <c r="E89" s="393">
        <v>152755</v>
      </c>
      <c r="F89" s="393">
        <v>152337</v>
      </c>
      <c r="G89" s="393">
        <v>151725</v>
      </c>
      <c r="H89" s="393">
        <v>152750</v>
      </c>
      <c r="I89" s="393">
        <v>152750</v>
      </c>
      <c r="J89" s="393">
        <f>[8]産業別月末推計人数!F21</f>
        <v>152355</v>
      </c>
      <c r="K89" s="393">
        <f>+[8]産業別男女別!P21</f>
        <v>73864</v>
      </c>
      <c r="L89" s="393">
        <f>+[8]産業別男女別!P38</f>
        <v>78491</v>
      </c>
    </row>
    <row r="90" spans="1:12" ht="9" customHeight="1" thickBot="1" x14ac:dyDescent="0.45">
      <c r="A90" s="988"/>
      <c r="B90" s="988"/>
      <c r="C90" s="988"/>
      <c r="D90" s="394"/>
      <c r="E90" s="395"/>
      <c r="F90" s="395"/>
      <c r="G90" s="395"/>
      <c r="H90" s="395"/>
      <c r="I90" s="395"/>
      <c r="J90" s="396"/>
      <c r="K90" s="395"/>
      <c r="L90" s="395"/>
    </row>
    <row r="91" spans="1:12" ht="19.5" customHeight="1" x14ac:dyDescent="0.4">
      <c r="A91" s="397" t="s">
        <v>464</v>
      </c>
      <c r="B91" s="398"/>
      <c r="C91" s="398"/>
    </row>
  </sheetData>
  <mergeCells count="101">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s>
  <phoneticPr fontId="3"/>
  <conditionalFormatting sqref="I32:I33">
    <cfRule type="expression" dxfId="321" priority="1" stopIfTrue="1">
      <formula>G32=H32</formula>
    </cfRule>
  </conditionalFormatting>
  <conditionalFormatting sqref="F8:I9 F38:I39 F68:I69">
    <cfRule type="expression" dxfId="320" priority="2" stopIfTrue="1">
      <formula>F8=E8</formula>
    </cfRule>
  </conditionalFormatting>
  <printOptions horizontalCentered="1"/>
  <pageMargins left="0.59055118110236227" right="0.59055118110236227"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75"/>
  <sheetViews>
    <sheetView zoomScale="85" zoomScaleNormal="85" workbookViewId="0">
      <selection activeCell="CA14" sqref="CA14"/>
    </sheetView>
  </sheetViews>
  <sheetFormatPr defaultColWidth="2.375" defaultRowHeight="18.75" x14ac:dyDescent="0.4"/>
  <cols>
    <col min="1" max="21" width="2.375" style="604" customWidth="1"/>
    <col min="22" max="22" width="2.5" style="604" customWidth="1"/>
    <col min="23" max="30" width="2.625" style="605" customWidth="1"/>
    <col min="31" max="34" width="2.375" style="605" customWidth="1"/>
    <col min="35" max="38" width="2.625" style="605" customWidth="1"/>
    <col min="39" max="42" width="2.375" style="605" customWidth="1"/>
    <col min="43" max="43" width="2.75" style="605" customWidth="1"/>
    <col min="44" max="51" width="2.375" style="605"/>
    <col min="52" max="256" width="2.375" style="604"/>
    <col min="257" max="277" width="2.375" style="604" customWidth="1"/>
    <col min="278" max="278" width="2.5" style="604" customWidth="1"/>
    <col min="279" max="286" width="2.625" style="604" customWidth="1"/>
    <col min="287" max="290" width="2.375" style="604" customWidth="1"/>
    <col min="291" max="294" width="2.625" style="604" customWidth="1"/>
    <col min="295" max="298" width="2.375" style="604" customWidth="1"/>
    <col min="299" max="299" width="2.75" style="604" customWidth="1"/>
    <col min="300" max="512" width="2.375" style="604"/>
    <col min="513" max="533" width="2.375" style="604" customWidth="1"/>
    <col min="534" max="534" width="2.5" style="604" customWidth="1"/>
    <col min="535" max="542" width="2.625" style="604" customWidth="1"/>
    <col min="543" max="546" width="2.375" style="604" customWidth="1"/>
    <col min="547" max="550" width="2.625" style="604" customWidth="1"/>
    <col min="551" max="554" width="2.375" style="604" customWidth="1"/>
    <col min="555" max="555" width="2.75" style="604" customWidth="1"/>
    <col min="556" max="768" width="2.375" style="604"/>
    <col min="769" max="789" width="2.375" style="604" customWidth="1"/>
    <col min="790" max="790" width="2.5" style="604" customWidth="1"/>
    <col min="791" max="798" width="2.625" style="604" customWidth="1"/>
    <col min="799" max="802" width="2.375" style="604" customWidth="1"/>
    <col min="803" max="806" width="2.625" style="604" customWidth="1"/>
    <col min="807" max="810" width="2.375" style="604" customWidth="1"/>
    <col min="811" max="811" width="2.75" style="604" customWidth="1"/>
    <col min="812" max="1024" width="2.375" style="604"/>
    <col min="1025" max="1045" width="2.375" style="604" customWidth="1"/>
    <col min="1046" max="1046" width="2.5" style="604" customWidth="1"/>
    <col min="1047" max="1054" width="2.625" style="604" customWidth="1"/>
    <col min="1055" max="1058" width="2.375" style="604" customWidth="1"/>
    <col min="1059" max="1062" width="2.625" style="604" customWidth="1"/>
    <col min="1063" max="1066" width="2.375" style="604" customWidth="1"/>
    <col min="1067" max="1067" width="2.75" style="604" customWidth="1"/>
    <col min="1068" max="1280" width="2.375" style="604"/>
    <col min="1281" max="1301" width="2.375" style="604" customWidth="1"/>
    <col min="1302" max="1302" width="2.5" style="604" customWidth="1"/>
    <col min="1303" max="1310" width="2.625" style="604" customWidth="1"/>
    <col min="1311" max="1314" width="2.375" style="604" customWidth="1"/>
    <col min="1315" max="1318" width="2.625" style="604" customWidth="1"/>
    <col min="1319" max="1322" width="2.375" style="604" customWidth="1"/>
    <col min="1323" max="1323" width="2.75" style="604" customWidth="1"/>
    <col min="1324" max="1536" width="2.375" style="604"/>
    <col min="1537" max="1557" width="2.375" style="604" customWidth="1"/>
    <col min="1558" max="1558" width="2.5" style="604" customWidth="1"/>
    <col min="1559" max="1566" width="2.625" style="604" customWidth="1"/>
    <col min="1567" max="1570" width="2.375" style="604" customWidth="1"/>
    <col min="1571" max="1574" width="2.625" style="604" customWidth="1"/>
    <col min="1575" max="1578" width="2.375" style="604" customWidth="1"/>
    <col min="1579" max="1579" width="2.75" style="604" customWidth="1"/>
    <col min="1580" max="1792" width="2.375" style="604"/>
    <col min="1793" max="1813" width="2.375" style="604" customWidth="1"/>
    <col min="1814" max="1814" width="2.5" style="604" customWidth="1"/>
    <col min="1815" max="1822" width="2.625" style="604" customWidth="1"/>
    <col min="1823" max="1826" width="2.375" style="604" customWidth="1"/>
    <col min="1827" max="1830" width="2.625" style="604" customWidth="1"/>
    <col min="1831" max="1834" width="2.375" style="604" customWidth="1"/>
    <col min="1835" max="1835" width="2.75" style="604" customWidth="1"/>
    <col min="1836" max="2048" width="2.375" style="604"/>
    <col min="2049" max="2069" width="2.375" style="604" customWidth="1"/>
    <col min="2070" max="2070" width="2.5" style="604" customWidth="1"/>
    <col min="2071" max="2078" width="2.625" style="604" customWidth="1"/>
    <col min="2079" max="2082" width="2.375" style="604" customWidth="1"/>
    <col min="2083" max="2086" width="2.625" style="604" customWidth="1"/>
    <col min="2087" max="2090" width="2.375" style="604" customWidth="1"/>
    <col min="2091" max="2091" width="2.75" style="604" customWidth="1"/>
    <col min="2092" max="2304" width="2.375" style="604"/>
    <col min="2305" max="2325" width="2.375" style="604" customWidth="1"/>
    <col min="2326" max="2326" width="2.5" style="604" customWidth="1"/>
    <col min="2327" max="2334" width="2.625" style="604" customWidth="1"/>
    <col min="2335" max="2338" width="2.375" style="604" customWidth="1"/>
    <col min="2339" max="2342" width="2.625" style="604" customWidth="1"/>
    <col min="2343" max="2346" width="2.375" style="604" customWidth="1"/>
    <col min="2347" max="2347" width="2.75" style="604" customWidth="1"/>
    <col min="2348" max="2560" width="2.375" style="604"/>
    <col min="2561" max="2581" width="2.375" style="604" customWidth="1"/>
    <col min="2582" max="2582" width="2.5" style="604" customWidth="1"/>
    <col min="2583" max="2590" width="2.625" style="604" customWidth="1"/>
    <col min="2591" max="2594" width="2.375" style="604" customWidth="1"/>
    <col min="2595" max="2598" width="2.625" style="604" customWidth="1"/>
    <col min="2599" max="2602" width="2.375" style="604" customWidth="1"/>
    <col min="2603" max="2603" width="2.75" style="604" customWidth="1"/>
    <col min="2604" max="2816" width="2.375" style="604"/>
    <col min="2817" max="2837" width="2.375" style="604" customWidth="1"/>
    <col min="2838" max="2838" width="2.5" style="604" customWidth="1"/>
    <col min="2839" max="2846" width="2.625" style="604" customWidth="1"/>
    <col min="2847" max="2850" width="2.375" style="604" customWidth="1"/>
    <col min="2851" max="2854" width="2.625" style="604" customWidth="1"/>
    <col min="2855" max="2858" width="2.375" style="604" customWidth="1"/>
    <col min="2859" max="2859" width="2.75" style="604" customWidth="1"/>
    <col min="2860" max="3072" width="2.375" style="604"/>
    <col min="3073" max="3093" width="2.375" style="604" customWidth="1"/>
    <col min="3094" max="3094" width="2.5" style="604" customWidth="1"/>
    <col min="3095" max="3102" width="2.625" style="604" customWidth="1"/>
    <col min="3103" max="3106" width="2.375" style="604" customWidth="1"/>
    <col min="3107" max="3110" width="2.625" style="604" customWidth="1"/>
    <col min="3111" max="3114" width="2.375" style="604" customWidth="1"/>
    <col min="3115" max="3115" width="2.75" style="604" customWidth="1"/>
    <col min="3116" max="3328" width="2.375" style="604"/>
    <col min="3329" max="3349" width="2.375" style="604" customWidth="1"/>
    <col min="3350" max="3350" width="2.5" style="604" customWidth="1"/>
    <col min="3351" max="3358" width="2.625" style="604" customWidth="1"/>
    <col min="3359" max="3362" width="2.375" style="604" customWidth="1"/>
    <col min="3363" max="3366" width="2.625" style="604" customWidth="1"/>
    <col min="3367" max="3370" width="2.375" style="604" customWidth="1"/>
    <col min="3371" max="3371" width="2.75" style="604" customWidth="1"/>
    <col min="3372" max="3584" width="2.375" style="604"/>
    <col min="3585" max="3605" width="2.375" style="604" customWidth="1"/>
    <col min="3606" max="3606" width="2.5" style="604" customWidth="1"/>
    <col min="3607" max="3614" width="2.625" style="604" customWidth="1"/>
    <col min="3615" max="3618" width="2.375" style="604" customWidth="1"/>
    <col min="3619" max="3622" width="2.625" style="604" customWidth="1"/>
    <col min="3623" max="3626" width="2.375" style="604" customWidth="1"/>
    <col min="3627" max="3627" width="2.75" style="604" customWidth="1"/>
    <col min="3628" max="3840" width="2.375" style="604"/>
    <col min="3841" max="3861" width="2.375" style="604" customWidth="1"/>
    <col min="3862" max="3862" width="2.5" style="604" customWidth="1"/>
    <col min="3863" max="3870" width="2.625" style="604" customWidth="1"/>
    <col min="3871" max="3874" width="2.375" style="604" customWidth="1"/>
    <col min="3875" max="3878" width="2.625" style="604" customWidth="1"/>
    <col min="3879" max="3882" width="2.375" style="604" customWidth="1"/>
    <col min="3883" max="3883" width="2.75" style="604" customWidth="1"/>
    <col min="3884" max="4096" width="2.375" style="604"/>
    <col min="4097" max="4117" width="2.375" style="604" customWidth="1"/>
    <col min="4118" max="4118" width="2.5" style="604" customWidth="1"/>
    <col min="4119" max="4126" width="2.625" style="604" customWidth="1"/>
    <col min="4127" max="4130" width="2.375" style="604" customWidth="1"/>
    <col min="4131" max="4134" width="2.625" style="604" customWidth="1"/>
    <col min="4135" max="4138" width="2.375" style="604" customWidth="1"/>
    <col min="4139" max="4139" width="2.75" style="604" customWidth="1"/>
    <col min="4140" max="4352" width="2.375" style="604"/>
    <col min="4353" max="4373" width="2.375" style="604" customWidth="1"/>
    <col min="4374" max="4374" width="2.5" style="604" customWidth="1"/>
    <col min="4375" max="4382" width="2.625" style="604" customWidth="1"/>
    <col min="4383" max="4386" width="2.375" style="604" customWidth="1"/>
    <col min="4387" max="4390" width="2.625" style="604" customWidth="1"/>
    <col min="4391" max="4394" width="2.375" style="604" customWidth="1"/>
    <col min="4395" max="4395" width="2.75" style="604" customWidth="1"/>
    <col min="4396" max="4608" width="2.375" style="604"/>
    <col min="4609" max="4629" width="2.375" style="604" customWidth="1"/>
    <col min="4630" max="4630" width="2.5" style="604" customWidth="1"/>
    <col min="4631" max="4638" width="2.625" style="604" customWidth="1"/>
    <col min="4639" max="4642" width="2.375" style="604" customWidth="1"/>
    <col min="4643" max="4646" width="2.625" style="604" customWidth="1"/>
    <col min="4647" max="4650" width="2.375" style="604" customWidth="1"/>
    <col min="4651" max="4651" width="2.75" style="604" customWidth="1"/>
    <col min="4652" max="4864" width="2.375" style="604"/>
    <col min="4865" max="4885" width="2.375" style="604" customWidth="1"/>
    <col min="4886" max="4886" width="2.5" style="604" customWidth="1"/>
    <col min="4887" max="4894" width="2.625" style="604" customWidth="1"/>
    <col min="4895" max="4898" width="2.375" style="604" customWidth="1"/>
    <col min="4899" max="4902" width="2.625" style="604" customWidth="1"/>
    <col min="4903" max="4906" width="2.375" style="604" customWidth="1"/>
    <col min="4907" max="4907" width="2.75" style="604" customWidth="1"/>
    <col min="4908" max="5120" width="2.375" style="604"/>
    <col min="5121" max="5141" width="2.375" style="604" customWidth="1"/>
    <col min="5142" max="5142" width="2.5" style="604" customWidth="1"/>
    <col min="5143" max="5150" width="2.625" style="604" customWidth="1"/>
    <col min="5151" max="5154" width="2.375" style="604" customWidth="1"/>
    <col min="5155" max="5158" width="2.625" style="604" customWidth="1"/>
    <col min="5159" max="5162" width="2.375" style="604" customWidth="1"/>
    <col min="5163" max="5163" width="2.75" style="604" customWidth="1"/>
    <col min="5164" max="5376" width="2.375" style="604"/>
    <col min="5377" max="5397" width="2.375" style="604" customWidth="1"/>
    <col min="5398" max="5398" width="2.5" style="604" customWidth="1"/>
    <col min="5399" max="5406" width="2.625" style="604" customWidth="1"/>
    <col min="5407" max="5410" width="2.375" style="604" customWidth="1"/>
    <col min="5411" max="5414" width="2.625" style="604" customWidth="1"/>
    <col min="5415" max="5418" width="2.375" style="604" customWidth="1"/>
    <col min="5419" max="5419" width="2.75" style="604" customWidth="1"/>
    <col min="5420" max="5632" width="2.375" style="604"/>
    <col min="5633" max="5653" width="2.375" style="604" customWidth="1"/>
    <col min="5654" max="5654" width="2.5" style="604" customWidth="1"/>
    <col min="5655" max="5662" width="2.625" style="604" customWidth="1"/>
    <col min="5663" max="5666" width="2.375" style="604" customWidth="1"/>
    <col min="5667" max="5670" width="2.625" style="604" customWidth="1"/>
    <col min="5671" max="5674" width="2.375" style="604" customWidth="1"/>
    <col min="5675" max="5675" width="2.75" style="604" customWidth="1"/>
    <col min="5676" max="5888" width="2.375" style="604"/>
    <col min="5889" max="5909" width="2.375" style="604" customWidth="1"/>
    <col min="5910" max="5910" width="2.5" style="604" customWidth="1"/>
    <col min="5911" max="5918" width="2.625" style="604" customWidth="1"/>
    <col min="5919" max="5922" width="2.375" style="604" customWidth="1"/>
    <col min="5923" max="5926" width="2.625" style="604" customWidth="1"/>
    <col min="5927" max="5930" width="2.375" style="604" customWidth="1"/>
    <col min="5931" max="5931" width="2.75" style="604" customWidth="1"/>
    <col min="5932" max="6144" width="2.375" style="604"/>
    <col min="6145" max="6165" width="2.375" style="604" customWidth="1"/>
    <col min="6166" max="6166" width="2.5" style="604" customWidth="1"/>
    <col min="6167" max="6174" width="2.625" style="604" customWidth="1"/>
    <col min="6175" max="6178" width="2.375" style="604" customWidth="1"/>
    <col min="6179" max="6182" width="2.625" style="604" customWidth="1"/>
    <col min="6183" max="6186" width="2.375" style="604" customWidth="1"/>
    <col min="6187" max="6187" width="2.75" style="604" customWidth="1"/>
    <col min="6188" max="6400" width="2.375" style="604"/>
    <col min="6401" max="6421" width="2.375" style="604" customWidth="1"/>
    <col min="6422" max="6422" width="2.5" style="604" customWidth="1"/>
    <col min="6423" max="6430" width="2.625" style="604" customWidth="1"/>
    <col min="6431" max="6434" width="2.375" style="604" customWidth="1"/>
    <col min="6435" max="6438" width="2.625" style="604" customWidth="1"/>
    <col min="6439" max="6442" width="2.375" style="604" customWidth="1"/>
    <col min="6443" max="6443" width="2.75" style="604" customWidth="1"/>
    <col min="6444" max="6656" width="2.375" style="604"/>
    <col min="6657" max="6677" width="2.375" style="604" customWidth="1"/>
    <col min="6678" max="6678" width="2.5" style="604" customWidth="1"/>
    <col min="6679" max="6686" width="2.625" style="604" customWidth="1"/>
    <col min="6687" max="6690" width="2.375" style="604" customWidth="1"/>
    <col min="6691" max="6694" width="2.625" style="604" customWidth="1"/>
    <col min="6695" max="6698" width="2.375" style="604" customWidth="1"/>
    <col min="6699" max="6699" width="2.75" style="604" customWidth="1"/>
    <col min="6700" max="6912" width="2.375" style="604"/>
    <col min="6913" max="6933" width="2.375" style="604" customWidth="1"/>
    <col min="6934" max="6934" width="2.5" style="604" customWidth="1"/>
    <col min="6935" max="6942" width="2.625" style="604" customWidth="1"/>
    <col min="6943" max="6946" width="2.375" style="604" customWidth="1"/>
    <col min="6947" max="6950" width="2.625" style="604" customWidth="1"/>
    <col min="6951" max="6954" width="2.375" style="604" customWidth="1"/>
    <col min="6955" max="6955" width="2.75" style="604" customWidth="1"/>
    <col min="6956" max="7168" width="2.375" style="604"/>
    <col min="7169" max="7189" width="2.375" style="604" customWidth="1"/>
    <col min="7190" max="7190" width="2.5" style="604" customWidth="1"/>
    <col min="7191" max="7198" width="2.625" style="604" customWidth="1"/>
    <col min="7199" max="7202" width="2.375" style="604" customWidth="1"/>
    <col min="7203" max="7206" width="2.625" style="604" customWidth="1"/>
    <col min="7207" max="7210" width="2.375" style="604" customWidth="1"/>
    <col min="7211" max="7211" width="2.75" style="604" customWidth="1"/>
    <col min="7212" max="7424" width="2.375" style="604"/>
    <col min="7425" max="7445" width="2.375" style="604" customWidth="1"/>
    <col min="7446" max="7446" width="2.5" style="604" customWidth="1"/>
    <col min="7447" max="7454" width="2.625" style="604" customWidth="1"/>
    <col min="7455" max="7458" width="2.375" style="604" customWidth="1"/>
    <col min="7459" max="7462" width="2.625" style="604" customWidth="1"/>
    <col min="7463" max="7466" width="2.375" style="604" customWidth="1"/>
    <col min="7467" max="7467" width="2.75" style="604" customWidth="1"/>
    <col min="7468" max="7680" width="2.375" style="604"/>
    <col min="7681" max="7701" width="2.375" style="604" customWidth="1"/>
    <col min="7702" max="7702" width="2.5" style="604" customWidth="1"/>
    <col min="7703" max="7710" width="2.625" style="604" customWidth="1"/>
    <col min="7711" max="7714" width="2.375" style="604" customWidth="1"/>
    <col min="7715" max="7718" width="2.625" style="604" customWidth="1"/>
    <col min="7719" max="7722" width="2.375" style="604" customWidth="1"/>
    <col min="7723" max="7723" width="2.75" style="604" customWidth="1"/>
    <col min="7724" max="7936" width="2.375" style="604"/>
    <col min="7937" max="7957" width="2.375" style="604" customWidth="1"/>
    <col min="7958" max="7958" width="2.5" style="604" customWidth="1"/>
    <col min="7959" max="7966" width="2.625" style="604" customWidth="1"/>
    <col min="7967" max="7970" width="2.375" style="604" customWidth="1"/>
    <col min="7971" max="7974" width="2.625" style="604" customWidth="1"/>
    <col min="7975" max="7978" width="2.375" style="604" customWidth="1"/>
    <col min="7979" max="7979" width="2.75" style="604" customWidth="1"/>
    <col min="7980" max="8192" width="2.375" style="604"/>
    <col min="8193" max="8213" width="2.375" style="604" customWidth="1"/>
    <col min="8214" max="8214" width="2.5" style="604" customWidth="1"/>
    <col min="8215" max="8222" width="2.625" style="604" customWidth="1"/>
    <col min="8223" max="8226" width="2.375" style="604" customWidth="1"/>
    <col min="8227" max="8230" width="2.625" style="604" customWidth="1"/>
    <col min="8231" max="8234" width="2.375" style="604" customWidth="1"/>
    <col min="8235" max="8235" width="2.75" style="604" customWidth="1"/>
    <col min="8236" max="8448" width="2.375" style="604"/>
    <col min="8449" max="8469" width="2.375" style="604" customWidth="1"/>
    <col min="8470" max="8470" width="2.5" style="604" customWidth="1"/>
    <col min="8471" max="8478" width="2.625" style="604" customWidth="1"/>
    <col min="8479" max="8482" width="2.375" style="604" customWidth="1"/>
    <col min="8483" max="8486" width="2.625" style="604" customWidth="1"/>
    <col min="8487" max="8490" width="2.375" style="604" customWidth="1"/>
    <col min="8491" max="8491" width="2.75" style="604" customWidth="1"/>
    <col min="8492" max="8704" width="2.375" style="604"/>
    <col min="8705" max="8725" width="2.375" style="604" customWidth="1"/>
    <col min="8726" max="8726" width="2.5" style="604" customWidth="1"/>
    <col min="8727" max="8734" width="2.625" style="604" customWidth="1"/>
    <col min="8735" max="8738" width="2.375" style="604" customWidth="1"/>
    <col min="8739" max="8742" width="2.625" style="604" customWidth="1"/>
    <col min="8743" max="8746" width="2.375" style="604" customWidth="1"/>
    <col min="8747" max="8747" width="2.75" style="604" customWidth="1"/>
    <col min="8748" max="8960" width="2.375" style="604"/>
    <col min="8961" max="8981" width="2.375" style="604" customWidth="1"/>
    <col min="8982" max="8982" width="2.5" style="604" customWidth="1"/>
    <col min="8983" max="8990" width="2.625" style="604" customWidth="1"/>
    <col min="8991" max="8994" width="2.375" style="604" customWidth="1"/>
    <col min="8995" max="8998" width="2.625" style="604" customWidth="1"/>
    <col min="8999" max="9002" width="2.375" style="604" customWidth="1"/>
    <col min="9003" max="9003" width="2.75" style="604" customWidth="1"/>
    <col min="9004" max="9216" width="2.375" style="604"/>
    <col min="9217" max="9237" width="2.375" style="604" customWidth="1"/>
    <col min="9238" max="9238" width="2.5" style="604" customWidth="1"/>
    <col min="9239" max="9246" width="2.625" style="604" customWidth="1"/>
    <col min="9247" max="9250" width="2.375" style="604" customWidth="1"/>
    <col min="9251" max="9254" width="2.625" style="604" customWidth="1"/>
    <col min="9255" max="9258" width="2.375" style="604" customWidth="1"/>
    <col min="9259" max="9259" width="2.75" style="604" customWidth="1"/>
    <col min="9260" max="9472" width="2.375" style="604"/>
    <col min="9473" max="9493" width="2.375" style="604" customWidth="1"/>
    <col min="9494" max="9494" width="2.5" style="604" customWidth="1"/>
    <col min="9495" max="9502" width="2.625" style="604" customWidth="1"/>
    <col min="9503" max="9506" width="2.375" style="604" customWidth="1"/>
    <col min="9507" max="9510" width="2.625" style="604" customWidth="1"/>
    <col min="9511" max="9514" width="2.375" style="604" customWidth="1"/>
    <col min="9515" max="9515" width="2.75" style="604" customWidth="1"/>
    <col min="9516" max="9728" width="2.375" style="604"/>
    <col min="9729" max="9749" width="2.375" style="604" customWidth="1"/>
    <col min="9750" max="9750" width="2.5" style="604" customWidth="1"/>
    <col min="9751" max="9758" width="2.625" style="604" customWidth="1"/>
    <col min="9759" max="9762" width="2.375" style="604" customWidth="1"/>
    <col min="9763" max="9766" width="2.625" style="604" customWidth="1"/>
    <col min="9767" max="9770" width="2.375" style="604" customWidth="1"/>
    <col min="9771" max="9771" width="2.75" style="604" customWidth="1"/>
    <col min="9772" max="9984" width="2.375" style="604"/>
    <col min="9985" max="10005" width="2.375" style="604" customWidth="1"/>
    <col min="10006" max="10006" width="2.5" style="604" customWidth="1"/>
    <col min="10007" max="10014" width="2.625" style="604" customWidth="1"/>
    <col min="10015" max="10018" width="2.375" style="604" customWidth="1"/>
    <col min="10019" max="10022" width="2.625" style="604" customWidth="1"/>
    <col min="10023" max="10026" width="2.375" style="604" customWidth="1"/>
    <col min="10027" max="10027" width="2.75" style="604" customWidth="1"/>
    <col min="10028" max="10240" width="2.375" style="604"/>
    <col min="10241" max="10261" width="2.375" style="604" customWidth="1"/>
    <col min="10262" max="10262" width="2.5" style="604" customWidth="1"/>
    <col min="10263" max="10270" width="2.625" style="604" customWidth="1"/>
    <col min="10271" max="10274" width="2.375" style="604" customWidth="1"/>
    <col min="10275" max="10278" width="2.625" style="604" customWidth="1"/>
    <col min="10279" max="10282" width="2.375" style="604" customWidth="1"/>
    <col min="10283" max="10283" width="2.75" style="604" customWidth="1"/>
    <col min="10284" max="10496" width="2.375" style="604"/>
    <col min="10497" max="10517" width="2.375" style="604" customWidth="1"/>
    <col min="10518" max="10518" width="2.5" style="604" customWidth="1"/>
    <col min="10519" max="10526" width="2.625" style="604" customWidth="1"/>
    <col min="10527" max="10530" width="2.375" style="604" customWidth="1"/>
    <col min="10531" max="10534" width="2.625" style="604" customWidth="1"/>
    <col min="10535" max="10538" width="2.375" style="604" customWidth="1"/>
    <col min="10539" max="10539" width="2.75" style="604" customWidth="1"/>
    <col min="10540" max="10752" width="2.375" style="604"/>
    <col min="10753" max="10773" width="2.375" style="604" customWidth="1"/>
    <col min="10774" max="10774" width="2.5" style="604" customWidth="1"/>
    <col min="10775" max="10782" width="2.625" style="604" customWidth="1"/>
    <col min="10783" max="10786" width="2.375" style="604" customWidth="1"/>
    <col min="10787" max="10790" width="2.625" style="604" customWidth="1"/>
    <col min="10791" max="10794" width="2.375" style="604" customWidth="1"/>
    <col min="10795" max="10795" width="2.75" style="604" customWidth="1"/>
    <col min="10796" max="11008" width="2.375" style="604"/>
    <col min="11009" max="11029" width="2.375" style="604" customWidth="1"/>
    <col min="11030" max="11030" width="2.5" style="604" customWidth="1"/>
    <col min="11031" max="11038" width="2.625" style="604" customWidth="1"/>
    <col min="11039" max="11042" width="2.375" style="604" customWidth="1"/>
    <col min="11043" max="11046" width="2.625" style="604" customWidth="1"/>
    <col min="11047" max="11050" width="2.375" style="604" customWidth="1"/>
    <col min="11051" max="11051" width="2.75" style="604" customWidth="1"/>
    <col min="11052" max="11264" width="2.375" style="604"/>
    <col min="11265" max="11285" width="2.375" style="604" customWidth="1"/>
    <col min="11286" max="11286" width="2.5" style="604" customWidth="1"/>
    <col min="11287" max="11294" width="2.625" style="604" customWidth="1"/>
    <col min="11295" max="11298" width="2.375" style="604" customWidth="1"/>
    <col min="11299" max="11302" width="2.625" style="604" customWidth="1"/>
    <col min="11303" max="11306" width="2.375" style="604" customWidth="1"/>
    <col min="11307" max="11307" width="2.75" style="604" customWidth="1"/>
    <col min="11308" max="11520" width="2.375" style="604"/>
    <col min="11521" max="11541" width="2.375" style="604" customWidth="1"/>
    <col min="11542" max="11542" width="2.5" style="604" customWidth="1"/>
    <col min="11543" max="11550" width="2.625" style="604" customWidth="1"/>
    <col min="11551" max="11554" width="2.375" style="604" customWidth="1"/>
    <col min="11555" max="11558" width="2.625" style="604" customWidth="1"/>
    <col min="11559" max="11562" width="2.375" style="604" customWidth="1"/>
    <col min="11563" max="11563" width="2.75" style="604" customWidth="1"/>
    <col min="11564" max="11776" width="2.375" style="604"/>
    <col min="11777" max="11797" width="2.375" style="604" customWidth="1"/>
    <col min="11798" max="11798" width="2.5" style="604" customWidth="1"/>
    <col min="11799" max="11806" width="2.625" style="604" customWidth="1"/>
    <col min="11807" max="11810" width="2.375" style="604" customWidth="1"/>
    <col min="11811" max="11814" width="2.625" style="604" customWidth="1"/>
    <col min="11815" max="11818" width="2.375" style="604" customWidth="1"/>
    <col min="11819" max="11819" width="2.75" style="604" customWidth="1"/>
    <col min="11820" max="12032" width="2.375" style="604"/>
    <col min="12033" max="12053" width="2.375" style="604" customWidth="1"/>
    <col min="12054" max="12054" width="2.5" style="604" customWidth="1"/>
    <col min="12055" max="12062" width="2.625" style="604" customWidth="1"/>
    <col min="12063" max="12066" width="2.375" style="604" customWidth="1"/>
    <col min="12067" max="12070" width="2.625" style="604" customWidth="1"/>
    <col min="12071" max="12074" width="2.375" style="604" customWidth="1"/>
    <col min="12075" max="12075" width="2.75" style="604" customWidth="1"/>
    <col min="12076" max="12288" width="2.375" style="604"/>
    <col min="12289" max="12309" width="2.375" style="604" customWidth="1"/>
    <col min="12310" max="12310" width="2.5" style="604" customWidth="1"/>
    <col min="12311" max="12318" width="2.625" style="604" customWidth="1"/>
    <col min="12319" max="12322" width="2.375" style="604" customWidth="1"/>
    <col min="12323" max="12326" width="2.625" style="604" customWidth="1"/>
    <col min="12327" max="12330" width="2.375" style="604" customWidth="1"/>
    <col min="12331" max="12331" width="2.75" style="604" customWidth="1"/>
    <col min="12332" max="12544" width="2.375" style="604"/>
    <col min="12545" max="12565" width="2.375" style="604" customWidth="1"/>
    <col min="12566" max="12566" width="2.5" style="604" customWidth="1"/>
    <col min="12567" max="12574" width="2.625" style="604" customWidth="1"/>
    <col min="12575" max="12578" width="2.375" style="604" customWidth="1"/>
    <col min="12579" max="12582" width="2.625" style="604" customWidth="1"/>
    <col min="12583" max="12586" width="2.375" style="604" customWidth="1"/>
    <col min="12587" max="12587" width="2.75" style="604" customWidth="1"/>
    <col min="12588" max="12800" width="2.375" style="604"/>
    <col min="12801" max="12821" width="2.375" style="604" customWidth="1"/>
    <col min="12822" max="12822" width="2.5" style="604" customWidth="1"/>
    <col min="12823" max="12830" width="2.625" style="604" customWidth="1"/>
    <col min="12831" max="12834" width="2.375" style="604" customWidth="1"/>
    <col min="12835" max="12838" width="2.625" style="604" customWidth="1"/>
    <col min="12839" max="12842" width="2.375" style="604" customWidth="1"/>
    <col min="12843" max="12843" width="2.75" style="604" customWidth="1"/>
    <col min="12844" max="13056" width="2.375" style="604"/>
    <col min="13057" max="13077" width="2.375" style="604" customWidth="1"/>
    <col min="13078" max="13078" width="2.5" style="604" customWidth="1"/>
    <col min="13079" max="13086" width="2.625" style="604" customWidth="1"/>
    <col min="13087" max="13090" width="2.375" style="604" customWidth="1"/>
    <col min="13091" max="13094" width="2.625" style="604" customWidth="1"/>
    <col min="13095" max="13098" width="2.375" style="604" customWidth="1"/>
    <col min="13099" max="13099" width="2.75" style="604" customWidth="1"/>
    <col min="13100" max="13312" width="2.375" style="604"/>
    <col min="13313" max="13333" width="2.375" style="604" customWidth="1"/>
    <col min="13334" max="13334" width="2.5" style="604" customWidth="1"/>
    <col min="13335" max="13342" width="2.625" style="604" customWidth="1"/>
    <col min="13343" max="13346" width="2.375" style="604" customWidth="1"/>
    <col min="13347" max="13350" width="2.625" style="604" customWidth="1"/>
    <col min="13351" max="13354" width="2.375" style="604" customWidth="1"/>
    <col min="13355" max="13355" width="2.75" style="604" customWidth="1"/>
    <col min="13356" max="13568" width="2.375" style="604"/>
    <col min="13569" max="13589" width="2.375" style="604" customWidth="1"/>
    <col min="13590" max="13590" width="2.5" style="604" customWidth="1"/>
    <col min="13591" max="13598" width="2.625" style="604" customWidth="1"/>
    <col min="13599" max="13602" width="2.375" style="604" customWidth="1"/>
    <col min="13603" max="13606" width="2.625" style="604" customWidth="1"/>
    <col min="13607" max="13610" width="2.375" style="604" customWidth="1"/>
    <col min="13611" max="13611" width="2.75" style="604" customWidth="1"/>
    <col min="13612" max="13824" width="2.375" style="604"/>
    <col min="13825" max="13845" width="2.375" style="604" customWidth="1"/>
    <col min="13846" max="13846" width="2.5" style="604" customWidth="1"/>
    <col min="13847" max="13854" width="2.625" style="604" customWidth="1"/>
    <col min="13855" max="13858" width="2.375" style="604" customWidth="1"/>
    <col min="13859" max="13862" width="2.625" style="604" customWidth="1"/>
    <col min="13863" max="13866" width="2.375" style="604" customWidth="1"/>
    <col min="13867" max="13867" width="2.75" style="604" customWidth="1"/>
    <col min="13868" max="14080" width="2.375" style="604"/>
    <col min="14081" max="14101" width="2.375" style="604" customWidth="1"/>
    <col min="14102" max="14102" width="2.5" style="604" customWidth="1"/>
    <col min="14103" max="14110" width="2.625" style="604" customWidth="1"/>
    <col min="14111" max="14114" width="2.375" style="604" customWidth="1"/>
    <col min="14115" max="14118" width="2.625" style="604" customWidth="1"/>
    <col min="14119" max="14122" width="2.375" style="604" customWidth="1"/>
    <col min="14123" max="14123" width="2.75" style="604" customWidth="1"/>
    <col min="14124" max="14336" width="2.375" style="604"/>
    <col min="14337" max="14357" width="2.375" style="604" customWidth="1"/>
    <col min="14358" max="14358" width="2.5" style="604" customWidth="1"/>
    <col min="14359" max="14366" width="2.625" style="604" customWidth="1"/>
    <col min="14367" max="14370" width="2.375" style="604" customWidth="1"/>
    <col min="14371" max="14374" width="2.625" style="604" customWidth="1"/>
    <col min="14375" max="14378" width="2.375" style="604" customWidth="1"/>
    <col min="14379" max="14379" width="2.75" style="604" customWidth="1"/>
    <col min="14380" max="14592" width="2.375" style="604"/>
    <col min="14593" max="14613" width="2.375" style="604" customWidth="1"/>
    <col min="14614" max="14614" width="2.5" style="604" customWidth="1"/>
    <col min="14615" max="14622" width="2.625" style="604" customWidth="1"/>
    <col min="14623" max="14626" width="2.375" style="604" customWidth="1"/>
    <col min="14627" max="14630" width="2.625" style="604" customWidth="1"/>
    <col min="14631" max="14634" width="2.375" style="604" customWidth="1"/>
    <col min="14635" max="14635" width="2.75" style="604" customWidth="1"/>
    <col min="14636" max="14848" width="2.375" style="604"/>
    <col min="14849" max="14869" width="2.375" style="604" customWidth="1"/>
    <col min="14870" max="14870" width="2.5" style="604" customWidth="1"/>
    <col min="14871" max="14878" width="2.625" style="604" customWidth="1"/>
    <col min="14879" max="14882" width="2.375" style="604" customWidth="1"/>
    <col min="14883" max="14886" width="2.625" style="604" customWidth="1"/>
    <col min="14887" max="14890" width="2.375" style="604" customWidth="1"/>
    <col min="14891" max="14891" width="2.75" style="604" customWidth="1"/>
    <col min="14892" max="15104" width="2.375" style="604"/>
    <col min="15105" max="15125" width="2.375" style="604" customWidth="1"/>
    <col min="15126" max="15126" width="2.5" style="604" customWidth="1"/>
    <col min="15127" max="15134" width="2.625" style="604" customWidth="1"/>
    <col min="15135" max="15138" width="2.375" style="604" customWidth="1"/>
    <col min="15139" max="15142" width="2.625" style="604" customWidth="1"/>
    <col min="15143" max="15146" width="2.375" style="604" customWidth="1"/>
    <col min="15147" max="15147" width="2.75" style="604" customWidth="1"/>
    <col min="15148" max="15360" width="2.375" style="604"/>
    <col min="15361" max="15381" width="2.375" style="604" customWidth="1"/>
    <col min="15382" max="15382" width="2.5" style="604" customWidth="1"/>
    <col min="15383" max="15390" width="2.625" style="604" customWidth="1"/>
    <col min="15391" max="15394" width="2.375" style="604" customWidth="1"/>
    <col min="15395" max="15398" width="2.625" style="604" customWidth="1"/>
    <col min="15399" max="15402" width="2.375" style="604" customWidth="1"/>
    <col min="15403" max="15403" width="2.75" style="604" customWidth="1"/>
    <col min="15404" max="15616" width="2.375" style="604"/>
    <col min="15617" max="15637" width="2.375" style="604" customWidth="1"/>
    <col min="15638" max="15638" width="2.5" style="604" customWidth="1"/>
    <col min="15639" max="15646" width="2.625" style="604" customWidth="1"/>
    <col min="15647" max="15650" width="2.375" style="604" customWidth="1"/>
    <col min="15651" max="15654" width="2.625" style="604" customWidth="1"/>
    <col min="15655" max="15658" width="2.375" style="604" customWidth="1"/>
    <col min="15659" max="15659" width="2.75" style="604" customWidth="1"/>
    <col min="15660" max="15872" width="2.375" style="604"/>
    <col min="15873" max="15893" width="2.375" style="604" customWidth="1"/>
    <col min="15894" max="15894" width="2.5" style="604" customWidth="1"/>
    <col min="15895" max="15902" width="2.625" style="604" customWidth="1"/>
    <col min="15903" max="15906" width="2.375" style="604" customWidth="1"/>
    <col min="15907" max="15910" width="2.625" style="604" customWidth="1"/>
    <col min="15911" max="15914" width="2.375" style="604" customWidth="1"/>
    <col min="15915" max="15915" width="2.75" style="604" customWidth="1"/>
    <col min="15916" max="16128" width="2.375" style="604"/>
    <col min="16129" max="16149" width="2.375" style="604" customWidth="1"/>
    <col min="16150" max="16150" width="2.5" style="604" customWidth="1"/>
    <col min="16151" max="16158" width="2.625" style="604" customWidth="1"/>
    <col min="16159" max="16162" width="2.375" style="604" customWidth="1"/>
    <col min="16163" max="16166" width="2.625" style="604" customWidth="1"/>
    <col min="16167" max="16170" width="2.375" style="604" customWidth="1"/>
    <col min="16171" max="16171" width="2.75" style="604" customWidth="1"/>
    <col min="16172" max="16384" width="2.375" style="604"/>
  </cols>
  <sheetData>
    <row r="1" spans="1:68" ht="14.25" customHeight="1" x14ac:dyDescent="0.4">
      <c r="I1" s="409"/>
      <c r="J1" s="409"/>
      <c r="K1" s="409"/>
      <c r="L1" s="409"/>
      <c r="M1" s="409"/>
      <c r="N1" s="409"/>
      <c r="O1" s="409"/>
      <c r="P1" s="409"/>
      <c r="Q1" s="409"/>
      <c r="R1" s="409"/>
      <c r="S1" s="409"/>
      <c r="T1" s="409"/>
      <c r="U1" s="409"/>
      <c r="V1" s="409"/>
      <c r="W1" s="410"/>
      <c r="X1" s="410"/>
      <c r="Y1" s="410"/>
      <c r="Z1" s="410"/>
      <c r="AA1" s="410"/>
      <c r="AB1" s="410"/>
      <c r="AC1" s="410"/>
      <c r="AD1" s="410"/>
      <c r="AE1" s="410"/>
      <c r="AF1" s="410"/>
      <c r="AG1" s="410"/>
      <c r="AH1" s="410"/>
      <c r="AI1" s="410"/>
      <c r="AJ1" s="410"/>
      <c r="AK1" s="410"/>
      <c r="AL1" s="411"/>
      <c r="AM1" s="411"/>
      <c r="AN1" s="411"/>
      <c r="AO1" s="411"/>
      <c r="AP1" s="411"/>
      <c r="AQ1" s="411"/>
      <c r="AR1" s="411"/>
      <c r="AS1" s="1053" t="s">
        <v>393</v>
      </c>
      <c r="AT1" s="1053"/>
      <c r="AU1" s="1053"/>
      <c r="AV1" s="1053"/>
      <c r="AW1" s="1053"/>
      <c r="AX1" s="1053"/>
      <c r="AY1" s="1053"/>
      <c r="AZ1" s="1053"/>
    </row>
    <row r="2" spans="1:68" ht="14.25" customHeight="1" x14ac:dyDescent="0.4">
      <c r="I2" s="606"/>
      <c r="J2" s="606"/>
      <c r="K2" s="606"/>
      <c r="L2" s="606"/>
      <c r="M2" s="606"/>
      <c r="N2" s="606"/>
      <c r="O2" s="606"/>
      <c r="P2" s="606"/>
      <c r="Q2" s="606"/>
      <c r="R2" s="606"/>
      <c r="S2" s="606"/>
      <c r="T2" s="606"/>
      <c r="U2" s="606"/>
      <c r="V2" s="606"/>
      <c r="W2" s="412"/>
      <c r="X2" s="412"/>
      <c r="Y2" s="412"/>
      <c r="Z2" s="412"/>
      <c r="AA2" s="412"/>
      <c r="AB2" s="412"/>
      <c r="AC2" s="412"/>
      <c r="AD2" s="412"/>
      <c r="AE2" s="412"/>
      <c r="AF2" s="412"/>
      <c r="AG2" s="412"/>
      <c r="AH2" s="412"/>
      <c r="AI2" s="412"/>
      <c r="AJ2" s="412"/>
      <c r="AK2" s="412"/>
      <c r="AL2" s="411"/>
      <c r="AM2" s="411"/>
      <c r="AN2" s="411"/>
      <c r="AO2" s="411"/>
      <c r="AP2" s="411"/>
      <c r="AQ2" s="411"/>
      <c r="AR2" s="411"/>
      <c r="AS2" s="1053"/>
      <c r="AT2" s="1053"/>
      <c r="AU2" s="1053"/>
      <c r="AV2" s="1053"/>
      <c r="AW2" s="1053"/>
      <c r="AX2" s="1053"/>
      <c r="AY2" s="1053"/>
      <c r="AZ2" s="1053"/>
    </row>
    <row r="3" spans="1:68" ht="14.25" customHeight="1" x14ac:dyDescent="0.4">
      <c r="A3" s="606"/>
      <c r="B3" s="606"/>
      <c r="C3" s="606"/>
      <c r="D3" s="606"/>
      <c r="E3" s="606"/>
      <c r="F3" s="606"/>
      <c r="G3" s="606"/>
      <c r="H3" s="606"/>
      <c r="I3" s="606"/>
      <c r="J3" s="606"/>
      <c r="K3" s="606"/>
      <c r="L3" s="606"/>
      <c r="M3" s="606"/>
      <c r="N3" s="606"/>
      <c r="O3" s="606"/>
      <c r="P3" s="606"/>
      <c r="Q3" s="606"/>
      <c r="R3" s="606"/>
      <c r="S3" s="606"/>
      <c r="T3" s="606"/>
      <c r="U3" s="606"/>
      <c r="V3" s="606"/>
      <c r="W3" s="412"/>
      <c r="X3" s="412"/>
      <c r="Y3" s="412"/>
      <c r="Z3" s="412"/>
      <c r="AA3" s="412"/>
      <c r="AB3" s="412"/>
      <c r="AC3" s="412"/>
      <c r="AD3" s="412"/>
      <c r="AE3" s="412"/>
      <c r="AF3" s="412"/>
      <c r="AG3" s="412"/>
      <c r="AH3" s="412"/>
      <c r="AI3" s="412"/>
      <c r="AJ3" s="412"/>
      <c r="AK3" s="412"/>
      <c r="AL3" s="411"/>
      <c r="AM3" s="411"/>
      <c r="AN3" s="411"/>
      <c r="AO3" s="411"/>
      <c r="AP3" s="411"/>
      <c r="AQ3" s="411"/>
      <c r="AR3" s="411"/>
      <c r="AS3" s="413"/>
      <c r="AT3" s="413"/>
      <c r="AU3" s="413"/>
      <c r="AV3" s="413"/>
      <c r="AW3" s="413"/>
      <c r="AX3" s="413"/>
      <c r="AY3" s="413"/>
      <c r="AZ3" s="414"/>
    </row>
    <row r="4" spans="1:68" ht="14.25" customHeight="1" x14ac:dyDescent="0.4">
      <c r="A4" s="1075" t="s">
        <v>394</v>
      </c>
      <c r="B4" s="1075"/>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5"/>
      <c r="AH4" s="1075"/>
      <c r="AI4" s="1075"/>
      <c r="AJ4" s="1075"/>
      <c r="AK4" s="1075"/>
      <c r="AL4" s="1075"/>
      <c r="AM4" s="1075"/>
      <c r="AN4" s="1075"/>
      <c r="AO4" s="1075"/>
      <c r="AP4" s="1075"/>
      <c r="AQ4" s="1075"/>
      <c r="AR4" s="1075"/>
      <c r="AS4" s="1075"/>
      <c r="AT4" s="1075"/>
      <c r="AU4" s="1075"/>
      <c r="AV4" s="1075"/>
      <c r="AW4" s="1075"/>
      <c r="AX4" s="1075"/>
      <c r="AY4" s="1075"/>
      <c r="AZ4" s="1075"/>
    </row>
    <row r="5" spans="1:68" ht="14.25" customHeight="1" x14ac:dyDescent="0.4">
      <c r="A5" s="1075"/>
      <c r="B5" s="1075"/>
      <c r="C5" s="1075"/>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c r="AE5" s="1075"/>
      <c r="AF5" s="1075"/>
      <c r="AG5" s="1075"/>
      <c r="AH5" s="1075"/>
      <c r="AI5" s="1075"/>
      <c r="AJ5" s="1075"/>
      <c r="AK5" s="1075"/>
      <c r="AL5" s="1075"/>
      <c r="AM5" s="1075"/>
      <c r="AN5" s="1075"/>
      <c r="AO5" s="1075"/>
      <c r="AP5" s="1075"/>
      <c r="AQ5" s="1075"/>
      <c r="AR5" s="1075"/>
      <c r="AS5" s="1075"/>
      <c r="AT5" s="1075"/>
      <c r="AU5" s="1075"/>
      <c r="AV5" s="1075"/>
      <c r="AW5" s="1075"/>
      <c r="AX5" s="1075"/>
      <c r="AY5" s="1075"/>
      <c r="AZ5" s="1075"/>
    </row>
    <row r="6" spans="1:68" ht="19.5" thickBot="1" x14ac:dyDescent="0.45">
      <c r="A6" s="613"/>
      <c r="B6" s="613"/>
      <c r="C6" s="613"/>
      <c r="D6" s="613"/>
      <c r="E6" s="613"/>
      <c r="F6" s="613"/>
      <c r="G6" s="613"/>
      <c r="H6" s="613"/>
      <c r="I6" s="613"/>
      <c r="J6" s="613"/>
      <c r="K6" s="613"/>
      <c r="L6" s="613"/>
      <c r="M6" s="613"/>
      <c r="N6" s="613"/>
      <c r="O6" s="613"/>
      <c r="P6" s="613"/>
      <c r="Q6" s="613"/>
      <c r="R6" s="613"/>
      <c r="S6" s="613"/>
      <c r="T6" s="613"/>
      <c r="U6" s="613"/>
      <c r="V6" s="613"/>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2"/>
      <c r="AY6" s="412"/>
      <c r="AZ6" s="613"/>
    </row>
    <row r="7" spans="1:68" s="415" customFormat="1" ht="23.25" customHeight="1" x14ac:dyDescent="0.4">
      <c r="A7" s="1076" t="s">
        <v>831</v>
      </c>
      <c r="B7" s="1076"/>
      <c r="C7" s="1076"/>
      <c r="D7" s="1076"/>
      <c r="E7" s="1076"/>
      <c r="F7" s="1076"/>
      <c r="G7" s="1077"/>
      <c r="H7" s="1333" t="s">
        <v>832</v>
      </c>
      <c r="I7" s="1072"/>
      <c r="J7" s="1072"/>
      <c r="K7" s="1072"/>
      <c r="L7" s="1072"/>
      <c r="M7" s="1072"/>
      <c r="N7" s="1072"/>
      <c r="O7" s="1072"/>
      <c r="P7" s="1072"/>
      <c r="Q7" s="1072"/>
      <c r="R7" s="1072"/>
      <c r="S7" s="1072"/>
      <c r="T7" s="1072"/>
      <c r="U7" s="1072"/>
      <c r="V7" s="1072"/>
      <c r="W7" s="1072"/>
      <c r="X7" s="1072"/>
      <c r="Y7" s="1072"/>
      <c r="Z7" s="1072"/>
      <c r="AA7" s="1072"/>
      <c r="AB7" s="1072"/>
      <c r="AC7" s="1072"/>
      <c r="AD7" s="1072"/>
      <c r="AE7" s="1072"/>
      <c r="AF7" s="1072"/>
      <c r="AG7" s="1072"/>
      <c r="AH7" s="1072"/>
      <c r="AI7" s="1072"/>
      <c r="AJ7" s="1072"/>
      <c r="AK7" s="1072"/>
      <c r="AL7" s="1072"/>
      <c r="AM7" s="1072"/>
      <c r="AN7" s="1072"/>
      <c r="AO7" s="1072"/>
      <c r="AP7" s="1072"/>
      <c r="AQ7" s="1072"/>
      <c r="AR7" s="1072"/>
      <c r="AS7" s="1072"/>
      <c r="AT7" s="1072"/>
      <c r="AU7" s="1072"/>
      <c r="AV7" s="1072"/>
      <c r="AW7" s="1072"/>
      <c r="AX7" s="1072"/>
      <c r="AY7" s="1072"/>
      <c r="AZ7" s="1072"/>
      <c r="BA7" s="409"/>
    </row>
    <row r="8" spans="1:68" s="415" customFormat="1" ht="15.75" customHeight="1" x14ac:dyDescent="0.4">
      <c r="A8" s="1078"/>
      <c r="B8" s="1078"/>
      <c r="C8" s="1078"/>
      <c r="D8" s="1078"/>
      <c r="E8" s="1078"/>
      <c r="F8" s="1078"/>
      <c r="G8" s="1079"/>
      <c r="H8" s="1066" t="s">
        <v>833</v>
      </c>
      <c r="I8" s="1067"/>
      <c r="J8" s="1067"/>
      <c r="K8" s="1067"/>
      <c r="L8" s="1067"/>
      <c r="M8" s="1067"/>
      <c r="N8" s="666"/>
      <c r="O8" s="666"/>
      <c r="P8" s="666"/>
      <c r="Q8" s="666"/>
      <c r="R8" s="667"/>
      <c r="S8" s="1066" t="s">
        <v>834</v>
      </c>
      <c r="T8" s="1067"/>
      <c r="U8" s="1067"/>
      <c r="V8" s="1067"/>
      <c r="W8" s="1067"/>
      <c r="X8" s="1067"/>
      <c r="Y8" s="664"/>
      <c r="Z8" s="664"/>
      <c r="AA8" s="664"/>
      <c r="AB8" s="664"/>
      <c r="AC8" s="665"/>
      <c r="AD8" s="1040" t="s">
        <v>835</v>
      </c>
      <c r="AE8" s="1041"/>
      <c r="AF8" s="1041"/>
      <c r="AG8" s="1041"/>
      <c r="AH8" s="1041"/>
      <c r="AI8" s="1046"/>
      <c r="AJ8" s="1060" t="s">
        <v>836</v>
      </c>
      <c r="AK8" s="1061"/>
      <c r="AL8" s="1061"/>
      <c r="AM8" s="1061"/>
      <c r="AN8" s="1061"/>
      <c r="AO8" s="1061"/>
      <c r="AP8" s="664"/>
      <c r="AQ8" s="664"/>
      <c r="AR8" s="664"/>
      <c r="AS8" s="664"/>
      <c r="AT8" s="664"/>
      <c r="AU8" s="664"/>
      <c r="AV8" s="664"/>
      <c r="AW8" s="664"/>
      <c r="AX8" s="664"/>
      <c r="AY8" s="664"/>
      <c r="AZ8" s="666"/>
      <c r="BA8" s="409"/>
    </row>
    <row r="9" spans="1:68" s="415" customFormat="1" ht="15.75" customHeight="1" x14ac:dyDescent="0.4">
      <c r="A9" s="1078"/>
      <c r="B9" s="1078"/>
      <c r="C9" s="1078"/>
      <c r="D9" s="1078"/>
      <c r="E9" s="1078"/>
      <c r="F9" s="1078"/>
      <c r="G9" s="1079"/>
      <c r="H9" s="1068"/>
      <c r="I9" s="1069"/>
      <c r="J9" s="1069"/>
      <c r="K9" s="1069"/>
      <c r="L9" s="1069"/>
      <c r="M9" s="1069"/>
      <c r="N9" s="1054" t="s">
        <v>837</v>
      </c>
      <c r="O9" s="1055"/>
      <c r="P9" s="1055"/>
      <c r="Q9" s="1055"/>
      <c r="R9" s="1056"/>
      <c r="S9" s="1068"/>
      <c r="T9" s="1069"/>
      <c r="U9" s="1069"/>
      <c r="V9" s="1069"/>
      <c r="W9" s="1069"/>
      <c r="X9" s="1069"/>
      <c r="Y9" s="1060" t="s">
        <v>837</v>
      </c>
      <c r="Z9" s="1061"/>
      <c r="AA9" s="1061"/>
      <c r="AB9" s="1061"/>
      <c r="AC9" s="1073"/>
      <c r="AD9" s="1042"/>
      <c r="AE9" s="1043"/>
      <c r="AF9" s="1043"/>
      <c r="AG9" s="1043"/>
      <c r="AH9" s="1043"/>
      <c r="AI9" s="1047"/>
      <c r="AJ9" s="1062"/>
      <c r="AK9" s="1063"/>
      <c r="AL9" s="1063"/>
      <c r="AM9" s="1063"/>
      <c r="AN9" s="1063"/>
      <c r="AO9" s="1063"/>
      <c r="AP9" s="1060" t="s">
        <v>838</v>
      </c>
      <c r="AQ9" s="1061"/>
      <c r="AR9" s="1061"/>
      <c r="AS9" s="1061"/>
      <c r="AT9" s="1073"/>
      <c r="AU9" s="1066" t="s">
        <v>839</v>
      </c>
      <c r="AV9" s="1067"/>
      <c r="AW9" s="1067"/>
      <c r="AX9" s="1067"/>
      <c r="AY9" s="1067"/>
      <c r="AZ9" s="1067"/>
      <c r="BA9" s="409"/>
    </row>
    <row r="10" spans="1:68" s="415" customFormat="1" ht="15.75" customHeight="1" x14ac:dyDescent="0.4">
      <c r="A10" s="1058"/>
      <c r="B10" s="1058"/>
      <c r="C10" s="1058"/>
      <c r="D10" s="1058"/>
      <c r="E10" s="1058"/>
      <c r="F10" s="1058"/>
      <c r="G10" s="1059"/>
      <c r="H10" s="1070"/>
      <c r="I10" s="1071"/>
      <c r="J10" s="1071"/>
      <c r="K10" s="1071"/>
      <c r="L10" s="1071"/>
      <c r="M10" s="1071"/>
      <c r="N10" s="1057"/>
      <c r="O10" s="1058"/>
      <c r="P10" s="1058"/>
      <c r="Q10" s="1058"/>
      <c r="R10" s="1059"/>
      <c r="S10" s="1070"/>
      <c r="T10" s="1071"/>
      <c r="U10" s="1071"/>
      <c r="V10" s="1071"/>
      <c r="W10" s="1071"/>
      <c r="X10" s="1071"/>
      <c r="Y10" s="1064"/>
      <c r="Z10" s="1065"/>
      <c r="AA10" s="1065"/>
      <c r="AB10" s="1065"/>
      <c r="AC10" s="1074"/>
      <c r="AD10" s="1044"/>
      <c r="AE10" s="1045"/>
      <c r="AF10" s="1045"/>
      <c r="AG10" s="1045"/>
      <c r="AH10" s="1045"/>
      <c r="AI10" s="1048"/>
      <c r="AJ10" s="1064"/>
      <c r="AK10" s="1065"/>
      <c r="AL10" s="1065"/>
      <c r="AM10" s="1065"/>
      <c r="AN10" s="1065"/>
      <c r="AO10" s="1065"/>
      <c r="AP10" s="1064"/>
      <c r="AQ10" s="1065"/>
      <c r="AR10" s="1065"/>
      <c r="AS10" s="1065"/>
      <c r="AT10" s="1074"/>
      <c r="AU10" s="1070"/>
      <c r="AV10" s="1071"/>
      <c r="AW10" s="1071"/>
      <c r="AX10" s="1071"/>
      <c r="AY10" s="1071"/>
      <c r="AZ10" s="1071"/>
      <c r="BA10" s="409"/>
    </row>
    <row r="11" spans="1:68" ht="13.5" customHeight="1" x14ac:dyDescent="0.4">
      <c r="A11" s="416"/>
      <c r="B11" s="416"/>
      <c r="C11" s="416"/>
      <c r="D11" s="416"/>
      <c r="E11" s="416"/>
      <c r="F11" s="416"/>
      <c r="G11" s="417"/>
      <c r="H11" s="416"/>
      <c r="I11" s="416"/>
      <c r="J11" s="416"/>
      <c r="K11" s="416"/>
      <c r="L11" s="416"/>
      <c r="M11" s="416"/>
      <c r="N11" s="416"/>
      <c r="O11" s="416"/>
      <c r="P11" s="416"/>
      <c r="Q11" s="416"/>
      <c r="R11" s="416"/>
      <c r="S11" s="416"/>
      <c r="T11" s="416"/>
      <c r="U11" s="416"/>
      <c r="V11" s="416"/>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8"/>
      <c r="AT11" s="418"/>
      <c r="AU11" s="418"/>
      <c r="AV11" s="418"/>
      <c r="AW11" s="418"/>
      <c r="AX11" s="418"/>
      <c r="AY11" s="418"/>
      <c r="AZ11" s="416"/>
      <c r="BA11" s="688"/>
      <c r="BB11" s="662"/>
      <c r="BC11" s="662"/>
      <c r="BD11" s="662"/>
      <c r="BE11" s="662"/>
      <c r="BF11" s="662"/>
      <c r="BG11" s="662"/>
      <c r="BH11" s="662"/>
      <c r="BI11" s="662"/>
      <c r="BJ11" s="662"/>
      <c r="BK11" s="662"/>
      <c r="BL11" s="662"/>
      <c r="BM11" s="662"/>
    </row>
    <row r="12" spans="1:68" ht="14.45" customHeight="1" x14ac:dyDescent="0.4">
      <c r="A12" s="1015">
        <v>26</v>
      </c>
      <c r="B12" s="1015"/>
      <c r="C12" s="668" t="s">
        <v>840</v>
      </c>
      <c r="D12" s="419"/>
      <c r="E12" s="419"/>
      <c r="F12" s="419"/>
      <c r="G12" s="420"/>
      <c r="H12" s="944">
        <v>277276</v>
      </c>
      <c r="I12" s="999"/>
      <c r="J12" s="999"/>
      <c r="K12" s="999"/>
      <c r="L12" s="999"/>
      <c r="M12" s="999"/>
      <c r="N12" s="999">
        <v>276788</v>
      </c>
      <c r="O12" s="999"/>
      <c r="P12" s="999"/>
      <c r="Q12" s="999"/>
      <c r="R12" s="999"/>
      <c r="S12" s="999">
        <v>94751</v>
      </c>
      <c r="T12" s="999"/>
      <c r="U12" s="999"/>
      <c r="V12" s="999"/>
      <c r="W12" s="999"/>
      <c r="X12" s="999"/>
      <c r="Y12" s="1017">
        <v>94589</v>
      </c>
      <c r="Z12" s="1017"/>
      <c r="AA12" s="1017"/>
      <c r="AB12" s="1017"/>
      <c r="AC12" s="1017"/>
      <c r="AD12" s="1017">
        <v>422939</v>
      </c>
      <c r="AE12" s="1017"/>
      <c r="AF12" s="1017"/>
      <c r="AG12" s="1017"/>
      <c r="AH12" s="1017"/>
      <c r="AI12" s="1017"/>
      <c r="AJ12" s="1017">
        <v>88334</v>
      </c>
      <c r="AK12" s="1017"/>
      <c r="AL12" s="1017"/>
      <c r="AM12" s="1017"/>
      <c r="AN12" s="1017"/>
      <c r="AO12" s="1017"/>
      <c r="AP12" s="1017">
        <v>81602</v>
      </c>
      <c r="AQ12" s="1017"/>
      <c r="AR12" s="1017"/>
      <c r="AS12" s="1017"/>
      <c r="AT12" s="1017"/>
      <c r="AU12" s="999">
        <v>20473</v>
      </c>
      <c r="AV12" s="999"/>
      <c r="AW12" s="999"/>
      <c r="AX12" s="999"/>
      <c r="AY12" s="999"/>
      <c r="AZ12" s="999"/>
      <c r="BA12" s="688"/>
      <c r="BB12" s="392"/>
      <c r="BC12" s="392"/>
      <c r="BD12" s="392"/>
      <c r="BE12" s="392"/>
      <c r="BF12" s="392"/>
      <c r="BG12" s="392"/>
      <c r="BH12" s="392"/>
      <c r="BI12" s="392"/>
      <c r="BJ12" s="392"/>
      <c r="BK12" s="392"/>
      <c r="BL12" s="392"/>
      <c r="BM12" s="392"/>
      <c r="BN12" s="392"/>
      <c r="BO12" s="408"/>
      <c r="BP12" s="408"/>
    </row>
    <row r="13" spans="1:68" ht="14.45" customHeight="1" x14ac:dyDescent="0.4">
      <c r="A13" s="1015">
        <v>27</v>
      </c>
      <c r="B13" s="1015"/>
      <c r="C13" s="668" t="s">
        <v>840</v>
      </c>
      <c r="D13" s="419"/>
      <c r="E13" s="419"/>
      <c r="F13" s="419"/>
      <c r="G13" s="420"/>
      <c r="H13" s="944">
        <v>262082</v>
      </c>
      <c r="I13" s="999"/>
      <c r="J13" s="999"/>
      <c r="K13" s="999"/>
      <c r="L13" s="999"/>
      <c r="M13" s="999"/>
      <c r="N13" s="999">
        <v>261609</v>
      </c>
      <c r="O13" s="999"/>
      <c r="P13" s="999"/>
      <c r="Q13" s="999"/>
      <c r="R13" s="999"/>
      <c r="S13" s="999">
        <v>89299</v>
      </c>
      <c r="T13" s="999"/>
      <c r="U13" s="999"/>
      <c r="V13" s="999"/>
      <c r="W13" s="999"/>
      <c r="X13" s="999"/>
      <c r="Y13" s="1017">
        <v>89150</v>
      </c>
      <c r="Z13" s="1017"/>
      <c r="AA13" s="1017"/>
      <c r="AB13" s="1017"/>
      <c r="AC13" s="1017"/>
      <c r="AD13" s="1017">
        <v>378933</v>
      </c>
      <c r="AE13" s="1017"/>
      <c r="AF13" s="1017"/>
      <c r="AG13" s="1017"/>
      <c r="AH13" s="1017"/>
      <c r="AI13" s="1017"/>
      <c r="AJ13" s="1017">
        <v>84104</v>
      </c>
      <c r="AK13" s="1017"/>
      <c r="AL13" s="1017"/>
      <c r="AM13" s="1017"/>
      <c r="AN13" s="1017"/>
      <c r="AO13" s="1017"/>
      <c r="AP13" s="1017">
        <v>77628</v>
      </c>
      <c r="AQ13" s="1017"/>
      <c r="AR13" s="1017"/>
      <c r="AS13" s="1017"/>
      <c r="AT13" s="1017"/>
      <c r="AU13" s="999">
        <v>20139</v>
      </c>
      <c r="AV13" s="999"/>
      <c r="AW13" s="999"/>
      <c r="AX13" s="999"/>
      <c r="AY13" s="999"/>
      <c r="AZ13" s="999"/>
      <c r="BA13" s="688"/>
      <c r="BB13" s="392"/>
      <c r="BC13" s="392"/>
      <c r="BD13" s="392"/>
      <c r="BE13" s="392"/>
      <c r="BF13" s="392"/>
      <c r="BG13" s="392"/>
      <c r="BH13" s="392"/>
      <c r="BI13" s="392"/>
      <c r="BJ13" s="392"/>
      <c r="BK13" s="392"/>
      <c r="BL13" s="392"/>
      <c r="BM13" s="392"/>
      <c r="BN13" s="392"/>
      <c r="BO13" s="408"/>
      <c r="BP13" s="408"/>
    </row>
    <row r="14" spans="1:68" ht="14.45" customHeight="1" x14ac:dyDescent="0.4">
      <c r="A14" s="1015">
        <v>28</v>
      </c>
      <c r="B14" s="1015"/>
      <c r="C14" s="668" t="s">
        <v>119</v>
      </c>
      <c r="D14" s="419"/>
      <c r="E14" s="419"/>
      <c r="F14" s="419"/>
      <c r="G14" s="420"/>
      <c r="H14" s="944">
        <v>244232</v>
      </c>
      <c r="I14" s="999"/>
      <c r="J14" s="999"/>
      <c r="K14" s="999"/>
      <c r="L14" s="999"/>
      <c r="M14" s="999"/>
      <c r="N14" s="999">
        <v>243799</v>
      </c>
      <c r="O14" s="999"/>
      <c r="P14" s="999"/>
      <c r="Q14" s="999"/>
      <c r="R14" s="999"/>
      <c r="S14" s="999">
        <v>83085</v>
      </c>
      <c r="T14" s="999"/>
      <c r="U14" s="999"/>
      <c r="V14" s="999"/>
      <c r="W14" s="999"/>
      <c r="X14" s="999"/>
      <c r="Y14" s="1017">
        <v>82945</v>
      </c>
      <c r="Z14" s="1017"/>
      <c r="AA14" s="1017"/>
      <c r="AB14" s="1017"/>
      <c r="AC14" s="1017"/>
      <c r="AD14" s="1017">
        <v>331415</v>
      </c>
      <c r="AE14" s="1017"/>
      <c r="AF14" s="1017"/>
      <c r="AG14" s="1017"/>
      <c r="AH14" s="1017"/>
      <c r="AI14" s="1017"/>
      <c r="AJ14" s="1017">
        <v>80063</v>
      </c>
      <c r="AK14" s="1017"/>
      <c r="AL14" s="1017"/>
      <c r="AM14" s="1017"/>
      <c r="AN14" s="1017"/>
      <c r="AO14" s="1017"/>
      <c r="AP14" s="1017">
        <v>74129</v>
      </c>
      <c r="AQ14" s="1017"/>
      <c r="AR14" s="1017"/>
      <c r="AS14" s="1017"/>
      <c r="AT14" s="1017"/>
      <c r="AU14" s="999">
        <v>19658</v>
      </c>
      <c r="AV14" s="999"/>
      <c r="AW14" s="999"/>
      <c r="AX14" s="999"/>
      <c r="AY14" s="999"/>
      <c r="AZ14" s="999"/>
      <c r="BA14" s="688"/>
      <c r="BB14" s="392"/>
      <c r="BC14" s="392"/>
      <c r="BD14" s="392"/>
      <c r="BE14" s="392"/>
      <c r="BF14" s="392"/>
      <c r="BG14" s="392"/>
      <c r="BH14" s="392"/>
      <c r="BI14" s="392"/>
      <c r="BJ14" s="392"/>
      <c r="BK14" s="392"/>
      <c r="BL14" s="392"/>
      <c r="BM14" s="392"/>
      <c r="BN14" s="392"/>
      <c r="BO14" s="408"/>
      <c r="BP14" s="408"/>
    </row>
    <row r="15" spans="1:68" ht="14.45" customHeight="1" x14ac:dyDescent="0.4">
      <c r="A15" s="943"/>
      <c r="B15" s="943"/>
      <c r="C15" s="1004"/>
      <c r="D15" s="1004"/>
      <c r="E15" s="1004"/>
      <c r="F15" s="1004"/>
      <c r="G15" s="1005"/>
      <c r="H15" s="944"/>
      <c r="I15" s="999"/>
      <c r="J15" s="999"/>
      <c r="K15" s="999"/>
      <c r="L15" s="999"/>
      <c r="M15" s="999"/>
      <c r="N15" s="999"/>
      <c r="O15" s="999"/>
      <c r="P15" s="999"/>
      <c r="Q15" s="999"/>
      <c r="R15" s="999"/>
      <c r="S15" s="999"/>
      <c r="T15" s="999"/>
      <c r="U15" s="999"/>
      <c r="V15" s="999"/>
      <c r="W15" s="999"/>
      <c r="X15" s="999"/>
      <c r="Y15" s="1017"/>
      <c r="Z15" s="1017"/>
      <c r="AA15" s="1017"/>
      <c r="AB15" s="1017"/>
      <c r="AC15" s="1017"/>
      <c r="AD15" s="1017"/>
      <c r="AE15" s="1017"/>
      <c r="AF15" s="1017"/>
      <c r="AG15" s="1017"/>
      <c r="AH15" s="1017"/>
      <c r="AI15" s="1017"/>
      <c r="AJ15" s="1017"/>
      <c r="AK15" s="1017"/>
      <c r="AL15" s="1017"/>
      <c r="AM15" s="1017"/>
      <c r="AN15" s="1017"/>
      <c r="AO15" s="1017"/>
      <c r="AP15" s="1017"/>
      <c r="AQ15" s="1017"/>
      <c r="AR15" s="1017"/>
      <c r="AS15" s="1017"/>
      <c r="AT15" s="1017"/>
      <c r="AU15" s="999"/>
      <c r="AV15" s="999"/>
      <c r="AW15" s="999"/>
      <c r="AX15" s="999"/>
      <c r="AY15" s="999"/>
      <c r="AZ15" s="999"/>
      <c r="BA15" s="688"/>
      <c r="BB15" s="392"/>
      <c r="BC15" s="392"/>
      <c r="BD15" s="392"/>
      <c r="BE15" s="392"/>
      <c r="BF15" s="392"/>
      <c r="BG15" s="392"/>
      <c r="BH15" s="392"/>
      <c r="BI15" s="392"/>
      <c r="BJ15" s="392"/>
      <c r="BK15" s="392"/>
      <c r="BL15" s="392"/>
      <c r="BM15" s="392"/>
      <c r="BN15" s="392"/>
      <c r="BO15" s="408"/>
      <c r="BP15" s="408"/>
    </row>
    <row r="16" spans="1:68" ht="14.45" customHeight="1" x14ac:dyDescent="0.4">
      <c r="A16" s="943">
        <f t="shared" ref="A16:A21" si="0">C16</f>
        <v>43252</v>
      </c>
      <c r="B16" s="943"/>
      <c r="C16" s="1004">
        <v>43252</v>
      </c>
      <c r="D16" s="1004"/>
      <c r="E16" s="1004"/>
      <c r="F16" s="1004"/>
      <c r="G16" s="1005"/>
      <c r="H16" s="944">
        <v>18195</v>
      </c>
      <c r="I16" s="999"/>
      <c r="J16" s="999"/>
      <c r="K16" s="999"/>
      <c r="L16" s="999"/>
      <c r="M16" s="999"/>
      <c r="N16" s="999">
        <v>18160</v>
      </c>
      <c r="O16" s="999"/>
      <c r="P16" s="999"/>
      <c r="Q16" s="999"/>
      <c r="R16" s="999"/>
      <c r="S16" s="999">
        <v>83844</v>
      </c>
      <c r="T16" s="999"/>
      <c r="U16" s="999"/>
      <c r="V16" s="999"/>
      <c r="W16" s="999"/>
      <c r="X16" s="999"/>
      <c r="Y16" s="1017">
        <v>83684</v>
      </c>
      <c r="Z16" s="1017"/>
      <c r="AA16" s="1017"/>
      <c r="AB16" s="1017"/>
      <c r="AC16" s="1017"/>
      <c r="AD16" s="1017">
        <v>22866</v>
      </c>
      <c r="AE16" s="1017"/>
      <c r="AF16" s="1017"/>
      <c r="AG16" s="1017"/>
      <c r="AH16" s="1017"/>
      <c r="AI16" s="1017"/>
      <c r="AJ16" s="1017">
        <v>6344</v>
      </c>
      <c r="AK16" s="1017"/>
      <c r="AL16" s="1017"/>
      <c r="AM16" s="1017"/>
      <c r="AN16" s="1017"/>
      <c r="AO16" s="1017"/>
      <c r="AP16" s="1017">
        <v>5904</v>
      </c>
      <c r="AQ16" s="1017"/>
      <c r="AR16" s="1017"/>
      <c r="AS16" s="1017"/>
      <c r="AT16" s="1017"/>
      <c r="AU16" s="999">
        <v>1714</v>
      </c>
      <c r="AV16" s="999"/>
      <c r="AW16" s="999"/>
      <c r="AX16" s="999"/>
      <c r="AY16" s="999"/>
      <c r="AZ16" s="999"/>
      <c r="BA16" s="688"/>
      <c r="BB16" s="392"/>
      <c r="BC16" s="392"/>
      <c r="BD16" s="392"/>
      <c r="BE16" s="392"/>
      <c r="BF16" s="392"/>
      <c r="BG16" s="392"/>
      <c r="BH16" s="392"/>
      <c r="BI16" s="392"/>
      <c r="BJ16" s="392"/>
      <c r="BK16" s="392"/>
      <c r="BL16" s="392"/>
      <c r="BM16" s="392"/>
      <c r="BN16" s="392"/>
      <c r="BO16" s="408"/>
      <c r="BP16" s="408"/>
    </row>
    <row r="17" spans="1:68" ht="14.45" customHeight="1" x14ac:dyDescent="0.4">
      <c r="A17" s="943">
        <f t="shared" si="0"/>
        <v>43282</v>
      </c>
      <c r="B17" s="943"/>
      <c r="C17" s="1004">
        <f>DATE(YEAR(C16),MONTH(C16)+1,1)</f>
        <v>43282</v>
      </c>
      <c r="D17" s="1004"/>
      <c r="E17" s="1004"/>
      <c r="F17" s="1004"/>
      <c r="G17" s="1005"/>
      <c r="H17" s="944">
        <v>16996</v>
      </c>
      <c r="I17" s="999"/>
      <c r="J17" s="999"/>
      <c r="K17" s="999"/>
      <c r="L17" s="999"/>
      <c r="M17" s="999"/>
      <c r="N17" s="999">
        <v>16976</v>
      </c>
      <c r="O17" s="999"/>
      <c r="P17" s="999"/>
      <c r="Q17" s="999"/>
      <c r="R17" s="999"/>
      <c r="S17" s="999">
        <v>79573</v>
      </c>
      <c r="T17" s="999"/>
      <c r="U17" s="999"/>
      <c r="V17" s="999"/>
      <c r="W17" s="999"/>
      <c r="X17" s="999"/>
      <c r="Y17" s="1017">
        <v>79424</v>
      </c>
      <c r="Z17" s="1017"/>
      <c r="AA17" s="1017"/>
      <c r="AB17" s="1017"/>
      <c r="AC17" s="1017"/>
      <c r="AD17" s="1017">
        <v>19857</v>
      </c>
      <c r="AE17" s="1017"/>
      <c r="AF17" s="1017"/>
      <c r="AG17" s="1017"/>
      <c r="AH17" s="1017"/>
      <c r="AI17" s="1017"/>
      <c r="AJ17" s="1017">
        <v>5657</v>
      </c>
      <c r="AK17" s="1017"/>
      <c r="AL17" s="1017"/>
      <c r="AM17" s="1017"/>
      <c r="AN17" s="1017"/>
      <c r="AO17" s="1017"/>
      <c r="AP17" s="1017">
        <v>5278</v>
      </c>
      <c r="AQ17" s="1017"/>
      <c r="AR17" s="1017"/>
      <c r="AS17" s="1017"/>
      <c r="AT17" s="1017"/>
      <c r="AU17" s="999">
        <v>1597</v>
      </c>
      <c r="AV17" s="999"/>
      <c r="AW17" s="999"/>
      <c r="AX17" s="999"/>
      <c r="AY17" s="999"/>
      <c r="AZ17" s="999"/>
      <c r="BA17" s="688"/>
      <c r="BB17" s="392"/>
      <c r="BC17" s="392"/>
      <c r="BD17" s="392"/>
      <c r="BE17" s="392"/>
      <c r="BF17" s="392"/>
      <c r="BG17" s="392"/>
      <c r="BH17" s="392"/>
      <c r="BI17" s="392"/>
      <c r="BJ17" s="392"/>
      <c r="BK17" s="392"/>
      <c r="BL17" s="392"/>
      <c r="BM17" s="392"/>
      <c r="BN17" s="392"/>
      <c r="BO17" s="408"/>
      <c r="BP17" s="408"/>
    </row>
    <row r="18" spans="1:68" ht="14.45" customHeight="1" x14ac:dyDescent="0.4">
      <c r="A18" s="943">
        <f t="shared" si="0"/>
        <v>43313</v>
      </c>
      <c r="B18" s="943"/>
      <c r="C18" s="1004">
        <f>DATE(YEAR(C17),MONTH(C17)+1,1)</f>
        <v>43313</v>
      </c>
      <c r="D18" s="1004"/>
      <c r="E18" s="1004"/>
      <c r="F18" s="1004"/>
      <c r="G18" s="1005"/>
      <c r="H18" s="944">
        <v>18986</v>
      </c>
      <c r="I18" s="999"/>
      <c r="J18" s="999"/>
      <c r="K18" s="999"/>
      <c r="L18" s="999"/>
      <c r="M18" s="999"/>
      <c r="N18" s="999">
        <v>18951</v>
      </c>
      <c r="O18" s="999"/>
      <c r="P18" s="999"/>
      <c r="Q18" s="999"/>
      <c r="R18" s="999"/>
      <c r="S18" s="999">
        <v>78950</v>
      </c>
      <c r="T18" s="999"/>
      <c r="U18" s="999"/>
      <c r="V18" s="999"/>
      <c r="W18" s="999"/>
      <c r="X18" s="999"/>
      <c r="Y18" s="1017">
        <v>78819</v>
      </c>
      <c r="Z18" s="1017"/>
      <c r="AA18" s="1017"/>
      <c r="AB18" s="1017"/>
      <c r="AC18" s="1017"/>
      <c r="AD18" s="1017">
        <v>20793</v>
      </c>
      <c r="AE18" s="1017"/>
      <c r="AF18" s="1017"/>
      <c r="AG18" s="1017"/>
      <c r="AH18" s="1017"/>
      <c r="AI18" s="1017"/>
      <c r="AJ18" s="1017">
        <v>5432</v>
      </c>
      <c r="AK18" s="1017"/>
      <c r="AL18" s="1017"/>
      <c r="AM18" s="1017"/>
      <c r="AN18" s="1017"/>
      <c r="AO18" s="1017"/>
      <c r="AP18" s="1017">
        <v>5055</v>
      </c>
      <c r="AQ18" s="1017"/>
      <c r="AR18" s="1017"/>
      <c r="AS18" s="1017"/>
      <c r="AT18" s="1017"/>
      <c r="AU18" s="999">
        <v>1626</v>
      </c>
      <c r="AV18" s="999"/>
      <c r="AW18" s="999"/>
      <c r="AX18" s="999"/>
      <c r="AY18" s="999"/>
      <c r="AZ18" s="999"/>
      <c r="BA18" s="688"/>
      <c r="BB18" s="662"/>
      <c r="BC18" s="662"/>
      <c r="BD18" s="662"/>
      <c r="BE18" s="662"/>
      <c r="BF18" s="662"/>
      <c r="BG18" s="662"/>
      <c r="BH18" s="662"/>
      <c r="BI18" s="662"/>
      <c r="BJ18" s="662"/>
      <c r="BK18" s="662"/>
      <c r="BL18" s="662"/>
      <c r="BM18" s="662"/>
    </row>
    <row r="19" spans="1:68" ht="14.45" customHeight="1" x14ac:dyDescent="0.4">
      <c r="A19" s="943">
        <f t="shared" si="0"/>
        <v>43344</v>
      </c>
      <c r="B19" s="943"/>
      <c r="C19" s="1004">
        <f>DATE(YEAR(C18),MONTH(C18)+1,1)</f>
        <v>43344</v>
      </c>
      <c r="D19" s="1004"/>
      <c r="E19" s="1004"/>
      <c r="F19" s="1004"/>
      <c r="G19" s="1005"/>
      <c r="H19" s="944">
        <v>18196</v>
      </c>
      <c r="I19" s="999"/>
      <c r="J19" s="999"/>
      <c r="K19" s="999"/>
      <c r="L19" s="999"/>
      <c r="M19" s="999"/>
      <c r="N19" s="999">
        <v>18155</v>
      </c>
      <c r="O19" s="999"/>
      <c r="P19" s="999"/>
      <c r="Q19" s="999"/>
      <c r="R19" s="999"/>
      <c r="S19" s="999">
        <v>78511</v>
      </c>
      <c r="T19" s="999"/>
      <c r="U19" s="999"/>
      <c r="V19" s="999"/>
      <c r="W19" s="999"/>
      <c r="X19" s="999"/>
      <c r="Y19" s="1017">
        <v>78376</v>
      </c>
      <c r="Z19" s="1017"/>
      <c r="AA19" s="1017"/>
      <c r="AB19" s="1017"/>
      <c r="AC19" s="1017"/>
      <c r="AD19" s="1017">
        <v>20395</v>
      </c>
      <c r="AE19" s="1017"/>
      <c r="AF19" s="1017"/>
      <c r="AG19" s="1017"/>
      <c r="AH19" s="1017"/>
      <c r="AI19" s="1017"/>
      <c r="AJ19" s="1017">
        <v>5679</v>
      </c>
      <c r="AK19" s="1017"/>
      <c r="AL19" s="1017"/>
      <c r="AM19" s="1017"/>
      <c r="AN19" s="1017"/>
      <c r="AO19" s="1017"/>
      <c r="AP19" s="1017">
        <v>5296</v>
      </c>
      <c r="AQ19" s="1017"/>
      <c r="AR19" s="1017"/>
      <c r="AS19" s="1017"/>
      <c r="AT19" s="1017"/>
      <c r="AU19" s="999">
        <v>1641</v>
      </c>
      <c r="AV19" s="999"/>
      <c r="AW19" s="999"/>
      <c r="AX19" s="999"/>
      <c r="AY19" s="999"/>
      <c r="AZ19" s="999"/>
      <c r="BA19" s="688"/>
      <c r="BB19" s="662"/>
      <c r="BC19" s="662"/>
      <c r="BD19" s="662"/>
      <c r="BE19" s="662"/>
      <c r="BF19" s="662"/>
      <c r="BG19" s="662"/>
      <c r="BH19" s="662"/>
      <c r="BI19" s="662"/>
      <c r="BJ19" s="662"/>
      <c r="BK19" s="662"/>
      <c r="BL19" s="662"/>
      <c r="BM19" s="662"/>
    </row>
    <row r="20" spans="1:68" ht="14.45" customHeight="1" x14ac:dyDescent="0.4">
      <c r="A20" s="943">
        <f t="shared" si="0"/>
        <v>43374</v>
      </c>
      <c r="B20" s="943"/>
      <c r="C20" s="1004">
        <f>DATE(YEAR(C19),MONTH(C19)+1,1)</f>
        <v>43374</v>
      </c>
      <c r="D20" s="1004"/>
      <c r="E20" s="1004"/>
      <c r="F20" s="1004"/>
      <c r="G20" s="1005"/>
      <c r="H20" s="944">
        <v>20165</v>
      </c>
      <c r="I20" s="999"/>
      <c r="J20" s="999"/>
      <c r="K20" s="999"/>
      <c r="L20" s="999"/>
      <c r="M20" s="999"/>
      <c r="N20" s="999">
        <v>20129</v>
      </c>
      <c r="O20" s="999"/>
      <c r="P20" s="999"/>
      <c r="Q20" s="999"/>
      <c r="R20" s="999"/>
      <c r="S20" s="999">
        <v>81169</v>
      </c>
      <c r="T20" s="999"/>
      <c r="U20" s="999"/>
      <c r="V20" s="999"/>
      <c r="W20" s="999"/>
      <c r="X20" s="999"/>
      <c r="Y20" s="1017">
        <v>81023</v>
      </c>
      <c r="Z20" s="1017"/>
      <c r="AA20" s="1017"/>
      <c r="AB20" s="1017"/>
      <c r="AC20" s="1017"/>
      <c r="AD20" s="1017">
        <v>22723</v>
      </c>
      <c r="AE20" s="1017"/>
      <c r="AF20" s="1017"/>
      <c r="AG20" s="1017"/>
      <c r="AH20" s="1017"/>
      <c r="AI20" s="1017"/>
      <c r="AJ20" s="1017">
        <v>6291</v>
      </c>
      <c r="AK20" s="1017"/>
      <c r="AL20" s="1017"/>
      <c r="AM20" s="1017"/>
      <c r="AN20" s="1017"/>
      <c r="AO20" s="1017"/>
      <c r="AP20" s="1017">
        <v>5870</v>
      </c>
      <c r="AQ20" s="1017"/>
      <c r="AR20" s="1017"/>
      <c r="AS20" s="1017"/>
      <c r="AT20" s="1017"/>
      <c r="AU20" s="999">
        <v>1825</v>
      </c>
      <c r="AV20" s="999"/>
      <c r="AW20" s="999"/>
      <c r="AX20" s="999"/>
      <c r="AY20" s="999"/>
      <c r="AZ20" s="999"/>
      <c r="BA20" s="688"/>
      <c r="BB20" s="662"/>
      <c r="BC20" s="662"/>
      <c r="BD20" s="662"/>
      <c r="BE20" s="662"/>
      <c r="BF20" s="662"/>
      <c r="BG20" s="662"/>
      <c r="BH20" s="662"/>
      <c r="BI20" s="662"/>
      <c r="BJ20" s="662"/>
      <c r="BK20" s="662"/>
      <c r="BL20" s="662"/>
      <c r="BM20" s="662"/>
    </row>
    <row r="21" spans="1:68" ht="14.45" customHeight="1" x14ac:dyDescent="0.4">
      <c r="A21" s="943">
        <f t="shared" si="0"/>
        <v>43405</v>
      </c>
      <c r="B21" s="943"/>
      <c r="C21" s="1004">
        <f>DATE(YEAR(C20),MONTH(C20)+1,1)</f>
        <v>43405</v>
      </c>
      <c r="D21" s="1004"/>
      <c r="E21" s="1004"/>
      <c r="F21" s="1004"/>
      <c r="G21" s="1005"/>
      <c r="H21" s="944">
        <v>16653</v>
      </c>
      <c r="I21" s="999"/>
      <c r="J21" s="999"/>
      <c r="K21" s="999"/>
      <c r="L21" s="999"/>
      <c r="M21" s="999"/>
      <c r="N21" s="999">
        <v>16623</v>
      </c>
      <c r="O21" s="999"/>
      <c r="P21" s="999"/>
      <c r="Q21" s="999"/>
      <c r="R21" s="999"/>
      <c r="S21" s="999">
        <v>78400</v>
      </c>
      <c r="T21" s="999"/>
      <c r="U21" s="999"/>
      <c r="V21" s="999"/>
      <c r="W21" s="999"/>
      <c r="X21" s="999"/>
      <c r="Y21" s="1017">
        <v>78267</v>
      </c>
      <c r="Z21" s="1017"/>
      <c r="AA21" s="1017"/>
      <c r="AB21" s="1017"/>
      <c r="AC21" s="1017"/>
      <c r="AD21" s="1017">
        <v>20148</v>
      </c>
      <c r="AE21" s="1017"/>
      <c r="AF21" s="1017"/>
      <c r="AG21" s="1017"/>
      <c r="AH21" s="1017"/>
      <c r="AI21" s="1017"/>
      <c r="AJ21" s="1017">
        <v>5482</v>
      </c>
      <c r="AK21" s="1017"/>
      <c r="AL21" s="1017"/>
      <c r="AM21" s="1017"/>
      <c r="AN21" s="1017"/>
      <c r="AO21" s="1017"/>
      <c r="AP21" s="1017">
        <v>5063</v>
      </c>
      <c r="AQ21" s="1017"/>
      <c r="AR21" s="1017"/>
      <c r="AS21" s="1017"/>
      <c r="AT21" s="1017"/>
      <c r="AU21" s="999">
        <v>1647</v>
      </c>
      <c r="AV21" s="999"/>
      <c r="AW21" s="999"/>
      <c r="AX21" s="999"/>
      <c r="AY21" s="999"/>
      <c r="AZ21" s="999"/>
      <c r="BA21" s="688"/>
      <c r="BB21" s="662"/>
      <c r="BC21" s="662"/>
      <c r="BD21" s="662"/>
      <c r="BE21" s="662"/>
      <c r="BF21" s="662"/>
      <c r="BG21" s="662"/>
      <c r="BH21" s="662"/>
      <c r="BI21" s="662"/>
      <c r="BJ21" s="662"/>
      <c r="BK21" s="662"/>
      <c r="BL21" s="662"/>
      <c r="BM21" s="662"/>
    </row>
    <row r="22" spans="1:68" ht="13.5" customHeight="1" thickBot="1" x14ac:dyDescent="0.45">
      <c r="A22" s="663"/>
      <c r="B22" s="663"/>
      <c r="C22" s="663"/>
      <c r="D22" s="663"/>
      <c r="E22" s="663"/>
      <c r="F22" s="663"/>
      <c r="G22" s="352"/>
      <c r="H22" s="421"/>
      <c r="I22" s="421"/>
      <c r="J22" s="421"/>
      <c r="K22" s="421"/>
      <c r="L22" s="421"/>
      <c r="M22" s="421"/>
      <c r="N22" s="421"/>
      <c r="O22" s="421"/>
      <c r="P22" s="421"/>
      <c r="Q22" s="421"/>
      <c r="R22" s="421"/>
      <c r="S22" s="421"/>
      <c r="T22" s="421"/>
      <c r="U22" s="421"/>
      <c r="V22" s="421"/>
      <c r="W22" s="669"/>
      <c r="X22" s="669"/>
      <c r="Y22" s="669"/>
      <c r="Z22" s="669"/>
      <c r="AA22" s="669"/>
      <c r="AB22" s="669"/>
      <c r="AC22" s="669"/>
      <c r="AD22" s="669"/>
      <c r="AE22" s="669"/>
      <c r="AF22" s="669"/>
      <c r="AG22" s="669"/>
      <c r="AH22" s="669"/>
      <c r="AI22" s="669"/>
      <c r="AJ22" s="669"/>
      <c r="AK22" s="669"/>
      <c r="AL22" s="669"/>
      <c r="AM22" s="669"/>
      <c r="AN22" s="669"/>
      <c r="AO22" s="669"/>
      <c r="AP22" s="669"/>
      <c r="AQ22" s="669"/>
      <c r="AR22" s="669"/>
      <c r="AS22" s="669"/>
      <c r="AT22" s="669"/>
      <c r="AU22" s="669"/>
      <c r="AV22" s="669"/>
      <c r="AW22" s="669"/>
      <c r="AX22" s="669"/>
      <c r="AY22" s="669"/>
      <c r="AZ22" s="421"/>
      <c r="BA22" s="688"/>
      <c r="BB22" s="662"/>
      <c r="BC22" s="662"/>
      <c r="BD22" s="662"/>
      <c r="BE22" s="662"/>
      <c r="BF22" s="662"/>
      <c r="BG22" s="662"/>
      <c r="BH22" s="662"/>
      <c r="BI22" s="662"/>
      <c r="BJ22" s="662"/>
      <c r="BK22" s="662"/>
      <c r="BL22" s="662"/>
      <c r="BM22" s="662"/>
    </row>
    <row r="23" spans="1:68" ht="13.5" customHeight="1" x14ac:dyDescent="0.4">
      <c r="A23" s="688"/>
      <c r="B23" s="688"/>
      <c r="C23" s="688"/>
      <c r="D23" s="688"/>
      <c r="E23" s="688"/>
      <c r="F23" s="688"/>
      <c r="G23" s="688"/>
      <c r="H23" s="422"/>
      <c r="I23" s="422"/>
      <c r="J23" s="422"/>
      <c r="K23" s="422"/>
      <c r="L23" s="422"/>
      <c r="M23" s="422"/>
      <c r="N23" s="422"/>
      <c r="O23" s="422"/>
      <c r="P23" s="423"/>
      <c r="Q23" s="423"/>
      <c r="R23" s="423"/>
      <c r="S23" s="423"/>
      <c r="T23" s="423"/>
      <c r="U23" s="423"/>
      <c r="V23" s="423"/>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23"/>
      <c r="BA23" s="688"/>
      <c r="BB23" s="662"/>
      <c r="BC23" s="662"/>
      <c r="BD23" s="662"/>
      <c r="BE23" s="662"/>
      <c r="BF23" s="662"/>
      <c r="BG23" s="662"/>
      <c r="BH23" s="662"/>
      <c r="BI23" s="662"/>
      <c r="BJ23" s="662"/>
      <c r="BK23" s="662"/>
      <c r="BL23" s="662"/>
      <c r="BM23" s="662"/>
    </row>
    <row r="24" spans="1:68" ht="13.5" customHeight="1" thickBot="1" x14ac:dyDescent="0.45">
      <c r="A24" s="416"/>
      <c r="B24" s="416"/>
      <c r="C24" s="416"/>
      <c r="D24" s="416"/>
      <c r="E24" s="416"/>
      <c r="F24" s="416"/>
      <c r="G24" s="416"/>
      <c r="H24" s="424"/>
      <c r="I24" s="424"/>
      <c r="J24" s="424"/>
      <c r="K24" s="424"/>
      <c r="L24" s="424"/>
      <c r="M24" s="424"/>
      <c r="N24" s="424"/>
      <c r="O24" s="424"/>
      <c r="P24" s="424"/>
      <c r="Q24" s="424"/>
      <c r="R24" s="424"/>
      <c r="S24" s="424"/>
      <c r="T24" s="424"/>
      <c r="U24" s="424"/>
      <c r="V24" s="424"/>
      <c r="W24" s="418"/>
      <c r="X24" s="418"/>
      <c r="Y24" s="418"/>
      <c r="Z24" s="418"/>
      <c r="AA24" s="418"/>
      <c r="AB24" s="418"/>
      <c r="AC24" s="418"/>
      <c r="AD24" s="418"/>
      <c r="AE24" s="425"/>
      <c r="AF24" s="425"/>
      <c r="AG24" s="425"/>
      <c r="AH24" s="425"/>
      <c r="AI24" s="425"/>
      <c r="AJ24" s="425"/>
      <c r="AK24" s="425"/>
      <c r="AL24" s="425"/>
      <c r="AM24" s="425"/>
      <c r="AN24" s="425"/>
      <c r="AO24" s="425"/>
      <c r="AP24" s="425"/>
      <c r="AQ24" s="425"/>
      <c r="AR24" s="425"/>
      <c r="AS24" s="425"/>
      <c r="AT24" s="425"/>
      <c r="AU24" s="425"/>
      <c r="AV24" s="418"/>
      <c r="AW24" s="418"/>
      <c r="AX24" s="418"/>
      <c r="AY24" s="418"/>
      <c r="AZ24" s="424"/>
      <c r="BA24" s="688"/>
      <c r="BB24" s="662"/>
      <c r="BC24" s="662"/>
      <c r="BD24" s="662"/>
      <c r="BE24" s="662"/>
      <c r="BF24" s="662"/>
      <c r="BG24" s="662"/>
      <c r="BH24" s="662"/>
      <c r="BI24" s="662"/>
      <c r="BJ24" s="662"/>
      <c r="BK24" s="662"/>
      <c r="BL24" s="662"/>
      <c r="BM24" s="662"/>
    </row>
    <row r="25" spans="1:68" ht="23.25" customHeight="1" x14ac:dyDescent="0.4">
      <c r="A25" s="1011" t="s">
        <v>831</v>
      </c>
      <c r="B25" s="1011"/>
      <c r="C25" s="1011"/>
      <c r="D25" s="1011"/>
      <c r="E25" s="1011"/>
      <c r="F25" s="1011"/>
      <c r="G25" s="1012"/>
      <c r="H25" s="1049" t="s">
        <v>841</v>
      </c>
      <c r="I25" s="1050"/>
      <c r="J25" s="1050"/>
      <c r="K25" s="1050"/>
      <c r="L25" s="1050"/>
      <c r="M25" s="1050"/>
      <c r="N25" s="1050"/>
      <c r="O25" s="1050"/>
      <c r="P25" s="1050"/>
      <c r="Q25" s="1050"/>
      <c r="R25" s="1050"/>
      <c r="S25" s="1050"/>
      <c r="T25" s="1050"/>
      <c r="U25" s="1050"/>
      <c r="V25" s="1050"/>
      <c r="W25" s="1050"/>
      <c r="X25" s="1050"/>
      <c r="Y25" s="1050"/>
      <c r="Z25" s="1050"/>
      <c r="AA25" s="1050"/>
      <c r="AB25" s="1050"/>
      <c r="AC25" s="1050"/>
      <c r="AD25" s="1050"/>
      <c r="AE25" s="1050"/>
      <c r="AF25" s="1332"/>
      <c r="AG25" s="1323" t="s">
        <v>842</v>
      </c>
      <c r="AH25" s="1324"/>
      <c r="AI25" s="1324"/>
      <c r="AJ25" s="1324"/>
      <c r="AK25" s="1324"/>
      <c r="AL25" s="1324"/>
      <c r="AM25" s="1324"/>
      <c r="AN25" s="1324"/>
      <c r="AO25" s="1324"/>
      <c r="AP25" s="1324"/>
      <c r="AQ25" s="1324"/>
      <c r="AR25" s="1324"/>
      <c r="AS25" s="1324"/>
      <c r="AT25" s="1324"/>
      <c r="AU25" s="1325"/>
      <c r="AV25" s="1039" t="s">
        <v>843</v>
      </c>
      <c r="AW25" s="1331"/>
      <c r="AX25" s="1331"/>
      <c r="AY25" s="1331"/>
      <c r="AZ25" s="1331"/>
      <c r="BA25" s="688"/>
      <c r="BB25" s="662"/>
      <c r="BC25" s="662"/>
      <c r="BD25" s="662"/>
      <c r="BE25" s="662"/>
      <c r="BF25" s="662"/>
      <c r="BG25" s="662"/>
      <c r="BH25" s="662"/>
      <c r="BI25" s="662"/>
      <c r="BJ25" s="662"/>
      <c r="BK25" s="662"/>
      <c r="BL25" s="662"/>
      <c r="BM25" s="662"/>
    </row>
    <row r="26" spans="1:68" ht="15.75" customHeight="1" x14ac:dyDescent="0.4">
      <c r="A26" s="1013"/>
      <c r="B26" s="1013"/>
      <c r="C26" s="1013"/>
      <c r="D26" s="1013"/>
      <c r="E26" s="1013"/>
      <c r="F26" s="1013"/>
      <c r="G26" s="1321"/>
      <c r="H26" s="1027" t="s">
        <v>844</v>
      </c>
      <c r="I26" s="1028"/>
      <c r="J26" s="1028"/>
      <c r="K26" s="1028"/>
      <c r="L26" s="1028"/>
      <c r="M26" s="426"/>
      <c r="N26" s="426"/>
      <c r="O26" s="426"/>
      <c r="P26" s="426"/>
      <c r="Q26" s="319"/>
      <c r="R26" s="1027" t="s">
        <v>845</v>
      </c>
      <c r="S26" s="1028"/>
      <c r="T26" s="1028"/>
      <c r="U26" s="1028"/>
      <c r="V26" s="1028"/>
      <c r="W26" s="427"/>
      <c r="X26" s="427"/>
      <c r="Y26" s="427"/>
      <c r="Z26" s="427"/>
      <c r="AA26" s="428"/>
      <c r="AB26" s="1040" t="s">
        <v>846</v>
      </c>
      <c r="AC26" s="1041"/>
      <c r="AD26" s="1041"/>
      <c r="AE26" s="1041"/>
      <c r="AF26" s="1046"/>
      <c r="AG26" s="1040" t="s">
        <v>847</v>
      </c>
      <c r="AH26" s="1041"/>
      <c r="AI26" s="1041"/>
      <c r="AJ26" s="1041"/>
      <c r="AK26" s="1046"/>
      <c r="AL26" s="1040" t="s">
        <v>848</v>
      </c>
      <c r="AM26" s="1041"/>
      <c r="AN26" s="1041"/>
      <c r="AO26" s="1041"/>
      <c r="AP26" s="1046"/>
      <c r="AQ26" s="1040" t="s">
        <v>849</v>
      </c>
      <c r="AR26" s="1041"/>
      <c r="AS26" s="1041"/>
      <c r="AT26" s="1041"/>
      <c r="AU26" s="1046"/>
      <c r="AV26" s="1302" t="s">
        <v>850</v>
      </c>
      <c r="AW26" s="1326"/>
      <c r="AX26" s="1326"/>
      <c r="AY26" s="1326"/>
      <c r="AZ26" s="1326"/>
      <c r="BA26" s="688"/>
      <c r="BB26" s="662"/>
      <c r="BC26" s="662"/>
      <c r="BD26" s="662"/>
      <c r="BE26" s="662"/>
      <c r="BF26" s="662"/>
      <c r="BG26" s="662"/>
      <c r="BH26" s="662"/>
      <c r="BI26" s="662"/>
      <c r="BJ26" s="662"/>
      <c r="BK26" s="662"/>
      <c r="BL26" s="662"/>
      <c r="BM26" s="662"/>
    </row>
    <row r="27" spans="1:68" ht="15.75" customHeight="1" x14ac:dyDescent="0.4">
      <c r="A27" s="1013"/>
      <c r="B27" s="1013"/>
      <c r="C27" s="1013"/>
      <c r="D27" s="1013"/>
      <c r="E27" s="1013"/>
      <c r="F27" s="1013"/>
      <c r="G27" s="1321"/>
      <c r="H27" s="1029"/>
      <c r="I27" s="1030"/>
      <c r="J27" s="1030"/>
      <c r="K27" s="1030"/>
      <c r="L27" s="1030"/>
      <c r="M27" s="1027" t="s">
        <v>851</v>
      </c>
      <c r="N27" s="1028"/>
      <c r="O27" s="1028"/>
      <c r="P27" s="1028"/>
      <c r="Q27" s="1342"/>
      <c r="R27" s="1029"/>
      <c r="S27" s="1030"/>
      <c r="T27" s="1030"/>
      <c r="U27" s="1030"/>
      <c r="V27" s="1030"/>
      <c r="W27" s="1040" t="s">
        <v>852</v>
      </c>
      <c r="X27" s="1041"/>
      <c r="Y27" s="1041"/>
      <c r="Z27" s="1041"/>
      <c r="AA27" s="1046"/>
      <c r="AB27" s="1042"/>
      <c r="AC27" s="1043"/>
      <c r="AD27" s="1043"/>
      <c r="AE27" s="1043"/>
      <c r="AF27" s="1047"/>
      <c r="AG27" s="1042"/>
      <c r="AH27" s="1043"/>
      <c r="AI27" s="1043"/>
      <c r="AJ27" s="1043"/>
      <c r="AK27" s="1047"/>
      <c r="AL27" s="1042"/>
      <c r="AM27" s="1043"/>
      <c r="AN27" s="1043"/>
      <c r="AO27" s="1043"/>
      <c r="AP27" s="1047"/>
      <c r="AQ27" s="1042"/>
      <c r="AR27" s="1043"/>
      <c r="AS27" s="1043"/>
      <c r="AT27" s="1043"/>
      <c r="AU27" s="1047"/>
      <c r="AV27" s="1327"/>
      <c r="AW27" s="1328"/>
      <c r="AX27" s="1328"/>
      <c r="AY27" s="1328"/>
      <c r="AZ27" s="1328"/>
      <c r="BA27" s="662"/>
      <c r="BB27" s="662"/>
      <c r="BC27" s="662"/>
      <c r="BD27" s="662"/>
      <c r="BE27" s="662"/>
      <c r="BF27" s="662"/>
      <c r="BG27" s="662"/>
      <c r="BH27" s="662"/>
      <c r="BI27" s="662"/>
      <c r="BJ27" s="662"/>
      <c r="BK27" s="662"/>
      <c r="BL27" s="662"/>
      <c r="BM27" s="662"/>
    </row>
    <row r="28" spans="1:68" ht="15.75" customHeight="1" x14ac:dyDescent="0.4">
      <c r="A28" s="1014"/>
      <c r="B28" s="1014"/>
      <c r="C28" s="1014"/>
      <c r="D28" s="1014"/>
      <c r="E28" s="1014"/>
      <c r="F28" s="1014"/>
      <c r="G28" s="1322"/>
      <c r="H28" s="1031"/>
      <c r="I28" s="1032"/>
      <c r="J28" s="1032"/>
      <c r="K28" s="1032"/>
      <c r="L28" s="1032"/>
      <c r="M28" s="1031"/>
      <c r="N28" s="1032"/>
      <c r="O28" s="1032"/>
      <c r="P28" s="1032"/>
      <c r="Q28" s="1033"/>
      <c r="R28" s="1031"/>
      <c r="S28" s="1032"/>
      <c r="T28" s="1032"/>
      <c r="U28" s="1032"/>
      <c r="V28" s="1032"/>
      <c r="W28" s="1044"/>
      <c r="X28" s="1045"/>
      <c r="Y28" s="1045"/>
      <c r="Z28" s="1045"/>
      <c r="AA28" s="1048"/>
      <c r="AB28" s="1044"/>
      <c r="AC28" s="1045"/>
      <c r="AD28" s="1045"/>
      <c r="AE28" s="1045"/>
      <c r="AF28" s="1048"/>
      <c r="AG28" s="1044"/>
      <c r="AH28" s="1045"/>
      <c r="AI28" s="1045"/>
      <c r="AJ28" s="1045"/>
      <c r="AK28" s="1048"/>
      <c r="AL28" s="1044"/>
      <c r="AM28" s="1045"/>
      <c r="AN28" s="1045"/>
      <c r="AO28" s="1045"/>
      <c r="AP28" s="1048"/>
      <c r="AQ28" s="1044"/>
      <c r="AR28" s="1045"/>
      <c r="AS28" s="1045"/>
      <c r="AT28" s="1045"/>
      <c r="AU28" s="1048"/>
      <c r="AV28" s="1329"/>
      <c r="AW28" s="1330"/>
      <c r="AX28" s="1330"/>
      <c r="AY28" s="1330"/>
      <c r="AZ28" s="1330"/>
      <c r="BA28" s="662"/>
      <c r="BB28" s="662"/>
      <c r="BC28" s="662"/>
      <c r="BD28" s="662"/>
      <c r="BE28" s="662"/>
      <c r="BF28" s="662"/>
      <c r="BG28" s="662"/>
      <c r="BH28" s="662"/>
      <c r="BI28" s="662"/>
      <c r="BJ28" s="662"/>
      <c r="BK28" s="662"/>
      <c r="BL28" s="662"/>
      <c r="BM28" s="662"/>
    </row>
    <row r="29" spans="1:68" ht="13.5" customHeight="1" x14ac:dyDescent="0.4">
      <c r="A29" s="319"/>
      <c r="B29" s="319"/>
      <c r="C29" s="319"/>
      <c r="D29" s="319"/>
      <c r="E29" s="319"/>
      <c r="F29" s="319"/>
      <c r="G29" s="670"/>
      <c r="H29" s="423"/>
      <c r="I29" s="423"/>
      <c r="J29" s="423"/>
      <c r="K29" s="423"/>
      <c r="L29" s="423"/>
      <c r="M29" s="423"/>
      <c r="N29" s="423"/>
      <c r="O29" s="423"/>
      <c r="P29" s="423"/>
      <c r="Q29" s="662"/>
      <c r="R29" s="423"/>
      <c r="S29" s="423"/>
      <c r="T29" s="423"/>
      <c r="U29" s="423"/>
      <c r="V29" s="423"/>
      <c r="W29" s="412"/>
      <c r="X29" s="412"/>
      <c r="Y29" s="412"/>
      <c r="Z29" s="412"/>
      <c r="AA29" s="661"/>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412"/>
      <c r="AX29" s="412"/>
      <c r="AY29" s="412"/>
      <c r="AZ29" s="423"/>
      <c r="BA29" s="662"/>
      <c r="BB29" s="662"/>
      <c r="BC29" s="662"/>
      <c r="BD29" s="662"/>
      <c r="BE29" s="662"/>
      <c r="BF29" s="662"/>
      <c r="BG29" s="662"/>
      <c r="BH29" s="662"/>
      <c r="BI29" s="662"/>
      <c r="BJ29" s="662"/>
      <c r="BK29" s="662"/>
      <c r="BL29" s="662"/>
      <c r="BM29" s="662"/>
    </row>
    <row r="30" spans="1:68" ht="14.45" customHeight="1" x14ac:dyDescent="0.4">
      <c r="A30" s="1015">
        <v>26</v>
      </c>
      <c r="B30" s="1015"/>
      <c r="C30" s="668" t="s">
        <v>840</v>
      </c>
      <c r="D30" s="419"/>
      <c r="E30" s="419"/>
      <c r="F30" s="419"/>
      <c r="G30" s="429"/>
      <c r="H30" s="944">
        <v>415396</v>
      </c>
      <c r="I30" s="999"/>
      <c r="J30" s="999"/>
      <c r="K30" s="999"/>
      <c r="L30" s="999"/>
      <c r="M30" s="999">
        <v>371616</v>
      </c>
      <c r="N30" s="999"/>
      <c r="O30" s="999"/>
      <c r="P30" s="999"/>
      <c r="Q30" s="999"/>
      <c r="R30" s="999">
        <v>94393</v>
      </c>
      <c r="S30" s="999"/>
      <c r="T30" s="999"/>
      <c r="U30" s="999"/>
      <c r="V30" s="999"/>
      <c r="W30" s="1017">
        <v>84786</v>
      </c>
      <c r="X30" s="1017"/>
      <c r="Y30" s="1017"/>
      <c r="Z30" s="1017"/>
      <c r="AA30" s="1017"/>
      <c r="AB30" s="1017">
        <v>91407</v>
      </c>
      <c r="AC30" s="1017"/>
      <c r="AD30" s="1017"/>
      <c r="AE30" s="1017"/>
      <c r="AF30" s="1017"/>
      <c r="AG30" s="1017">
        <v>37824</v>
      </c>
      <c r="AH30" s="1017"/>
      <c r="AI30" s="1017"/>
      <c r="AJ30" s="1017"/>
      <c r="AK30" s="1017"/>
      <c r="AL30" s="1017">
        <v>103822</v>
      </c>
      <c r="AM30" s="1017"/>
      <c r="AN30" s="1017"/>
      <c r="AO30" s="1017"/>
      <c r="AP30" s="1017"/>
      <c r="AQ30" s="1017">
        <v>32253</v>
      </c>
      <c r="AR30" s="1017"/>
      <c r="AS30" s="1017"/>
      <c r="AT30" s="1017"/>
      <c r="AU30" s="1017"/>
      <c r="AV30" s="999">
        <v>8775</v>
      </c>
      <c r="AW30" s="999"/>
      <c r="AX30" s="999"/>
      <c r="AY30" s="999"/>
      <c r="AZ30" s="999"/>
      <c r="BA30" s="662"/>
      <c r="BB30" s="662"/>
      <c r="BC30" s="662"/>
      <c r="BD30" s="662"/>
      <c r="BE30" s="662"/>
      <c r="BF30" s="662"/>
      <c r="BG30" s="662"/>
      <c r="BH30" s="662"/>
      <c r="BI30" s="662"/>
      <c r="BJ30" s="662"/>
      <c r="BK30" s="662"/>
      <c r="BL30" s="662"/>
      <c r="BM30" s="662"/>
    </row>
    <row r="31" spans="1:68" ht="14.45" customHeight="1" x14ac:dyDescent="0.4">
      <c r="A31" s="1015">
        <v>27</v>
      </c>
      <c r="B31" s="1015"/>
      <c r="C31" s="668" t="s">
        <v>840</v>
      </c>
      <c r="D31" s="419"/>
      <c r="E31" s="419"/>
      <c r="F31" s="419"/>
      <c r="G31" s="429"/>
      <c r="H31" s="944">
        <v>450260</v>
      </c>
      <c r="I31" s="999"/>
      <c r="J31" s="999"/>
      <c r="K31" s="999"/>
      <c r="L31" s="999"/>
      <c r="M31" s="999">
        <v>395129</v>
      </c>
      <c r="N31" s="999"/>
      <c r="O31" s="999"/>
      <c r="P31" s="999"/>
      <c r="Q31" s="999"/>
      <c r="R31" s="999">
        <v>103750</v>
      </c>
      <c r="S31" s="999"/>
      <c r="T31" s="999"/>
      <c r="U31" s="999"/>
      <c r="V31" s="999"/>
      <c r="W31" s="1017">
        <v>91419</v>
      </c>
      <c r="X31" s="1017"/>
      <c r="Y31" s="1017"/>
      <c r="Z31" s="1017"/>
      <c r="AA31" s="1017"/>
      <c r="AB31" s="1017">
        <v>87969</v>
      </c>
      <c r="AC31" s="1017"/>
      <c r="AD31" s="1017"/>
      <c r="AE31" s="1017"/>
      <c r="AF31" s="1017"/>
      <c r="AG31" s="1017">
        <v>37093</v>
      </c>
      <c r="AH31" s="1017"/>
      <c r="AI31" s="1017"/>
      <c r="AJ31" s="1017"/>
      <c r="AK31" s="1017"/>
      <c r="AL31" s="1017">
        <v>103132</v>
      </c>
      <c r="AM31" s="1017"/>
      <c r="AN31" s="1017"/>
      <c r="AO31" s="1017"/>
      <c r="AP31" s="1017"/>
      <c r="AQ31" s="1017">
        <v>32454</v>
      </c>
      <c r="AR31" s="1017"/>
      <c r="AS31" s="1017"/>
      <c r="AT31" s="1017"/>
      <c r="AU31" s="1017"/>
      <c r="AV31" s="999">
        <v>8235</v>
      </c>
      <c r="AW31" s="999"/>
      <c r="AX31" s="999"/>
      <c r="AY31" s="999"/>
      <c r="AZ31" s="999"/>
      <c r="BA31" s="662"/>
      <c r="BB31" s="662"/>
      <c r="BC31" s="662"/>
      <c r="BD31" s="662"/>
      <c r="BE31" s="662"/>
      <c r="BF31" s="662"/>
      <c r="BG31" s="662"/>
      <c r="BH31" s="662"/>
      <c r="BI31" s="662"/>
      <c r="BJ31" s="662"/>
      <c r="BK31" s="662"/>
      <c r="BL31" s="662"/>
      <c r="BM31" s="662"/>
    </row>
    <row r="32" spans="1:68" ht="14.45" customHeight="1" x14ac:dyDescent="0.4">
      <c r="A32" s="1015">
        <v>28</v>
      </c>
      <c r="B32" s="1015"/>
      <c r="C32" s="668" t="s">
        <v>119</v>
      </c>
      <c r="D32" s="419"/>
      <c r="E32" s="419"/>
      <c r="F32" s="419"/>
      <c r="G32" s="429"/>
      <c r="H32" s="944">
        <v>482472</v>
      </c>
      <c r="I32" s="999"/>
      <c r="J32" s="999"/>
      <c r="K32" s="999"/>
      <c r="L32" s="999"/>
      <c r="M32" s="999">
        <v>425445</v>
      </c>
      <c r="N32" s="999"/>
      <c r="O32" s="999"/>
      <c r="P32" s="999"/>
      <c r="Q32" s="999"/>
      <c r="R32" s="999">
        <v>112954</v>
      </c>
      <c r="S32" s="999"/>
      <c r="T32" s="999"/>
      <c r="U32" s="999"/>
      <c r="V32" s="999"/>
      <c r="W32" s="1017">
        <v>99895</v>
      </c>
      <c r="X32" s="1017"/>
      <c r="Y32" s="1017"/>
      <c r="Z32" s="1017"/>
      <c r="AA32" s="1017"/>
      <c r="AB32" s="1017">
        <v>83333</v>
      </c>
      <c r="AC32" s="1017"/>
      <c r="AD32" s="1017"/>
      <c r="AE32" s="1017"/>
      <c r="AF32" s="1017"/>
      <c r="AG32" s="1017">
        <v>35806</v>
      </c>
      <c r="AH32" s="1017"/>
      <c r="AI32" s="1017"/>
      <c r="AJ32" s="1017"/>
      <c r="AK32" s="1017"/>
      <c r="AL32" s="1017">
        <v>100793</v>
      </c>
      <c r="AM32" s="1017"/>
      <c r="AN32" s="1017"/>
      <c r="AO32" s="1017"/>
      <c r="AP32" s="1017"/>
      <c r="AQ32" s="1017">
        <v>33038</v>
      </c>
      <c r="AR32" s="1017"/>
      <c r="AS32" s="1017"/>
      <c r="AT32" s="1017"/>
      <c r="AU32" s="1017"/>
      <c r="AV32" s="999">
        <v>7979</v>
      </c>
      <c r="AW32" s="999"/>
      <c r="AX32" s="999"/>
      <c r="AY32" s="999"/>
      <c r="AZ32" s="999"/>
      <c r="BA32" s="662"/>
      <c r="BB32" s="662"/>
      <c r="BC32" s="662"/>
      <c r="BD32" s="662"/>
      <c r="BE32" s="662"/>
      <c r="BF32" s="662"/>
      <c r="BG32" s="662"/>
      <c r="BH32" s="662"/>
      <c r="BI32" s="662"/>
      <c r="BJ32" s="662"/>
      <c r="BK32" s="662"/>
      <c r="BL32" s="662"/>
      <c r="BM32" s="662"/>
    </row>
    <row r="33" spans="1:52" ht="14.45" customHeight="1" x14ac:dyDescent="0.4">
      <c r="A33" s="943"/>
      <c r="B33" s="943"/>
      <c r="C33" s="1004"/>
      <c r="D33" s="1004"/>
      <c r="E33" s="1004"/>
      <c r="F33" s="1004"/>
      <c r="G33" s="1005"/>
      <c r="H33" s="944"/>
      <c r="I33" s="999"/>
      <c r="J33" s="999"/>
      <c r="K33" s="999"/>
      <c r="L33" s="999"/>
      <c r="M33" s="999"/>
      <c r="N33" s="999"/>
      <c r="O33" s="999"/>
      <c r="P33" s="999"/>
      <c r="Q33" s="999"/>
      <c r="R33" s="999"/>
      <c r="S33" s="999"/>
      <c r="T33" s="999"/>
      <c r="U33" s="999"/>
      <c r="V33" s="999"/>
      <c r="W33" s="1017"/>
      <c r="X33" s="1017"/>
      <c r="Y33" s="1017"/>
      <c r="Z33" s="1017"/>
      <c r="AA33" s="1017"/>
      <c r="AB33" s="1017"/>
      <c r="AC33" s="1017"/>
      <c r="AD33" s="1017"/>
      <c r="AE33" s="1017"/>
      <c r="AF33" s="1017"/>
      <c r="AG33" s="1017"/>
      <c r="AH33" s="1017"/>
      <c r="AI33" s="1017"/>
      <c r="AJ33" s="1017"/>
      <c r="AK33" s="1017"/>
      <c r="AL33" s="1017"/>
      <c r="AM33" s="1017"/>
      <c r="AN33" s="1017"/>
      <c r="AO33" s="1017"/>
      <c r="AP33" s="1017"/>
      <c r="AQ33" s="1017"/>
      <c r="AR33" s="1017"/>
      <c r="AS33" s="1017"/>
      <c r="AT33" s="1017"/>
      <c r="AU33" s="1017"/>
      <c r="AV33" s="999"/>
      <c r="AW33" s="999"/>
      <c r="AX33" s="999"/>
      <c r="AY33" s="999"/>
      <c r="AZ33" s="999"/>
    </row>
    <row r="34" spans="1:52" ht="14.45" customHeight="1" x14ac:dyDescent="0.4">
      <c r="A34" s="943">
        <f t="shared" ref="A34:A39" si="1">C34</f>
        <v>43252</v>
      </c>
      <c r="B34" s="943"/>
      <c r="C34" s="1004">
        <f>C16</f>
        <v>43252</v>
      </c>
      <c r="D34" s="1004"/>
      <c r="E34" s="1004"/>
      <c r="F34" s="1004"/>
      <c r="G34" s="1005"/>
      <c r="H34" s="944">
        <v>45516</v>
      </c>
      <c r="I34" s="999"/>
      <c r="J34" s="999"/>
      <c r="K34" s="999"/>
      <c r="L34" s="999"/>
      <c r="M34" s="999">
        <v>39251</v>
      </c>
      <c r="N34" s="999"/>
      <c r="O34" s="999"/>
      <c r="P34" s="999"/>
      <c r="Q34" s="999"/>
      <c r="R34" s="999">
        <v>126233</v>
      </c>
      <c r="S34" s="999"/>
      <c r="T34" s="999"/>
      <c r="U34" s="999"/>
      <c r="V34" s="999"/>
      <c r="W34" s="1017">
        <v>108825</v>
      </c>
      <c r="X34" s="1017"/>
      <c r="Y34" s="1017"/>
      <c r="Z34" s="1017"/>
      <c r="AA34" s="1017"/>
      <c r="AB34" s="1017">
        <v>6623</v>
      </c>
      <c r="AC34" s="1017"/>
      <c r="AD34" s="1017"/>
      <c r="AE34" s="1017"/>
      <c r="AF34" s="1017"/>
      <c r="AG34" s="1017">
        <v>40085</v>
      </c>
      <c r="AH34" s="1017"/>
      <c r="AI34" s="1017"/>
      <c r="AJ34" s="1017"/>
      <c r="AK34" s="1017"/>
      <c r="AL34" s="1017">
        <v>8313</v>
      </c>
      <c r="AM34" s="1017"/>
      <c r="AN34" s="1017"/>
      <c r="AO34" s="1017"/>
      <c r="AP34" s="1017"/>
      <c r="AQ34" s="1017">
        <v>2951</v>
      </c>
      <c r="AR34" s="1017"/>
      <c r="AS34" s="1017"/>
      <c r="AT34" s="1017"/>
      <c r="AU34" s="1017"/>
      <c r="AV34" s="999">
        <v>611</v>
      </c>
      <c r="AW34" s="999"/>
      <c r="AX34" s="999"/>
      <c r="AY34" s="999"/>
      <c r="AZ34" s="999"/>
    </row>
    <row r="35" spans="1:52" ht="14.45" customHeight="1" x14ac:dyDescent="0.4">
      <c r="A35" s="943">
        <f t="shared" si="1"/>
        <v>43282</v>
      </c>
      <c r="B35" s="943"/>
      <c r="C35" s="1004">
        <f>DATE(YEAR(C34),MONTH(C34)+1,1)</f>
        <v>43282</v>
      </c>
      <c r="D35" s="1004"/>
      <c r="E35" s="1004"/>
      <c r="F35" s="1004"/>
      <c r="G35" s="1005"/>
      <c r="H35" s="944">
        <v>43147</v>
      </c>
      <c r="I35" s="999"/>
      <c r="J35" s="999"/>
      <c r="K35" s="999"/>
      <c r="L35" s="999"/>
      <c r="M35" s="999">
        <v>37721</v>
      </c>
      <c r="N35" s="999"/>
      <c r="O35" s="999"/>
      <c r="P35" s="999"/>
      <c r="Q35" s="999"/>
      <c r="R35" s="999">
        <v>125080</v>
      </c>
      <c r="S35" s="999"/>
      <c r="T35" s="999"/>
      <c r="U35" s="999"/>
      <c r="V35" s="999"/>
      <c r="W35" s="1017">
        <v>108649</v>
      </c>
      <c r="X35" s="1017"/>
      <c r="Y35" s="1017"/>
      <c r="Z35" s="1017"/>
      <c r="AA35" s="1017"/>
      <c r="AB35" s="1017">
        <v>5891</v>
      </c>
      <c r="AC35" s="1017"/>
      <c r="AD35" s="1017"/>
      <c r="AE35" s="1017"/>
      <c r="AF35" s="1017"/>
      <c r="AG35" s="1017">
        <v>37648</v>
      </c>
      <c r="AH35" s="1017"/>
      <c r="AI35" s="1017"/>
      <c r="AJ35" s="1017"/>
      <c r="AK35" s="1017"/>
      <c r="AL35" s="1017">
        <v>7798</v>
      </c>
      <c r="AM35" s="1017"/>
      <c r="AN35" s="1017"/>
      <c r="AO35" s="1017"/>
      <c r="AP35" s="1017"/>
      <c r="AQ35" s="1017">
        <v>2684</v>
      </c>
      <c r="AR35" s="1017"/>
      <c r="AS35" s="1017"/>
      <c r="AT35" s="1017"/>
      <c r="AU35" s="1017"/>
      <c r="AV35" s="999">
        <v>591</v>
      </c>
      <c r="AW35" s="999"/>
      <c r="AX35" s="999"/>
      <c r="AY35" s="999"/>
      <c r="AZ35" s="999"/>
    </row>
    <row r="36" spans="1:52" ht="14.45" customHeight="1" x14ac:dyDescent="0.4">
      <c r="A36" s="943">
        <f t="shared" si="1"/>
        <v>43313</v>
      </c>
      <c r="B36" s="943"/>
      <c r="C36" s="1004">
        <f>DATE(YEAR(C35),MONTH(C35)+1,1)</f>
        <v>43313</v>
      </c>
      <c r="D36" s="1004"/>
      <c r="E36" s="1004"/>
      <c r="F36" s="1004"/>
      <c r="G36" s="1005"/>
      <c r="H36" s="944">
        <v>44270</v>
      </c>
      <c r="I36" s="999"/>
      <c r="J36" s="999"/>
      <c r="K36" s="999"/>
      <c r="L36" s="999"/>
      <c r="M36" s="999">
        <v>38358</v>
      </c>
      <c r="N36" s="999"/>
      <c r="O36" s="999"/>
      <c r="P36" s="999"/>
      <c r="Q36" s="999"/>
      <c r="R36" s="999">
        <v>125868</v>
      </c>
      <c r="S36" s="999"/>
      <c r="T36" s="999"/>
      <c r="U36" s="999"/>
      <c r="V36" s="999"/>
      <c r="W36" s="1017">
        <v>109272</v>
      </c>
      <c r="X36" s="1017"/>
      <c r="Y36" s="1017"/>
      <c r="Z36" s="1017"/>
      <c r="AA36" s="1017"/>
      <c r="AB36" s="1017">
        <v>5715</v>
      </c>
      <c r="AC36" s="1017"/>
      <c r="AD36" s="1017"/>
      <c r="AE36" s="1017"/>
      <c r="AF36" s="1017"/>
      <c r="AG36" s="1017">
        <v>37161</v>
      </c>
      <c r="AH36" s="1017"/>
      <c r="AI36" s="1017"/>
      <c r="AJ36" s="1017"/>
      <c r="AK36" s="1017"/>
      <c r="AL36" s="1017">
        <v>8444</v>
      </c>
      <c r="AM36" s="1017"/>
      <c r="AN36" s="1017"/>
      <c r="AO36" s="1017"/>
      <c r="AP36" s="1017"/>
      <c r="AQ36" s="1017">
        <v>2561</v>
      </c>
      <c r="AR36" s="1017"/>
      <c r="AS36" s="1017"/>
      <c r="AT36" s="1017"/>
      <c r="AU36" s="1017"/>
      <c r="AV36" s="999">
        <v>591</v>
      </c>
      <c r="AW36" s="999"/>
      <c r="AX36" s="999"/>
      <c r="AY36" s="999"/>
      <c r="AZ36" s="999"/>
    </row>
    <row r="37" spans="1:52" ht="14.45" customHeight="1" x14ac:dyDescent="0.4">
      <c r="A37" s="943">
        <f t="shared" si="1"/>
        <v>43344</v>
      </c>
      <c r="B37" s="943"/>
      <c r="C37" s="1004">
        <f>DATE(YEAR(C36),MONTH(C36)+1,1)</f>
        <v>43344</v>
      </c>
      <c r="D37" s="1004"/>
      <c r="E37" s="1004"/>
      <c r="F37" s="1004"/>
      <c r="G37" s="1005"/>
      <c r="H37" s="944">
        <v>43303</v>
      </c>
      <c r="I37" s="999"/>
      <c r="J37" s="999"/>
      <c r="K37" s="999"/>
      <c r="L37" s="999"/>
      <c r="M37" s="999">
        <v>37694</v>
      </c>
      <c r="N37" s="999"/>
      <c r="O37" s="999"/>
      <c r="P37" s="999"/>
      <c r="Q37" s="999"/>
      <c r="R37" s="999">
        <v>125989</v>
      </c>
      <c r="S37" s="999"/>
      <c r="T37" s="999"/>
      <c r="U37" s="999"/>
      <c r="V37" s="999"/>
      <c r="W37" s="1017">
        <v>109597</v>
      </c>
      <c r="X37" s="1017"/>
      <c r="Y37" s="1017"/>
      <c r="Z37" s="1017"/>
      <c r="AA37" s="1017"/>
      <c r="AB37" s="1017">
        <v>5851</v>
      </c>
      <c r="AC37" s="1017"/>
      <c r="AD37" s="1017"/>
      <c r="AE37" s="1017"/>
      <c r="AF37" s="1017"/>
      <c r="AG37" s="1017">
        <v>36869</v>
      </c>
      <c r="AH37" s="1017"/>
      <c r="AI37" s="1017"/>
      <c r="AJ37" s="1017"/>
      <c r="AK37" s="1017"/>
      <c r="AL37" s="1017">
        <v>8157</v>
      </c>
      <c r="AM37" s="1017"/>
      <c r="AN37" s="1017"/>
      <c r="AO37" s="1017"/>
      <c r="AP37" s="1017"/>
      <c r="AQ37" s="1017">
        <v>2713</v>
      </c>
      <c r="AR37" s="1017"/>
      <c r="AS37" s="1017"/>
      <c r="AT37" s="1017"/>
      <c r="AU37" s="1017"/>
      <c r="AV37" s="999">
        <v>594</v>
      </c>
      <c r="AW37" s="999"/>
      <c r="AX37" s="999"/>
      <c r="AY37" s="999"/>
      <c r="AZ37" s="999"/>
    </row>
    <row r="38" spans="1:52" ht="14.45" customHeight="1" x14ac:dyDescent="0.4">
      <c r="A38" s="943">
        <f t="shared" si="1"/>
        <v>43374</v>
      </c>
      <c r="B38" s="943"/>
      <c r="C38" s="1004">
        <f>DATE(YEAR(C37),MONTH(C37)+1,1)</f>
        <v>43374</v>
      </c>
      <c r="D38" s="1004"/>
      <c r="E38" s="1004"/>
      <c r="F38" s="1004"/>
      <c r="G38" s="1005"/>
      <c r="H38" s="944">
        <v>46662</v>
      </c>
      <c r="I38" s="999"/>
      <c r="J38" s="999"/>
      <c r="K38" s="999"/>
      <c r="L38" s="999"/>
      <c r="M38" s="999">
        <v>39999</v>
      </c>
      <c r="N38" s="999"/>
      <c r="O38" s="999"/>
      <c r="P38" s="999"/>
      <c r="Q38" s="999"/>
      <c r="R38" s="999">
        <v>130109</v>
      </c>
      <c r="S38" s="999"/>
      <c r="T38" s="999"/>
      <c r="U38" s="999"/>
      <c r="V38" s="999"/>
      <c r="W38" s="1017">
        <v>112733</v>
      </c>
      <c r="X38" s="1017"/>
      <c r="Y38" s="1017"/>
      <c r="Z38" s="1017"/>
      <c r="AA38" s="1017"/>
      <c r="AB38" s="1017">
        <v>6581</v>
      </c>
      <c r="AC38" s="1017"/>
      <c r="AD38" s="1017"/>
      <c r="AE38" s="1017"/>
      <c r="AF38" s="1017"/>
      <c r="AG38" s="1017">
        <v>38041</v>
      </c>
      <c r="AH38" s="1017"/>
      <c r="AI38" s="1017"/>
      <c r="AJ38" s="1017"/>
      <c r="AK38" s="1017"/>
      <c r="AL38" s="1017">
        <v>9300</v>
      </c>
      <c r="AM38" s="1017"/>
      <c r="AN38" s="1017"/>
      <c r="AO38" s="1017"/>
      <c r="AP38" s="1017"/>
      <c r="AQ38" s="1017">
        <v>2966</v>
      </c>
      <c r="AR38" s="1017"/>
      <c r="AS38" s="1017"/>
      <c r="AT38" s="1017"/>
      <c r="AU38" s="1017"/>
      <c r="AV38" s="999">
        <v>611</v>
      </c>
      <c r="AW38" s="999"/>
      <c r="AX38" s="999"/>
      <c r="AY38" s="999"/>
      <c r="AZ38" s="999"/>
    </row>
    <row r="39" spans="1:52" ht="14.45" customHeight="1" x14ac:dyDescent="0.4">
      <c r="A39" s="943">
        <f t="shared" si="1"/>
        <v>43405</v>
      </c>
      <c r="B39" s="943"/>
      <c r="C39" s="1004">
        <f>DATE(YEAR(C38),MONTH(C38)+1,1)</f>
        <v>43405</v>
      </c>
      <c r="D39" s="1004"/>
      <c r="E39" s="1004"/>
      <c r="F39" s="1004"/>
      <c r="G39" s="1005"/>
      <c r="H39" s="944">
        <v>42205</v>
      </c>
      <c r="I39" s="999"/>
      <c r="J39" s="999"/>
      <c r="K39" s="999"/>
      <c r="L39" s="999"/>
      <c r="M39" s="999">
        <v>36548</v>
      </c>
      <c r="N39" s="999"/>
      <c r="O39" s="999"/>
      <c r="P39" s="999"/>
      <c r="Q39" s="999"/>
      <c r="R39" s="999">
        <v>126692</v>
      </c>
      <c r="S39" s="999"/>
      <c r="T39" s="999"/>
      <c r="U39" s="999"/>
      <c r="V39" s="999"/>
      <c r="W39" s="1017">
        <v>109647</v>
      </c>
      <c r="X39" s="1017"/>
      <c r="Y39" s="1017"/>
      <c r="Z39" s="1017"/>
      <c r="AA39" s="1017"/>
      <c r="AB39" s="1017">
        <v>5810</v>
      </c>
      <c r="AC39" s="1017"/>
      <c r="AD39" s="1017"/>
      <c r="AE39" s="1017"/>
      <c r="AF39" s="1017"/>
      <c r="AG39" s="1017">
        <v>36868</v>
      </c>
      <c r="AH39" s="1017"/>
      <c r="AI39" s="1017"/>
      <c r="AJ39" s="1017"/>
      <c r="AK39" s="1017"/>
      <c r="AL39" s="1017">
        <v>7521</v>
      </c>
      <c r="AM39" s="1017"/>
      <c r="AN39" s="1017"/>
      <c r="AO39" s="1017"/>
      <c r="AP39" s="1017"/>
      <c r="AQ39" s="1017">
        <v>2667</v>
      </c>
      <c r="AR39" s="1017"/>
      <c r="AS39" s="1017"/>
      <c r="AT39" s="1017"/>
      <c r="AU39" s="1017"/>
      <c r="AV39" s="999">
        <v>489</v>
      </c>
      <c r="AW39" s="999"/>
      <c r="AX39" s="999"/>
      <c r="AY39" s="999"/>
      <c r="AZ39" s="999"/>
    </row>
    <row r="40" spans="1:52" ht="13.5" customHeight="1" thickBot="1" x14ac:dyDescent="0.45">
      <c r="A40" s="663"/>
      <c r="B40" s="663"/>
      <c r="C40" s="663"/>
      <c r="D40" s="663"/>
      <c r="E40" s="663"/>
      <c r="F40" s="663"/>
      <c r="G40" s="663"/>
      <c r="H40" s="1038"/>
      <c r="I40" s="1009"/>
      <c r="J40" s="1009"/>
      <c r="K40" s="1009"/>
      <c r="L40" s="1009"/>
      <c r="M40" s="1009"/>
      <c r="N40" s="1009"/>
      <c r="O40" s="1009"/>
      <c r="P40" s="1009"/>
      <c r="Q40" s="1009"/>
      <c r="R40" s="1009"/>
      <c r="S40" s="1009"/>
      <c r="T40" s="1009"/>
      <c r="U40" s="1009"/>
      <c r="V40" s="1009"/>
      <c r="W40" s="1009"/>
      <c r="X40" s="1009"/>
      <c r="Y40" s="1009"/>
      <c r="Z40" s="1016"/>
      <c r="AA40" s="1016"/>
      <c r="AB40" s="1016"/>
      <c r="AC40" s="1016"/>
      <c r="AD40" s="1016"/>
      <c r="AE40" s="1016"/>
      <c r="AF40" s="1016"/>
      <c r="AG40" s="1016"/>
      <c r="AH40" s="1016"/>
      <c r="AI40" s="1016"/>
      <c r="AJ40" s="1016"/>
      <c r="AK40" s="1016"/>
      <c r="AL40" s="1016"/>
      <c r="AM40" s="1016"/>
      <c r="AN40" s="1016"/>
      <c r="AO40" s="1016"/>
      <c r="AP40" s="1016"/>
      <c r="AQ40" s="1016"/>
      <c r="AR40" s="1016"/>
      <c r="AS40" s="1026"/>
      <c r="AT40" s="1026"/>
      <c r="AU40" s="1026"/>
      <c r="AV40" s="1026"/>
      <c r="AW40" s="1009"/>
      <c r="AX40" s="1009"/>
      <c r="AY40" s="1009"/>
      <c r="AZ40" s="1009"/>
    </row>
    <row r="41" spans="1:52" ht="30" customHeight="1" x14ac:dyDescent="0.4">
      <c r="A41" s="1320" t="s">
        <v>853</v>
      </c>
      <c r="B41" s="1320"/>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row>
    <row r="42" spans="1:52" ht="32.25" customHeight="1" x14ac:dyDescent="0.4">
      <c r="A42" s="1024" t="s">
        <v>854</v>
      </c>
      <c r="B42" s="1024"/>
      <c r="C42" s="1024"/>
      <c r="D42" s="1024"/>
      <c r="E42" s="1024"/>
      <c r="F42" s="1024"/>
      <c r="G42" s="1024"/>
      <c r="H42" s="1024"/>
      <c r="I42" s="1024"/>
      <c r="J42" s="1024"/>
      <c r="K42" s="1024"/>
      <c r="L42" s="1024"/>
      <c r="M42" s="1024"/>
      <c r="N42" s="1024"/>
      <c r="O42" s="1024"/>
      <c r="P42" s="1024"/>
      <c r="Q42" s="1024"/>
      <c r="R42" s="1024"/>
      <c r="S42" s="1024"/>
      <c r="T42" s="1024"/>
      <c r="U42" s="1024"/>
      <c r="V42" s="1024"/>
      <c r="W42" s="1024"/>
      <c r="X42" s="1024"/>
      <c r="Y42" s="1024"/>
      <c r="Z42" s="1024"/>
      <c r="AA42" s="1024"/>
      <c r="AB42" s="1024"/>
      <c r="AC42" s="1024"/>
      <c r="AD42" s="1024"/>
      <c r="AE42" s="1024"/>
      <c r="AF42" s="1024"/>
      <c r="AG42" s="1024"/>
      <c r="AH42" s="1024"/>
      <c r="AI42" s="1024"/>
      <c r="AJ42" s="1024"/>
      <c r="AK42" s="1024"/>
      <c r="AL42" s="1024"/>
      <c r="AM42" s="1024"/>
      <c r="AN42" s="1024"/>
      <c r="AO42" s="1024"/>
      <c r="AP42" s="1024"/>
      <c r="AQ42" s="1024"/>
      <c r="AR42" s="1024"/>
      <c r="AS42" s="1024"/>
      <c r="AT42" s="1024"/>
      <c r="AU42" s="1024"/>
      <c r="AV42" s="1024"/>
      <c r="AW42" s="1024"/>
      <c r="AX42" s="1024"/>
      <c r="AY42" s="1024"/>
      <c r="AZ42" s="1024"/>
    </row>
    <row r="43" spans="1:52" ht="13.5" customHeight="1" x14ac:dyDescent="0.4">
      <c r="A43" s="688"/>
      <c r="B43" s="688"/>
      <c r="C43" s="688"/>
      <c r="D43" s="688"/>
      <c r="E43" s="688"/>
      <c r="F43" s="688"/>
      <c r="G43" s="688"/>
      <c r="H43" s="688"/>
      <c r="I43" s="688"/>
      <c r="J43" s="688"/>
      <c r="K43" s="688"/>
      <c r="L43" s="688"/>
      <c r="M43" s="688"/>
      <c r="N43" s="688"/>
      <c r="O43" s="688"/>
      <c r="P43" s="688"/>
      <c r="Q43" s="688"/>
      <c r="R43" s="688"/>
      <c r="S43" s="688"/>
      <c r="T43" s="688"/>
      <c r="U43" s="688"/>
      <c r="V43" s="688"/>
      <c r="W43" s="412"/>
      <c r="X43" s="412"/>
      <c r="Y43" s="412"/>
      <c r="Z43" s="412"/>
      <c r="AA43" s="412"/>
      <c r="AB43" s="412"/>
      <c r="AC43" s="412"/>
      <c r="AD43" s="412"/>
      <c r="AE43" s="412"/>
      <c r="AF43" s="412"/>
      <c r="AG43" s="412"/>
      <c r="AH43" s="412"/>
      <c r="AI43" s="412"/>
      <c r="AJ43" s="412"/>
      <c r="AK43" s="412"/>
      <c r="AL43" s="412"/>
      <c r="AM43" s="412"/>
      <c r="AN43" s="412"/>
      <c r="AO43" s="412"/>
      <c r="AP43" s="412"/>
      <c r="AQ43" s="412"/>
      <c r="AR43" s="412"/>
      <c r="AS43" s="412"/>
      <c r="AT43" s="412"/>
      <c r="AU43" s="412"/>
      <c r="AV43" s="412"/>
      <c r="AW43" s="412"/>
      <c r="AX43" s="412"/>
      <c r="AY43" s="412"/>
      <c r="AZ43" s="688"/>
    </row>
    <row r="44" spans="1:52" ht="13.5" customHeight="1" x14ac:dyDescent="0.4">
      <c r="A44" s="688"/>
      <c r="B44" s="688"/>
      <c r="C44" s="688"/>
      <c r="D44" s="688"/>
      <c r="E44" s="688"/>
      <c r="F44" s="688"/>
      <c r="G44" s="688"/>
      <c r="H44" s="688"/>
      <c r="I44" s="688"/>
      <c r="J44" s="688"/>
      <c r="K44" s="688"/>
      <c r="L44" s="688"/>
      <c r="M44" s="688"/>
      <c r="N44" s="688"/>
      <c r="O44" s="688"/>
      <c r="P44" s="688"/>
      <c r="Q44" s="688"/>
      <c r="R44" s="688"/>
      <c r="S44" s="688"/>
      <c r="T44" s="688"/>
      <c r="U44" s="688"/>
      <c r="V44" s="688"/>
      <c r="W44" s="412"/>
      <c r="X44" s="412"/>
      <c r="Y44" s="412"/>
      <c r="Z44" s="412"/>
      <c r="AA44" s="412"/>
      <c r="AB44" s="412"/>
      <c r="AC44" s="412"/>
      <c r="AD44" s="412"/>
      <c r="AE44" s="412"/>
      <c r="AF44" s="412"/>
      <c r="AG44" s="412"/>
      <c r="AH44" s="412"/>
      <c r="AI44" s="412"/>
      <c r="AJ44" s="412"/>
      <c r="AK44" s="412"/>
      <c r="AL44" s="412"/>
      <c r="AM44" s="412"/>
      <c r="AN44" s="412"/>
      <c r="AO44" s="412"/>
      <c r="AP44" s="412"/>
      <c r="AQ44" s="412"/>
      <c r="AR44" s="412"/>
      <c r="AS44" s="412"/>
      <c r="AT44" s="412"/>
      <c r="AU44" s="412"/>
      <c r="AV44" s="412"/>
      <c r="AW44" s="412"/>
      <c r="AX44" s="412"/>
      <c r="AY44" s="412"/>
      <c r="AZ44" s="688"/>
    </row>
    <row r="45" spans="1:52" ht="13.5" customHeight="1" x14ac:dyDescent="0.4">
      <c r="A45" s="688"/>
      <c r="B45" s="688"/>
      <c r="C45" s="688"/>
      <c r="D45" s="688"/>
      <c r="E45" s="688"/>
      <c r="F45" s="688"/>
      <c r="G45" s="688"/>
      <c r="H45" s="688"/>
      <c r="I45" s="688"/>
      <c r="J45" s="688"/>
      <c r="K45" s="688"/>
      <c r="L45" s="688"/>
      <c r="M45" s="688"/>
      <c r="N45" s="688"/>
      <c r="O45" s="688"/>
      <c r="P45" s="688"/>
      <c r="Q45" s="688"/>
      <c r="R45" s="688"/>
      <c r="S45" s="688"/>
      <c r="T45" s="688"/>
      <c r="U45" s="688"/>
      <c r="V45" s="688"/>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2"/>
      <c r="AY45" s="412"/>
      <c r="AZ45" s="688"/>
    </row>
    <row r="46" spans="1:52" ht="18.75" customHeight="1" x14ac:dyDescent="0.4">
      <c r="A46" s="1034" t="s">
        <v>855</v>
      </c>
      <c r="B46" s="1034"/>
      <c r="C46" s="1034"/>
      <c r="D46" s="1034"/>
      <c r="E46" s="1034"/>
      <c r="F46" s="1034"/>
      <c r="G46" s="1034"/>
      <c r="H46" s="1034"/>
      <c r="I46" s="1034"/>
      <c r="J46" s="1034"/>
      <c r="K46" s="1034"/>
      <c r="L46" s="1034"/>
      <c r="M46" s="1034"/>
      <c r="N46" s="1034"/>
      <c r="O46" s="1034"/>
      <c r="P46" s="1034"/>
      <c r="Q46" s="1034"/>
      <c r="R46" s="1034"/>
      <c r="S46" s="1034"/>
      <c r="T46" s="1034"/>
      <c r="U46" s="1034"/>
      <c r="V46" s="1034"/>
      <c r="W46" s="1034"/>
      <c r="X46" s="1034"/>
      <c r="Y46" s="1034"/>
      <c r="Z46" s="1034"/>
      <c r="AA46" s="1034"/>
      <c r="AB46" s="1034"/>
      <c r="AC46" s="1034"/>
      <c r="AD46" s="1034"/>
      <c r="AE46" s="1034"/>
      <c r="AF46" s="1034"/>
      <c r="AG46" s="1034"/>
      <c r="AH46" s="1034"/>
      <c r="AI46" s="1034"/>
      <c r="AJ46" s="1034"/>
      <c r="AK46" s="1034"/>
      <c r="AL46" s="1034"/>
      <c r="AM46" s="1034"/>
      <c r="AN46" s="1034"/>
      <c r="AO46" s="1034"/>
      <c r="AP46" s="1034"/>
      <c r="AQ46" s="1034"/>
      <c r="AR46" s="1034"/>
      <c r="AS46" s="1034"/>
      <c r="AT46" s="1034"/>
      <c r="AU46" s="1034"/>
      <c r="AV46" s="1034"/>
      <c r="AW46" s="1034"/>
      <c r="AX46" s="1034"/>
      <c r="AY46" s="1034"/>
      <c r="AZ46" s="1034"/>
    </row>
    <row r="47" spans="1:52" ht="18.75" customHeight="1" x14ac:dyDescent="0.4">
      <c r="A47" s="1034"/>
      <c r="B47" s="1034"/>
      <c r="C47" s="1034"/>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c r="AI47" s="1034"/>
      <c r="AJ47" s="1034"/>
      <c r="AK47" s="1034"/>
      <c r="AL47" s="1034"/>
      <c r="AM47" s="1034"/>
      <c r="AN47" s="1034"/>
      <c r="AO47" s="1034"/>
      <c r="AP47" s="1034"/>
      <c r="AQ47" s="1034"/>
      <c r="AR47" s="1034"/>
      <c r="AS47" s="1034"/>
      <c r="AT47" s="1034"/>
      <c r="AU47" s="1034"/>
      <c r="AV47" s="1034"/>
      <c r="AW47" s="1034"/>
      <c r="AX47" s="1034"/>
      <c r="AY47" s="1034"/>
      <c r="AZ47" s="1034"/>
    </row>
    <row r="48" spans="1:52" ht="18" customHeight="1" thickBot="1" x14ac:dyDescent="0.45">
      <c r="A48" s="421"/>
      <c r="B48" s="421"/>
      <c r="C48" s="421"/>
      <c r="D48" s="421"/>
      <c r="E48" s="421"/>
      <c r="F48" s="421"/>
      <c r="G48" s="421"/>
      <c r="H48" s="421"/>
      <c r="I48" s="421"/>
      <c r="J48" s="421"/>
      <c r="K48" s="421"/>
      <c r="L48" s="421"/>
      <c r="M48" s="421"/>
      <c r="N48" s="421"/>
      <c r="O48" s="421"/>
      <c r="P48" s="421"/>
      <c r="Q48" s="421"/>
      <c r="R48" s="421"/>
      <c r="S48" s="421"/>
      <c r="T48" s="421"/>
      <c r="U48" s="421"/>
      <c r="V48" s="421"/>
      <c r="W48" s="669"/>
      <c r="X48" s="669"/>
      <c r="Y48" s="669"/>
      <c r="Z48" s="669"/>
      <c r="AA48" s="669"/>
      <c r="AB48" s="669"/>
      <c r="AC48" s="669"/>
      <c r="AD48" s="669"/>
      <c r="AE48" s="669"/>
      <c r="AF48" s="669"/>
      <c r="AG48" s="669"/>
      <c r="AH48" s="669"/>
      <c r="AI48" s="669"/>
      <c r="AJ48" s="669"/>
      <c r="AK48" s="669"/>
      <c r="AL48" s="669"/>
      <c r="AM48" s="669"/>
      <c r="AN48" s="669"/>
      <c r="AO48" s="669"/>
      <c r="AP48" s="430"/>
      <c r="AQ48" s="669"/>
      <c r="AR48" s="669"/>
      <c r="AS48" s="669"/>
      <c r="AT48" s="669"/>
      <c r="AU48" s="669"/>
      <c r="AV48" s="669"/>
      <c r="AW48" s="669"/>
      <c r="AX48" s="669"/>
      <c r="AY48" s="669"/>
      <c r="AZ48" s="431" t="s">
        <v>120</v>
      </c>
    </row>
    <row r="49" spans="1:59" ht="11.25" customHeight="1" x14ac:dyDescent="0.4">
      <c r="A49" s="1309" t="s">
        <v>856</v>
      </c>
      <c r="B49" s="1309"/>
      <c r="C49" s="1309"/>
      <c r="D49" s="1309"/>
      <c r="E49" s="1309"/>
      <c r="F49" s="1309"/>
      <c r="G49" s="1310"/>
      <c r="H49" s="734" t="s">
        <v>857</v>
      </c>
      <c r="I49" s="1313"/>
      <c r="J49" s="1313"/>
      <c r="K49" s="1313"/>
      <c r="L49" s="1314"/>
      <c r="M49" s="734" t="s">
        <v>858</v>
      </c>
      <c r="N49" s="1313"/>
      <c r="O49" s="1313"/>
      <c r="P49" s="1313"/>
      <c r="Q49" s="1314"/>
      <c r="R49" s="1081" t="s">
        <v>859</v>
      </c>
      <c r="S49" s="1334"/>
      <c r="T49" s="1334"/>
      <c r="U49" s="1334"/>
      <c r="V49" s="1335"/>
      <c r="W49" s="1025" t="s">
        <v>860</v>
      </c>
      <c r="X49" s="1318"/>
      <c r="Y49" s="1318"/>
      <c r="Z49" s="1318"/>
      <c r="AA49" s="1318"/>
      <c r="AB49" s="1318"/>
      <c r="AC49" s="1318"/>
      <c r="AD49" s="1318"/>
      <c r="AE49" s="1318"/>
      <c r="AF49" s="1318"/>
      <c r="AG49" s="1318"/>
      <c r="AH49" s="1318"/>
      <c r="AI49" s="1318"/>
      <c r="AJ49" s="1318"/>
      <c r="AK49" s="1318"/>
      <c r="AL49" s="1318"/>
      <c r="AM49" s="1318"/>
      <c r="AN49" s="1318"/>
      <c r="AO49" s="1318"/>
      <c r="AP49" s="1318"/>
      <c r="AQ49" s="1318"/>
      <c r="AR49" s="1318"/>
      <c r="AS49" s="1318"/>
      <c r="AT49" s="1319"/>
      <c r="AU49" s="734" t="s">
        <v>861</v>
      </c>
      <c r="AV49" s="1313"/>
      <c r="AW49" s="1313"/>
      <c r="AX49" s="1313"/>
      <c r="AY49" s="1313"/>
      <c r="AZ49" s="1313"/>
      <c r="BA49" s="432"/>
      <c r="BB49" s="433"/>
      <c r="BC49" s="433"/>
      <c r="BD49" s="433"/>
      <c r="BE49" s="433"/>
      <c r="BF49" s="433"/>
      <c r="BG49" s="433"/>
    </row>
    <row r="50" spans="1:59" ht="11.25" customHeight="1" x14ac:dyDescent="0.4">
      <c r="A50" s="1311"/>
      <c r="B50" s="1311"/>
      <c r="C50" s="1311"/>
      <c r="D50" s="1311"/>
      <c r="E50" s="1311"/>
      <c r="F50" s="1311"/>
      <c r="G50" s="1312"/>
      <c r="H50" s="735"/>
      <c r="I50" s="1315"/>
      <c r="J50" s="1315"/>
      <c r="K50" s="1315"/>
      <c r="L50" s="1316"/>
      <c r="M50" s="735"/>
      <c r="N50" s="1315"/>
      <c r="O50" s="1315"/>
      <c r="P50" s="1315"/>
      <c r="Q50" s="1316"/>
      <c r="R50" s="1336"/>
      <c r="S50" s="1337"/>
      <c r="T50" s="1337"/>
      <c r="U50" s="1337"/>
      <c r="V50" s="1338"/>
      <c r="W50" s="1021"/>
      <c r="X50" s="1022"/>
      <c r="Y50" s="1022"/>
      <c r="Z50" s="1022"/>
      <c r="AA50" s="1022"/>
      <c r="AB50" s="1022"/>
      <c r="AC50" s="1022"/>
      <c r="AD50" s="1022"/>
      <c r="AE50" s="1022"/>
      <c r="AF50" s="1022"/>
      <c r="AG50" s="1022"/>
      <c r="AH50" s="1022"/>
      <c r="AI50" s="1022"/>
      <c r="AJ50" s="1022"/>
      <c r="AK50" s="1022"/>
      <c r="AL50" s="1022"/>
      <c r="AM50" s="1022"/>
      <c r="AN50" s="1022"/>
      <c r="AO50" s="1022"/>
      <c r="AP50" s="1022"/>
      <c r="AQ50" s="1022"/>
      <c r="AR50" s="1022"/>
      <c r="AS50" s="1022"/>
      <c r="AT50" s="1023"/>
      <c r="AU50" s="735"/>
      <c r="AV50" s="1315"/>
      <c r="AW50" s="1315"/>
      <c r="AX50" s="1315"/>
      <c r="AY50" s="1315"/>
      <c r="AZ50" s="1315"/>
      <c r="BA50" s="432"/>
      <c r="BB50" s="433"/>
      <c r="BC50" s="433"/>
      <c r="BD50" s="433"/>
      <c r="BE50" s="433"/>
      <c r="BF50" s="433"/>
      <c r="BG50" s="433"/>
    </row>
    <row r="51" spans="1:59" ht="11.25" customHeight="1" x14ac:dyDescent="0.4">
      <c r="A51" s="1311"/>
      <c r="B51" s="1311"/>
      <c r="C51" s="1311"/>
      <c r="D51" s="1311"/>
      <c r="E51" s="1311"/>
      <c r="F51" s="1311"/>
      <c r="G51" s="1312"/>
      <c r="H51" s="735"/>
      <c r="I51" s="1315"/>
      <c r="J51" s="1315"/>
      <c r="K51" s="1315"/>
      <c r="L51" s="1316"/>
      <c r="M51" s="735"/>
      <c r="N51" s="1315"/>
      <c r="O51" s="1315"/>
      <c r="P51" s="1315"/>
      <c r="Q51" s="1316"/>
      <c r="R51" s="1336"/>
      <c r="S51" s="1337"/>
      <c r="T51" s="1337"/>
      <c r="U51" s="1337"/>
      <c r="V51" s="1338"/>
      <c r="W51" s="1018" t="s">
        <v>862</v>
      </c>
      <c r="X51" s="1019"/>
      <c r="Y51" s="1019"/>
      <c r="Z51" s="1020"/>
      <c r="AA51" s="1018" t="s">
        <v>863</v>
      </c>
      <c r="AB51" s="1019"/>
      <c r="AC51" s="1019"/>
      <c r="AD51" s="1020"/>
      <c r="AE51" s="1018" t="s">
        <v>864</v>
      </c>
      <c r="AF51" s="1019"/>
      <c r="AG51" s="1019"/>
      <c r="AH51" s="1020"/>
      <c r="AI51" s="1018" t="s">
        <v>865</v>
      </c>
      <c r="AJ51" s="1019"/>
      <c r="AK51" s="1019"/>
      <c r="AL51" s="1020"/>
      <c r="AM51" s="1018" t="s">
        <v>866</v>
      </c>
      <c r="AN51" s="1019"/>
      <c r="AO51" s="1019"/>
      <c r="AP51" s="1020"/>
      <c r="AQ51" s="1018" t="s">
        <v>867</v>
      </c>
      <c r="AR51" s="1019"/>
      <c r="AS51" s="1019"/>
      <c r="AT51" s="1020"/>
      <c r="AU51" s="735"/>
      <c r="AV51" s="1315"/>
      <c r="AW51" s="1315"/>
      <c r="AX51" s="1315"/>
      <c r="AY51" s="1315"/>
      <c r="AZ51" s="1315"/>
      <c r="BA51" s="432"/>
      <c r="BB51" s="433"/>
      <c r="BC51" s="433"/>
      <c r="BD51" s="433"/>
      <c r="BE51" s="433"/>
      <c r="BF51" s="433"/>
      <c r="BG51" s="433"/>
    </row>
    <row r="52" spans="1:59" ht="11.25" customHeight="1" x14ac:dyDescent="0.4">
      <c r="A52" s="709"/>
      <c r="B52" s="709"/>
      <c r="C52" s="709"/>
      <c r="D52" s="709"/>
      <c r="E52" s="709"/>
      <c r="F52" s="709"/>
      <c r="G52" s="710"/>
      <c r="H52" s="736"/>
      <c r="I52" s="1317"/>
      <c r="J52" s="1317"/>
      <c r="K52" s="1317"/>
      <c r="L52" s="723"/>
      <c r="M52" s="736"/>
      <c r="N52" s="1317"/>
      <c r="O52" s="1317"/>
      <c r="P52" s="1317"/>
      <c r="Q52" s="723"/>
      <c r="R52" s="1339"/>
      <c r="S52" s="1340"/>
      <c r="T52" s="1340"/>
      <c r="U52" s="1340"/>
      <c r="V52" s="1341"/>
      <c r="W52" s="1021"/>
      <c r="X52" s="1022"/>
      <c r="Y52" s="1022"/>
      <c r="Z52" s="1023"/>
      <c r="AA52" s="1021"/>
      <c r="AB52" s="1022"/>
      <c r="AC52" s="1022"/>
      <c r="AD52" s="1023"/>
      <c r="AE52" s="1021"/>
      <c r="AF52" s="1022"/>
      <c r="AG52" s="1022"/>
      <c r="AH52" s="1023"/>
      <c r="AI52" s="1021"/>
      <c r="AJ52" s="1022"/>
      <c r="AK52" s="1022"/>
      <c r="AL52" s="1023"/>
      <c r="AM52" s="1021"/>
      <c r="AN52" s="1022"/>
      <c r="AO52" s="1022"/>
      <c r="AP52" s="1023"/>
      <c r="AQ52" s="1021"/>
      <c r="AR52" s="1022"/>
      <c r="AS52" s="1022"/>
      <c r="AT52" s="1023"/>
      <c r="AU52" s="736"/>
      <c r="AV52" s="1317"/>
      <c r="AW52" s="1317"/>
      <c r="AX52" s="1317"/>
      <c r="AY52" s="1317"/>
      <c r="AZ52" s="1317"/>
      <c r="BA52" s="432"/>
      <c r="BB52" s="433"/>
      <c r="BC52" s="433"/>
      <c r="BD52" s="433"/>
      <c r="BE52" s="433"/>
      <c r="BF52" s="433"/>
      <c r="BG52" s="433"/>
    </row>
    <row r="53" spans="1:59" x14ac:dyDescent="0.4">
      <c r="A53" s="434"/>
      <c r="B53" s="434"/>
      <c r="C53" s="434"/>
      <c r="D53" s="434"/>
      <c r="E53" s="434"/>
      <c r="F53" s="434"/>
      <c r="G53" s="435"/>
      <c r="H53" s="432"/>
      <c r="I53" s="432"/>
      <c r="J53" s="432"/>
      <c r="K53" s="432"/>
      <c r="L53" s="432"/>
      <c r="M53" s="432"/>
      <c r="N53" s="432"/>
      <c r="O53" s="432"/>
      <c r="P53" s="432"/>
      <c r="Q53" s="432"/>
      <c r="R53" s="432"/>
      <c r="S53" s="432"/>
      <c r="T53" s="432"/>
      <c r="U53" s="432"/>
      <c r="V53" s="432"/>
      <c r="W53" s="436"/>
      <c r="X53" s="436"/>
      <c r="Y53" s="436"/>
      <c r="Z53" s="436"/>
      <c r="AA53" s="436"/>
      <c r="AB53" s="436"/>
      <c r="AC53" s="436"/>
      <c r="AD53" s="436"/>
      <c r="AE53" s="436"/>
      <c r="AF53" s="436"/>
      <c r="AG53" s="436"/>
      <c r="AH53" s="436"/>
      <c r="AI53" s="436"/>
      <c r="AJ53" s="436"/>
      <c r="AK53" s="436"/>
      <c r="AL53" s="436"/>
      <c r="AM53" s="436"/>
      <c r="AN53" s="436"/>
      <c r="AO53" s="436"/>
      <c r="AP53" s="436"/>
      <c r="AQ53" s="436"/>
      <c r="AR53" s="436"/>
      <c r="AS53" s="436"/>
      <c r="AT53" s="436"/>
      <c r="AU53" s="436"/>
      <c r="AV53" s="436"/>
      <c r="AW53" s="436"/>
      <c r="AX53" s="436"/>
      <c r="AY53" s="436"/>
      <c r="AZ53" s="432"/>
      <c r="BA53" s="433"/>
      <c r="BB53" s="433"/>
      <c r="BC53" s="433"/>
      <c r="BD53" s="433"/>
      <c r="BE53" s="433"/>
      <c r="BF53" s="433"/>
      <c r="BG53" s="433"/>
    </row>
    <row r="54" spans="1:59" ht="18" customHeight="1" x14ac:dyDescent="0.4">
      <c r="A54" s="1035">
        <v>26</v>
      </c>
      <c r="B54" s="1035"/>
      <c r="C54" s="673" t="s">
        <v>119</v>
      </c>
      <c r="D54" s="437"/>
      <c r="E54" s="437"/>
      <c r="F54" s="437"/>
      <c r="G54" s="438"/>
      <c r="H54" s="1036" t="s">
        <v>868</v>
      </c>
      <c r="I54" s="1037"/>
      <c r="J54" s="1037"/>
      <c r="K54" s="1037"/>
      <c r="L54" s="1037"/>
      <c r="M54" s="1037" t="s">
        <v>869</v>
      </c>
      <c r="N54" s="1037"/>
      <c r="O54" s="1037"/>
      <c r="P54" s="1037"/>
      <c r="Q54" s="1037"/>
      <c r="R54" s="1082">
        <v>26</v>
      </c>
      <c r="S54" s="1082"/>
      <c r="T54" s="1082"/>
      <c r="U54" s="1082"/>
      <c r="V54" s="1082"/>
      <c r="W54" s="1010" t="s">
        <v>870</v>
      </c>
      <c r="X54" s="1010"/>
      <c r="Y54" s="1010"/>
      <c r="Z54" s="1010"/>
      <c r="AA54" s="1010" t="s">
        <v>871</v>
      </c>
      <c r="AB54" s="1010"/>
      <c r="AC54" s="1010"/>
      <c r="AD54" s="1010"/>
      <c r="AE54" s="1051">
        <v>9779</v>
      </c>
      <c r="AF54" s="1051"/>
      <c r="AG54" s="1051"/>
      <c r="AH54" s="1051"/>
      <c r="AI54" s="1010" t="s">
        <v>872</v>
      </c>
      <c r="AJ54" s="1010"/>
      <c r="AK54" s="1010"/>
      <c r="AL54" s="1010"/>
      <c r="AM54" s="1010" t="s">
        <v>873</v>
      </c>
      <c r="AN54" s="1010"/>
      <c r="AO54" s="1010"/>
      <c r="AP54" s="1010"/>
      <c r="AQ54" s="1010" t="s">
        <v>874</v>
      </c>
      <c r="AR54" s="1010"/>
      <c r="AS54" s="1010"/>
      <c r="AT54" s="1010"/>
      <c r="AU54" s="1037" t="s">
        <v>875</v>
      </c>
      <c r="AV54" s="1037"/>
      <c r="AW54" s="1037"/>
      <c r="AX54" s="1037"/>
      <c r="AY54" s="1037"/>
      <c r="AZ54" s="1037"/>
      <c r="BA54" s="433"/>
      <c r="BB54" s="433"/>
      <c r="BC54" s="433"/>
      <c r="BD54" s="433"/>
      <c r="BE54" s="433"/>
      <c r="BF54" s="433"/>
      <c r="BG54" s="433"/>
    </row>
    <row r="55" spans="1:59" ht="18" customHeight="1" x14ac:dyDescent="0.4">
      <c r="A55" s="1035">
        <v>27</v>
      </c>
      <c r="B55" s="1035"/>
      <c r="C55" s="673" t="s">
        <v>119</v>
      </c>
      <c r="D55" s="437"/>
      <c r="E55" s="437"/>
      <c r="F55" s="437"/>
      <c r="G55" s="438"/>
      <c r="H55" s="1036" t="s">
        <v>876</v>
      </c>
      <c r="I55" s="1037"/>
      <c r="J55" s="1037"/>
      <c r="K55" s="1037"/>
      <c r="L55" s="1037"/>
      <c r="M55" s="1037" t="s">
        <v>877</v>
      </c>
      <c r="N55" s="1037"/>
      <c r="O55" s="1037"/>
      <c r="P55" s="1037"/>
      <c r="Q55" s="1037"/>
      <c r="R55" s="1082">
        <v>25.8</v>
      </c>
      <c r="S55" s="1082"/>
      <c r="T55" s="1082"/>
      <c r="U55" s="1082"/>
      <c r="V55" s="1082"/>
      <c r="W55" s="1010" t="s">
        <v>878</v>
      </c>
      <c r="X55" s="1010"/>
      <c r="Y55" s="1010"/>
      <c r="Z55" s="1010"/>
      <c r="AA55" s="1010" t="s">
        <v>879</v>
      </c>
      <c r="AB55" s="1010"/>
      <c r="AC55" s="1010"/>
      <c r="AD55" s="1010"/>
      <c r="AE55" s="1051">
        <v>9506</v>
      </c>
      <c r="AF55" s="1051"/>
      <c r="AG55" s="1051"/>
      <c r="AH55" s="1051"/>
      <c r="AI55" s="1010" t="s">
        <v>880</v>
      </c>
      <c r="AJ55" s="1010"/>
      <c r="AK55" s="1010"/>
      <c r="AL55" s="1010"/>
      <c r="AM55" s="1010" t="s">
        <v>881</v>
      </c>
      <c r="AN55" s="1010"/>
      <c r="AO55" s="1010"/>
      <c r="AP55" s="1010"/>
      <c r="AQ55" s="1010" t="s">
        <v>882</v>
      </c>
      <c r="AR55" s="1010"/>
      <c r="AS55" s="1010"/>
      <c r="AT55" s="1010"/>
      <c r="AU55" s="1037" t="s">
        <v>883</v>
      </c>
      <c r="AV55" s="1037"/>
      <c r="AW55" s="1037"/>
      <c r="AX55" s="1037"/>
      <c r="AY55" s="1037"/>
      <c r="AZ55" s="1037"/>
      <c r="BA55" s="433"/>
      <c r="BB55" s="433"/>
      <c r="BC55" s="433"/>
      <c r="BD55" s="433"/>
      <c r="BE55" s="433"/>
      <c r="BF55" s="433"/>
      <c r="BG55" s="433"/>
    </row>
    <row r="56" spans="1:59" ht="18" customHeight="1" x14ac:dyDescent="0.4">
      <c r="A56" s="1035">
        <v>28</v>
      </c>
      <c r="B56" s="1035"/>
      <c r="C56" s="673" t="s">
        <v>119</v>
      </c>
      <c r="D56" s="437"/>
      <c r="E56" s="437"/>
      <c r="F56" s="437"/>
      <c r="G56" s="438"/>
      <c r="H56" s="1000">
        <v>96225</v>
      </c>
      <c r="I56" s="1001"/>
      <c r="J56" s="1001"/>
      <c r="K56" s="1001"/>
      <c r="L56" s="1001"/>
      <c r="M56" s="1001">
        <v>129600</v>
      </c>
      <c r="N56" s="1001"/>
      <c r="O56" s="1001"/>
      <c r="P56" s="1001"/>
      <c r="Q56" s="1001"/>
      <c r="R56" s="1080">
        <v>25.4</v>
      </c>
      <c r="S56" s="1080"/>
      <c r="T56" s="1080"/>
      <c r="U56" s="1080"/>
      <c r="V56" s="1080"/>
      <c r="W56" s="997">
        <v>116390</v>
      </c>
      <c r="X56" s="997"/>
      <c r="Y56" s="997"/>
      <c r="Z56" s="997"/>
      <c r="AA56" s="997">
        <v>109368</v>
      </c>
      <c r="AB56" s="997"/>
      <c r="AC56" s="997"/>
      <c r="AD56" s="997"/>
      <c r="AE56" s="997">
        <v>9024</v>
      </c>
      <c r="AF56" s="997"/>
      <c r="AG56" s="997"/>
      <c r="AH56" s="997"/>
      <c r="AI56" s="997">
        <v>112344</v>
      </c>
      <c r="AJ56" s="997"/>
      <c r="AK56" s="997"/>
      <c r="AL56" s="997"/>
      <c r="AM56" s="997">
        <v>21866</v>
      </c>
      <c r="AN56" s="997"/>
      <c r="AO56" s="997"/>
      <c r="AP56" s="997"/>
      <c r="AQ56" s="997">
        <v>3393</v>
      </c>
      <c r="AR56" s="997"/>
      <c r="AS56" s="997"/>
      <c r="AT56" s="997"/>
      <c r="AU56" s="1089">
        <v>222460548</v>
      </c>
      <c r="AV56" s="1089"/>
      <c r="AW56" s="1089"/>
      <c r="AX56" s="1089"/>
      <c r="AY56" s="1089"/>
      <c r="AZ56" s="1089"/>
      <c r="BA56" s="433"/>
      <c r="BB56" s="433"/>
      <c r="BC56" s="433"/>
      <c r="BD56" s="433"/>
      <c r="BE56" s="433"/>
      <c r="BF56" s="433"/>
      <c r="BG56" s="433"/>
    </row>
    <row r="57" spans="1:59" ht="18" customHeight="1" x14ac:dyDescent="0.4">
      <c r="A57" s="1008"/>
      <c r="B57" s="1008"/>
      <c r="C57" s="1006"/>
      <c r="D57" s="1006"/>
      <c r="E57" s="1006"/>
      <c r="F57" s="1006"/>
      <c r="G57" s="1007"/>
      <c r="H57" s="1002"/>
      <c r="I57" s="1003"/>
      <c r="J57" s="1003"/>
      <c r="K57" s="1003"/>
      <c r="L57" s="1003"/>
      <c r="M57" s="1003"/>
      <c r="N57" s="1003"/>
      <c r="O57" s="1003"/>
      <c r="P57" s="1003"/>
      <c r="Q57" s="1003"/>
      <c r="R57" s="1052"/>
      <c r="S57" s="1052"/>
      <c r="T57" s="1052"/>
      <c r="U57" s="1052"/>
      <c r="V57" s="1052"/>
      <c r="W57" s="994"/>
      <c r="X57" s="994"/>
      <c r="Y57" s="994"/>
      <c r="Z57" s="994"/>
      <c r="AA57" s="994"/>
      <c r="AB57" s="994"/>
      <c r="AC57" s="994"/>
      <c r="AD57" s="994"/>
      <c r="AE57" s="994"/>
      <c r="AF57" s="994"/>
      <c r="AG57" s="994"/>
      <c r="AH57" s="994"/>
      <c r="AI57" s="994"/>
      <c r="AJ57" s="994"/>
      <c r="AK57" s="994"/>
      <c r="AL57" s="994"/>
      <c r="AM57" s="994"/>
      <c r="AN57" s="994"/>
      <c r="AO57" s="994"/>
      <c r="AP57" s="994"/>
      <c r="AQ57" s="994"/>
      <c r="AR57" s="994"/>
      <c r="AS57" s="994"/>
      <c r="AT57" s="994"/>
      <c r="AU57" s="1088"/>
      <c r="AV57" s="1088"/>
      <c r="AW57" s="1088"/>
      <c r="AX57" s="1088"/>
      <c r="AY57" s="1088"/>
      <c r="AZ57" s="1088"/>
      <c r="BA57" s="433"/>
      <c r="BB57" s="433"/>
      <c r="BC57" s="433"/>
      <c r="BD57" s="433"/>
      <c r="BE57" s="433"/>
      <c r="BF57" s="433"/>
      <c r="BG57" s="433"/>
    </row>
    <row r="58" spans="1:59" ht="18" customHeight="1" x14ac:dyDescent="0.4">
      <c r="A58" s="1008">
        <f t="shared" ref="A58:A63" si="2">C58</f>
        <v>43252</v>
      </c>
      <c r="B58" s="1008"/>
      <c r="C58" s="1006">
        <v>43252</v>
      </c>
      <c r="D58" s="1006"/>
      <c r="E58" s="1006"/>
      <c r="F58" s="1006"/>
      <c r="G58" s="1007"/>
      <c r="H58" s="1002">
        <v>95433</v>
      </c>
      <c r="I58" s="1003"/>
      <c r="J58" s="1003"/>
      <c r="K58" s="1003"/>
      <c r="L58" s="1003"/>
      <c r="M58" s="1003">
        <v>125781</v>
      </c>
      <c r="N58" s="1003"/>
      <c r="O58" s="1003"/>
      <c r="P58" s="1003"/>
      <c r="Q58" s="1003"/>
      <c r="R58" s="1052">
        <v>24.6</v>
      </c>
      <c r="S58" s="1052"/>
      <c r="T58" s="1052"/>
      <c r="U58" s="1052"/>
      <c r="V58" s="1052"/>
      <c r="W58" s="994">
        <v>110640</v>
      </c>
      <c r="X58" s="994"/>
      <c r="Y58" s="994"/>
      <c r="Z58" s="994"/>
      <c r="AA58" s="994">
        <v>105774</v>
      </c>
      <c r="AB58" s="994"/>
      <c r="AC58" s="994"/>
      <c r="AD58" s="994"/>
      <c r="AE58" s="994">
        <v>7954</v>
      </c>
      <c r="AF58" s="994"/>
      <c r="AG58" s="994"/>
      <c r="AH58" s="994"/>
      <c r="AI58" s="994">
        <v>109570</v>
      </c>
      <c r="AJ58" s="994"/>
      <c r="AK58" s="994"/>
      <c r="AL58" s="994"/>
      <c r="AM58" s="994">
        <v>23164</v>
      </c>
      <c r="AN58" s="994"/>
      <c r="AO58" s="994"/>
      <c r="AP58" s="994"/>
      <c r="AQ58" s="994">
        <v>3184</v>
      </c>
      <c r="AR58" s="994"/>
      <c r="AS58" s="994"/>
      <c r="AT58" s="994"/>
      <c r="AU58" s="1088">
        <v>18024115</v>
      </c>
      <c r="AV58" s="1088"/>
      <c r="AW58" s="1088"/>
      <c r="AX58" s="1088"/>
      <c r="AY58" s="1088"/>
      <c r="AZ58" s="1088"/>
      <c r="BA58" s="433"/>
      <c r="BB58" s="433"/>
      <c r="BC58" s="433"/>
      <c r="BD58" s="433"/>
      <c r="BE58" s="433"/>
      <c r="BF58" s="433"/>
      <c r="BG58" s="433"/>
    </row>
    <row r="59" spans="1:59" ht="18" customHeight="1" x14ac:dyDescent="0.4">
      <c r="A59" s="1008">
        <f t="shared" si="2"/>
        <v>43282</v>
      </c>
      <c r="B59" s="1008"/>
      <c r="C59" s="1006">
        <f>DATE(YEAR(C58),MONTH(C58)+1,1)</f>
        <v>43282</v>
      </c>
      <c r="D59" s="1006"/>
      <c r="E59" s="1006"/>
      <c r="F59" s="1006"/>
      <c r="G59" s="1007"/>
      <c r="H59" s="1002">
        <v>95407</v>
      </c>
      <c r="I59" s="1003"/>
      <c r="J59" s="1003"/>
      <c r="K59" s="1003"/>
      <c r="L59" s="1003"/>
      <c r="M59" s="1003">
        <v>125675</v>
      </c>
      <c r="N59" s="1003"/>
      <c r="O59" s="1003"/>
      <c r="P59" s="1003"/>
      <c r="Q59" s="1003"/>
      <c r="R59" s="1052">
        <v>24.6</v>
      </c>
      <c r="S59" s="1052"/>
      <c r="T59" s="1052"/>
      <c r="U59" s="1052"/>
      <c r="V59" s="1052"/>
      <c r="W59" s="994">
        <v>110543</v>
      </c>
      <c r="X59" s="994"/>
      <c r="Y59" s="994"/>
      <c r="Z59" s="994"/>
      <c r="AA59" s="994">
        <v>105710</v>
      </c>
      <c r="AB59" s="994"/>
      <c r="AC59" s="994"/>
      <c r="AD59" s="994"/>
      <c r="AE59" s="994">
        <v>7949</v>
      </c>
      <c r="AF59" s="994"/>
      <c r="AG59" s="994"/>
      <c r="AH59" s="994"/>
      <c r="AI59" s="994">
        <v>109537</v>
      </c>
      <c r="AJ59" s="994"/>
      <c r="AK59" s="994"/>
      <c r="AL59" s="994"/>
      <c r="AM59" s="994">
        <v>23210</v>
      </c>
      <c r="AN59" s="994"/>
      <c r="AO59" s="994"/>
      <c r="AP59" s="994"/>
      <c r="AQ59" s="994">
        <v>3228</v>
      </c>
      <c r="AR59" s="994"/>
      <c r="AS59" s="994"/>
      <c r="AT59" s="994"/>
      <c r="AU59" s="1088">
        <v>17851869</v>
      </c>
      <c r="AV59" s="1088"/>
      <c r="AW59" s="1088"/>
      <c r="AX59" s="1088"/>
      <c r="AY59" s="1088"/>
      <c r="AZ59" s="1088"/>
      <c r="BA59" s="433"/>
      <c r="BB59" s="433"/>
      <c r="BC59" s="433"/>
      <c r="BD59" s="433"/>
      <c r="BE59" s="433"/>
      <c r="BF59" s="433"/>
      <c r="BG59" s="433"/>
    </row>
    <row r="60" spans="1:59" ht="18" customHeight="1" x14ac:dyDescent="0.4">
      <c r="A60" s="1008">
        <f t="shared" si="2"/>
        <v>43313</v>
      </c>
      <c r="B60" s="1008"/>
      <c r="C60" s="1006">
        <f>DATE(YEAR(C59),MONTH(C59)+1,1)</f>
        <v>43313</v>
      </c>
      <c r="D60" s="1006"/>
      <c r="E60" s="1006"/>
      <c r="F60" s="1006"/>
      <c r="G60" s="1007"/>
      <c r="H60" s="1002">
        <v>95440</v>
      </c>
      <c r="I60" s="1003"/>
      <c r="J60" s="1003"/>
      <c r="K60" s="1003"/>
      <c r="L60" s="1003"/>
      <c r="M60" s="1003">
        <v>125703</v>
      </c>
      <c r="N60" s="1003"/>
      <c r="O60" s="1003"/>
      <c r="P60" s="1003"/>
      <c r="Q60" s="1003"/>
      <c r="R60" s="1052">
        <v>24.6</v>
      </c>
      <c r="S60" s="1052"/>
      <c r="T60" s="1052"/>
      <c r="U60" s="1052"/>
      <c r="V60" s="1052"/>
      <c r="W60" s="994">
        <v>110466</v>
      </c>
      <c r="X60" s="994"/>
      <c r="Y60" s="994"/>
      <c r="Z60" s="994"/>
      <c r="AA60" s="994">
        <v>105720</v>
      </c>
      <c r="AB60" s="994"/>
      <c r="AC60" s="994"/>
      <c r="AD60" s="994"/>
      <c r="AE60" s="994">
        <v>7948</v>
      </c>
      <c r="AF60" s="994"/>
      <c r="AG60" s="994"/>
      <c r="AH60" s="994"/>
      <c r="AI60" s="994">
        <v>109414</v>
      </c>
      <c r="AJ60" s="994"/>
      <c r="AK60" s="994"/>
      <c r="AL60" s="994"/>
      <c r="AM60" s="994">
        <v>23255</v>
      </c>
      <c r="AN60" s="994"/>
      <c r="AO60" s="994"/>
      <c r="AP60" s="994"/>
      <c r="AQ60" s="994">
        <v>3271</v>
      </c>
      <c r="AR60" s="994"/>
      <c r="AS60" s="994"/>
      <c r="AT60" s="994"/>
      <c r="AU60" s="1088">
        <v>18212150</v>
      </c>
      <c r="AV60" s="1088"/>
      <c r="AW60" s="1088"/>
      <c r="AX60" s="1088"/>
      <c r="AY60" s="1088"/>
      <c r="AZ60" s="1088"/>
      <c r="BA60" s="433"/>
      <c r="BB60" s="433"/>
      <c r="BC60" s="433"/>
      <c r="BD60" s="433"/>
      <c r="BE60" s="433"/>
      <c r="BF60" s="433"/>
      <c r="BG60" s="433"/>
    </row>
    <row r="61" spans="1:59" ht="18" customHeight="1" x14ac:dyDescent="0.4">
      <c r="A61" s="1008">
        <f t="shared" si="2"/>
        <v>43344</v>
      </c>
      <c r="B61" s="1008"/>
      <c r="C61" s="1006">
        <f>DATE(YEAR(C60),MONTH(C60)+1,1)</f>
        <v>43344</v>
      </c>
      <c r="D61" s="1006"/>
      <c r="E61" s="1006"/>
      <c r="F61" s="1006"/>
      <c r="G61" s="1007"/>
      <c r="H61" s="1002">
        <v>95357</v>
      </c>
      <c r="I61" s="1003"/>
      <c r="J61" s="1003"/>
      <c r="K61" s="1003"/>
      <c r="L61" s="1003"/>
      <c r="M61" s="1003">
        <v>125547</v>
      </c>
      <c r="N61" s="1003"/>
      <c r="O61" s="1003"/>
      <c r="P61" s="1003"/>
      <c r="Q61" s="1003"/>
      <c r="R61" s="1052">
        <v>24.6</v>
      </c>
      <c r="S61" s="1052"/>
      <c r="T61" s="1052"/>
      <c r="U61" s="1052"/>
      <c r="V61" s="1052"/>
      <c r="W61" s="994">
        <v>110799</v>
      </c>
      <c r="X61" s="994"/>
      <c r="Y61" s="994"/>
      <c r="Z61" s="994"/>
      <c r="AA61" s="994">
        <v>105558</v>
      </c>
      <c r="AB61" s="994"/>
      <c r="AC61" s="994"/>
      <c r="AD61" s="994"/>
      <c r="AE61" s="994">
        <v>7954</v>
      </c>
      <c r="AF61" s="994"/>
      <c r="AG61" s="994"/>
      <c r="AH61" s="994"/>
      <c r="AI61" s="994">
        <v>109020</v>
      </c>
      <c r="AJ61" s="994"/>
      <c r="AK61" s="994"/>
      <c r="AL61" s="994"/>
      <c r="AM61" s="994">
        <v>23252</v>
      </c>
      <c r="AN61" s="994"/>
      <c r="AO61" s="994"/>
      <c r="AP61" s="994"/>
      <c r="AQ61" s="994">
        <v>2559</v>
      </c>
      <c r="AR61" s="994"/>
      <c r="AS61" s="994"/>
      <c r="AT61" s="994"/>
      <c r="AU61" s="1088">
        <v>18096098</v>
      </c>
      <c r="AV61" s="1088"/>
      <c r="AW61" s="1088"/>
      <c r="AX61" s="1088"/>
      <c r="AY61" s="1088"/>
      <c r="AZ61" s="1088"/>
      <c r="BA61" s="433"/>
      <c r="BB61" s="433"/>
      <c r="BC61" s="433"/>
      <c r="BD61" s="433"/>
      <c r="BE61" s="433"/>
      <c r="BF61" s="433"/>
      <c r="BG61" s="433"/>
    </row>
    <row r="62" spans="1:59" ht="18" customHeight="1" x14ac:dyDescent="0.4">
      <c r="A62" s="1008">
        <f t="shared" si="2"/>
        <v>43374</v>
      </c>
      <c r="B62" s="1008"/>
      <c r="C62" s="1006">
        <f>DATE(YEAR(C61),MONTH(C61)+1,1)</f>
        <v>43374</v>
      </c>
      <c r="D62" s="1006"/>
      <c r="E62" s="1006"/>
      <c r="F62" s="1006"/>
      <c r="G62" s="1007"/>
      <c r="H62" s="1002">
        <v>95466</v>
      </c>
      <c r="I62" s="1003"/>
      <c r="J62" s="1003"/>
      <c r="K62" s="1003"/>
      <c r="L62" s="1003"/>
      <c r="M62" s="1003">
        <v>125627</v>
      </c>
      <c r="N62" s="1003"/>
      <c r="O62" s="1003"/>
      <c r="P62" s="1003"/>
      <c r="Q62" s="1003"/>
      <c r="R62" s="1052">
        <v>24.6</v>
      </c>
      <c r="S62" s="1052"/>
      <c r="T62" s="1052"/>
      <c r="U62" s="1052"/>
      <c r="V62" s="1052"/>
      <c r="W62" s="994">
        <v>113574</v>
      </c>
      <c r="X62" s="994"/>
      <c r="Y62" s="994"/>
      <c r="Z62" s="994"/>
      <c r="AA62" s="994">
        <v>106217</v>
      </c>
      <c r="AB62" s="994"/>
      <c r="AC62" s="994"/>
      <c r="AD62" s="994"/>
      <c r="AE62" s="994">
        <v>7968</v>
      </c>
      <c r="AF62" s="994"/>
      <c r="AG62" s="994"/>
      <c r="AH62" s="994"/>
      <c r="AI62" s="994">
        <v>109341</v>
      </c>
      <c r="AJ62" s="994"/>
      <c r="AK62" s="994"/>
      <c r="AL62" s="994"/>
      <c r="AM62" s="994">
        <v>23337</v>
      </c>
      <c r="AN62" s="994"/>
      <c r="AO62" s="994"/>
      <c r="AP62" s="994"/>
      <c r="AQ62" s="994">
        <v>3185</v>
      </c>
      <c r="AR62" s="994"/>
      <c r="AS62" s="994"/>
      <c r="AT62" s="994"/>
      <c r="AU62" s="1088">
        <v>17018737</v>
      </c>
      <c r="AV62" s="1088"/>
      <c r="AW62" s="1088"/>
      <c r="AX62" s="1088"/>
      <c r="AY62" s="1088"/>
      <c r="AZ62" s="1088"/>
      <c r="BA62" s="433"/>
      <c r="BB62" s="433"/>
      <c r="BC62" s="433"/>
      <c r="BD62" s="433"/>
      <c r="BE62" s="433"/>
      <c r="BF62" s="433"/>
      <c r="BG62" s="433"/>
    </row>
    <row r="63" spans="1:59" ht="18" customHeight="1" x14ac:dyDescent="0.4">
      <c r="A63" s="1008">
        <f t="shared" si="2"/>
        <v>43405</v>
      </c>
      <c r="B63" s="1008"/>
      <c r="C63" s="1006">
        <f>DATE(YEAR(C62),MONTH(C62)+1,1)</f>
        <v>43405</v>
      </c>
      <c r="D63" s="1006"/>
      <c r="E63" s="1006"/>
      <c r="F63" s="1006"/>
      <c r="G63" s="1007"/>
      <c r="H63" s="1002">
        <v>95354</v>
      </c>
      <c r="I63" s="1003"/>
      <c r="J63" s="1003"/>
      <c r="K63" s="1003"/>
      <c r="L63" s="1003"/>
      <c r="M63" s="1003">
        <v>125465</v>
      </c>
      <c r="N63" s="1003"/>
      <c r="O63" s="1003"/>
      <c r="P63" s="1003"/>
      <c r="Q63" s="1003"/>
      <c r="R63" s="1052">
        <v>24.6</v>
      </c>
      <c r="S63" s="1052"/>
      <c r="T63" s="1052"/>
      <c r="U63" s="1052"/>
      <c r="V63" s="1052"/>
      <c r="W63" s="994">
        <v>113274</v>
      </c>
      <c r="X63" s="994"/>
      <c r="Y63" s="994"/>
      <c r="Z63" s="994"/>
      <c r="AA63" s="994">
        <v>106285</v>
      </c>
      <c r="AB63" s="994"/>
      <c r="AC63" s="994"/>
      <c r="AD63" s="994"/>
      <c r="AE63" s="994">
        <v>7974</v>
      </c>
      <c r="AF63" s="994"/>
      <c r="AG63" s="994"/>
      <c r="AH63" s="994"/>
      <c r="AI63" s="994">
        <v>109391</v>
      </c>
      <c r="AJ63" s="994"/>
      <c r="AK63" s="994"/>
      <c r="AL63" s="994"/>
      <c r="AM63" s="994">
        <v>23377</v>
      </c>
      <c r="AN63" s="994"/>
      <c r="AO63" s="994"/>
      <c r="AP63" s="994"/>
      <c r="AQ63" s="994">
        <v>3237</v>
      </c>
      <c r="AR63" s="994"/>
      <c r="AS63" s="994"/>
      <c r="AT63" s="994"/>
      <c r="AU63" s="1088">
        <v>18626019</v>
      </c>
      <c r="AV63" s="1088"/>
      <c r="AW63" s="1088"/>
      <c r="AX63" s="1088"/>
      <c r="AY63" s="1088"/>
      <c r="AZ63" s="1088"/>
      <c r="BA63" s="433"/>
      <c r="BB63" s="433"/>
      <c r="BC63" s="433"/>
      <c r="BD63" s="433"/>
      <c r="BE63" s="433"/>
      <c r="BF63" s="433"/>
      <c r="BG63" s="433"/>
    </row>
    <row r="64" spans="1:59" ht="18" customHeight="1" x14ac:dyDescent="0.4">
      <c r="A64" s="433"/>
      <c r="B64" s="433"/>
      <c r="C64" s="432"/>
      <c r="D64" s="432"/>
      <c r="E64" s="432"/>
      <c r="F64" s="432"/>
      <c r="G64" s="439"/>
      <c r="H64" s="998"/>
      <c r="I64" s="994"/>
      <c r="J64" s="994"/>
      <c r="K64" s="994"/>
      <c r="L64" s="994"/>
      <c r="M64" s="994"/>
      <c r="N64" s="994"/>
      <c r="O64" s="994"/>
      <c r="P64" s="994"/>
      <c r="Q64" s="994"/>
      <c r="R64" s="995"/>
      <c r="S64" s="995"/>
      <c r="T64" s="995"/>
      <c r="U64" s="995"/>
      <c r="V64" s="995"/>
      <c r="W64" s="994"/>
      <c r="X64" s="994"/>
      <c r="Y64" s="994"/>
      <c r="Z64" s="994"/>
      <c r="AA64" s="994"/>
      <c r="AB64" s="994"/>
      <c r="AC64" s="994"/>
      <c r="AD64" s="994"/>
      <c r="AE64" s="994"/>
      <c r="AF64" s="994"/>
      <c r="AG64" s="994"/>
      <c r="AH64" s="994"/>
      <c r="AI64" s="994"/>
      <c r="AJ64" s="994"/>
      <c r="AK64" s="994"/>
      <c r="AL64" s="994"/>
      <c r="AM64" s="994"/>
      <c r="AN64" s="994"/>
      <c r="AO64" s="994"/>
      <c r="AP64" s="994"/>
      <c r="AQ64" s="994"/>
      <c r="AR64" s="994"/>
      <c r="AS64" s="994"/>
      <c r="AT64" s="994"/>
      <c r="AU64" s="996"/>
      <c r="AV64" s="996"/>
      <c r="AW64" s="996"/>
      <c r="AX64" s="996"/>
      <c r="AY64" s="996"/>
      <c r="AZ64" s="996"/>
      <c r="BA64" s="433"/>
      <c r="BB64" s="433"/>
      <c r="BC64" s="433"/>
      <c r="BD64" s="433"/>
      <c r="BE64" s="433"/>
      <c r="BF64" s="433"/>
      <c r="BG64" s="433"/>
    </row>
    <row r="65" spans="1:59" ht="18" customHeight="1" x14ac:dyDescent="0.4">
      <c r="A65" s="1083" t="s">
        <v>884</v>
      </c>
      <c r="B65" s="1083"/>
      <c r="C65" s="1083"/>
      <c r="D65" s="1083"/>
      <c r="E65" s="1083"/>
      <c r="F65" s="1083"/>
      <c r="G65" s="1084"/>
      <c r="H65" s="998">
        <v>24527</v>
      </c>
      <c r="I65" s="994"/>
      <c r="J65" s="994"/>
      <c r="K65" s="994"/>
      <c r="L65" s="994"/>
      <c r="M65" s="994">
        <v>32589</v>
      </c>
      <c r="N65" s="994"/>
      <c r="O65" s="994"/>
      <c r="P65" s="994"/>
      <c r="Q65" s="994"/>
      <c r="R65" s="995">
        <v>19.3</v>
      </c>
      <c r="S65" s="995"/>
      <c r="T65" s="995"/>
      <c r="U65" s="995"/>
      <c r="V65" s="995"/>
      <c r="W65" s="997">
        <v>28812</v>
      </c>
      <c r="X65" s="997"/>
      <c r="Y65" s="997"/>
      <c r="Z65" s="997"/>
      <c r="AA65" s="994">
        <v>25571</v>
      </c>
      <c r="AB65" s="994"/>
      <c r="AC65" s="994"/>
      <c r="AD65" s="994"/>
      <c r="AE65" s="994">
        <v>2040</v>
      </c>
      <c r="AF65" s="994"/>
      <c r="AG65" s="994"/>
      <c r="AH65" s="994"/>
      <c r="AI65" s="994">
        <v>27780</v>
      </c>
      <c r="AJ65" s="994"/>
      <c r="AK65" s="994"/>
      <c r="AL65" s="994"/>
      <c r="AM65" s="994">
        <v>5896</v>
      </c>
      <c r="AN65" s="994"/>
      <c r="AO65" s="994"/>
      <c r="AP65" s="994"/>
      <c r="AQ65" s="997">
        <v>856</v>
      </c>
      <c r="AR65" s="997"/>
      <c r="AS65" s="997"/>
      <c r="AT65" s="997"/>
      <c r="AU65" s="996">
        <v>4643106</v>
      </c>
      <c r="AV65" s="996"/>
      <c r="AW65" s="996"/>
      <c r="AX65" s="996"/>
      <c r="AY65" s="996"/>
      <c r="AZ65" s="996"/>
      <c r="BA65" s="433"/>
      <c r="BB65" s="433"/>
      <c r="BC65" s="433"/>
      <c r="BD65" s="433"/>
      <c r="BE65" s="433"/>
      <c r="BF65" s="433"/>
      <c r="BG65" s="433"/>
    </row>
    <row r="66" spans="1:59" ht="28.5" customHeight="1" x14ac:dyDescent="0.4">
      <c r="A66" s="1085" t="s">
        <v>885</v>
      </c>
      <c r="B66" s="1085"/>
      <c r="C66" s="1085"/>
      <c r="D66" s="1085"/>
      <c r="E66" s="1085"/>
      <c r="F66" s="1085"/>
      <c r="G66" s="1086"/>
      <c r="H66" s="998"/>
      <c r="I66" s="994"/>
      <c r="J66" s="994"/>
      <c r="K66" s="994"/>
      <c r="L66" s="994"/>
      <c r="M66" s="994"/>
      <c r="N66" s="994"/>
      <c r="O66" s="994"/>
      <c r="P66" s="994"/>
      <c r="Q66" s="994"/>
      <c r="R66" s="995"/>
      <c r="S66" s="995"/>
      <c r="T66" s="995"/>
      <c r="U66" s="995"/>
      <c r="V66" s="995"/>
      <c r="W66" s="994"/>
      <c r="X66" s="994"/>
      <c r="Y66" s="994"/>
      <c r="Z66" s="994"/>
      <c r="AA66" s="994"/>
      <c r="AB66" s="994"/>
      <c r="AC66" s="994"/>
      <c r="AD66" s="994"/>
      <c r="AE66" s="994"/>
      <c r="AF66" s="994"/>
      <c r="AG66" s="994"/>
      <c r="AH66" s="994"/>
      <c r="AI66" s="994"/>
      <c r="AJ66" s="994"/>
      <c r="AK66" s="994"/>
      <c r="AL66" s="994"/>
      <c r="AM66" s="994"/>
      <c r="AN66" s="994"/>
      <c r="AO66" s="994"/>
      <c r="AP66" s="994"/>
      <c r="AQ66" s="994"/>
      <c r="AR66" s="994"/>
      <c r="AS66" s="994"/>
      <c r="AT66" s="994"/>
      <c r="AU66" s="996"/>
      <c r="AV66" s="996"/>
      <c r="AW66" s="996"/>
      <c r="AX66" s="996"/>
      <c r="AY66" s="996"/>
      <c r="AZ66" s="996"/>
      <c r="BA66" s="433"/>
      <c r="BB66" s="433"/>
      <c r="BC66" s="433"/>
      <c r="BD66" s="433"/>
      <c r="BE66" s="433"/>
      <c r="BF66" s="433"/>
      <c r="BG66" s="433"/>
    </row>
    <row r="67" spans="1:59" ht="18" customHeight="1" x14ac:dyDescent="0.4">
      <c r="A67" s="440"/>
      <c r="B67" s="1087" t="s">
        <v>118</v>
      </c>
      <c r="C67" s="1087"/>
      <c r="D67" s="1087"/>
      <c r="E67" s="1087"/>
      <c r="F67" s="1087"/>
      <c r="G67" s="441"/>
      <c r="H67" s="998">
        <v>18392</v>
      </c>
      <c r="I67" s="994"/>
      <c r="J67" s="994"/>
      <c r="K67" s="994"/>
      <c r="L67" s="994"/>
      <c r="M67" s="994">
        <v>23147</v>
      </c>
      <c r="N67" s="994"/>
      <c r="O67" s="994"/>
      <c r="P67" s="994"/>
      <c r="Q67" s="994"/>
      <c r="R67" s="995">
        <v>24.3</v>
      </c>
      <c r="S67" s="995"/>
      <c r="T67" s="995"/>
      <c r="U67" s="995"/>
      <c r="V67" s="995"/>
      <c r="W67" s="997">
        <v>21848</v>
      </c>
      <c r="X67" s="997"/>
      <c r="Y67" s="997"/>
      <c r="Z67" s="997"/>
      <c r="AA67" s="997">
        <v>19477</v>
      </c>
      <c r="AB67" s="997"/>
      <c r="AC67" s="997"/>
      <c r="AD67" s="997"/>
      <c r="AE67" s="997">
        <v>1171</v>
      </c>
      <c r="AF67" s="997"/>
      <c r="AG67" s="997"/>
      <c r="AH67" s="997"/>
      <c r="AI67" s="994">
        <v>20813</v>
      </c>
      <c r="AJ67" s="994"/>
      <c r="AK67" s="994"/>
      <c r="AL67" s="994"/>
      <c r="AM67" s="994">
        <v>5250</v>
      </c>
      <c r="AN67" s="994"/>
      <c r="AO67" s="994"/>
      <c r="AP67" s="994"/>
      <c r="AQ67" s="997">
        <v>485</v>
      </c>
      <c r="AR67" s="997"/>
      <c r="AS67" s="997"/>
      <c r="AT67" s="997"/>
      <c r="AU67" s="996">
        <v>3803409</v>
      </c>
      <c r="AV67" s="996"/>
      <c r="AW67" s="996"/>
      <c r="AX67" s="996"/>
      <c r="AY67" s="996"/>
      <c r="AZ67" s="996"/>
      <c r="BA67" s="433"/>
      <c r="BB67" s="433"/>
      <c r="BC67" s="433"/>
      <c r="BD67" s="433"/>
      <c r="BE67" s="433"/>
      <c r="BF67" s="433"/>
      <c r="BG67" s="433"/>
    </row>
    <row r="68" spans="1:59" ht="18" customHeight="1" x14ac:dyDescent="0.4">
      <c r="A68" s="440"/>
      <c r="B68" s="1087" t="s">
        <v>117</v>
      </c>
      <c r="C68" s="1087"/>
      <c r="D68" s="1087"/>
      <c r="E68" s="1087"/>
      <c r="F68" s="1087"/>
      <c r="G68" s="441"/>
      <c r="H68" s="998">
        <v>33787</v>
      </c>
      <c r="I68" s="994"/>
      <c r="J68" s="994"/>
      <c r="K68" s="994"/>
      <c r="L68" s="994"/>
      <c r="M68" s="994">
        <v>43517</v>
      </c>
      <c r="N68" s="994"/>
      <c r="O68" s="994"/>
      <c r="P68" s="994"/>
      <c r="Q68" s="994"/>
      <c r="R68" s="995">
        <v>27.8</v>
      </c>
      <c r="S68" s="995"/>
      <c r="T68" s="995"/>
      <c r="U68" s="995"/>
      <c r="V68" s="995"/>
      <c r="W68" s="997">
        <v>39594</v>
      </c>
      <c r="X68" s="997"/>
      <c r="Y68" s="997"/>
      <c r="Z68" s="997"/>
      <c r="AA68" s="997">
        <v>39779</v>
      </c>
      <c r="AB68" s="997"/>
      <c r="AC68" s="997"/>
      <c r="AD68" s="997"/>
      <c r="AE68" s="997">
        <v>2634</v>
      </c>
      <c r="AF68" s="997"/>
      <c r="AG68" s="997"/>
      <c r="AH68" s="997"/>
      <c r="AI68" s="994">
        <v>36918</v>
      </c>
      <c r="AJ68" s="994"/>
      <c r="AK68" s="994"/>
      <c r="AL68" s="994"/>
      <c r="AM68" s="994">
        <v>7622</v>
      </c>
      <c r="AN68" s="994"/>
      <c r="AO68" s="994"/>
      <c r="AP68" s="994"/>
      <c r="AQ68" s="997">
        <v>1084</v>
      </c>
      <c r="AR68" s="997"/>
      <c r="AS68" s="997"/>
      <c r="AT68" s="997"/>
      <c r="AU68" s="996">
        <v>6676794</v>
      </c>
      <c r="AV68" s="996"/>
      <c r="AW68" s="996"/>
      <c r="AX68" s="996"/>
      <c r="AY68" s="996"/>
      <c r="AZ68" s="996"/>
      <c r="BA68" s="433"/>
      <c r="BB68" s="433"/>
      <c r="BC68" s="433"/>
      <c r="BD68" s="433"/>
      <c r="BE68" s="433"/>
      <c r="BF68" s="433"/>
      <c r="BG68" s="433"/>
    </row>
    <row r="69" spans="1:59" ht="18" customHeight="1" x14ac:dyDescent="0.4">
      <c r="A69" s="440"/>
      <c r="B69" s="1087" t="s">
        <v>886</v>
      </c>
      <c r="C69" s="1087"/>
      <c r="D69" s="1087"/>
      <c r="E69" s="1087"/>
      <c r="F69" s="1087"/>
      <c r="G69" s="441"/>
      <c r="H69" s="998">
        <v>5166</v>
      </c>
      <c r="I69" s="994"/>
      <c r="J69" s="994"/>
      <c r="K69" s="994"/>
      <c r="L69" s="994"/>
      <c r="M69" s="994">
        <v>6676</v>
      </c>
      <c r="N69" s="994"/>
      <c r="O69" s="994"/>
      <c r="P69" s="994"/>
      <c r="Q69" s="994"/>
      <c r="R69" s="995">
        <v>21.9</v>
      </c>
      <c r="S69" s="995"/>
      <c r="T69" s="995"/>
      <c r="U69" s="995"/>
      <c r="V69" s="995"/>
      <c r="W69" s="997">
        <v>5590</v>
      </c>
      <c r="X69" s="997"/>
      <c r="Y69" s="997"/>
      <c r="Z69" s="997"/>
      <c r="AA69" s="997">
        <v>5615</v>
      </c>
      <c r="AB69" s="997"/>
      <c r="AC69" s="997"/>
      <c r="AD69" s="997"/>
      <c r="AE69" s="997">
        <v>405</v>
      </c>
      <c r="AF69" s="997"/>
      <c r="AG69" s="997"/>
      <c r="AH69" s="997"/>
      <c r="AI69" s="994">
        <v>5893</v>
      </c>
      <c r="AJ69" s="994"/>
      <c r="AK69" s="994"/>
      <c r="AL69" s="994"/>
      <c r="AM69" s="994">
        <v>1164</v>
      </c>
      <c r="AN69" s="994"/>
      <c r="AO69" s="994"/>
      <c r="AP69" s="994"/>
      <c r="AQ69" s="997">
        <v>167</v>
      </c>
      <c r="AR69" s="997"/>
      <c r="AS69" s="997"/>
      <c r="AT69" s="997"/>
      <c r="AU69" s="996">
        <v>947377</v>
      </c>
      <c r="AV69" s="996"/>
      <c r="AW69" s="996"/>
      <c r="AX69" s="996"/>
      <c r="AY69" s="996"/>
      <c r="AZ69" s="996"/>
      <c r="BA69" s="433"/>
      <c r="BB69" s="433"/>
      <c r="BC69" s="433"/>
      <c r="BD69" s="433"/>
      <c r="BE69" s="433"/>
      <c r="BF69" s="433"/>
      <c r="BG69" s="433"/>
    </row>
    <row r="70" spans="1:59" ht="13.5" customHeight="1" x14ac:dyDescent="0.4">
      <c r="A70" s="94"/>
      <c r="B70" s="94"/>
      <c r="C70" s="94"/>
      <c r="D70" s="94"/>
      <c r="E70" s="94"/>
      <c r="F70" s="94"/>
      <c r="G70" s="442"/>
      <c r="H70" s="998"/>
      <c r="I70" s="994"/>
      <c r="J70" s="994"/>
      <c r="K70" s="994"/>
      <c r="L70" s="994"/>
      <c r="M70" s="994"/>
      <c r="N70" s="994"/>
      <c r="O70" s="994"/>
      <c r="P70" s="994"/>
      <c r="Q70" s="994"/>
      <c r="R70" s="995"/>
      <c r="S70" s="995"/>
      <c r="T70" s="995"/>
      <c r="U70" s="995"/>
      <c r="V70" s="995"/>
      <c r="W70" s="997"/>
      <c r="X70" s="997"/>
      <c r="Y70" s="997"/>
      <c r="Z70" s="997"/>
      <c r="AA70" s="997"/>
      <c r="AB70" s="997"/>
      <c r="AC70" s="997"/>
      <c r="AD70" s="997"/>
      <c r="AE70" s="997"/>
      <c r="AF70" s="997"/>
      <c r="AG70" s="997"/>
      <c r="AH70" s="997"/>
      <c r="AI70" s="994"/>
      <c r="AJ70" s="994"/>
      <c r="AK70" s="994"/>
      <c r="AL70" s="994"/>
      <c r="AM70" s="994"/>
      <c r="AN70" s="994"/>
      <c r="AO70" s="994"/>
      <c r="AP70" s="994"/>
      <c r="AQ70" s="997"/>
      <c r="AR70" s="997"/>
      <c r="AS70" s="997"/>
      <c r="AT70" s="997"/>
      <c r="AU70" s="443"/>
      <c r="AV70" s="443"/>
      <c r="AW70" s="443"/>
      <c r="AX70" s="443"/>
      <c r="AY70" s="443"/>
      <c r="AZ70" s="443"/>
      <c r="BA70" s="433"/>
      <c r="BB70" s="433"/>
      <c r="BC70" s="433"/>
      <c r="BD70" s="433"/>
      <c r="BE70" s="433"/>
      <c r="BF70" s="433"/>
      <c r="BG70" s="433"/>
    </row>
    <row r="71" spans="1:59" ht="18" customHeight="1" x14ac:dyDescent="0.4">
      <c r="A71" s="1083" t="s">
        <v>887</v>
      </c>
      <c r="B71" s="1083"/>
      <c r="C71" s="1083"/>
      <c r="D71" s="1083"/>
      <c r="E71" s="1083"/>
      <c r="F71" s="1083"/>
      <c r="G71" s="1084"/>
      <c r="H71" s="998">
        <v>13482</v>
      </c>
      <c r="I71" s="994"/>
      <c r="J71" s="994"/>
      <c r="K71" s="994"/>
      <c r="L71" s="994"/>
      <c r="M71" s="994">
        <v>19536</v>
      </c>
      <c r="N71" s="994"/>
      <c r="O71" s="994"/>
      <c r="P71" s="994"/>
      <c r="Q71" s="994"/>
      <c r="R71" s="995">
        <v>32.5</v>
      </c>
      <c r="S71" s="995"/>
      <c r="T71" s="995"/>
      <c r="U71" s="995"/>
      <c r="V71" s="995"/>
      <c r="W71" s="997">
        <v>17430</v>
      </c>
      <c r="X71" s="997"/>
      <c r="Y71" s="997"/>
      <c r="Z71" s="997"/>
      <c r="AA71" s="997">
        <v>15843</v>
      </c>
      <c r="AB71" s="997"/>
      <c r="AC71" s="997"/>
      <c r="AD71" s="997"/>
      <c r="AE71" s="997">
        <v>1724</v>
      </c>
      <c r="AF71" s="997"/>
      <c r="AG71" s="997"/>
      <c r="AH71" s="997"/>
      <c r="AI71" s="994">
        <v>17987</v>
      </c>
      <c r="AJ71" s="994"/>
      <c r="AK71" s="994"/>
      <c r="AL71" s="994"/>
      <c r="AM71" s="994">
        <v>3445</v>
      </c>
      <c r="AN71" s="994"/>
      <c r="AO71" s="994"/>
      <c r="AP71" s="994"/>
      <c r="AQ71" s="997">
        <v>645</v>
      </c>
      <c r="AR71" s="997"/>
      <c r="AS71" s="997"/>
      <c r="AT71" s="997"/>
      <c r="AU71" s="996">
        <v>2555332</v>
      </c>
      <c r="AV71" s="996"/>
      <c r="AW71" s="996"/>
      <c r="AX71" s="996"/>
      <c r="AY71" s="996"/>
      <c r="AZ71" s="996"/>
      <c r="BA71" s="433"/>
      <c r="BB71" s="433"/>
      <c r="BC71" s="433"/>
      <c r="BD71" s="433"/>
      <c r="BE71" s="433"/>
      <c r="BF71" s="433"/>
      <c r="BG71" s="433"/>
    </row>
    <row r="72" spans="1:59" ht="10.5" customHeight="1" thickBot="1" x14ac:dyDescent="0.45">
      <c r="A72" s="444"/>
      <c r="B72" s="444"/>
      <c r="C72" s="444"/>
      <c r="D72" s="444"/>
      <c r="E72" s="444"/>
      <c r="F72" s="444"/>
      <c r="G72" s="445"/>
      <c r="H72" s="446"/>
      <c r="I72" s="446"/>
      <c r="J72" s="446"/>
      <c r="K72" s="446"/>
      <c r="L72" s="446"/>
      <c r="M72" s="446"/>
      <c r="N72" s="446"/>
      <c r="O72" s="446"/>
      <c r="P72" s="446"/>
      <c r="Q72" s="446"/>
      <c r="R72" s="446"/>
      <c r="S72" s="446"/>
      <c r="T72" s="446"/>
      <c r="U72" s="446"/>
      <c r="V72" s="446"/>
      <c r="W72" s="447"/>
      <c r="X72" s="447"/>
      <c r="Y72" s="447"/>
      <c r="Z72" s="447"/>
      <c r="AA72" s="447"/>
      <c r="AB72" s="447"/>
      <c r="AC72" s="447"/>
      <c r="AD72" s="447"/>
      <c r="AE72" s="447"/>
      <c r="AF72" s="447"/>
      <c r="AG72" s="447"/>
      <c r="AH72" s="447"/>
      <c r="AI72" s="447"/>
      <c r="AJ72" s="447"/>
      <c r="AK72" s="447"/>
      <c r="AL72" s="447"/>
      <c r="AM72" s="447"/>
      <c r="AN72" s="447"/>
      <c r="AO72" s="447"/>
      <c r="AP72" s="447"/>
      <c r="AQ72" s="447"/>
      <c r="AR72" s="447"/>
      <c r="AS72" s="447"/>
      <c r="AT72" s="447"/>
      <c r="AU72" s="447"/>
      <c r="AV72" s="447"/>
      <c r="AW72" s="447"/>
      <c r="AX72" s="447"/>
      <c r="AY72" s="447"/>
      <c r="AZ72" s="446"/>
      <c r="BA72" s="433"/>
      <c r="BB72" s="433"/>
      <c r="BC72" s="433"/>
      <c r="BD72" s="433"/>
      <c r="BE72" s="433"/>
      <c r="BF72" s="433"/>
      <c r="BG72" s="433"/>
    </row>
    <row r="73" spans="1:59" ht="32.25" customHeight="1" x14ac:dyDescent="0.4">
      <c r="A73" s="704" t="s">
        <v>395</v>
      </c>
      <c r="B73" s="704"/>
      <c r="C73" s="704"/>
      <c r="D73" s="704"/>
      <c r="E73" s="704"/>
      <c r="F73" s="704"/>
      <c r="G73" s="704"/>
      <c r="H73" s="704"/>
      <c r="I73" s="704"/>
      <c r="J73" s="704"/>
      <c r="K73" s="704"/>
      <c r="L73" s="704"/>
      <c r="M73" s="704"/>
      <c r="N73" s="704"/>
      <c r="O73" s="704"/>
      <c r="P73" s="704"/>
      <c r="Q73" s="704"/>
      <c r="R73" s="704"/>
      <c r="S73" s="704"/>
      <c r="T73" s="704"/>
      <c r="U73" s="704"/>
      <c r="V73" s="704"/>
      <c r="W73" s="704"/>
      <c r="X73" s="704"/>
      <c r="Y73" s="704"/>
      <c r="Z73" s="704"/>
      <c r="AA73" s="704"/>
      <c r="AB73" s="704"/>
      <c r="AC73" s="704"/>
      <c r="AD73" s="704"/>
      <c r="AE73" s="704"/>
      <c r="AF73" s="704"/>
      <c r="AG73" s="704"/>
      <c r="AH73" s="704"/>
      <c r="AI73" s="704"/>
      <c r="AJ73" s="704"/>
      <c r="AK73" s="704"/>
      <c r="AL73" s="704"/>
      <c r="AM73" s="704"/>
      <c r="AN73" s="704"/>
      <c r="AO73" s="704"/>
      <c r="AP73" s="704"/>
      <c r="AQ73" s="704"/>
      <c r="AR73" s="704"/>
      <c r="AS73" s="704"/>
      <c r="AT73" s="704"/>
      <c r="AU73" s="704"/>
      <c r="AV73" s="704"/>
      <c r="AW73" s="704"/>
      <c r="AX73" s="704"/>
      <c r="AY73" s="704"/>
      <c r="AZ73" s="704"/>
      <c r="BA73" s="433"/>
      <c r="BB73" s="433"/>
      <c r="BC73" s="433"/>
      <c r="BD73" s="433"/>
      <c r="BE73" s="433"/>
      <c r="BF73" s="433"/>
      <c r="BG73" s="433"/>
    </row>
    <row r="74" spans="1:59" x14ac:dyDescent="0.4">
      <c r="A74" s="59" t="s">
        <v>396</v>
      </c>
      <c r="B74" s="657"/>
      <c r="C74" s="657"/>
      <c r="D74" s="59"/>
      <c r="E74" s="657"/>
      <c r="F74" s="657"/>
      <c r="G74" s="448"/>
      <c r="H74" s="448"/>
      <c r="I74" s="448"/>
      <c r="J74" s="448"/>
      <c r="K74" s="448"/>
      <c r="L74" s="448"/>
      <c r="M74" s="448"/>
      <c r="N74" s="448"/>
      <c r="O74" s="448"/>
      <c r="P74" s="448"/>
      <c r="Q74" s="449"/>
      <c r="R74" s="448"/>
      <c r="S74" s="448"/>
      <c r="T74" s="448"/>
      <c r="U74" s="448"/>
      <c r="V74" s="448"/>
      <c r="W74" s="661"/>
      <c r="X74" s="661"/>
      <c r="Y74" s="661"/>
      <c r="Z74" s="661"/>
      <c r="AA74" s="661"/>
      <c r="AB74" s="661"/>
      <c r="AC74" s="661"/>
      <c r="AD74" s="661"/>
      <c r="AE74" s="661"/>
      <c r="AF74" s="661"/>
      <c r="AG74" s="661"/>
      <c r="AH74" s="661"/>
      <c r="AI74" s="661"/>
      <c r="AJ74" s="661"/>
      <c r="AK74" s="661"/>
      <c r="AL74" s="661"/>
      <c r="AM74" s="661"/>
      <c r="AN74" s="661"/>
      <c r="AO74" s="661"/>
      <c r="AP74" s="661"/>
      <c r="AQ74" s="661"/>
      <c r="AR74" s="661"/>
      <c r="AS74" s="661"/>
      <c r="AT74" s="661"/>
      <c r="AU74" s="661"/>
      <c r="AV74" s="661"/>
      <c r="AW74" s="661"/>
      <c r="AX74" s="661"/>
      <c r="AY74" s="661"/>
      <c r="AZ74" s="448"/>
      <c r="BA74" s="662"/>
      <c r="BB74" s="662"/>
      <c r="BC74" s="662"/>
      <c r="BD74" s="662"/>
      <c r="BE74" s="662"/>
      <c r="BF74" s="662"/>
      <c r="BG74" s="662"/>
    </row>
    <row r="75" spans="1:59" x14ac:dyDescent="0.4">
      <c r="A75" s="59"/>
      <c r="B75" s="657"/>
      <c r="C75" s="657"/>
      <c r="D75" s="657"/>
      <c r="E75" s="657"/>
      <c r="F75" s="657"/>
      <c r="G75" s="448"/>
      <c r="H75" s="448"/>
      <c r="I75" s="448"/>
      <c r="J75" s="448"/>
      <c r="K75" s="448"/>
      <c r="L75" s="448"/>
      <c r="M75" s="448"/>
      <c r="N75" s="448"/>
      <c r="O75" s="448"/>
      <c r="P75" s="448"/>
      <c r="Q75" s="448"/>
      <c r="R75" s="448"/>
      <c r="S75" s="448"/>
      <c r="T75" s="448"/>
      <c r="U75" s="448"/>
      <c r="V75" s="448"/>
      <c r="W75" s="661"/>
      <c r="X75" s="661"/>
      <c r="Y75" s="661"/>
      <c r="Z75" s="661"/>
      <c r="AA75" s="661"/>
      <c r="AB75" s="661"/>
      <c r="AC75" s="661"/>
      <c r="AD75" s="661"/>
      <c r="AE75" s="661"/>
      <c r="AF75" s="661"/>
      <c r="AG75" s="661"/>
      <c r="AH75" s="661"/>
      <c r="AI75" s="661"/>
      <c r="AJ75" s="661"/>
      <c r="AK75" s="661"/>
      <c r="AL75" s="661"/>
      <c r="AM75" s="661"/>
      <c r="AN75" s="661"/>
      <c r="AO75" s="661"/>
      <c r="AP75" s="661"/>
      <c r="AQ75" s="661"/>
      <c r="AR75" s="661"/>
      <c r="AS75" s="661"/>
      <c r="AT75" s="661"/>
      <c r="AU75" s="661"/>
      <c r="AV75" s="661"/>
      <c r="AW75" s="661"/>
      <c r="AX75" s="661"/>
      <c r="AY75" s="661"/>
      <c r="AZ75" s="448"/>
      <c r="BA75" s="662"/>
      <c r="BB75" s="662"/>
      <c r="BC75" s="662"/>
      <c r="BD75" s="662"/>
      <c r="BE75" s="662"/>
      <c r="BF75" s="662"/>
      <c r="BG75" s="662"/>
    </row>
  </sheetData>
  <mergeCells count="457">
    <mergeCell ref="AE62:AH62"/>
    <mergeCell ref="AA62:AD62"/>
    <mergeCell ref="AE58:AH58"/>
    <mergeCell ref="AM58:AP58"/>
    <mergeCell ref="AQ58:AT58"/>
    <mergeCell ref="AU60:AZ60"/>
    <mergeCell ref="AU62:AZ62"/>
    <mergeCell ref="AE60:AH60"/>
    <mergeCell ref="AE56:AH56"/>
    <mergeCell ref="AU55:AZ55"/>
    <mergeCell ref="AQ57:AT57"/>
    <mergeCell ref="AE57:AH57"/>
    <mergeCell ref="H57:L57"/>
    <mergeCell ref="M57:Q57"/>
    <mergeCell ref="M58:Q58"/>
    <mergeCell ref="M59:Q59"/>
    <mergeCell ref="M55:Q55"/>
    <mergeCell ref="R55:V55"/>
    <mergeCell ref="AQ56:AT56"/>
    <mergeCell ref="AU59:AZ59"/>
    <mergeCell ref="AM55:AP55"/>
    <mergeCell ref="AE55:AH55"/>
    <mergeCell ref="AM57:AP57"/>
    <mergeCell ref="AI55:AL55"/>
    <mergeCell ref="AA58:AD58"/>
    <mergeCell ref="AU57:AZ57"/>
    <mergeCell ref="AE59:AH59"/>
    <mergeCell ref="AM56:AP56"/>
    <mergeCell ref="AU56:AZ56"/>
    <mergeCell ref="AU58:AZ58"/>
    <mergeCell ref="AA59:AD59"/>
    <mergeCell ref="AQ55:AT55"/>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61:B61"/>
    <mergeCell ref="A60:B60"/>
    <mergeCell ref="C60:G60"/>
    <mergeCell ref="W69:Z69"/>
    <mergeCell ref="W61:Z61"/>
    <mergeCell ref="R69:V69"/>
    <mergeCell ref="W30:AA30"/>
    <mergeCell ref="M30:Q30"/>
    <mergeCell ref="R30:V30"/>
    <mergeCell ref="H39:L39"/>
    <mergeCell ref="R38:V38"/>
    <mergeCell ref="R39:V39"/>
    <mergeCell ref="R32:V32"/>
    <mergeCell ref="W34:AA34"/>
    <mergeCell ref="W39:AA39"/>
    <mergeCell ref="H71:L71"/>
    <mergeCell ref="B69:F69"/>
    <mergeCell ref="M71:Q71"/>
    <mergeCell ref="M69:Q69"/>
    <mergeCell ref="H69:L69"/>
    <mergeCell ref="H70:L70"/>
    <mergeCell ref="A71:G71"/>
    <mergeCell ref="W65:Z65"/>
    <mergeCell ref="W59:Z59"/>
    <mergeCell ref="W63:Z63"/>
    <mergeCell ref="W60:Z60"/>
    <mergeCell ref="H59:L59"/>
    <mergeCell ref="H60:L60"/>
    <mergeCell ref="C62:G62"/>
    <mergeCell ref="C63:G63"/>
    <mergeCell ref="R63:V63"/>
    <mergeCell ref="M61:Q61"/>
    <mergeCell ref="R60:V60"/>
    <mergeCell ref="R61:V61"/>
    <mergeCell ref="M63:Q63"/>
    <mergeCell ref="R62:V62"/>
    <mergeCell ref="R59:V59"/>
    <mergeCell ref="M62:Q62"/>
    <mergeCell ref="B68:F68"/>
    <mergeCell ref="H16:M16"/>
    <mergeCell ref="Y15:AC15"/>
    <mergeCell ref="M35:Q35"/>
    <mergeCell ref="M37:Q37"/>
    <mergeCell ref="R36:V36"/>
    <mergeCell ref="H35:L35"/>
    <mergeCell ref="M34:Q34"/>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19:M19"/>
    <mergeCell ref="S20:X20"/>
    <mergeCell ref="W31:AA31"/>
    <mergeCell ref="W33:AA33"/>
    <mergeCell ref="M33:Q33"/>
    <mergeCell ref="M32:Q32"/>
    <mergeCell ref="C15:G15"/>
    <mergeCell ref="A15:B15"/>
    <mergeCell ref="H30:L30"/>
    <mergeCell ref="H32:L32"/>
    <mergeCell ref="S21:X21"/>
    <mergeCell ref="H17:M17"/>
    <mergeCell ref="N17:R17"/>
    <mergeCell ref="N16:R16"/>
    <mergeCell ref="M27:Q28"/>
    <mergeCell ref="R33:V33"/>
    <mergeCell ref="H33:L33"/>
    <mergeCell ref="C16:G16"/>
    <mergeCell ref="C17:G17"/>
    <mergeCell ref="M31:Q31"/>
    <mergeCell ref="A16:B16"/>
    <mergeCell ref="H15:M15"/>
    <mergeCell ref="N15:R15"/>
    <mergeCell ref="S15:X15"/>
    <mergeCell ref="AA51:AD52"/>
    <mergeCell ref="AI58:AL58"/>
    <mergeCell ref="AI56:AL56"/>
    <mergeCell ref="R56:V56"/>
    <mergeCell ref="AA57:AD57"/>
    <mergeCell ref="AI57:AL57"/>
    <mergeCell ref="AA56:AD56"/>
    <mergeCell ref="W56:Z56"/>
    <mergeCell ref="AA55:AD55"/>
    <mergeCell ref="R49:V52"/>
    <mergeCell ref="AE51:AH52"/>
    <mergeCell ref="AI51:AL52"/>
    <mergeCell ref="W51:Z52"/>
    <mergeCell ref="R54:V54"/>
    <mergeCell ref="AA54:AD54"/>
    <mergeCell ref="V40:Y40"/>
    <mergeCell ref="AP9:AT10"/>
    <mergeCell ref="AP12:AT12"/>
    <mergeCell ref="N12:R12"/>
    <mergeCell ref="S12:X12"/>
    <mergeCell ref="A4:AZ5"/>
    <mergeCell ref="A7:G10"/>
    <mergeCell ref="A12:B12"/>
    <mergeCell ref="A13:B13"/>
    <mergeCell ref="H14:M14"/>
    <mergeCell ref="H13:M13"/>
    <mergeCell ref="H12:M12"/>
    <mergeCell ref="A14:B14"/>
    <mergeCell ref="H8:M10"/>
    <mergeCell ref="Y12:AC12"/>
    <mergeCell ref="AD12:AI12"/>
    <mergeCell ref="AP13:AT13"/>
    <mergeCell ref="AJ40:AN40"/>
    <mergeCell ref="AO40:AR40"/>
    <mergeCell ref="Z40:AD40"/>
    <mergeCell ref="AD13:AI13"/>
    <mergeCell ref="AU13:AZ13"/>
    <mergeCell ref="AU18:AZ18"/>
    <mergeCell ref="AD21:AI21"/>
    <mergeCell ref="AU54:AZ54"/>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U17:AZ17"/>
    <mergeCell ref="AP16:AT16"/>
    <mergeCell ref="AP14:AT14"/>
    <mergeCell ref="N20:R20"/>
    <mergeCell ref="AB38:AF38"/>
    <mergeCell ref="AJ17:AO17"/>
    <mergeCell ref="AJ18:AO18"/>
    <mergeCell ref="AJ16:AO16"/>
    <mergeCell ref="AP17:AT17"/>
    <mergeCell ref="AD15:AI15"/>
    <mergeCell ref="AP15:AT15"/>
    <mergeCell ref="AP18:AT18"/>
    <mergeCell ref="AD17:AI17"/>
    <mergeCell ref="AD16:AI16"/>
    <mergeCell ref="AB26:AF28"/>
    <mergeCell ref="W35:AA35"/>
    <mergeCell ref="W37:AA37"/>
    <mergeCell ref="Y16:AC16"/>
    <mergeCell ref="S16:X16"/>
    <mergeCell ref="R37:V37"/>
    <mergeCell ref="W32:AA32"/>
    <mergeCell ref="W36:AA36"/>
    <mergeCell ref="S17:X17"/>
    <mergeCell ref="AE63:AH63"/>
    <mergeCell ref="AA63:AD63"/>
    <mergeCell ref="AU15:AZ15"/>
    <mergeCell ref="AU16:AZ16"/>
    <mergeCell ref="AJ15:AO15"/>
    <mergeCell ref="AD18:AI18"/>
    <mergeCell ref="H63:L63"/>
    <mergeCell ref="A62:B62"/>
    <mergeCell ref="H61:L61"/>
    <mergeCell ref="Y17:AC17"/>
    <mergeCell ref="H21:M21"/>
    <mergeCell ref="N21:R21"/>
    <mergeCell ref="R26:V28"/>
    <mergeCell ref="H34:L34"/>
    <mergeCell ref="R34:V34"/>
    <mergeCell ref="H31:L31"/>
    <mergeCell ref="R31:V31"/>
    <mergeCell ref="H18:M18"/>
    <mergeCell ref="N18:R18"/>
    <mergeCell ref="N19:R19"/>
    <mergeCell ref="Y18:AC18"/>
    <mergeCell ref="S19:X19"/>
    <mergeCell ref="S18:X18"/>
    <mergeCell ref="H20:M20"/>
    <mergeCell ref="H25:AF25"/>
    <mergeCell ref="W27:AA28"/>
    <mergeCell ref="AB39:AF39"/>
    <mergeCell ref="AE54:AH54"/>
    <mergeCell ref="W38:AA38"/>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AV36:AZ36"/>
    <mergeCell ref="AQ36:AU36"/>
    <mergeCell ref="W62:Z62"/>
    <mergeCell ref="M60:Q60"/>
    <mergeCell ref="AV25:AZ25"/>
    <mergeCell ref="AQ26:AU28"/>
    <mergeCell ref="AP20:AT20"/>
    <mergeCell ref="AP19:AT19"/>
    <mergeCell ref="AU21:AZ21"/>
    <mergeCell ref="AJ21:AO21"/>
    <mergeCell ref="AP21:AT21"/>
    <mergeCell ref="AG26:AK28"/>
    <mergeCell ref="Y21:AC21"/>
    <mergeCell ref="Y19:AC19"/>
    <mergeCell ref="Y20:AC20"/>
    <mergeCell ref="AD20:AI20"/>
    <mergeCell ref="AD19:AI19"/>
    <mergeCell ref="AU19:AZ19"/>
    <mergeCell ref="AU20:AZ20"/>
    <mergeCell ref="AJ19:AO19"/>
    <mergeCell ref="AJ20:AO20"/>
    <mergeCell ref="AV26:AZ28"/>
    <mergeCell ref="AL26:AP28"/>
    <mergeCell ref="AG25:AU25"/>
    <mergeCell ref="AL32:AP32"/>
    <mergeCell ref="AL39:AP39"/>
    <mergeCell ref="AQ30:AU30"/>
    <mergeCell ref="AB30:AF30"/>
    <mergeCell ref="AL38:AP38"/>
    <mergeCell ref="AQ31:AU31"/>
    <mergeCell ref="AV32:AZ32"/>
    <mergeCell ref="AQ32:AU32"/>
    <mergeCell ref="AB35:AF35"/>
    <mergeCell ref="AG35:AK35"/>
    <mergeCell ref="AQ37:AU37"/>
    <mergeCell ref="AB32:AF32"/>
    <mergeCell ref="AG32:AK32"/>
    <mergeCell ref="AB33:AF33"/>
    <mergeCell ref="AB31:AF31"/>
    <mergeCell ref="AG31:AK31"/>
    <mergeCell ref="AQ33:AU33"/>
    <mergeCell ref="AV33:AZ33"/>
    <mergeCell ref="AV34:AZ34"/>
    <mergeCell ref="AV35:AZ35"/>
    <mergeCell ref="AV37:AZ37"/>
    <mergeCell ref="AL31:AP31"/>
    <mergeCell ref="AL33:AP33"/>
    <mergeCell ref="AG33:AK33"/>
    <mergeCell ref="AQ34:AU34"/>
    <mergeCell ref="AB34:AF34"/>
    <mergeCell ref="AG34:AK34"/>
    <mergeCell ref="AL34:AP34"/>
    <mergeCell ref="AL36:AP36"/>
    <mergeCell ref="AG36:AK36"/>
    <mergeCell ref="AL37:AP37"/>
    <mergeCell ref="AB36:AF36"/>
    <mergeCell ref="AQ35:AU35"/>
    <mergeCell ref="AL35:AP35"/>
    <mergeCell ref="R35:V35"/>
    <mergeCell ref="AV38:AZ38"/>
    <mergeCell ref="AV39:AZ39"/>
    <mergeCell ref="AW40:AZ40"/>
    <mergeCell ref="M38:Q38"/>
    <mergeCell ref="A34:B34"/>
    <mergeCell ref="A20:B20"/>
    <mergeCell ref="A21:B21"/>
    <mergeCell ref="A17:B17"/>
    <mergeCell ref="A35:B35"/>
    <mergeCell ref="A33:B33"/>
    <mergeCell ref="A31:B31"/>
    <mergeCell ref="C18:G18"/>
    <mergeCell ref="C19:G19"/>
    <mergeCell ref="A18:B18"/>
    <mergeCell ref="A19:B19"/>
    <mergeCell ref="AV30:AZ30"/>
    <mergeCell ref="AV31:AZ31"/>
    <mergeCell ref="AG39:AK39"/>
    <mergeCell ref="AQ39:AU39"/>
    <mergeCell ref="AG30:AK30"/>
    <mergeCell ref="AL30:AP30"/>
    <mergeCell ref="AG37:AK37"/>
    <mergeCell ref="AB37:AF37"/>
    <mergeCell ref="M49:Q52"/>
    <mergeCell ref="M56:Q56"/>
    <mergeCell ref="M36:Q36"/>
    <mergeCell ref="C33:G33"/>
    <mergeCell ref="C34:G34"/>
    <mergeCell ref="C35:G35"/>
    <mergeCell ref="C36:G36"/>
    <mergeCell ref="C39:G39"/>
    <mergeCell ref="A54:B54"/>
    <mergeCell ref="A55:B55"/>
    <mergeCell ref="H54:L54"/>
    <mergeCell ref="H55:L55"/>
    <mergeCell ref="M54:Q54"/>
    <mergeCell ref="M39:Q39"/>
    <mergeCell ref="H40:L40"/>
    <mergeCell ref="A56:B56"/>
    <mergeCell ref="Q40:U40"/>
    <mergeCell ref="M40:P40"/>
    <mergeCell ref="A37:B37"/>
    <mergeCell ref="A36:B36"/>
    <mergeCell ref="C37:G37"/>
    <mergeCell ref="C20:G20"/>
    <mergeCell ref="C21:G21"/>
    <mergeCell ref="AQ54:AT54"/>
    <mergeCell ref="A25:G28"/>
    <mergeCell ref="A30:B30"/>
    <mergeCell ref="A32:B32"/>
    <mergeCell ref="AE40:AI40"/>
    <mergeCell ref="AG38:AK38"/>
    <mergeCell ref="AI54:AL54"/>
    <mergeCell ref="AM51:AP52"/>
    <mergeCell ref="AM54:AP54"/>
    <mergeCell ref="AQ51:AT52"/>
    <mergeCell ref="W54:Z54"/>
    <mergeCell ref="A42:AZ42"/>
    <mergeCell ref="A41:AZ41"/>
    <mergeCell ref="AQ38:AU38"/>
    <mergeCell ref="W49:AT50"/>
    <mergeCell ref="AS40:AV40"/>
    <mergeCell ref="H26:L28"/>
    <mergeCell ref="AU49:AZ52"/>
    <mergeCell ref="H65:L65"/>
    <mergeCell ref="H67:L67"/>
    <mergeCell ref="H68:L68"/>
    <mergeCell ref="H64:L64"/>
    <mergeCell ref="H36:L36"/>
    <mergeCell ref="H37:L37"/>
    <mergeCell ref="H38:L38"/>
    <mergeCell ref="H56:L56"/>
    <mergeCell ref="A38:B38"/>
    <mergeCell ref="A39:B39"/>
    <mergeCell ref="H62:L62"/>
    <mergeCell ref="C38:G38"/>
    <mergeCell ref="C59:G59"/>
    <mergeCell ref="A57:B57"/>
    <mergeCell ref="C58:G58"/>
    <mergeCell ref="C57:G57"/>
    <mergeCell ref="A63:B63"/>
    <mergeCell ref="C61:G61"/>
    <mergeCell ref="A58:B58"/>
    <mergeCell ref="H58:L58"/>
    <mergeCell ref="A59:B59"/>
    <mergeCell ref="H49:L52"/>
    <mergeCell ref="A46:AZ47"/>
    <mergeCell ref="A49:G52"/>
    <mergeCell ref="AI69:AL69"/>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M64:Q64"/>
    <mergeCell ref="M65:Q65"/>
    <mergeCell ref="R65:V65"/>
    <mergeCell ref="R64:V64"/>
    <mergeCell ref="AU66:AZ66"/>
    <mergeCell ref="M67:Q67"/>
    <mergeCell ref="AU64:AZ64"/>
    <mergeCell ref="AQ65:AT65"/>
    <mergeCell ref="R67:V67"/>
    <mergeCell ref="AA65:AD65"/>
    <mergeCell ref="AE64:AH64"/>
    <mergeCell ref="W64:Z64"/>
    <mergeCell ref="W66:Z66"/>
    <mergeCell ref="AA66:AD66"/>
    <mergeCell ref="AE66:AH66"/>
    <mergeCell ref="AM66:AP66"/>
    <mergeCell ref="AI66:AL66"/>
    <mergeCell ref="AM65:AP65"/>
    <mergeCell ref="AI65:AL65"/>
    <mergeCell ref="AI64:AL64"/>
    <mergeCell ref="AQ64:AT64"/>
    <mergeCell ref="AM64:AP64"/>
    <mergeCell ref="AU65:AZ65"/>
  </mergeCells>
  <phoneticPr fontId="3"/>
  <conditionalFormatting sqref="A17:B21 A35:B39 A59:B63">
    <cfRule type="expression" dxfId="319" priority="1" stopIfTrue="1">
      <formula>YEAR(A17)=YEAR(A16)</formula>
    </cfRule>
  </conditionalFormatting>
  <printOptions horizontalCentered="1"/>
  <pageMargins left="0.59055118110236227" right="0.59055118110236227" top="0.39370078740157483" bottom="0" header="0" footer="0.19685039370078741"/>
  <pageSetup paperSize="9" scale="70" firstPageNumber="20" orientation="portrait" useFirstPageNumber="1" r:id="rId1"/>
  <headerFooter alignWithMargins="0">
    <oddFooter>&amp;C&amp;"ＭＳ 明朝,標準"&amp;15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zoomScale="85" zoomScaleNormal="85" zoomScaleSheetLayoutView="75" workbookViewId="0">
      <selection sqref="A1:G2"/>
    </sheetView>
  </sheetViews>
  <sheetFormatPr defaultColWidth="2.375" defaultRowHeight="18.75" x14ac:dyDescent="0.4"/>
  <cols>
    <col min="1" max="3" width="2.375" customWidth="1"/>
    <col min="4" max="6" width="2.625" customWidth="1"/>
    <col min="69" max="69" width="13.25" bestFit="1" customWidth="1"/>
    <col min="70" max="70" width="10.375" bestFit="1" customWidth="1"/>
    <col min="71" max="71" width="11.5" bestFit="1" customWidth="1"/>
    <col min="72" max="72" width="13.25" customWidth="1"/>
    <col min="257" max="259" width="2.375" customWidth="1"/>
    <col min="260" max="262" width="2.625" customWidth="1"/>
    <col min="325" max="325" width="13.25" bestFit="1" customWidth="1"/>
    <col min="326" max="326" width="10.375" bestFit="1" customWidth="1"/>
    <col min="327" max="327" width="11.5" bestFit="1" customWidth="1"/>
    <col min="328" max="328" width="13.25" customWidth="1"/>
    <col min="513" max="515" width="2.375" customWidth="1"/>
    <col min="516" max="518" width="2.625" customWidth="1"/>
    <col min="581" max="581" width="13.25" bestFit="1" customWidth="1"/>
    <col min="582" max="582" width="10.375" bestFit="1" customWidth="1"/>
    <col min="583" max="583" width="11.5" bestFit="1" customWidth="1"/>
    <col min="584" max="584" width="13.25" customWidth="1"/>
    <col min="769" max="771" width="2.375" customWidth="1"/>
    <col min="772" max="774" width="2.625" customWidth="1"/>
    <col min="837" max="837" width="13.25" bestFit="1" customWidth="1"/>
    <col min="838" max="838" width="10.375" bestFit="1" customWidth="1"/>
    <col min="839" max="839" width="11.5" bestFit="1" customWidth="1"/>
    <col min="840" max="840" width="13.25" customWidth="1"/>
    <col min="1025" max="1027" width="2.375" customWidth="1"/>
    <col min="1028" max="1030" width="2.625" customWidth="1"/>
    <col min="1093" max="1093" width="13.25" bestFit="1" customWidth="1"/>
    <col min="1094" max="1094" width="10.375" bestFit="1" customWidth="1"/>
    <col min="1095" max="1095" width="11.5" bestFit="1" customWidth="1"/>
    <col min="1096" max="1096" width="13.25" customWidth="1"/>
    <col min="1281" max="1283" width="2.375" customWidth="1"/>
    <col min="1284" max="1286" width="2.625" customWidth="1"/>
    <col min="1349" max="1349" width="13.25" bestFit="1" customWidth="1"/>
    <col min="1350" max="1350" width="10.375" bestFit="1" customWidth="1"/>
    <col min="1351" max="1351" width="11.5" bestFit="1" customWidth="1"/>
    <col min="1352" max="1352" width="13.25" customWidth="1"/>
    <col min="1537" max="1539" width="2.375" customWidth="1"/>
    <col min="1540" max="1542" width="2.625" customWidth="1"/>
    <col min="1605" max="1605" width="13.25" bestFit="1" customWidth="1"/>
    <col min="1606" max="1606" width="10.375" bestFit="1" customWidth="1"/>
    <col min="1607" max="1607" width="11.5" bestFit="1" customWidth="1"/>
    <col min="1608" max="1608" width="13.25" customWidth="1"/>
    <col min="1793" max="1795" width="2.375" customWidth="1"/>
    <col min="1796" max="1798" width="2.625" customWidth="1"/>
    <col min="1861" max="1861" width="13.25" bestFit="1" customWidth="1"/>
    <col min="1862" max="1862" width="10.375" bestFit="1" customWidth="1"/>
    <col min="1863" max="1863" width="11.5" bestFit="1" customWidth="1"/>
    <col min="1864" max="1864" width="13.25" customWidth="1"/>
    <col min="2049" max="2051" width="2.375" customWidth="1"/>
    <col min="2052" max="2054" width="2.625" customWidth="1"/>
    <col min="2117" max="2117" width="13.25" bestFit="1" customWidth="1"/>
    <col min="2118" max="2118" width="10.375" bestFit="1" customWidth="1"/>
    <col min="2119" max="2119" width="11.5" bestFit="1" customWidth="1"/>
    <col min="2120" max="2120" width="13.25" customWidth="1"/>
    <col min="2305" max="2307" width="2.375" customWidth="1"/>
    <col min="2308" max="2310" width="2.625" customWidth="1"/>
    <col min="2373" max="2373" width="13.25" bestFit="1" customWidth="1"/>
    <col min="2374" max="2374" width="10.375" bestFit="1" customWidth="1"/>
    <col min="2375" max="2375" width="11.5" bestFit="1" customWidth="1"/>
    <col min="2376" max="2376" width="13.25" customWidth="1"/>
    <col min="2561" max="2563" width="2.375" customWidth="1"/>
    <col min="2564" max="2566" width="2.625" customWidth="1"/>
    <col min="2629" max="2629" width="13.25" bestFit="1" customWidth="1"/>
    <col min="2630" max="2630" width="10.375" bestFit="1" customWidth="1"/>
    <col min="2631" max="2631" width="11.5" bestFit="1" customWidth="1"/>
    <col min="2632" max="2632" width="13.25" customWidth="1"/>
    <col min="2817" max="2819" width="2.375" customWidth="1"/>
    <col min="2820" max="2822" width="2.625" customWidth="1"/>
    <col min="2885" max="2885" width="13.25" bestFit="1" customWidth="1"/>
    <col min="2886" max="2886" width="10.375" bestFit="1" customWidth="1"/>
    <col min="2887" max="2887" width="11.5" bestFit="1" customWidth="1"/>
    <col min="2888" max="2888" width="13.25" customWidth="1"/>
    <col min="3073" max="3075" width="2.375" customWidth="1"/>
    <col min="3076" max="3078" width="2.625" customWidth="1"/>
    <col min="3141" max="3141" width="13.25" bestFit="1" customWidth="1"/>
    <col min="3142" max="3142" width="10.375" bestFit="1" customWidth="1"/>
    <col min="3143" max="3143" width="11.5" bestFit="1" customWidth="1"/>
    <col min="3144" max="3144" width="13.25" customWidth="1"/>
    <col min="3329" max="3331" width="2.375" customWidth="1"/>
    <col min="3332" max="3334" width="2.625" customWidth="1"/>
    <col min="3397" max="3397" width="13.25" bestFit="1" customWidth="1"/>
    <col min="3398" max="3398" width="10.375" bestFit="1" customWidth="1"/>
    <col min="3399" max="3399" width="11.5" bestFit="1" customWidth="1"/>
    <col min="3400" max="3400" width="13.25" customWidth="1"/>
    <col min="3585" max="3587" width="2.375" customWidth="1"/>
    <col min="3588" max="3590" width="2.625" customWidth="1"/>
    <col min="3653" max="3653" width="13.25" bestFit="1" customWidth="1"/>
    <col min="3654" max="3654" width="10.375" bestFit="1" customWidth="1"/>
    <col min="3655" max="3655" width="11.5" bestFit="1" customWidth="1"/>
    <col min="3656" max="3656" width="13.25" customWidth="1"/>
    <col min="3841" max="3843" width="2.375" customWidth="1"/>
    <col min="3844" max="3846" width="2.625" customWidth="1"/>
    <col min="3909" max="3909" width="13.25" bestFit="1" customWidth="1"/>
    <col min="3910" max="3910" width="10.375" bestFit="1" customWidth="1"/>
    <col min="3911" max="3911" width="11.5" bestFit="1" customWidth="1"/>
    <col min="3912" max="3912" width="13.25" customWidth="1"/>
    <col min="4097" max="4099" width="2.375" customWidth="1"/>
    <col min="4100" max="4102" width="2.625" customWidth="1"/>
    <col min="4165" max="4165" width="13.25" bestFit="1" customWidth="1"/>
    <col min="4166" max="4166" width="10.375" bestFit="1" customWidth="1"/>
    <col min="4167" max="4167" width="11.5" bestFit="1" customWidth="1"/>
    <col min="4168" max="4168" width="13.25" customWidth="1"/>
    <col min="4353" max="4355" width="2.375" customWidth="1"/>
    <col min="4356" max="4358" width="2.625" customWidth="1"/>
    <col min="4421" max="4421" width="13.25" bestFit="1" customWidth="1"/>
    <col min="4422" max="4422" width="10.375" bestFit="1" customWidth="1"/>
    <col min="4423" max="4423" width="11.5" bestFit="1" customWidth="1"/>
    <col min="4424" max="4424" width="13.25" customWidth="1"/>
    <col min="4609" max="4611" width="2.375" customWidth="1"/>
    <col min="4612" max="4614" width="2.625" customWidth="1"/>
    <col min="4677" max="4677" width="13.25" bestFit="1" customWidth="1"/>
    <col min="4678" max="4678" width="10.375" bestFit="1" customWidth="1"/>
    <col min="4679" max="4679" width="11.5" bestFit="1" customWidth="1"/>
    <col min="4680" max="4680" width="13.25" customWidth="1"/>
    <col min="4865" max="4867" width="2.375" customWidth="1"/>
    <col min="4868" max="4870" width="2.625" customWidth="1"/>
    <col min="4933" max="4933" width="13.25" bestFit="1" customWidth="1"/>
    <col min="4934" max="4934" width="10.375" bestFit="1" customWidth="1"/>
    <col min="4935" max="4935" width="11.5" bestFit="1" customWidth="1"/>
    <col min="4936" max="4936" width="13.25" customWidth="1"/>
    <col min="5121" max="5123" width="2.375" customWidth="1"/>
    <col min="5124" max="5126" width="2.625" customWidth="1"/>
    <col min="5189" max="5189" width="13.25" bestFit="1" customWidth="1"/>
    <col min="5190" max="5190" width="10.375" bestFit="1" customWidth="1"/>
    <col min="5191" max="5191" width="11.5" bestFit="1" customWidth="1"/>
    <col min="5192" max="5192" width="13.25" customWidth="1"/>
    <col min="5377" max="5379" width="2.375" customWidth="1"/>
    <col min="5380" max="5382" width="2.625" customWidth="1"/>
    <col min="5445" max="5445" width="13.25" bestFit="1" customWidth="1"/>
    <col min="5446" max="5446" width="10.375" bestFit="1" customWidth="1"/>
    <col min="5447" max="5447" width="11.5" bestFit="1" customWidth="1"/>
    <col min="5448" max="5448" width="13.25" customWidth="1"/>
    <col min="5633" max="5635" width="2.375" customWidth="1"/>
    <col min="5636" max="5638" width="2.625" customWidth="1"/>
    <col min="5701" max="5701" width="13.25" bestFit="1" customWidth="1"/>
    <col min="5702" max="5702" width="10.375" bestFit="1" customWidth="1"/>
    <col min="5703" max="5703" width="11.5" bestFit="1" customWidth="1"/>
    <col min="5704" max="5704" width="13.25" customWidth="1"/>
    <col min="5889" max="5891" width="2.375" customWidth="1"/>
    <col min="5892" max="5894" width="2.625" customWidth="1"/>
    <col min="5957" max="5957" width="13.25" bestFit="1" customWidth="1"/>
    <col min="5958" max="5958" width="10.375" bestFit="1" customWidth="1"/>
    <col min="5959" max="5959" width="11.5" bestFit="1" customWidth="1"/>
    <col min="5960" max="5960" width="13.25" customWidth="1"/>
    <col min="6145" max="6147" width="2.375" customWidth="1"/>
    <col min="6148" max="6150" width="2.625" customWidth="1"/>
    <col min="6213" max="6213" width="13.25" bestFit="1" customWidth="1"/>
    <col min="6214" max="6214" width="10.375" bestFit="1" customWidth="1"/>
    <col min="6215" max="6215" width="11.5" bestFit="1" customWidth="1"/>
    <col min="6216" max="6216" width="13.25" customWidth="1"/>
    <col min="6401" max="6403" width="2.375" customWidth="1"/>
    <col min="6404" max="6406" width="2.625" customWidth="1"/>
    <col min="6469" max="6469" width="13.25" bestFit="1" customWidth="1"/>
    <col min="6470" max="6470" width="10.375" bestFit="1" customWidth="1"/>
    <col min="6471" max="6471" width="11.5" bestFit="1" customWidth="1"/>
    <col min="6472" max="6472" width="13.25" customWidth="1"/>
    <col min="6657" max="6659" width="2.375" customWidth="1"/>
    <col min="6660" max="6662" width="2.625" customWidth="1"/>
    <col min="6725" max="6725" width="13.25" bestFit="1" customWidth="1"/>
    <col min="6726" max="6726" width="10.375" bestFit="1" customWidth="1"/>
    <col min="6727" max="6727" width="11.5" bestFit="1" customWidth="1"/>
    <col min="6728" max="6728" width="13.25" customWidth="1"/>
    <col min="6913" max="6915" width="2.375" customWidth="1"/>
    <col min="6916" max="6918" width="2.625" customWidth="1"/>
    <col min="6981" max="6981" width="13.25" bestFit="1" customWidth="1"/>
    <col min="6982" max="6982" width="10.375" bestFit="1" customWidth="1"/>
    <col min="6983" max="6983" width="11.5" bestFit="1" customWidth="1"/>
    <col min="6984" max="6984" width="13.25" customWidth="1"/>
    <col min="7169" max="7171" width="2.375" customWidth="1"/>
    <col min="7172" max="7174" width="2.625" customWidth="1"/>
    <col min="7237" max="7237" width="13.25" bestFit="1" customWidth="1"/>
    <col min="7238" max="7238" width="10.375" bestFit="1" customWidth="1"/>
    <col min="7239" max="7239" width="11.5" bestFit="1" customWidth="1"/>
    <col min="7240" max="7240" width="13.25" customWidth="1"/>
    <col min="7425" max="7427" width="2.375" customWidth="1"/>
    <col min="7428" max="7430" width="2.625" customWidth="1"/>
    <col min="7493" max="7493" width="13.25" bestFit="1" customWidth="1"/>
    <col min="7494" max="7494" width="10.375" bestFit="1" customWidth="1"/>
    <col min="7495" max="7495" width="11.5" bestFit="1" customWidth="1"/>
    <col min="7496" max="7496" width="13.25" customWidth="1"/>
    <col min="7681" max="7683" width="2.375" customWidth="1"/>
    <col min="7684" max="7686" width="2.625" customWidth="1"/>
    <col min="7749" max="7749" width="13.25" bestFit="1" customWidth="1"/>
    <col min="7750" max="7750" width="10.375" bestFit="1" customWidth="1"/>
    <col min="7751" max="7751" width="11.5" bestFit="1" customWidth="1"/>
    <col min="7752" max="7752" width="13.25" customWidth="1"/>
    <col min="7937" max="7939" width="2.375" customWidth="1"/>
    <col min="7940" max="7942" width="2.625" customWidth="1"/>
    <col min="8005" max="8005" width="13.25" bestFit="1" customWidth="1"/>
    <col min="8006" max="8006" width="10.375" bestFit="1" customWidth="1"/>
    <col min="8007" max="8007" width="11.5" bestFit="1" customWidth="1"/>
    <col min="8008" max="8008" width="13.25" customWidth="1"/>
    <col min="8193" max="8195" width="2.375" customWidth="1"/>
    <col min="8196" max="8198" width="2.625" customWidth="1"/>
    <col min="8261" max="8261" width="13.25" bestFit="1" customWidth="1"/>
    <col min="8262" max="8262" width="10.375" bestFit="1" customWidth="1"/>
    <col min="8263" max="8263" width="11.5" bestFit="1" customWidth="1"/>
    <col min="8264" max="8264" width="13.25" customWidth="1"/>
    <col min="8449" max="8451" width="2.375" customWidth="1"/>
    <col min="8452" max="8454" width="2.625" customWidth="1"/>
    <col min="8517" max="8517" width="13.25" bestFit="1" customWidth="1"/>
    <col min="8518" max="8518" width="10.375" bestFit="1" customWidth="1"/>
    <col min="8519" max="8519" width="11.5" bestFit="1" customWidth="1"/>
    <col min="8520" max="8520" width="13.25" customWidth="1"/>
    <col min="8705" max="8707" width="2.375" customWidth="1"/>
    <col min="8708" max="8710" width="2.625" customWidth="1"/>
    <col min="8773" max="8773" width="13.25" bestFit="1" customWidth="1"/>
    <col min="8774" max="8774" width="10.375" bestFit="1" customWidth="1"/>
    <col min="8775" max="8775" width="11.5" bestFit="1" customWidth="1"/>
    <col min="8776" max="8776" width="13.25" customWidth="1"/>
    <col min="8961" max="8963" width="2.375" customWidth="1"/>
    <col min="8964" max="8966" width="2.625" customWidth="1"/>
    <col min="9029" max="9029" width="13.25" bestFit="1" customWidth="1"/>
    <col min="9030" max="9030" width="10.375" bestFit="1" customWidth="1"/>
    <col min="9031" max="9031" width="11.5" bestFit="1" customWidth="1"/>
    <col min="9032" max="9032" width="13.25" customWidth="1"/>
    <col min="9217" max="9219" width="2.375" customWidth="1"/>
    <col min="9220" max="9222" width="2.625" customWidth="1"/>
    <col min="9285" max="9285" width="13.25" bestFit="1" customWidth="1"/>
    <col min="9286" max="9286" width="10.375" bestFit="1" customWidth="1"/>
    <col min="9287" max="9287" width="11.5" bestFit="1" customWidth="1"/>
    <col min="9288" max="9288" width="13.25" customWidth="1"/>
    <col min="9473" max="9475" width="2.375" customWidth="1"/>
    <col min="9476" max="9478" width="2.625" customWidth="1"/>
    <col min="9541" max="9541" width="13.25" bestFit="1" customWidth="1"/>
    <col min="9542" max="9542" width="10.375" bestFit="1" customWidth="1"/>
    <col min="9543" max="9543" width="11.5" bestFit="1" customWidth="1"/>
    <col min="9544" max="9544" width="13.25" customWidth="1"/>
    <col min="9729" max="9731" width="2.375" customWidth="1"/>
    <col min="9732" max="9734" width="2.625" customWidth="1"/>
    <col min="9797" max="9797" width="13.25" bestFit="1" customWidth="1"/>
    <col min="9798" max="9798" width="10.375" bestFit="1" customWidth="1"/>
    <col min="9799" max="9799" width="11.5" bestFit="1" customWidth="1"/>
    <col min="9800" max="9800" width="13.25" customWidth="1"/>
    <col min="9985" max="9987" width="2.375" customWidth="1"/>
    <col min="9988" max="9990" width="2.625" customWidth="1"/>
    <col min="10053" max="10053" width="13.25" bestFit="1" customWidth="1"/>
    <col min="10054" max="10054" width="10.375" bestFit="1" customWidth="1"/>
    <col min="10055" max="10055" width="11.5" bestFit="1" customWidth="1"/>
    <col min="10056" max="10056" width="13.25" customWidth="1"/>
    <col min="10241" max="10243" width="2.375" customWidth="1"/>
    <col min="10244" max="10246" width="2.625" customWidth="1"/>
    <col min="10309" max="10309" width="13.25" bestFit="1" customWidth="1"/>
    <col min="10310" max="10310" width="10.375" bestFit="1" customWidth="1"/>
    <col min="10311" max="10311" width="11.5" bestFit="1" customWidth="1"/>
    <col min="10312" max="10312" width="13.25" customWidth="1"/>
    <col min="10497" max="10499" width="2.375" customWidth="1"/>
    <col min="10500" max="10502" width="2.625" customWidth="1"/>
    <col min="10565" max="10565" width="13.25" bestFit="1" customWidth="1"/>
    <col min="10566" max="10566" width="10.375" bestFit="1" customWidth="1"/>
    <col min="10567" max="10567" width="11.5" bestFit="1" customWidth="1"/>
    <col min="10568" max="10568" width="13.25" customWidth="1"/>
    <col min="10753" max="10755" width="2.375" customWidth="1"/>
    <col min="10756" max="10758" width="2.625" customWidth="1"/>
    <col min="10821" max="10821" width="13.25" bestFit="1" customWidth="1"/>
    <col min="10822" max="10822" width="10.375" bestFit="1" customWidth="1"/>
    <col min="10823" max="10823" width="11.5" bestFit="1" customWidth="1"/>
    <col min="10824" max="10824" width="13.25" customWidth="1"/>
    <col min="11009" max="11011" width="2.375" customWidth="1"/>
    <col min="11012" max="11014" width="2.625" customWidth="1"/>
    <col min="11077" max="11077" width="13.25" bestFit="1" customWidth="1"/>
    <col min="11078" max="11078" width="10.375" bestFit="1" customWidth="1"/>
    <col min="11079" max="11079" width="11.5" bestFit="1" customWidth="1"/>
    <col min="11080" max="11080" width="13.25" customWidth="1"/>
    <col min="11265" max="11267" width="2.375" customWidth="1"/>
    <col min="11268" max="11270" width="2.625" customWidth="1"/>
    <col min="11333" max="11333" width="13.25" bestFit="1" customWidth="1"/>
    <col min="11334" max="11334" width="10.375" bestFit="1" customWidth="1"/>
    <col min="11335" max="11335" width="11.5" bestFit="1" customWidth="1"/>
    <col min="11336" max="11336" width="13.25" customWidth="1"/>
    <col min="11521" max="11523" width="2.375" customWidth="1"/>
    <col min="11524" max="11526" width="2.625" customWidth="1"/>
    <col min="11589" max="11589" width="13.25" bestFit="1" customWidth="1"/>
    <col min="11590" max="11590" width="10.375" bestFit="1" customWidth="1"/>
    <col min="11591" max="11591" width="11.5" bestFit="1" customWidth="1"/>
    <col min="11592" max="11592" width="13.25" customWidth="1"/>
    <col min="11777" max="11779" width="2.375" customWidth="1"/>
    <col min="11780" max="11782" width="2.625" customWidth="1"/>
    <col min="11845" max="11845" width="13.25" bestFit="1" customWidth="1"/>
    <col min="11846" max="11846" width="10.375" bestFit="1" customWidth="1"/>
    <col min="11847" max="11847" width="11.5" bestFit="1" customWidth="1"/>
    <col min="11848" max="11848" width="13.25" customWidth="1"/>
    <col min="12033" max="12035" width="2.375" customWidth="1"/>
    <col min="12036" max="12038" width="2.625" customWidth="1"/>
    <col min="12101" max="12101" width="13.25" bestFit="1" customWidth="1"/>
    <col min="12102" max="12102" width="10.375" bestFit="1" customWidth="1"/>
    <col min="12103" max="12103" width="11.5" bestFit="1" customWidth="1"/>
    <col min="12104" max="12104" width="13.25" customWidth="1"/>
    <col min="12289" max="12291" width="2.375" customWidth="1"/>
    <col min="12292" max="12294" width="2.625" customWidth="1"/>
    <col min="12357" max="12357" width="13.25" bestFit="1" customWidth="1"/>
    <col min="12358" max="12358" width="10.375" bestFit="1" customWidth="1"/>
    <col min="12359" max="12359" width="11.5" bestFit="1" customWidth="1"/>
    <col min="12360" max="12360" width="13.25" customWidth="1"/>
    <col min="12545" max="12547" width="2.375" customWidth="1"/>
    <col min="12548" max="12550" width="2.625" customWidth="1"/>
    <col min="12613" max="12613" width="13.25" bestFit="1" customWidth="1"/>
    <col min="12614" max="12614" width="10.375" bestFit="1" customWidth="1"/>
    <col min="12615" max="12615" width="11.5" bestFit="1" customWidth="1"/>
    <col min="12616" max="12616" width="13.25" customWidth="1"/>
    <col min="12801" max="12803" width="2.375" customWidth="1"/>
    <col min="12804" max="12806" width="2.625" customWidth="1"/>
    <col min="12869" max="12869" width="13.25" bestFit="1" customWidth="1"/>
    <col min="12870" max="12870" width="10.375" bestFit="1" customWidth="1"/>
    <col min="12871" max="12871" width="11.5" bestFit="1" customWidth="1"/>
    <col min="12872" max="12872" width="13.25" customWidth="1"/>
    <col min="13057" max="13059" width="2.375" customWidth="1"/>
    <col min="13060" max="13062" width="2.625" customWidth="1"/>
    <col min="13125" max="13125" width="13.25" bestFit="1" customWidth="1"/>
    <col min="13126" max="13126" width="10.375" bestFit="1" customWidth="1"/>
    <col min="13127" max="13127" width="11.5" bestFit="1" customWidth="1"/>
    <col min="13128" max="13128" width="13.25" customWidth="1"/>
    <col min="13313" max="13315" width="2.375" customWidth="1"/>
    <col min="13316" max="13318" width="2.625" customWidth="1"/>
    <col min="13381" max="13381" width="13.25" bestFit="1" customWidth="1"/>
    <col min="13382" max="13382" width="10.375" bestFit="1" customWidth="1"/>
    <col min="13383" max="13383" width="11.5" bestFit="1" customWidth="1"/>
    <col min="13384" max="13384" width="13.25" customWidth="1"/>
    <col min="13569" max="13571" width="2.375" customWidth="1"/>
    <col min="13572" max="13574" width="2.625" customWidth="1"/>
    <col min="13637" max="13637" width="13.25" bestFit="1" customWidth="1"/>
    <col min="13638" max="13638" width="10.375" bestFit="1" customWidth="1"/>
    <col min="13639" max="13639" width="11.5" bestFit="1" customWidth="1"/>
    <col min="13640" max="13640" width="13.25" customWidth="1"/>
    <col min="13825" max="13827" width="2.375" customWidth="1"/>
    <col min="13828" max="13830" width="2.625" customWidth="1"/>
    <col min="13893" max="13893" width="13.25" bestFit="1" customWidth="1"/>
    <col min="13894" max="13894" width="10.375" bestFit="1" customWidth="1"/>
    <col min="13895" max="13895" width="11.5" bestFit="1" customWidth="1"/>
    <col min="13896" max="13896" width="13.25" customWidth="1"/>
    <col min="14081" max="14083" width="2.375" customWidth="1"/>
    <col min="14084" max="14086" width="2.625" customWidth="1"/>
    <col min="14149" max="14149" width="13.25" bestFit="1" customWidth="1"/>
    <col min="14150" max="14150" width="10.375" bestFit="1" customWidth="1"/>
    <col min="14151" max="14151" width="11.5" bestFit="1" customWidth="1"/>
    <col min="14152" max="14152" width="13.25" customWidth="1"/>
    <col min="14337" max="14339" width="2.375" customWidth="1"/>
    <col min="14340" max="14342" width="2.625" customWidth="1"/>
    <col min="14405" max="14405" width="13.25" bestFit="1" customWidth="1"/>
    <col min="14406" max="14406" width="10.375" bestFit="1" customWidth="1"/>
    <col min="14407" max="14407" width="11.5" bestFit="1" customWidth="1"/>
    <col min="14408" max="14408" width="13.25" customWidth="1"/>
    <col min="14593" max="14595" width="2.375" customWidth="1"/>
    <col min="14596" max="14598" width="2.625" customWidth="1"/>
    <col min="14661" max="14661" width="13.25" bestFit="1" customWidth="1"/>
    <col min="14662" max="14662" width="10.375" bestFit="1" customWidth="1"/>
    <col min="14663" max="14663" width="11.5" bestFit="1" customWidth="1"/>
    <col min="14664" max="14664" width="13.25" customWidth="1"/>
    <col min="14849" max="14851" width="2.375" customWidth="1"/>
    <col min="14852" max="14854" width="2.625" customWidth="1"/>
    <col min="14917" max="14917" width="13.25" bestFit="1" customWidth="1"/>
    <col min="14918" max="14918" width="10.375" bestFit="1" customWidth="1"/>
    <col min="14919" max="14919" width="11.5" bestFit="1" customWidth="1"/>
    <col min="14920" max="14920" width="13.25" customWidth="1"/>
    <col min="15105" max="15107" width="2.375" customWidth="1"/>
    <col min="15108" max="15110" width="2.625" customWidth="1"/>
    <col min="15173" max="15173" width="13.25" bestFit="1" customWidth="1"/>
    <col min="15174" max="15174" width="10.375" bestFit="1" customWidth="1"/>
    <col min="15175" max="15175" width="11.5" bestFit="1" customWidth="1"/>
    <col min="15176" max="15176" width="13.25" customWidth="1"/>
    <col min="15361" max="15363" width="2.375" customWidth="1"/>
    <col min="15364" max="15366" width="2.625" customWidth="1"/>
    <col min="15429" max="15429" width="13.25" bestFit="1" customWidth="1"/>
    <col min="15430" max="15430" width="10.375" bestFit="1" customWidth="1"/>
    <col min="15431" max="15431" width="11.5" bestFit="1" customWidth="1"/>
    <col min="15432" max="15432" width="13.25" customWidth="1"/>
    <col min="15617" max="15619" width="2.375" customWidth="1"/>
    <col min="15620" max="15622" width="2.625" customWidth="1"/>
    <col min="15685" max="15685" width="13.25" bestFit="1" customWidth="1"/>
    <col min="15686" max="15686" width="10.375" bestFit="1" customWidth="1"/>
    <col min="15687" max="15687" width="11.5" bestFit="1" customWidth="1"/>
    <col min="15688" max="15688" width="13.25" customWidth="1"/>
    <col min="15873" max="15875" width="2.375" customWidth="1"/>
    <col min="15876" max="15878" width="2.625" customWidth="1"/>
    <col min="15941" max="15941" width="13.25" bestFit="1" customWidth="1"/>
    <col min="15942" max="15942" width="10.375" bestFit="1" customWidth="1"/>
    <col min="15943" max="15943" width="11.5" bestFit="1" customWidth="1"/>
    <col min="15944" max="15944" width="13.25" customWidth="1"/>
    <col min="16129" max="16131" width="2.375" customWidth="1"/>
    <col min="16132" max="16134" width="2.625" customWidth="1"/>
    <col min="16197" max="16197" width="13.25" bestFit="1" customWidth="1"/>
    <col min="16198" max="16198" width="10.375" bestFit="1" customWidth="1"/>
    <col min="16199" max="16199" width="11.5" bestFit="1" customWidth="1"/>
    <col min="16200" max="16200" width="13.25" customWidth="1"/>
  </cols>
  <sheetData>
    <row r="1" spans="1:68" s="451" customFormat="1" ht="15" customHeight="1" x14ac:dyDescent="0.15">
      <c r="A1" s="1126" t="s">
        <v>397</v>
      </c>
      <c r="B1" s="1126"/>
      <c r="C1" s="1126"/>
      <c r="D1" s="1126"/>
      <c r="E1" s="1126"/>
      <c r="F1" s="1126"/>
      <c r="G1" s="1126"/>
      <c r="H1" s="450"/>
    </row>
    <row r="2" spans="1:68" s="451" customFormat="1" ht="15" customHeight="1" x14ac:dyDescent="0.15">
      <c r="A2" s="1126"/>
      <c r="B2" s="1126"/>
      <c r="C2" s="1126"/>
      <c r="D2" s="1126"/>
      <c r="E2" s="1126"/>
      <c r="F2" s="1126"/>
      <c r="G2" s="1126"/>
      <c r="H2" s="450"/>
    </row>
    <row r="3" spans="1:68" s="451" customFormat="1" ht="15" customHeight="1" x14ac:dyDescent="0.15">
      <c r="A3" s="450"/>
      <c r="B3" s="450"/>
      <c r="C3" s="450"/>
      <c r="D3" s="450"/>
      <c r="E3" s="450"/>
      <c r="F3" s="450"/>
      <c r="G3" s="450"/>
      <c r="H3" s="450"/>
      <c r="BH3" s="452"/>
      <c r="BI3" s="452"/>
      <c r="BJ3" s="452"/>
      <c r="BK3" s="452"/>
      <c r="BL3" s="452"/>
      <c r="BM3" s="452"/>
    </row>
    <row r="4" spans="1:68" s="608" customFormat="1" ht="14.1" customHeight="1" x14ac:dyDescent="0.15">
      <c r="A4" s="1128" t="s">
        <v>398</v>
      </c>
      <c r="B4" s="1128"/>
      <c r="C4" s="1128"/>
      <c r="D4" s="1128"/>
      <c r="E4" s="1128"/>
      <c r="F4" s="1128"/>
      <c r="G4" s="1128"/>
      <c r="H4" s="1128"/>
      <c r="I4" s="1128"/>
      <c r="J4" s="1128"/>
      <c r="K4" s="1128"/>
      <c r="L4" s="1128"/>
      <c r="M4" s="1128"/>
      <c r="N4" s="1128"/>
      <c r="O4" s="1128"/>
      <c r="P4" s="1128"/>
      <c r="Q4" s="1128"/>
      <c r="R4" s="1128"/>
      <c r="S4" s="1128"/>
      <c r="T4" s="1128"/>
      <c r="U4" s="1128"/>
      <c r="V4" s="1128"/>
      <c r="W4" s="1128"/>
      <c r="X4" s="1128"/>
      <c r="Y4" s="1128"/>
      <c r="Z4" s="1128"/>
      <c r="AA4" s="1128"/>
      <c r="AB4" s="1128"/>
      <c r="AC4" s="1128"/>
      <c r="AD4" s="1128"/>
      <c r="AE4" s="1128"/>
      <c r="AF4" s="1128"/>
      <c r="AG4" s="1128"/>
      <c r="AH4" s="1128"/>
      <c r="AI4" s="1128"/>
    </row>
    <row r="5" spans="1:68" s="608" customFormat="1" ht="14.1" customHeight="1" x14ac:dyDescent="0.15">
      <c r="A5" s="1128"/>
      <c r="B5" s="1128"/>
      <c r="C5" s="1128"/>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c r="AD5" s="1128"/>
      <c r="AE5" s="1128"/>
      <c r="AF5" s="1128"/>
      <c r="AG5" s="1128"/>
      <c r="AH5" s="1128"/>
      <c r="AI5" s="1128"/>
    </row>
    <row r="6" spans="1:68" s="451" customFormat="1" ht="15" customHeight="1" x14ac:dyDescent="0.15">
      <c r="A6" s="450"/>
      <c r="B6" s="450"/>
      <c r="C6" s="450"/>
      <c r="D6" s="450"/>
      <c r="E6" s="450"/>
      <c r="F6" s="450"/>
      <c r="G6" s="450"/>
      <c r="H6" s="450"/>
      <c r="BH6" s="452"/>
      <c r="BI6" s="452"/>
      <c r="BJ6" s="452"/>
      <c r="BK6" s="452"/>
      <c r="BL6" s="452"/>
      <c r="BM6" s="452"/>
    </row>
    <row r="7" spans="1:68" s="451" customFormat="1" ht="54" customHeight="1" x14ac:dyDescent="0.15">
      <c r="A7" s="1127" t="s">
        <v>399</v>
      </c>
      <c r="B7" s="789"/>
      <c r="C7" s="789"/>
      <c r="D7" s="789"/>
      <c r="E7" s="789"/>
      <c r="F7" s="789"/>
      <c r="G7" s="789"/>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89"/>
      <c r="AY7" s="789"/>
      <c r="AZ7" s="789"/>
      <c r="BA7" s="789"/>
      <c r="BB7" s="789"/>
      <c r="BC7" s="789"/>
      <c r="BD7" s="789"/>
      <c r="BE7" s="789"/>
      <c r="BF7" s="789"/>
      <c r="BG7" s="789"/>
      <c r="BH7" s="789"/>
      <c r="BI7" s="789"/>
      <c r="BJ7" s="789"/>
      <c r="BK7" s="789"/>
      <c r="BL7" s="789"/>
      <c r="BM7" s="789"/>
    </row>
    <row r="8" spans="1:68" s="451" customFormat="1" ht="51" hidden="1" customHeight="1" x14ac:dyDescent="0.15">
      <c r="A8" s="453"/>
      <c r="B8" s="454"/>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4"/>
      <c r="AY8" s="454"/>
      <c r="AZ8" s="454"/>
      <c r="BA8" s="454"/>
      <c r="BB8" s="454"/>
      <c r="BC8" s="454"/>
      <c r="BD8" s="454"/>
      <c r="BE8" s="454"/>
      <c r="BF8" s="454"/>
      <c r="BG8" s="454"/>
      <c r="BH8" s="454"/>
      <c r="BI8" s="454"/>
      <c r="BJ8" s="454"/>
      <c r="BK8" s="454"/>
      <c r="BL8" s="454"/>
      <c r="BM8" s="454"/>
    </row>
    <row r="9" spans="1:68" s="451" customFormat="1" ht="18.75" customHeight="1" thickBot="1" x14ac:dyDescent="0.25">
      <c r="B9" s="450"/>
      <c r="C9" s="450"/>
      <c r="D9" s="450"/>
      <c r="E9" s="450"/>
      <c r="F9" s="450"/>
      <c r="G9" s="450"/>
      <c r="H9" s="450"/>
      <c r="BH9" s="452"/>
      <c r="BI9" s="452"/>
      <c r="BJ9" s="452"/>
      <c r="BK9" s="452"/>
      <c r="BL9" s="452"/>
      <c r="BM9" s="182" t="s">
        <v>400</v>
      </c>
    </row>
    <row r="10" spans="1:68" s="451" customFormat="1" ht="15" customHeight="1" x14ac:dyDescent="0.15">
      <c r="A10" s="1102" t="s">
        <v>888</v>
      </c>
      <c r="B10" s="1102"/>
      <c r="C10" s="1102"/>
      <c r="D10" s="1102"/>
      <c r="E10" s="1102"/>
      <c r="F10" s="1102"/>
      <c r="G10" s="1102"/>
      <c r="H10" s="1102"/>
      <c r="I10" s="1103"/>
      <c r="J10" s="1101" t="s">
        <v>889</v>
      </c>
      <c r="K10" s="1102"/>
      <c r="L10" s="1102"/>
      <c r="M10" s="1102"/>
      <c r="N10" s="1102"/>
      <c r="O10" s="1102"/>
      <c r="P10" s="1102"/>
      <c r="Q10" s="1103"/>
      <c r="R10" s="1101" t="s">
        <v>890</v>
      </c>
      <c r="S10" s="1102"/>
      <c r="T10" s="1102"/>
      <c r="U10" s="1102"/>
      <c r="V10" s="1102"/>
      <c r="W10" s="1102"/>
      <c r="X10" s="1102"/>
      <c r="Y10" s="1103"/>
      <c r="Z10" s="1101" t="s">
        <v>891</v>
      </c>
      <c r="AA10" s="1102"/>
      <c r="AB10" s="1102"/>
      <c r="AC10" s="1102"/>
      <c r="AD10" s="1102"/>
      <c r="AE10" s="1102"/>
      <c r="AF10" s="1102"/>
      <c r="AG10" s="1103"/>
      <c r="AH10" s="1101" t="s">
        <v>892</v>
      </c>
      <c r="AI10" s="1102"/>
      <c r="AJ10" s="1102"/>
      <c r="AK10" s="1102"/>
      <c r="AL10" s="1102"/>
      <c r="AM10" s="1102"/>
      <c r="AN10" s="1102"/>
      <c r="AO10" s="1103"/>
      <c r="AP10" s="1101" t="s">
        <v>893</v>
      </c>
      <c r="AQ10" s="1102"/>
      <c r="AR10" s="1102"/>
      <c r="AS10" s="1102"/>
      <c r="AT10" s="1102"/>
      <c r="AU10" s="1102"/>
      <c r="AV10" s="1102"/>
      <c r="AW10" s="1103"/>
      <c r="AX10" s="1101" t="s">
        <v>894</v>
      </c>
      <c r="AY10" s="1102"/>
      <c r="AZ10" s="1102"/>
      <c r="BA10" s="1102"/>
      <c r="BB10" s="1102"/>
      <c r="BC10" s="1102"/>
      <c r="BD10" s="1102"/>
      <c r="BE10" s="1103"/>
      <c r="BF10" s="1101" t="s">
        <v>895</v>
      </c>
      <c r="BG10" s="1102"/>
      <c r="BH10" s="1102"/>
      <c r="BI10" s="1102"/>
      <c r="BJ10" s="1102"/>
      <c r="BK10" s="1102"/>
      <c r="BL10" s="1102"/>
      <c r="BM10" s="1102"/>
    </row>
    <row r="11" spans="1:68" s="451" customFormat="1" ht="15" customHeight="1" x14ac:dyDescent="0.15">
      <c r="A11" s="1092"/>
      <c r="B11" s="1092"/>
      <c r="C11" s="1092"/>
      <c r="D11" s="1092"/>
      <c r="E11" s="1092"/>
      <c r="F11" s="1092"/>
      <c r="G11" s="1092"/>
      <c r="H11" s="1092"/>
      <c r="I11" s="1107"/>
      <c r="J11" s="1106"/>
      <c r="K11" s="1092"/>
      <c r="L11" s="1092"/>
      <c r="M11" s="1092"/>
      <c r="N11" s="1092"/>
      <c r="O11" s="1092"/>
      <c r="P11" s="1092"/>
      <c r="Q11" s="1107"/>
      <c r="R11" s="1106"/>
      <c r="S11" s="1092"/>
      <c r="T11" s="1092"/>
      <c r="U11" s="1092"/>
      <c r="V11" s="1092"/>
      <c r="W11" s="1092"/>
      <c r="X11" s="1092"/>
      <c r="Y11" s="1107"/>
      <c r="Z11" s="1106"/>
      <c r="AA11" s="1092"/>
      <c r="AB11" s="1092"/>
      <c r="AC11" s="1092"/>
      <c r="AD11" s="1092"/>
      <c r="AE11" s="1092"/>
      <c r="AF11" s="1092"/>
      <c r="AG11" s="1107"/>
      <c r="AH11" s="1106"/>
      <c r="AI11" s="1092"/>
      <c r="AJ11" s="1092"/>
      <c r="AK11" s="1092"/>
      <c r="AL11" s="1092"/>
      <c r="AM11" s="1092"/>
      <c r="AN11" s="1092"/>
      <c r="AO11" s="1107"/>
      <c r="AP11" s="1106"/>
      <c r="AQ11" s="1092"/>
      <c r="AR11" s="1092"/>
      <c r="AS11" s="1092"/>
      <c r="AT11" s="1092"/>
      <c r="AU11" s="1092"/>
      <c r="AV11" s="1092"/>
      <c r="AW11" s="1107"/>
      <c r="AX11" s="1106"/>
      <c r="AY11" s="1092"/>
      <c r="AZ11" s="1092"/>
      <c r="BA11" s="1092"/>
      <c r="BB11" s="1092"/>
      <c r="BC11" s="1092"/>
      <c r="BD11" s="1092"/>
      <c r="BE11" s="1107"/>
      <c r="BF11" s="1106"/>
      <c r="BG11" s="1092"/>
      <c r="BH11" s="1092"/>
      <c r="BI11" s="1092"/>
      <c r="BJ11" s="1092"/>
      <c r="BK11" s="1092"/>
      <c r="BL11" s="1092"/>
      <c r="BM11" s="1092"/>
    </row>
    <row r="12" spans="1:68" s="451" customFormat="1" ht="15" customHeight="1" x14ac:dyDescent="0.15">
      <c r="A12" s="455"/>
      <c r="B12" s="455"/>
      <c r="C12" s="455"/>
      <c r="D12" s="455"/>
      <c r="E12" s="455"/>
      <c r="F12" s="455"/>
      <c r="G12" s="455"/>
      <c r="H12" s="455"/>
      <c r="I12" s="455"/>
      <c r="J12" s="456"/>
      <c r="K12" s="455"/>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5"/>
      <c r="AL12" s="455"/>
      <c r="AM12" s="455"/>
      <c r="AN12" s="455"/>
      <c r="AO12" s="455"/>
      <c r="AP12" s="455"/>
      <c r="AQ12" s="455"/>
      <c r="AR12" s="455"/>
      <c r="AS12" s="455"/>
      <c r="AT12" s="455"/>
      <c r="AU12" s="455"/>
      <c r="AV12" s="455"/>
      <c r="AW12" s="455"/>
      <c r="AX12" s="455"/>
      <c r="AY12" s="455"/>
      <c r="AZ12" s="455"/>
      <c r="BA12" s="455"/>
      <c r="BB12" s="455"/>
      <c r="BC12" s="455"/>
      <c r="BD12" s="455"/>
      <c r="BE12" s="455"/>
      <c r="BF12" s="455"/>
      <c r="BG12" s="455"/>
      <c r="BH12" s="455"/>
      <c r="BI12" s="455"/>
      <c r="BJ12" s="455"/>
      <c r="BK12" s="455"/>
      <c r="BL12" s="455"/>
      <c r="BM12" s="455"/>
    </row>
    <row r="13" spans="1:68" s="451" customFormat="1" ht="15" customHeight="1" x14ac:dyDescent="0.15">
      <c r="A13" s="450"/>
      <c r="B13" s="450"/>
      <c r="C13" s="450"/>
      <c r="D13" s="450"/>
      <c r="E13" s="450"/>
      <c r="F13" s="450"/>
      <c r="G13" s="450"/>
      <c r="H13" s="450"/>
      <c r="J13" s="1124" t="s">
        <v>896</v>
      </c>
      <c r="K13" s="1125"/>
      <c r="L13" s="1125"/>
      <c r="M13" s="1125"/>
      <c r="N13" s="1125"/>
      <c r="O13" s="1125"/>
      <c r="P13" s="1125"/>
      <c r="Q13" s="1125"/>
      <c r="R13" s="1125"/>
      <c r="S13" s="1125"/>
      <c r="T13" s="1125"/>
      <c r="U13" s="1125"/>
      <c r="V13" s="1125"/>
      <c r="W13" s="1125"/>
      <c r="X13" s="1125"/>
      <c r="Y13" s="1125"/>
      <c r="Z13" s="1125"/>
      <c r="AA13" s="1125"/>
      <c r="AB13" s="1125"/>
      <c r="AC13" s="1125"/>
      <c r="AD13" s="1125"/>
      <c r="AE13" s="1125"/>
      <c r="AF13" s="1125"/>
      <c r="AG13" s="1125"/>
      <c r="AH13" s="1125"/>
      <c r="AI13" s="1125"/>
      <c r="AJ13" s="1125"/>
      <c r="AK13" s="1125"/>
      <c r="AL13" s="1125"/>
      <c r="AM13" s="1125"/>
      <c r="AN13" s="1125"/>
      <c r="AO13" s="1125"/>
      <c r="AP13" s="1125"/>
      <c r="AQ13" s="1125"/>
      <c r="AR13" s="1125"/>
      <c r="AS13" s="1125"/>
      <c r="AT13" s="1125"/>
      <c r="AU13" s="1125"/>
      <c r="AV13" s="1125"/>
      <c r="AW13" s="1125"/>
      <c r="AX13" s="1125"/>
      <c r="AY13" s="1125"/>
      <c r="AZ13" s="1125"/>
      <c r="BA13" s="1125"/>
      <c r="BB13" s="1125"/>
      <c r="BC13" s="1125"/>
      <c r="BD13" s="1125"/>
      <c r="BE13" s="1125"/>
      <c r="BF13" s="1125"/>
      <c r="BG13" s="1125"/>
      <c r="BH13" s="1125"/>
      <c r="BI13" s="1125"/>
      <c r="BJ13" s="1125"/>
      <c r="BK13" s="1125"/>
      <c r="BL13" s="1125"/>
      <c r="BM13" s="1125"/>
    </row>
    <row r="14" spans="1:68" s="451" customFormat="1" ht="15" customHeight="1" x14ac:dyDescent="0.15">
      <c r="A14" s="450"/>
      <c r="B14" s="450"/>
      <c r="C14" s="450"/>
      <c r="D14" s="450"/>
      <c r="E14" s="450"/>
      <c r="F14" s="450"/>
      <c r="G14" s="450"/>
      <c r="H14" s="450"/>
      <c r="J14" s="1124"/>
      <c r="K14" s="1125"/>
      <c r="L14" s="1125"/>
      <c r="M14" s="1125"/>
      <c r="N14" s="1125"/>
      <c r="O14" s="1125"/>
      <c r="P14" s="1125"/>
      <c r="Q14" s="1125"/>
      <c r="R14" s="1125"/>
      <c r="S14" s="1125"/>
      <c r="T14" s="1125"/>
      <c r="U14" s="1125"/>
      <c r="V14" s="1125"/>
      <c r="W14" s="1125"/>
      <c r="X14" s="1125"/>
      <c r="Y14" s="1125"/>
      <c r="Z14" s="1125"/>
      <c r="AA14" s="1125"/>
      <c r="AB14" s="1125"/>
      <c r="AC14" s="1125"/>
      <c r="AD14" s="1125"/>
      <c r="AE14" s="1125"/>
      <c r="AF14" s="1125"/>
      <c r="AG14" s="1125"/>
      <c r="AH14" s="1125"/>
      <c r="AI14" s="1125"/>
      <c r="AJ14" s="1125"/>
      <c r="AK14" s="1125"/>
      <c r="AL14" s="1125"/>
      <c r="AM14" s="1125"/>
      <c r="AN14" s="1125"/>
      <c r="AO14" s="1125"/>
      <c r="AP14" s="1125"/>
      <c r="AQ14" s="1125"/>
      <c r="AR14" s="1125"/>
      <c r="AS14" s="1125"/>
      <c r="AT14" s="1125"/>
      <c r="AU14" s="1125"/>
      <c r="AV14" s="1125"/>
      <c r="AW14" s="1125"/>
      <c r="AX14" s="1125"/>
      <c r="AY14" s="1125"/>
      <c r="AZ14" s="1125"/>
      <c r="BA14" s="1125"/>
      <c r="BB14" s="1125"/>
      <c r="BC14" s="1125"/>
      <c r="BD14" s="1125"/>
      <c r="BE14" s="1125"/>
      <c r="BF14" s="1125"/>
      <c r="BG14" s="1125"/>
      <c r="BH14" s="1125"/>
      <c r="BI14" s="1125"/>
      <c r="BJ14" s="1125"/>
      <c r="BK14" s="1125"/>
      <c r="BL14" s="1125"/>
      <c r="BM14" s="1125"/>
    </row>
    <row r="15" spans="1:68" s="451" customFormat="1" ht="18" customHeight="1" x14ac:dyDescent="0.2">
      <c r="A15" s="450"/>
      <c r="B15" s="1129" t="s">
        <v>124</v>
      </c>
      <c r="C15" s="1129"/>
      <c r="D15" s="1129"/>
      <c r="E15" s="1129"/>
      <c r="F15" s="1129"/>
      <c r="G15" s="1129"/>
      <c r="H15" s="1129"/>
      <c r="I15" s="457"/>
      <c r="J15" s="1118">
        <v>4736669</v>
      </c>
      <c r="K15" s="1119"/>
      <c r="L15" s="1119"/>
      <c r="M15" s="1119"/>
      <c r="N15" s="1119"/>
      <c r="O15" s="1119"/>
      <c r="P15" s="1119"/>
      <c r="Q15" s="1119"/>
      <c r="R15" s="1119">
        <v>777175</v>
      </c>
      <c r="S15" s="1119"/>
      <c r="T15" s="1119"/>
      <c r="U15" s="1119"/>
      <c r="V15" s="1119"/>
      <c r="W15" s="1119"/>
      <c r="X15" s="1119"/>
      <c r="Y15" s="1119"/>
      <c r="Z15" s="1119">
        <v>448036</v>
      </c>
      <c r="AA15" s="1119"/>
      <c r="AB15" s="1119"/>
      <c r="AC15" s="1119"/>
      <c r="AD15" s="1119"/>
      <c r="AE15" s="1119"/>
      <c r="AF15" s="1119"/>
      <c r="AG15" s="1119"/>
      <c r="AH15" s="1119">
        <v>1620625</v>
      </c>
      <c r="AI15" s="1119"/>
      <c r="AJ15" s="1119"/>
      <c r="AK15" s="1119"/>
      <c r="AL15" s="1119"/>
      <c r="AM15" s="1119"/>
      <c r="AN15" s="1119"/>
      <c r="AO15" s="1119"/>
      <c r="AP15" s="1119">
        <v>91501</v>
      </c>
      <c r="AQ15" s="1119"/>
      <c r="AR15" s="1119"/>
      <c r="AS15" s="1119"/>
      <c r="AT15" s="1119"/>
      <c r="AU15" s="1119"/>
      <c r="AV15" s="1119"/>
      <c r="AW15" s="1119"/>
      <c r="AX15" s="1119">
        <v>760026</v>
      </c>
      <c r="AY15" s="1119"/>
      <c r="AZ15" s="1119"/>
      <c r="BA15" s="1119"/>
      <c r="BB15" s="1119"/>
      <c r="BC15" s="1119"/>
      <c r="BD15" s="1119"/>
      <c r="BE15" s="1119"/>
      <c r="BF15" s="1119">
        <v>1039305</v>
      </c>
      <c r="BG15" s="1119"/>
      <c r="BH15" s="1119"/>
      <c r="BI15" s="1119"/>
      <c r="BJ15" s="1119"/>
      <c r="BK15" s="1119"/>
      <c r="BL15" s="1119"/>
      <c r="BM15" s="1119"/>
      <c r="BN15" s="458"/>
      <c r="BO15" s="458"/>
      <c r="BP15" s="458"/>
    </row>
    <row r="16" spans="1:68" s="451" customFormat="1" ht="18" customHeight="1" x14ac:dyDescent="0.2">
      <c r="A16" s="450"/>
      <c r="B16" s="1129" t="s">
        <v>897</v>
      </c>
      <c r="C16" s="1129"/>
      <c r="D16" s="1129"/>
      <c r="E16" s="1129"/>
      <c r="F16" s="1129"/>
      <c r="G16" s="1129"/>
      <c r="H16" s="1129"/>
      <c r="I16" s="457"/>
      <c r="J16" s="1118">
        <v>4509339</v>
      </c>
      <c r="K16" s="1119"/>
      <c r="L16" s="1119"/>
      <c r="M16" s="1119"/>
      <c r="N16" s="1119"/>
      <c r="O16" s="1119"/>
      <c r="P16" s="1119"/>
      <c r="Q16" s="1119"/>
      <c r="R16" s="1119">
        <v>721992</v>
      </c>
      <c r="S16" s="1119"/>
      <c r="T16" s="1119"/>
      <c r="U16" s="1119"/>
      <c r="V16" s="1119"/>
      <c r="W16" s="1119"/>
      <c r="X16" s="1119"/>
      <c r="Y16" s="1119"/>
      <c r="Z16" s="1119">
        <v>340263</v>
      </c>
      <c r="AA16" s="1119"/>
      <c r="AB16" s="1119"/>
      <c r="AC16" s="1119"/>
      <c r="AD16" s="1119"/>
      <c r="AE16" s="1119"/>
      <c r="AF16" s="1119"/>
      <c r="AG16" s="1119"/>
      <c r="AH16" s="1119">
        <v>1482075</v>
      </c>
      <c r="AI16" s="1119"/>
      <c r="AJ16" s="1119"/>
      <c r="AK16" s="1119"/>
      <c r="AL16" s="1119"/>
      <c r="AM16" s="1119"/>
      <c r="AN16" s="1119"/>
      <c r="AO16" s="1119"/>
      <c r="AP16" s="1119">
        <v>104129</v>
      </c>
      <c r="AQ16" s="1119"/>
      <c r="AR16" s="1119"/>
      <c r="AS16" s="1119"/>
      <c r="AT16" s="1119"/>
      <c r="AU16" s="1119"/>
      <c r="AV16" s="1119"/>
      <c r="AW16" s="1119"/>
      <c r="AX16" s="1119">
        <v>883110</v>
      </c>
      <c r="AY16" s="1119"/>
      <c r="AZ16" s="1119"/>
      <c r="BA16" s="1119"/>
      <c r="BB16" s="1119"/>
      <c r="BC16" s="1119"/>
      <c r="BD16" s="1119"/>
      <c r="BE16" s="1119"/>
      <c r="BF16" s="1119">
        <v>977770</v>
      </c>
      <c r="BG16" s="1119"/>
      <c r="BH16" s="1119"/>
      <c r="BI16" s="1119"/>
      <c r="BJ16" s="1119"/>
      <c r="BK16" s="1119"/>
      <c r="BL16" s="1119"/>
      <c r="BM16" s="1119"/>
      <c r="BN16" s="458"/>
      <c r="BO16" s="458"/>
      <c r="BP16" s="458"/>
    </row>
    <row r="17" spans="1:72" s="451" customFormat="1" ht="18" customHeight="1" x14ac:dyDescent="0.2">
      <c r="A17" s="450"/>
      <c r="B17" s="1129" t="s">
        <v>898</v>
      </c>
      <c r="C17" s="1129"/>
      <c r="D17" s="1129"/>
      <c r="E17" s="1129"/>
      <c r="F17" s="1129"/>
      <c r="G17" s="1129"/>
      <c r="H17" s="1129"/>
      <c r="I17" s="457"/>
      <c r="J17" s="1118">
        <v>5556056</v>
      </c>
      <c r="K17" s="1119"/>
      <c r="L17" s="1119"/>
      <c r="M17" s="1119"/>
      <c r="N17" s="1119"/>
      <c r="O17" s="1119"/>
      <c r="P17" s="1119"/>
      <c r="Q17" s="1119"/>
      <c r="R17" s="1119">
        <v>924602</v>
      </c>
      <c r="S17" s="1119"/>
      <c r="T17" s="1119"/>
      <c r="U17" s="1119"/>
      <c r="V17" s="1119"/>
      <c r="W17" s="1119"/>
      <c r="X17" s="1119"/>
      <c r="Y17" s="1119"/>
      <c r="Z17" s="1119">
        <v>372938</v>
      </c>
      <c r="AA17" s="1119"/>
      <c r="AB17" s="1119"/>
      <c r="AC17" s="1119"/>
      <c r="AD17" s="1119"/>
      <c r="AE17" s="1119"/>
      <c r="AF17" s="1119"/>
      <c r="AG17" s="1119"/>
      <c r="AH17" s="1119">
        <v>1926825</v>
      </c>
      <c r="AI17" s="1119"/>
      <c r="AJ17" s="1119"/>
      <c r="AK17" s="1119"/>
      <c r="AL17" s="1119"/>
      <c r="AM17" s="1119"/>
      <c r="AN17" s="1119"/>
      <c r="AO17" s="1119"/>
      <c r="AP17" s="1119">
        <v>122781</v>
      </c>
      <c r="AQ17" s="1119"/>
      <c r="AR17" s="1119"/>
      <c r="AS17" s="1119"/>
      <c r="AT17" s="1119"/>
      <c r="AU17" s="1119"/>
      <c r="AV17" s="1119"/>
      <c r="AW17" s="1119"/>
      <c r="AX17" s="1119">
        <v>1160107</v>
      </c>
      <c r="AY17" s="1119"/>
      <c r="AZ17" s="1119"/>
      <c r="BA17" s="1119"/>
      <c r="BB17" s="1119"/>
      <c r="BC17" s="1119"/>
      <c r="BD17" s="1119"/>
      <c r="BE17" s="1119"/>
      <c r="BF17" s="1119">
        <v>1048803</v>
      </c>
      <c r="BG17" s="1119"/>
      <c r="BH17" s="1119"/>
      <c r="BI17" s="1119"/>
      <c r="BJ17" s="1119"/>
      <c r="BK17" s="1119"/>
      <c r="BL17" s="1119"/>
      <c r="BM17" s="1119"/>
      <c r="BN17" s="458"/>
      <c r="BO17" s="458"/>
      <c r="BP17" s="458"/>
    </row>
    <row r="18" spans="1:72" s="451" customFormat="1" ht="15" customHeight="1" x14ac:dyDescent="0.2">
      <c r="A18" s="450"/>
      <c r="B18" s="1303"/>
      <c r="C18" s="1303"/>
      <c r="D18" s="1090"/>
      <c r="E18" s="1090"/>
      <c r="F18" s="1090"/>
      <c r="G18" s="459"/>
      <c r="H18" s="459"/>
      <c r="I18" s="460"/>
      <c r="J18" s="1118"/>
      <c r="K18" s="1119"/>
      <c r="L18" s="1119"/>
      <c r="M18" s="1119"/>
      <c r="N18" s="1119"/>
      <c r="O18" s="1119"/>
      <c r="P18" s="1119"/>
      <c r="Q18" s="1119"/>
      <c r="R18" s="1119"/>
      <c r="S18" s="1119"/>
      <c r="T18" s="1119"/>
      <c r="U18" s="1119"/>
      <c r="V18" s="1119"/>
      <c r="W18" s="1119"/>
      <c r="X18" s="1119"/>
      <c r="Y18" s="1119"/>
      <c r="Z18" s="1119"/>
      <c r="AA18" s="1119"/>
      <c r="AB18" s="1119"/>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row>
    <row r="19" spans="1:72" s="451" customFormat="1" ht="18" customHeight="1" x14ac:dyDescent="0.2">
      <c r="A19" s="450"/>
      <c r="B19" s="1303">
        <v>30</v>
      </c>
      <c r="C19" s="1303"/>
      <c r="D19" s="1090">
        <v>6</v>
      </c>
      <c r="E19" s="1090"/>
      <c r="F19" s="1090"/>
      <c r="G19" s="459"/>
      <c r="H19" s="459"/>
      <c r="I19" s="460"/>
      <c r="J19" s="1118">
        <v>474635</v>
      </c>
      <c r="K19" s="1119"/>
      <c r="L19" s="1119"/>
      <c r="M19" s="1119"/>
      <c r="N19" s="1119"/>
      <c r="O19" s="1119"/>
      <c r="P19" s="1119"/>
      <c r="Q19" s="1119"/>
      <c r="R19" s="1119">
        <v>87882</v>
      </c>
      <c r="S19" s="1119"/>
      <c r="T19" s="1119"/>
      <c r="U19" s="1119"/>
      <c r="V19" s="1119"/>
      <c r="W19" s="1119"/>
      <c r="X19" s="1119"/>
      <c r="Y19" s="1119"/>
      <c r="Z19" s="1119">
        <v>34331</v>
      </c>
      <c r="AA19" s="1119"/>
      <c r="AB19" s="1119"/>
      <c r="AC19" s="1119"/>
      <c r="AD19" s="1119"/>
      <c r="AE19" s="1119"/>
      <c r="AF19" s="1119"/>
      <c r="AG19" s="1119"/>
      <c r="AH19" s="1119">
        <v>216461</v>
      </c>
      <c r="AI19" s="1119"/>
      <c r="AJ19" s="1119"/>
      <c r="AK19" s="1119"/>
      <c r="AL19" s="1119"/>
      <c r="AM19" s="1119"/>
      <c r="AN19" s="1119"/>
      <c r="AO19" s="1119"/>
      <c r="AP19" s="1119">
        <v>4102</v>
      </c>
      <c r="AQ19" s="1119"/>
      <c r="AR19" s="1119"/>
      <c r="AS19" s="1119"/>
      <c r="AT19" s="1119"/>
      <c r="AU19" s="1119"/>
      <c r="AV19" s="1119"/>
      <c r="AW19" s="1119"/>
      <c r="AX19" s="1119">
        <v>101775</v>
      </c>
      <c r="AY19" s="1119"/>
      <c r="AZ19" s="1119"/>
      <c r="BA19" s="1119"/>
      <c r="BB19" s="1119"/>
      <c r="BC19" s="1119"/>
      <c r="BD19" s="1119"/>
      <c r="BE19" s="1119"/>
      <c r="BF19" s="1119">
        <v>30083</v>
      </c>
      <c r="BG19" s="1119"/>
      <c r="BH19" s="1119"/>
      <c r="BI19" s="1119"/>
      <c r="BJ19" s="1119"/>
      <c r="BK19" s="1119"/>
      <c r="BL19" s="1119"/>
      <c r="BM19" s="1119"/>
    </row>
    <row r="20" spans="1:72" s="451" customFormat="1" ht="18" customHeight="1" x14ac:dyDescent="0.2">
      <c r="A20" s="450"/>
      <c r="B20" s="1303">
        <f>IF(D20=1,B19+1,B19)</f>
        <v>30</v>
      </c>
      <c r="C20" s="1303"/>
      <c r="D20" s="1090">
        <f>IF(D19=12,1,D19+1)</f>
        <v>7</v>
      </c>
      <c r="E20" s="1090"/>
      <c r="F20" s="1090"/>
      <c r="G20" s="459"/>
      <c r="H20" s="459"/>
      <c r="I20" s="460"/>
      <c r="J20" s="1118">
        <v>471839</v>
      </c>
      <c r="K20" s="1119"/>
      <c r="L20" s="1119"/>
      <c r="M20" s="1119"/>
      <c r="N20" s="1119"/>
      <c r="O20" s="1119"/>
      <c r="P20" s="1119"/>
      <c r="Q20" s="1119"/>
      <c r="R20" s="1119">
        <v>83836</v>
      </c>
      <c r="S20" s="1119"/>
      <c r="T20" s="1119"/>
      <c r="U20" s="1119"/>
      <c r="V20" s="1119"/>
      <c r="W20" s="1119"/>
      <c r="X20" s="1119"/>
      <c r="Y20" s="1119"/>
      <c r="Z20" s="1119">
        <v>29477</v>
      </c>
      <c r="AA20" s="1119"/>
      <c r="AB20" s="1119"/>
      <c r="AC20" s="1119"/>
      <c r="AD20" s="1119"/>
      <c r="AE20" s="1119"/>
      <c r="AF20" s="1119"/>
      <c r="AG20" s="1119"/>
      <c r="AH20" s="1119">
        <v>232452</v>
      </c>
      <c r="AI20" s="1119"/>
      <c r="AJ20" s="1119"/>
      <c r="AK20" s="1119"/>
      <c r="AL20" s="1119"/>
      <c r="AM20" s="1119"/>
      <c r="AN20" s="1119"/>
      <c r="AO20" s="1119"/>
      <c r="AP20" s="1119">
        <v>15355</v>
      </c>
      <c r="AQ20" s="1119"/>
      <c r="AR20" s="1119"/>
      <c r="AS20" s="1119"/>
      <c r="AT20" s="1119"/>
      <c r="AU20" s="1119"/>
      <c r="AV20" s="1119"/>
      <c r="AW20" s="1119"/>
      <c r="AX20" s="1119">
        <v>79308</v>
      </c>
      <c r="AY20" s="1119"/>
      <c r="AZ20" s="1119"/>
      <c r="BA20" s="1119"/>
      <c r="BB20" s="1119"/>
      <c r="BC20" s="1119"/>
      <c r="BD20" s="1119"/>
      <c r="BE20" s="1119"/>
      <c r="BF20" s="1119">
        <v>31411</v>
      </c>
      <c r="BG20" s="1119"/>
      <c r="BH20" s="1119"/>
      <c r="BI20" s="1119"/>
      <c r="BJ20" s="1119"/>
      <c r="BK20" s="1119"/>
      <c r="BL20" s="1119"/>
      <c r="BM20" s="1119"/>
    </row>
    <row r="21" spans="1:72" s="451" customFormat="1" ht="18" customHeight="1" x14ac:dyDescent="0.2">
      <c r="A21" s="450"/>
      <c r="B21" s="1303">
        <f>IF(D21=1,B20+1,B20)</f>
        <v>30</v>
      </c>
      <c r="C21" s="1303"/>
      <c r="D21" s="1090">
        <f>IF(D20=12,1,D20+1)</f>
        <v>8</v>
      </c>
      <c r="E21" s="1090"/>
      <c r="F21" s="1090"/>
      <c r="G21" s="459"/>
      <c r="H21" s="459"/>
      <c r="I21" s="460"/>
      <c r="J21" s="1118">
        <v>476405</v>
      </c>
      <c r="K21" s="1119"/>
      <c r="L21" s="1119"/>
      <c r="M21" s="1119"/>
      <c r="N21" s="1119"/>
      <c r="O21" s="1119"/>
      <c r="P21" s="1119"/>
      <c r="Q21" s="1119"/>
      <c r="R21" s="1119">
        <v>93855</v>
      </c>
      <c r="S21" s="1119"/>
      <c r="T21" s="1119"/>
      <c r="U21" s="1119"/>
      <c r="V21" s="1119"/>
      <c r="W21" s="1119"/>
      <c r="X21" s="1119"/>
      <c r="Y21" s="1119"/>
      <c r="Z21" s="1119">
        <v>31895</v>
      </c>
      <c r="AA21" s="1119"/>
      <c r="AB21" s="1119"/>
      <c r="AC21" s="1119"/>
      <c r="AD21" s="1119"/>
      <c r="AE21" s="1119"/>
      <c r="AF21" s="1119"/>
      <c r="AG21" s="1119"/>
      <c r="AH21" s="1119">
        <v>234636</v>
      </c>
      <c r="AI21" s="1119"/>
      <c r="AJ21" s="1119"/>
      <c r="AK21" s="1119"/>
      <c r="AL21" s="1119"/>
      <c r="AM21" s="1119"/>
      <c r="AN21" s="1119"/>
      <c r="AO21" s="1119"/>
      <c r="AP21" s="1119">
        <v>6068</v>
      </c>
      <c r="AQ21" s="1119"/>
      <c r="AR21" s="1119"/>
      <c r="AS21" s="1119"/>
      <c r="AT21" s="1119"/>
      <c r="AU21" s="1119"/>
      <c r="AV21" s="1119"/>
      <c r="AW21" s="1119"/>
      <c r="AX21" s="1119">
        <v>80537</v>
      </c>
      <c r="AY21" s="1119"/>
      <c r="AZ21" s="1119"/>
      <c r="BA21" s="1119"/>
      <c r="BB21" s="1119"/>
      <c r="BC21" s="1119"/>
      <c r="BD21" s="1119"/>
      <c r="BE21" s="1119"/>
      <c r="BF21" s="1119">
        <v>29413</v>
      </c>
      <c r="BG21" s="1119"/>
      <c r="BH21" s="1119"/>
      <c r="BI21" s="1119"/>
      <c r="BJ21" s="1119"/>
      <c r="BK21" s="1119"/>
      <c r="BL21" s="1119"/>
      <c r="BM21" s="1119"/>
    </row>
    <row r="22" spans="1:72" s="451" customFormat="1" ht="18" customHeight="1" x14ac:dyDescent="0.2">
      <c r="A22" s="450"/>
      <c r="B22" s="1303">
        <f>IF(D22=1,B21+1,B21)</f>
        <v>30</v>
      </c>
      <c r="C22" s="1303"/>
      <c r="D22" s="1090">
        <f>IF(D21=12,1,D21+1)</f>
        <v>9</v>
      </c>
      <c r="E22" s="1090"/>
      <c r="F22" s="1090"/>
      <c r="G22" s="459"/>
      <c r="H22" s="459"/>
      <c r="I22" s="460"/>
      <c r="J22" s="1304">
        <v>507881</v>
      </c>
      <c r="K22" s="1305"/>
      <c r="L22" s="1305"/>
      <c r="M22" s="1305"/>
      <c r="N22" s="1305"/>
      <c r="O22" s="1305"/>
      <c r="P22" s="1305"/>
      <c r="Q22" s="1305"/>
      <c r="R22" s="1119">
        <v>86267</v>
      </c>
      <c r="S22" s="1119"/>
      <c r="T22" s="1119"/>
      <c r="U22" s="1119"/>
      <c r="V22" s="1119"/>
      <c r="W22" s="1119"/>
      <c r="X22" s="1119"/>
      <c r="Y22" s="1119"/>
      <c r="Z22" s="1119">
        <v>36111</v>
      </c>
      <c r="AA22" s="1119"/>
      <c r="AB22" s="1119"/>
      <c r="AC22" s="1119"/>
      <c r="AD22" s="1119"/>
      <c r="AE22" s="1119"/>
      <c r="AF22" s="1119"/>
      <c r="AG22" s="1119"/>
      <c r="AH22" s="1119">
        <v>264459</v>
      </c>
      <c r="AI22" s="1119"/>
      <c r="AJ22" s="1119"/>
      <c r="AK22" s="1119"/>
      <c r="AL22" s="1119"/>
      <c r="AM22" s="1119"/>
      <c r="AN22" s="1119"/>
      <c r="AO22" s="1119"/>
      <c r="AP22" s="1306">
        <v>5167</v>
      </c>
      <c r="AQ22" s="1306"/>
      <c r="AR22" s="1306"/>
      <c r="AS22" s="1306"/>
      <c r="AT22" s="1306"/>
      <c r="AU22" s="1306"/>
      <c r="AV22" s="1306"/>
      <c r="AW22" s="1306"/>
      <c r="AX22" s="1119">
        <v>76327</v>
      </c>
      <c r="AY22" s="1119"/>
      <c r="AZ22" s="1119"/>
      <c r="BA22" s="1119"/>
      <c r="BB22" s="1119"/>
      <c r="BC22" s="1119"/>
      <c r="BD22" s="1119"/>
      <c r="BE22" s="1119"/>
      <c r="BF22" s="1119">
        <v>39550</v>
      </c>
      <c r="BG22" s="1119"/>
      <c r="BH22" s="1119"/>
      <c r="BI22" s="1119"/>
      <c r="BJ22" s="1119"/>
      <c r="BK22" s="1119"/>
      <c r="BL22" s="1119"/>
      <c r="BM22" s="1119"/>
    </row>
    <row r="23" spans="1:72" s="451" customFormat="1" ht="18" customHeight="1" x14ac:dyDescent="0.2">
      <c r="A23" s="450"/>
      <c r="B23" s="1303">
        <f>IF(D23=1,B22+1,B22)</f>
        <v>30</v>
      </c>
      <c r="C23" s="1303"/>
      <c r="D23" s="1090">
        <f>IF(D22=12,1,D22+1)</f>
        <v>10</v>
      </c>
      <c r="E23" s="1090"/>
      <c r="F23" s="1090"/>
      <c r="G23" s="459"/>
      <c r="H23" s="459"/>
      <c r="I23" s="460"/>
      <c r="J23" s="1118">
        <v>528984</v>
      </c>
      <c r="K23" s="1119"/>
      <c r="L23" s="1119"/>
      <c r="M23" s="1119"/>
      <c r="N23" s="1119"/>
      <c r="O23" s="1119"/>
      <c r="P23" s="1119"/>
      <c r="Q23" s="1119"/>
      <c r="R23" s="1119">
        <v>97635</v>
      </c>
      <c r="S23" s="1119"/>
      <c r="T23" s="1119"/>
      <c r="U23" s="1119"/>
      <c r="V23" s="1119"/>
      <c r="W23" s="1119"/>
      <c r="X23" s="1119"/>
      <c r="Y23" s="1119"/>
      <c r="Z23" s="1119">
        <v>33922</v>
      </c>
      <c r="AA23" s="1119"/>
      <c r="AB23" s="1119"/>
      <c r="AC23" s="1119"/>
      <c r="AD23" s="1119"/>
      <c r="AE23" s="1119"/>
      <c r="AF23" s="1119"/>
      <c r="AG23" s="1119"/>
      <c r="AH23" s="1119">
        <v>275211</v>
      </c>
      <c r="AI23" s="1119"/>
      <c r="AJ23" s="1119"/>
      <c r="AK23" s="1119"/>
      <c r="AL23" s="1119"/>
      <c r="AM23" s="1119"/>
      <c r="AN23" s="1119"/>
      <c r="AO23" s="1119"/>
      <c r="AP23" s="1119">
        <v>5904</v>
      </c>
      <c r="AQ23" s="1119"/>
      <c r="AR23" s="1119"/>
      <c r="AS23" s="1119"/>
      <c r="AT23" s="1119"/>
      <c r="AU23" s="1119"/>
      <c r="AV23" s="1119"/>
      <c r="AW23" s="1119"/>
      <c r="AX23" s="1119">
        <v>85714</v>
      </c>
      <c r="AY23" s="1119"/>
      <c r="AZ23" s="1119"/>
      <c r="BA23" s="1119"/>
      <c r="BB23" s="1119"/>
      <c r="BC23" s="1119"/>
      <c r="BD23" s="1119"/>
      <c r="BE23" s="1119"/>
      <c r="BF23" s="1119">
        <v>30599</v>
      </c>
      <c r="BG23" s="1119"/>
      <c r="BH23" s="1119"/>
      <c r="BI23" s="1119"/>
      <c r="BJ23" s="1119"/>
      <c r="BK23" s="1119"/>
      <c r="BL23" s="1119"/>
      <c r="BM23" s="1119"/>
    </row>
    <row r="24" spans="1:72" ht="18" customHeight="1" x14ac:dyDescent="0.4">
      <c r="A24" s="461"/>
      <c r="B24" s="1303">
        <f>IF(D24=1,B23+1,B23)</f>
        <v>30</v>
      </c>
      <c r="C24" s="1303"/>
      <c r="D24" s="1090">
        <f>IF(D23=12,1,D23+1)</f>
        <v>11</v>
      </c>
      <c r="E24" s="1090"/>
      <c r="F24" s="1090"/>
      <c r="G24" s="459"/>
      <c r="H24" s="459"/>
      <c r="I24" s="460"/>
      <c r="J24" s="1118">
        <v>482970</v>
      </c>
      <c r="K24" s="1119"/>
      <c r="L24" s="1119"/>
      <c r="M24" s="1119"/>
      <c r="N24" s="1119"/>
      <c r="O24" s="1119"/>
      <c r="P24" s="1119"/>
      <c r="Q24" s="1119"/>
      <c r="R24" s="1119">
        <v>85307</v>
      </c>
      <c r="S24" s="1119"/>
      <c r="T24" s="1119"/>
      <c r="U24" s="1119"/>
      <c r="V24" s="1119"/>
      <c r="W24" s="1119"/>
      <c r="X24" s="1119"/>
      <c r="Y24" s="1119"/>
      <c r="Z24" s="1119">
        <v>33624</v>
      </c>
      <c r="AA24" s="1119"/>
      <c r="AB24" s="1119"/>
      <c r="AC24" s="1119"/>
      <c r="AD24" s="1119"/>
      <c r="AE24" s="1119"/>
      <c r="AF24" s="1119"/>
      <c r="AG24" s="1119"/>
      <c r="AH24" s="1119">
        <v>249386</v>
      </c>
      <c r="AI24" s="1119"/>
      <c r="AJ24" s="1119"/>
      <c r="AK24" s="1119"/>
      <c r="AL24" s="1119"/>
      <c r="AM24" s="1119"/>
      <c r="AN24" s="1119"/>
      <c r="AO24" s="1119"/>
      <c r="AP24" s="1119">
        <v>3543</v>
      </c>
      <c r="AQ24" s="1119"/>
      <c r="AR24" s="1119"/>
      <c r="AS24" s="1119"/>
      <c r="AT24" s="1119"/>
      <c r="AU24" s="1119"/>
      <c r="AV24" s="1119"/>
      <c r="AW24" s="1119"/>
      <c r="AX24" s="1119">
        <v>83728</v>
      </c>
      <c r="AY24" s="1119"/>
      <c r="AZ24" s="1119"/>
      <c r="BA24" s="1119"/>
      <c r="BB24" s="1119"/>
      <c r="BC24" s="1119"/>
      <c r="BD24" s="1119"/>
      <c r="BE24" s="1119"/>
      <c r="BF24" s="1119">
        <v>27383</v>
      </c>
      <c r="BG24" s="1119"/>
      <c r="BH24" s="1119"/>
      <c r="BI24" s="1119"/>
      <c r="BJ24" s="1119"/>
      <c r="BK24" s="1119"/>
      <c r="BL24" s="1119"/>
      <c r="BM24" s="1119"/>
      <c r="BQ24" s="451"/>
      <c r="BR24" s="451"/>
      <c r="BS24" s="451"/>
      <c r="BT24" s="451"/>
    </row>
    <row r="25" spans="1:72" ht="15" customHeight="1" x14ac:dyDescent="0.4">
      <c r="A25" s="461"/>
      <c r="B25" s="1307"/>
      <c r="C25" s="1307"/>
      <c r="D25" s="462"/>
      <c r="E25" s="462"/>
      <c r="F25" s="462"/>
      <c r="G25" s="463"/>
      <c r="H25" s="463"/>
      <c r="I25" s="460"/>
      <c r="J25" s="1118"/>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1119"/>
      <c r="BK25" s="1119"/>
      <c r="BL25" s="1119"/>
      <c r="BM25" s="1119"/>
      <c r="BP25" s="464"/>
      <c r="BQ25" s="451"/>
      <c r="BR25" s="451"/>
      <c r="BS25" s="451"/>
      <c r="BT25" s="451"/>
    </row>
    <row r="26" spans="1:72" s="451" customFormat="1" ht="15" customHeight="1" x14ac:dyDescent="0.2">
      <c r="A26" s="450"/>
      <c r="B26" s="465"/>
      <c r="C26" s="465"/>
      <c r="D26" s="465"/>
      <c r="E26" s="465"/>
      <c r="F26" s="465"/>
      <c r="G26" s="465"/>
      <c r="H26" s="465"/>
      <c r="I26" s="457"/>
      <c r="J26" s="1124" t="s">
        <v>899</v>
      </c>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1125"/>
      <c r="AU26" s="1125"/>
      <c r="AV26" s="1125"/>
      <c r="AW26" s="1125"/>
      <c r="AX26" s="1125"/>
      <c r="AY26" s="1125"/>
      <c r="AZ26" s="1125"/>
      <c r="BA26" s="1125"/>
      <c r="BB26" s="1125"/>
      <c r="BC26" s="1125"/>
      <c r="BD26" s="1125"/>
      <c r="BE26" s="1125"/>
      <c r="BF26" s="1125"/>
      <c r="BG26" s="1125"/>
      <c r="BH26" s="1125"/>
      <c r="BI26" s="1125"/>
      <c r="BJ26" s="1125"/>
      <c r="BK26" s="1125"/>
      <c r="BL26" s="1125"/>
      <c r="BM26" s="1125"/>
    </row>
    <row r="27" spans="1:72" s="451" customFormat="1" ht="15" customHeight="1" x14ac:dyDescent="0.2">
      <c r="A27" s="450"/>
      <c r="B27" s="465"/>
      <c r="C27" s="465"/>
      <c r="D27" s="465"/>
      <c r="E27" s="465"/>
      <c r="F27" s="465"/>
      <c r="G27" s="465"/>
      <c r="H27" s="465"/>
      <c r="I27" s="457"/>
      <c r="J27" s="1124"/>
      <c r="K27" s="1125"/>
      <c r="L27" s="1125"/>
      <c r="M27" s="1125"/>
      <c r="N27" s="1125"/>
      <c r="O27" s="1125"/>
      <c r="P27" s="1125"/>
      <c r="Q27" s="1125"/>
      <c r="R27" s="1125"/>
      <c r="S27" s="1125"/>
      <c r="T27" s="1125"/>
      <c r="U27" s="1125"/>
      <c r="V27" s="1125"/>
      <c r="W27" s="1125"/>
      <c r="X27" s="1125"/>
      <c r="Y27" s="1125"/>
      <c r="Z27" s="1125"/>
      <c r="AA27" s="1125"/>
      <c r="AB27" s="1125"/>
      <c r="AC27" s="1125"/>
      <c r="AD27" s="1125"/>
      <c r="AE27" s="1125"/>
      <c r="AF27" s="1125"/>
      <c r="AG27" s="1125"/>
      <c r="AH27" s="1125"/>
      <c r="AI27" s="1125"/>
      <c r="AJ27" s="1125"/>
      <c r="AK27" s="1125"/>
      <c r="AL27" s="1125"/>
      <c r="AM27" s="1125"/>
      <c r="AN27" s="1125"/>
      <c r="AO27" s="1125"/>
      <c r="AP27" s="1125"/>
      <c r="AQ27" s="1125"/>
      <c r="AR27" s="1125"/>
      <c r="AS27" s="1125"/>
      <c r="AT27" s="1125"/>
      <c r="AU27" s="1125"/>
      <c r="AV27" s="1125"/>
      <c r="AW27" s="1125"/>
      <c r="AX27" s="1125"/>
      <c r="AY27" s="1125"/>
      <c r="AZ27" s="1125"/>
      <c r="BA27" s="1125"/>
      <c r="BB27" s="1125"/>
      <c r="BC27" s="1125"/>
      <c r="BD27" s="1125"/>
      <c r="BE27" s="1125"/>
      <c r="BF27" s="1125"/>
      <c r="BG27" s="1125"/>
      <c r="BH27" s="1125"/>
      <c r="BI27" s="1125"/>
      <c r="BJ27" s="1125"/>
      <c r="BK27" s="1125"/>
      <c r="BL27" s="1125"/>
      <c r="BM27" s="1125"/>
    </row>
    <row r="28" spans="1:72" s="451" customFormat="1" ht="18" customHeight="1" x14ac:dyDescent="0.2">
      <c r="A28" s="450"/>
      <c r="B28" s="1134" t="s">
        <v>124</v>
      </c>
      <c r="C28" s="1134"/>
      <c r="D28" s="1134"/>
      <c r="E28" s="1134"/>
      <c r="F28" s="1134"/>
      <c r="G28" s="1134"/>
      <c r="H28" s="1134"/>
      <c r="I28" s="457"/>
      <c r="J28" s="1118">
        <v>2807817</v>
      </c>
      <c r="K28" s="1119"/>
      <c r="L28" s="1119"/>
      <c r="M28" s="1119"/>
      <c r="N28" s="1119"/>
      <c r="O28" s="1119"/>
      <c r="P28" s="1119"/>
      <c r="Q28" s="1119"/>
      <c r="R28" s="1119">
        <v>850889</v>
      </c>
      <c r="S28" s="1119"/>
      <c r="T28" s="1119"/>
      <c r="U28" s="1119"/>
      <c r="V28" s="1119"/>
      <c r="W28" s="1119"/>
      <c r="X28" s="1119"/>
      <c r="Y28" s="1119"/>
      <c r="Z28" s="1119">
        <v>338837</v>
      </c>
      <c r="AA28" s="1119"/>
      <c r="AB28" s="1119"/>
      <c r="AC28" s="1119"/>
      <c r="AD28" s="1119"/>
      <c r="AE28" s="1119"/>
      <c r="AF28" s="1119"/>
      <c r="AG28" s="1119"/>
      <c r="AH28" s="1119">
        <v>1112657</v>
      </c>
      <c r="AI28" s="1119"/>
      <c r="AJ28" s="1119"/>
      <c r="AK28" s="1119"/>
      <c r="AL28" s="1119"/>
      <c r="AM28" s="1119"/>
      <c r="AN28" s="1119"/>
      <c r="AO28" s="1119"/>
      <c r="AP28" s="1119">
        <v>40982</v>
      </c>
      <c r="AQ28" s="1119"/>
      <c r="AR28" s="1119"/>
      <c r="AS28" s="1119"/>
      <c r="AT28" s="1119"/>
      <c r="AU28" s="1119"/>
      <c r="AV28" s="1119"/>
      <c r="AW28" s="1119"/>
      <c r="AX28" s="1119">
        <v>25924</v>
      </c>
      <c r="AY28" s="1119"/>
      <c r="AZ28" s="1119"/>
      <c r="BA28" s="1119"/>
      <c r="BB28" s="1119"/>
      <c r="BC28" s="1119"/>
      <c r="BD28" s="1119"/>
      <c r="BE28" s="1119"/>
      <c r="BF28" s="1119">
        <v>438528</v>
      </c>
      <c r="BG28" s="1119"/>
      <c r="BH28" s="1119"/>
      <c r="BI28" s="1119"/>
      <c r="BJ28" s="1119"/>
      <c r="BK28" s="1119"/>
      <c r="BL28" s="1119"/>
      <c r="BM28" s="1119"/>
    </row>
    <row r="29" spans="1:72" s="451" customFormat="1" ht="18" customHeight="1" x14ac:dyDescent="0.2">
      <c r="A29" s="450"/>
      <c r="B29" s="1134" t="s">
        <v>123</v>
      </c>
      <c r="C29" s="1134"/>
      <c r="D29" s="1134"/>
      <c r="E29" s="1134"/>
      <c r="F29" s="1134"/>
      <c r="G29" s="1134"/>
      <c r="H29" s="1134"/>
      <c r="I29" s="457"/>
      <c r="J29" s="1118">
        <v>2390861</v>
      </c>
      <c r="K29" s="1119"/>
      <c r="L29" s="1119"/>
      <c r="M29" s="1119"/>
      <c r="N29" s="1119"/>
      <c r="O29" s="1119"/>
      <c r="P29" s="1119"/>
      <c r="Q29" s="1119"/>
      <c r="R29" s="1119">
        <v>775043</v>
      </c>
      <c r="S29" s="1119"/>
      <c r="T29" s="1119"/>
      <c r="U29" s="1119"/>
      <c r="V29" s="1119"/>
      <c r="W29" s="1119"/>
      <c r="X29" s="1119"/>
      <c r="Y29" s="1119"/>
      <c r="Z29" s="1119">
        <v>230207</v>
      </c>
      <c r="AA29" s="1119"/>
      <c r="AB29" s="1119"/>
      <c r="AC29" s="1119"/>
      <c r="AD29" s="1119"/>
      <c r="AE29" s="1119"/>
      <c r="AF29" s="1119"/>
      <c r="AG29" s="1119"/>
      <c r="AH29" s="1119">
        <v>923727</v>
      </c>
      <c r="AI29" s="1119"/>
      <c r="AJ29" s="1119"/>
      <c r="AK29" s="1119"/>
      <c r="AL29" s="1119"/>
      <c r="AM29" s="1119"/>
      <c r="AN29" s="1119"/>
      <c r="AO29" s="1119"/>
      <c r="AP29" s="1119">
        <v>33877</v>
      </c>
      <c r="AQ29" s="1119"/>
      <c r="AR29" s="1119"/>
      <c r="AS29" s="1119"/>
      <c r="AT29" s="1119"/>
      <c r="AU29" s="1119"/>
      <c r="AV29" s="1119"/>
      <c r="AW29" s="1119"/>
      <c r="AX29" s="1119">
        <v>23067</v>
      </c>
      <c r="AY29" s="1119"/>
      <c r="AZ29" s="1119"/>
      <c r="BA29" s="1119"/>
      <c r="BB29" s="1119"/>
      <c r="BC29" s="1119"/>
      <c r="BD29" s="1119"/>
      <c r="BE29" s="1119"/>
      <c r="BF29" s="1119">
        <v>404940</v>
      </c>
      <c r="BG29" s="1119"/>
      <c r="BH29" s="1119"/>
      <c r="BI29" s="1119"/>
      <c r="BJ29" s="1119"/>
      <c r="BK29" s="1119"/>
      <c r="BL29" s="1119"/>
      <c r="BM29" s="1119"/>
    </row>
    <row r="30" spans="1:72" s="451" customFormat="1" ht="18" customHeight="1" x14ac:dyDescent="0.2">
      <c r="A30" s="450"/>
      <c r="B30" s="1134" t="s">
        <v>898</v>
      </c>
      <c r="C30" s="1134"/>
      <c r="D30" s="1134"/>
      <c r="E30" s="1134"/>
      <c r="F30" s="1134"/>
      <c r="G30" s="1134"/>
      <c r="H30" s="1134"/>
      <c r="I30" s="457"/>
      <c r="J30" s="1118">
        <v>2712866</v>
      </c>
      <c r="K30" s="1119"/>
      <c r="L30" s="1119"/>
      <c r="M30" s="1119"/>
      <c r="N30" s="1119"/>
      <c r="O30" s="1119"/>
      <c r="P30" s="1119"/>
      <c r="Q30" s="1119"/>
      <c r="R30" s="1119">
        <v>883715</v>
      </c>
      <c r="S30" s="1119"/>
      <c r="T30" s="1119"/>
      <c r="U30" s="1119"/>
      <c r="V30" s="1119"/>
      <c r="W30" s="1119"/>
      <c r="X30" s="1119"/>
      <c r="Y30" s="1119"/>
      <c r="Z30" s="1119">
        <v>276817</v>
      </c>
      <c r="AA30" s="1119"/>
      <c r="AB30" s="1119"/>
      <c r="AC30" s="1119"/>
      <c r="AD30" s="1119"/>
      <c r="AE30" s="1119"/>
      <c r="AF30" s="1119"/>
      <c r="AG30" s="1119"/>
      <c r="AH30" s="1119">
        <v>985531</v>
      </c>
      <c r="AI30" s="1119"/>
      <c r="AJ30" s="1119"/>
      <c r="AK30" s="1119"/>
      <c r="AL30" s="1119"/>
      <c r="AM30" s="1119"/>
      <c r="AN30" s="1119"/>
      <c r="AO30" s="1119"/>
      <c r="AP30" s="1119">
        <v>40276</v>
      </c>
      <c r="AQ30" s="1119"/>
      <c r="AR30" s="1119"/>
      <c r="AS30" s="1119"/>
      <c r="AT30" s="1119"/>
      <c r="AU30" s="1119"/>
      <c r="AV30" s="1119"/>
      <c r="AW30" s="1119"/>
      <c r="AX30" s="1119">
        <v>37433</v>
      </c>
      <c r="AY30" s="1119"/>
      <c r="AZ30" s="1119"/>
      <c r="BA30" s="1119"/>
      <c r="BB30" s="1119"/>
      <c r="BC30" s="1119"/>
      <c r="BD30" s="1119"/>
      <c r="BE30" s="1119"/>
      <c r="BF30" s="1119">
        <v>489094</v>
      </c>
      <c r="BG30" s="1119"/>
      <c r="BH30" s="1119"/>
      <c r="BI30" s="1119"/>
      <c r="BJ30" s="1119"/>
      <c r="BK30" s="1119"/>
      <c r="BL30" s="1119"/>
      <c r="BM30" s="1119"/>
    </row>
    <row r="31" spans="1:72" s="451" customFormat="1" ht="15" customHeight="1" x14ac:dyDescent="0.2">
      <c r="A31" s="450"/>
      <c r="B31" s="1303"/>
      <c r="C31" s="1303"/>
      <c r="D31" s="1090"/>
      <c r="E31" s="1090"/>
      <c r="F31" s="1090"/>
      <c r="G31" s="466"/>
      <c r="H31" s="466"/>
      <c r="I31" s="457"/>
      <c r="J31" s="1118"/>
      <c r="K31" s="1119"/>
      <c r="L31" s="1119"/>
      <c r="M31" s="1119"/>
      <c r="N31" s="1119"/>
      <c r="O31" s="1119"/>
      <c r="P31" s="1119"/>
      <c r="Q31" s="1119"/>
      <c r="R31" s="1119"/>
      <c r="S31" s="1119"/>
      <c r="T31" s="1119"/>
      <c r="U31" s="1119"/>
      <c r="V31" s="1119"/>
      <c r="W31" s="1119"/>
      <c r="X31" s="1119"/>
      <c r="Y31" s="1119"/>
      <c r="Z31" s="1119"/>
      <c r="AA31" s="1119"/>
      <c r="AB31" s="1119"/>
      <c r="AC31" s="1119"/>
      <c r="AD31" s="1119"/>
      <c r="AE31" s="1119"/>
      <c r="AF31" s="1119"/>
      <c r="AG31" s="1119"/>
      <c r="AH31" s="1119"/>
      <c r="AI31" s="1119"/>
      <c r="AJ31" s="1119"/>
      <c r="AK31" s="1119"/>
      <c r="AL31" s="1119"/>
      <c r="AM31" s="1119"/>
      <c r="AN31" s="1119"/>
      <c r="AO31" s="1119"/>
      <c r="AP31" s="1119"/>
      <c r="AQ31" s="1119"/>
      <c r="AR31" s="1119"/>
      <c r="AS31" s="1119"/>
      <c r="AT31" s="1119"/>
      <c r="AU31" s="1119"/>
      <c r="AV31" s="1119"/>
      <c r="AW31" s="1119"/>
      <c r="AX31" s="1119"/>
      <c r="AY31" s="1119"/>
      <c r="AZ31" s="1119"/>
      <c r="BA31" s="1119"/>
      <c r="BB31" s="1119"/>
      <c r="BC31" s="1119"/>
      <c r="BD31" s="1119"/>
      <c r="BE31" s="1119"/>
      <c r="BF31" s="1119"/>
      <c r="BG31" s="1119"/>
      <c r="BH31" s="1119"/>
      <c r="BI31" s="1119"/>
      <c r="BJ31" s="1119"/>
      <c r="BK31" s="1119"/>
      <c r="BL31" s="1119"/>
      <c r="BM31" s="1119"/>
    </row>
    <row r="32" spans="1:72" s="451" customFormat="1" ht="18" customHeight="1" x14ac:dyDescent="0.2">
      <c r="A32" s="450"/>
      <c r="B32" s="1303">
        <v>30</v>
      </c>
      <c r="C32" s="1303"/>
      <c r="D32" s="1090">
        <v>6</v>
      </c>
      <c r="E32" s="1090"/>
      <c r="F32" s="1090"/>
      <c r="G32" s="466"/>
      <c r="H32" s="466"/>
      <c r="I32" s="457"/>
      <c r="J32" s="1118">
        <v>240051</v>
      </c>
      <c r="K32" s="1119"/>
      <c r="L32" s="1119"/>
      <c r="M32" s="1119"/>
      <c r="N32" s="1119"/>
      <c r="O32" s="1119"/>
      <c r="P32" s="1119"/>
      <c r="Q32" s="1119"/>
      <c r="R32" s="1119">
        <v>81952</v>
      </c>
      <c r="S32" s="1119"/>
      <c r="T32" s="1119"/>
      <c r="U32" s="1119"/>
      <c r="V32" s="1119"/>
      <c r="W32" s="1119"/>
      <c r="X32" s="1119"/>
      <c r="Y32" s="1119"/>
      <c r="Z32" s="1119">
        <v>26170</v>
      </c>
      <c r="AA32" s="1119"/>
      <c r="AB32" s="1119"/>
      <c r="AC32" s="1119"/>
      <c r="AD32" s="1119"/>
      <c r="AE32" s="1119"/>
      <c r="AF32" s="1119"/>
      <c r="AG32" s="1119"/>
      <c r="AH32" s="1119">
        <v>87047</v>
      </c>
      <c r="AI32" s="1119"/>
      <c r="AJ32" s="1119"/>
      <c r="AK32" s="1119"/>
      <c r="AL32" s="1119"/>
      <c r="AM32" s="1119"/>
      <c r="AN32" s="1119"/>
      <c r="AO32" s="1119"/>
      <c r="AP32" s="1119">
        <v>4263</v>
      </c>
      <c r="AQ32" s="1119"/>
      <c r="AR32" s="1119"/>
      <c r="AS32" s="1119"/>
      <c r="AT32" s="1119"/>
      <c r="AU32" s="1119"/>
      <c r="AV32" s="1119"/>
      <c r="AW32" s="1119"/>
      <c r="AX32" s="1119">
        <v>2455</v>
      </c>
      <c r="AY32" s="1119"/>
      <c r="AZ32" s="1119"/>
      <c r="BA32" s="1119"/>
      <c r="BB32" s="1119"/>
      <c r="BC32" s="1119"/>
      <c r="BD32" s="1119"/>
      <c r="BE32" s="1119"/>
      <c r="BF32" s="1119">
        <v>38164</v>
      </c>
      <c r="BG32" s="1119"/>
      <c r="BH32" s="1119"/>
      <c r="BI32" s="1119"/>
      <c r="BJ32" s="1119"/>
      <c r="BK32" s="1119"/>
      <c r="BL32" s="1119"/>
      <c r="BM32" s="1119"/>
    </row>
    <row r="33" spans="1:74" s="451" customFormat="1" ht="18" customHeight="1" x14ac:dyDescent="0.2">
      <c r="A33" s="450"/>
      <c r="B33" s="1303">
        <f>IF(D33=1,B32+1,B32)</f>
        <v>30</v>
      </c>
      <c r="C33" s="1303"/>
      <c r="D33" s="1090">
        <f>IF(D32=12,1,D32+1)</f>
        <v>7</v>
      </c>
      <c r="E33" s="1090"/>
      <c r="F33" s="1090"/>
      <c r="G33" s="466"/>
      <c r="H33" s="466"/>
      <c r="I33" s="457"/>
      <c r="J33" s="1118">
        <v>239854</v>
      </c>
      <c r="K33" s="1119"/>
      <c r="L33" s="1119"/>
      <c r="M33" s="1119"/>
      <c r="N33" s="1119"/>
      <c r="O33" s="1119"/>
      <c r="P33" s="1119"/>
      <c r="Q33" s="1119"/>
      <c r="R33" s="1119">
        <v>79637</v>
      </c>
      <c r="S33" s="1119"/>
      <c r="T33" s="1119"/>
      <c r="U33" s="1119"/>
      <c r="V33" s="1119"/>
      <c r="W33" s="1119"/>
      <c r="X33" s="1119"/>
      <c r="Y33" s="1119"/>
      <c r="Z33" s="1119">
        <v>23159</v>
      </c>
      <c r="AA33" s="1119"/>
      <c r="AB33" s="1119"/>
      <c r="AC33" s="1119"/>
      <c r="AD33" s="1119"/>
      <c r="AE33" s="1119"/>
      <c r="AF33" s="1119"/>
      <c r="AG33" s="1119"/>
      <c r="AH33" s="1119">
        <v>89563</v>
      </c>
      <c r="AI33" s="1119"/>
      <c r="AJ33" s="1119"/>
      <c r="AK33" s="1119"/>
      <c r="AL33" s="1119"/>
      <c r="AM33" s="1119"/>
      <c r="AN33" s="1119"/>
      <c r="AO33" s="1119"/>
      <c r="AP33" s="1119">
        <v>4720</v>
      </c>
      <c r="AQ33" s="1119"/>
      <c r="AR33" s="1119"/>
      <c r="AS33" s="1119"/>
      <c r="AT33" s="1119"/>
      <c r="AU33" s="1119"/>
      <c r="AV33" s="1119"/>
      <c r="AW33" s="1119"/>
      <c r="AX33" s="1119">
        <v>2792</v>
      </c>
      <c r="AY33" s="1119"/>
      <c r="AZ33" s="1119"/>
      <c r="BA33" s="1119"/>
      <c r="BB33" s="1119"/>
      <c r="BC33" s="1119"/>
      <c r="BD33" s="1119"/>
      <c r="BE33" s="1119"/>
      <c r="BF33" s="1119">
        <v>39983</v>
      </c>
      <c r="BG33" s="1119"/>
      <c r="BH33" s="1119"/>
      <c r="BI33" s="1119"/>
      <c r="BJ33" s="1119"/>
      <c r="BK33" s="1119"/>
      <c r="BL33" s="1119"/>
      <c r="BM33" s="1119"/>
    </row>
    <row r="34" spans="1:74" s="451" customFormat="1" ht="18" customHeight="1" x14ac:dyDescent="0.2">
      <c r="A34" s="450"/>
      <c r="B34" s="1303">
        <f>IF(D34=1,B33+1,B33)</f>
        <v>30</v>
      </c>
      <c r="C34" s="1303"/>
      <c r="D34" s="1090">
        <f>IF(D33=12,1,D33+1)</f>
        <v>8</v>
      </c>
      <c r="E34" s="1090"/>
      <c r="F34" s="1090"/>
      <c r="G34" s="466"/>
      <c r="H34" s="466"/>
      <c r="I34" s="457"/>
      <c r="J34" s="1118">
        <v>232570</v>
      </c>
      <c r="K34" s="1119"/>
      <c r="L34" s="1119"/>
      <c r="M34" s="1119"/>
      <c r="N34" s="1119"/>
      <c r="O34" s="1119"/>
      <c r="P34" s="1119"/>
      <c r="Q34" s="1119"/>
      <c r="R34" s="1119">
        <v>74081</v>
      </c>
      <c r="S34" s="1119"/>
      <c r="T34" s="1119"/>
      <c r="U34" s="1119"/>
      <c r="V34" s="1119"/>
      <c r="W34" s="1119"/>
      <c r="X34" s="1119"/>
      <c r="Y34" s="1119"/>
      <c r="Z34" s="1119">
        <v>28841</v>
      </c>
      <c r="AA34" s="1119"/>
      <c r="AB34" s="1119"/>
      <c r="AC34" s="1119"/>
      <c r="AD34" s="1119"/>
      <c r="AE34" s="1119"/>
      <c r="AF34" s="1119"/>
      <c r="AG34" s="1119"/>
      <c r="AH34" s="1119">
        <v>83242</v>
      </c>
      <c r="AI34" s="1119"/>
      <c r="AJ34" s="1119"/>
      <c r="AK34" s="1119"/>
      <c r="AL34" s="1119"/>
      <c r="AM34" s="1119"/>
      <c r="AN34" s="1119"/>
      <c r="AO34" s="1119"/>
      <c r="AP34" s="1119">
        <v>4291</v>
      </c>
      <c r="AQ34" s="1119"/>
      <c r="AR34" s="1119"/>
      <c r="AS34" s="1119"/>
      <c r="AT34" s="1119"/>
      <c r="AU34" s="1119"/>
      <c r="AV34" s="1119"/>
      <c r="AW34" s="1119"/>
      <c r="AX34" s="1119">
        <v>3140</v>
      </c>
      <c r="AY34" s="1119"/>
      <c r="AZ34" s="1119"/>
      <c r="BA34" s="1119"/>
      <c r="BB34" s="1119"/>
      <c r="BC34" s="1119"/>
      <c r="BD34" s="1119"/>
      <c r="BE34" s="1119"/>
      <c r="BF34" s="1119">
        <v>38975</v>
      </c>
      <c r="BG34" s="1119"/>
      <c r="BH34" s="1119"/>
      <c r="BI34" s="1119"/>
      <c r="BJ34" s="1119"/>
      <c r="BK34" s="1119"/>
      <c r="BL34" s="1119"/>
      <c r="BM34" s="1119"/>
    </row>
    <row r="35" spans="1:74" s="451" customFormat="1" ht="18" customHeight="1" x14ac:dyDescent="0.2">
      <c r="A35" s="450"/>
      <c r="B35" s="1303">
        <f>IF(D35=1,B34+1,B34)</f>
        <v>30</v>
      </c>
      <c r="C35" s="1303"/>
      <c r="D35" s="1090">
        <f>IF(D34=12,1,D34+1)</f>
        <v>9</v>
      </c>
      <c r="E35" s="1090"/>
      <c r="F35" s="1090"/>
      <c r="G35" s="466"/>
      <c r="H35" s="466"/>
      <c r="I35" s="457"/>
      <c r="J35" s="1304">
        <v>239986</v>
      </c>
      <c r="K35" s="1305"/>
      <c r="L35" s="1305"/>
      <c r="M35" s="1305"/>
      <c r="N35" s="1305"/>
      <c r="O35" s="1305"/>
      <c r="P35" s="1305"/>
      <c r="Q35" s="1305"/>
      <c r="R35" s="1119">
        <v>70408</v>
      </c>
      <c r="S35" s="1119"/>
      <c r="T35" s="1119"/>
      <c r="U35" s="1119"/>
      <c r="V35" s="1119"/>
      <c r="W35" s="1119"/>
      <c r="X35" s="1119"/>
      <c r="Y35" s="1119"/>
      <c r="Z35" s="1119">
        <v>29846</v>
      </c>
      <c r="AA35" s="1119"/>
      <c r="AB35" s="1119"/>
      <c r="AC35" s="1119"/>
      <c r="AD35" s="1119"/>
      <c r="AE35" s="1119"/>
      <c r="AF35" s="1119"/>
      <c r="AG35" s="1119"/>
      <c r="AH35" s="1119">
        <v>85186</v>
      </c>
      <c r="AI35" s="1119"/>
      <c r="AJ35" s="1119"/>
      <c r="AK35" s="1119"/>
      <c r="AL35" s="1119"/>
      <c r="AM35" s="1119"/>
      <c r="AN35" s="1119"/>
      <c r="AO35" s="1119"/>
      <c r="AP35" s="1306">
        <v>3500</v>
      </c>
      <c r="AQ35" s="1306"/>
      <c r="AR35" s="1306"/>
      <c r="AS35" s="1306"/>
      <c r="AT35" s="1306"/>
      <c r="AU35" s="1306"/>
      <c r="AV35" s="1306"/>
      <c r="AW35" s="1306"/>
      <c r="AX35" s="1119">
        <v>2713</v>
      </c>
      <c r="AY35" s="1119"/>
      <c r="AZ35" s="1119"/>
      <c r="BA35" s="1119"/>
      <c r="BB35" s="1119"/>
      <c r="BC35" s="1119"/>
      <c r="BD35" s="1119"/>
      <c r="BE35" s="1119"/>
      <c r="BF35" s="1119">
        <v>48332</v>
      </c>
      <c r="BG35" s="1119"/>
      <c r="BH35" s="1119"/>
      <c r="BI35" s="1119"/>
      <c r="BJ35" s="1119"/>
      <c r="BK35" s="1119"/>
      <c r="BL35" s="1119"/>
      <c r="BM35" s="1119"/>
    </row>
    <row r="36" spans="1:74" s="451" customFormat="1" ht="18" customHeight="1" x14ac:dyDescent="0.2">
      <c r="A36" s="450"/>
      <c r="B36" s="1303">
        <f>IF(D36=1,B35+1,B35)</f>
        <v>30</v>
      </c>
      <c r="C36" s="1303"/>
      <c r="D36" s="1090">
        <f>IF(D35=12,1,D35+1)</f>
        <v>10</v>
      </c>
      <c r="E36" s="1090"/>
      <c r="F36" s="1090"/>
      <c r="G36" s="466"/>
      <c r="H36" s="466"/>
      <c r="I36" s="457"/>
      <c r="J36" s="1118">
        <v>267731</v>
      </c>
      <c r="K36" s="1119"/>
      <c r="L36" s="1119"/>
      <c r="M36" s="1119"/>
      <c r="N36" s="1119"/>
      <c r="O36" s="1119"/>
      <c r="P36" s="1119"/>
      <c r="Q36" s="1119"/>
      <c r="R36" s="1119">
        <v>87513</v>
      </c>
      <c r="S36" s="1119"/>
      <c r="T36" s="1119"/>
      <c r="U36" s="1119"/>
      <c r="V36" s="1119"/>
      <c r="W36" s="1119"/>
      <c r="X36" s="1119"/>
      <c r="Y36" s="1119"/>
      <c r="Z36" s="1119">
        <v>27418</v>
      </c>
      <c r="AA36" s="1119"/>
      <c r="AB36" s="1119"/>
      <c r="AC36" s="1119"/>
      <c r="AD36" s="1119"/>
      <c r="AE36" s="1119"/>
      <c r="AF36" s="1119"/>
      <c r="AG36" s="1119"/>
      <c r="AH36" s="1119">
        <v>95840</v>
      </c>
      <c r="AI36" s="1119"/>
      <c r="AJ36" s="1119"/>
      <c r="AK36" s="1119"/>
      <c r="AL36" s="1119"/>
      <c r="AM36" s="1119"/>
      <c r="AN36" s="1119"/>
      <c r="AO36" s="1119"/>
      <c r="AP36" s="1119">
        <v>4797</v>
      </c>
      <c r="AQ36" s="1119"/>
      <c r="AR36" s="1119"/>
      <c r="AS36" s="1119"/>
      <c r="AT36" s="1119"/>
      <c r="AU36" s="1119"/>
      <c r="AV36" s="1119"/>
      <c r="AW36" s="1119"/>
      <c r="AX36" s="1119">
        <v>2607</v>
      </c>
      <c r="AY36" s="1119"/>
      <c r="AZ36" s="1119"/>
      <c r="BA36" s="1119"/>
      <c r="BB36" s="1119"/>
      <c r="BC36" s="1119"/>
      <c r="BD36" s="1119"/>
      <c r="BE36" s="1119"/>
      <c r="BF36" s="1119">
        <v>49555</v>
      </c>
      <c r="BG36" s="1119"/>
      <c r="BH36" s="1119"/>
      <c r="BI36" s="1119"/>
      <c r="BJ36" s="1119"/>
      <c r="BK36" s="1119"/>
      <c r="BL36" s="1119"/>
      <c r="BM36" s="1119"/>
    </row>
    <row r="37" spans="1:74" ht="18" customHeight="1" x14ac:dyDescent="0.4">
      <c r="A37" s="467"/>
      <c r="B37" s="1303">
        <f>IF(D37=1,B36+1,B36)</f>
        <v>30</v>
      </c>
      <c r="C37" s="1303"/>
      <c r="D37" s="1090">
        <f>IF(D36=12,1,D36+1)</f>
        <v>11</v>
      </c>
      <c r="E37" s="1090"/>
      <c r="F37" s="1090"/>
      <c r="G37" s="466"/>
      <c r="H37" s="466"/>
      <c r="I37" s="457"/>
      <c r="J37" s="1118">
        <v>258077</v>
      </c>
      <c r="K37" s="1119"/>
      <c r="L37" s="1119"/>
      <c r="M37" s="1119"/>
      <c r="N37" s="1119"/>
      <c r="O37" s="1119"/>
      <c r="P37" s="1119"/>
      <c r="Q37" s="1119"/>
      <c r="R37" s="1119">
        <v>86291</v>
      </c>
      <c r="S37" s="1119"/>
      <c r="T37" s="1119"/>
      <c r="U37" s="1119"/>
      <c r="V37" s="1119"/>
      <c r="W37" s="1119"/>
      <c r="X37" s="1119"/>
      <c r="Y37" s="1119"/>
      <c r="Z37" s="1119">
        <v>25007</v>
      </c>
      <c r="AA37" s="1119"/>
      <c r="AB37" s="1119"/>
      <c r="AC37" s="1119"/>
      <c r="AD37" s="1119"/>
      <c r="AE37" s="1119"/>
      <c r="AF37" s="1119"/>
      <c r="AG37" s="1119"/>
      <c r="AH37" s="1119">
        <v>93272</v>
      </c>
      <c r="AI37" s="1119"/>
      <c r="AJ37" s="1119"/>
      <c r="AK37" s="1119"/>
      <c r="AL37" s="1119"/>
      <c r="AM37" s="1119"/>
      <c r="AN37" s="1119"/>
      <c r="AO37" s="1119"/>
      <c r="AP37" s="1119">
        <v>5495</v>
      </c>
      <c r="AQ37" s="1119"/>
      <c r="AR37" s="1119"/>
      <c r="AS37" s="1119"/>
      <c r="AT37" s="1119"/>
      <c r="AU37" s="1119"/>
      <c r="AV37" s="1119"/>
      <c r="AW37" s="1119"/>
      <c r="AX37" s="1119">
        <v>3279</v>
      </c>
      <c r="AY37" s="1119"/>
      <c r="AZ37" s="1119"/>
      <c r="BA37" s="1119"/>
      <c r="BB37" s="1119"/>
      <c r="BC37" s="1119"/>
      <c r="BD37" s="1119"/>
      <c r="BE37" s="1119"/>
      <c r="BF37" s="1119">
        <v>44733</v>
      </c>
      <c r="BG37" s="1119"/>
      <c r="BH37" s="1119"/>
      <c r="BI37" s="1119"/>
      <c r="BJ37" s="1119"/>
      <c r="BK37" s="1119"/>
      <c r="BL37" s="1119"/>
      <c r="BM37" s="1119"/>
      <c r="BQ37" s="451"/>
      <c r="BR37" s="451"/>
      <c r="BS37" s="451"/>
      <c r="BT37" s="451"/>
      <c r="BU37" s="451"/>
      <c r="BV37" s="451"/>
    </row>
    <row r="38" spans="1:74" ht="15" customHeight="1" thickBot="1" x14ac:dyDescent="0.45">
      <c r="A38" s="468"/>
      <c r="B38" s="594"/>
      <c r="C38" s="594"/>
      <c r="D38" s="469"/>
      <c r="E38" s="469"/>
      <c r="F38" s="469"/>
      <c r="G38" s="470"/>
      <c r="H38" s="470"/>
      <c r="I38" s="471"/>
      <c r="J38" s="472"/>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73"/>
      <c r="AO38" s="473"/>
      <c r="AP38" s="473"/>
      <c r="AQ38" s="473"/>
      <c r="AR38" s="473"/>
      <c r="AS38" s="473"/>
      <c r="AT38" s="473"/>
      <c r="AU38" s="473"/>
      <c r="AV38" s="473"/>
      <c r="AW38" s="473"/>
      <c r="AX38" s="473"/>
      <c r="AY38" s="473"/>
      <c r="AZ38" s="473"/>
      <c r="BA38" s="473"/>
      <c r="BB38" s="473"/>
      <c r="BC38" s="473"/>
      <c r="BD38" s="473"/>
      <c r="BE38" s="473"/>
      <c r="BF38" s="473"/>
      <c r="BG38" s="473"/>
      <c r="BH38" s="473"/>
      <c r="BI38" s="473"/>
      <c r="BJ38" s="473"/>
      <c r="BK38" s="473"/>
      <c r="BL38" s="473"/>
      <c r="BM38" s="473"/>
      <c r="BQ38" s="451"/>
      <c r="BR38" s="451"/>
      <c r="BS38" s="451"/>
      <c r="BT38" s="451"/>
      <c r="BU38" s="451"/>
      <c r="BV38" s="451"/>
    </row>
    <row r="39" spans="1:74" ht="18" customHeight="1" x14ac:dyDescent="0.4">
      <c r="A39" s="307" t="s">
        <v>900</v>
      </c>
      <c r="B39" s="461"/>
      <c r="C39" s="461"/>
      <c r="D39" s="461"/>
      <c r="E39" s="461"/>
      <c r="F39" s="461"/>
      <c r="G39" s="461"/>
      <c r="H39" s="461"/>
      <c r="BH39" s="474"/>
      <c r="BI39" s="474"/>
      <c r="BJ39" s="474"/>
      <c r="BK39" s="474"/>
      <c r="BL39" s="474"/>
      <c r="BM39" s="474"/>
    </row>
    <row r="40" spans="1:74" ht="18" customHeight="1" x14ac:dyDescent="0.4">
      <c r="A40" s="307" t="s">
        <v>901</v>
      </c>
      <c r="B40" s="461"/>
      <c r="C40" s="461"/>
      <c r="D40" s="461"/>
      <c r="E40" s="461"/>
      <c r="F40" s="461"/>
      <c r="G40" s="461"/>
      <c r="H40" s="461"/>
      <c r="BH40" s="474"/>
      <c r="BI40" s="474"/>
      <c r="BJ40" s="474"/>
      <c r="BK40" s="474"/>
      <c r="BL40" s="474"/>
      <c r="BM40" s="474"/>
    </row>
    <row r="41" spans="1:74" ht="15" customHeight="1" x14ac:dyDescent="0.4">
      <c r="A41" s="652"/>
      <c r="B41" s="461"/>
      <c r="C41" s="461"/>
      <c r="D41" s="461"/>
      <c r="E41" s="461"/>
      <c r="F41" s="461"/>
      <c r="G41" s="461"/>
      <c r="H41" s="461"/>
      <c r="AY41" t="s">
        <v>902</v>
      </c>
      <c r="BH41" s="474"/>
      <c r="BI41" s="474"/>
      <c r="BJ41" s="474"/>
      <c r="BK41" s="474"/>
      <c r="BL41" s="474"/>
      <c r="BM41" s="474"/>
    </row>
    <row r="42" spans="1:74" ht="15" customHeight="1" x14ac:dyDescent="0.4">
      <c r="A42" s="652"/>
      <c r="B42" s="461"/>
      <c r="C42" s="461"/>
      <c r="D42" s="461"/>
      <c r="E42" s="461"/>
      <c r="F42" s="461"/>
      <c r="G42" s="461"/>
      <c r="H42" s="461"/>
      <c r="BH42" s="474"/>
      <c r="BI42" s="474"/>
      <c r="BJ42" s="474"/>
      <c r="BK42" s="474"/>
      <c r="BL42" s="474"/>
      <c r="BM42" s="474"/>
    </row>
    <row r="43" spans="1:74" ht="15" customHeight="1" x14ac:dyDescent="0.4">
      <c r="A43" s="652"/>
      <c r="B43" s="461"/>
      <c r="C43" s="461"/>
      <c r="D43" s="461"/>
      <c r="E43" s="461"/>
      <c r="F43" s="461"/>
      <c r="G43" s="461"/>
      <c r="H43" s="461"/>
      <c r="BH43" s="474"/>
      <c r="BI43" s="474"/>
      <c r="BJ43" s="474"/>
      <c r="BK43" s="474"/>
      <c r="BL43" s="474"/>
      <c r="BM43" s="474"/>
    </row>
    <row r="44" spans="1:74" ht="15" customHeight="1" x14ac:dyDescent="0.4">
      <c r="A44" s="652"/>
      <c r="B44" s="461"/>
      <c r="C44" s="461"/>
      <c r="D44" s="461"/>
      <c r="E44" s="461"/>
      <c r="F44" s="461"/>
      <c r="G44" s="461"/>
      <c r="H44" s="461"/>
      <c r="BH44" s="474"/>
      <c r="BI44" s="474"/>
      <c r="BJ44" s="474"/>
      <c r="BK44" s="474"/>
      <c r="BL44" s="474"/>
      <c r="BM44" s="474"/>
    </row>
    <row r="45" spans="1:74" ht="18.75" customHeight="1" x14ac:dyDescent="0.4">
      <c r="A45" s="1108" t="s">
        <v>903</v>
      </c>
      <c r="B45" s="1108"/>
      <c r="C45" s="1108"/>
      <c r="D45" s="1108"/>
      <c r="E45" s="1108"/>
      <c r="F45" s="1108"/>
      <c r="G45" s="1108"/>
      <c r="H45" s="1108"/>
      <c r="I45" s="1108"/>
      <c r="J45" s="1108"/>
      <c r="K45" s="1108"/>
      <c r="L45" s="1108"/>
      <c r="M45" s="1108"/>
      <c r="N45" s="1108"/>
      <c r="O45" s="1108"/>
      <c r="P45" s="1108"/>
      <c r="Q45" s="1108"/>
      <c r="R45" s="1108"/>
      <c r="S45" s="1108"/>
      <c r="T45" s="1108"/>
      <c r="U45" s="1108"/>
      <c r="V45" s="1108"/>
      <c r="W45" s="1108"/>
      <c r="X45" s="1108"/>
      <c r="Y45" s="1108"/>
      <c r="Z45" s="1108"/>
      <c r="AA45" s="1108"/>
      <c r="AB45" s="1108"/>
      <c r="AC45" s="1108"/>
      <c r="AD45" s="1108"/>
      <c r="AE45" s="1108"/>
      <c r="AF45" s="1108"/>
      <c r="AG45" s="1108"/>
      <c r="AH45" s="1108"/>
      <c r="AI45" s="1108"/>
      <c r="AJ45" s="1108"/>
      <c r="AK45" s="1108"/>
      <c r="AL45" s="1108"/>
      <c r="AM45" s="1108"/>
      <c r="AN45" s="1108"/>
      <c r="AO45" s="1108"/>
      <c r="AP45" s="1108"/>
      <c r="AQ45" s="1108"/>
      <c r="AR45" s="1108"/>
      <c r="AS45" s="1108"/>
      <c r="AT45" s="1108"/>
      <c r="AU45" s="1108"/>
      <c r="AV45" s="1108"/>
      <c r="AW45" s="1108"/>
      <c r="AX45" s="1108"/>
      <c r="AY45" s="1108"/>
      <c r="AZ45" s="1108"/>
      <c r="BA45" s="1108"/>
      <c r="BB45" s="1108"/>
      <c r="BC45" s="1108"/>
      <c r="BD45" s="1108"/>
      <c r="BE45" s="1108"/>
      <c r="BF45" s="1108"/>
      <c r="BG45" s="1108"/>
      <c r="BH45" s="1108"/>
      <c r="BI45" s="1108"/>
      <c r="BJ45" s="1108"/>
      <c r="BK45" s="1108"/>
      <c r="BL45" s="1108"/>
      <c r="BM45" s="1108"/>
    </row>
    <row r="46" spans="1:74" ht="18.75" customHeight="1" x14ac:dyDescent="0.4">
      <c r="A46" s="1108"/>
      <c r="B46" s="1108"/>
      <c r="C46" s="1108"/>
      <c r="D46" s="1108"/>
      <c r="E46" s="1108"/>
      <c r="F46" s="1108"/>
      <c r="G46" s="1108"/>
      <c r="H46" s="1108"/>
      <c r="I46" s="1108"/>
      <c r="J46" s="1108"/>
      <c r="K46" s="1108"/>
      <c r="L46" s="1108"/>
      <c r="M46" s="1108"/>
      <c r="N46" s="1108"/>
      <c r="O46" s="1108"/>
      <c r="P46" s="1108"/>
      <c r="Q46" s="1108"/>
      <c r="R46" s="1108"/>
      <c r="S46" s="1108"/>
      <c r="T46" s="1108"/>
      <c r="U46" s="1108"/>
      <c r="V46" s="1108"/>
      <c r="W46" s="1108"/>
      <c r="X46" s="1108"/>
      <c r="Y46" s="1108"/>
      <c r="Z46" s="1108"/>
      <c r="AA46" s="1108"/>
      <c r="AB46" s="1108"/>
      <c r="AC46" s="1108"/>
      <c r="AD46" s="1108"/>
      <c r="AE46" s="1108"/>
      <c r="AF46" s="1108"/>
      <c r="AG46" s="1108"/>
      <c r="AH46" s="1108"/>
      <c r="AI46" s="1108"/>
      <c r="AJ46" s="1108"/>
      <c r="AK46" s="1108"/>
      <c r="AL46" s="1108"/>
      <c r="AM46" s="1108"/>
      <c r="AN46" s="1108"/>
      <c r="AO46" s="1108"/>
      <c r="AP46" s="1108"/>
      <c r="AQ46" s="1108"/>
      <c r="AR46" s="1108"/>
      <c r="AS46" s="1108"/>
      <c r="AT46" s="1108"/>
      <c r="AU46" s="1108"/>
      <c r="AV46" s="1108"/>
      <c r="AW46" s="1108"/>
      <c r="AX46" s="1108"/>
      <c r="AY46" s="1108"/>
      <c r="AZ46" s="1108"/>
      <c r="BA46" s="1108"/>
      <c r="BB46" s="1108"/>
      <c r="BC46" s="1108"/>
      <c r="BD46" s="1108"/>
      <c r="BE46" s="1108"/>
      <c r="BF46" s="1108"/>
      <c r="BG46" s="1108"/>
      <c r="BH46" s="1108"/>
      <c r="BI46" s="1108"/>
      <c r="BJ46" s="1108"/>
      <c r="BK46" s="1108"/>
      <c r="BL46" s="1108"/>
      <c r="BM46" s="1108"/>
    </row>
    <row r="47" spans="1:74" ht="18.75" hidden="1" customHeight="1" x14ac:dyDescent="0.4">
      <c r="A47" s="475"/>
      <c r="B47" s="475"/>
      <c r="C47" s="475"/>
      <c r="D47" s="475"/>
      <c r="E47" s="475"/>
      <c r="F47" s="475"/>
      <c r="G47" s="475"/>
      <c r="H47" s="475"/>
      <c r="I47" s="475"/>
      <c r="J47" s="475"/>
      <c r="K47" s="475"/>
      <c r="L47" s="475"/>
      <c r="M47" s="475"/>
      <c r="N47" s="475"/>
      <c r="O47" s="475"/>
      <c r="P47" s="475"/>
      <c r="Q47" s="475"/>
      <c r="R47" s="475"/>
      <c r="S47" s="475"/>
      <c r="T47" s="475"/>
      <c r="U47" s="475"/>
      <c r="V47" s="475"/>
      <c r="W47" s="475"/>
      <c r="X47" s="475"/>
      <c r="Y47" s="475"/>
      <c r="Z47" s="475"/>
      <c r="AA47" s="475"/>
      <c r="AB47" s="475"/>
      <c r="AC47" s="475"/>
      <c r="AD47" s="475"/>
      <c r="AE47" s="475"/>
      <c r="AF47" s="475"/>
      <c r="AG47" s="475"/>
      <c r="AH47" s="475"/>
      <c r="AI47" s="475"/>
      <c r="AJ47" s="475"/>
      <c r="AK47" s="475"/>
      <c r="AL47" s="475"/>
      <c r="AM47" s="475"/>
      <c r="AN47" s="475"/>
      <c r="AO47" s="475"/>
      <c r="AP47" s="475"/>
      <c r="AQ47" s="475"/>
      <c r="AR47" s="475"/>
      <c r="AS47" s="475"/>
      <c r="AT47" s="475"/>
      <c r="AU47" s="475"/>
      <c r="AV47" s="475"/>
      <c r="AW47" s="475"/>
      <c r="AX47" s="475"/>
      <c r="AY47" s="475"/>
      <c r="AZ47" s="475"/>
      <c r="BA47" s="475"/>
      <c r="BB47" s="475"/>
      <c r="BC47" s="475"/>
      <c r="BD47" s="475"/>
      <c r="BE47" s="475"/>
      <c r="BF47" s="475"/>
      <c r="BG47" s="475"/>
      <c r="BH47" s="475"/>
      <c r="BI47" s="475"/>
      <c r="BJ47" s="475"/>
      <c r="BK47" s="475"/>
      <c r="BL47" s="475"/>
      <c r="BM47" s="475"/>
    </row>
    <row r="48" spans="1:74" ht="21" thickBot="1" x14ac:dyDescent="0.45">
      <c r="A48" s="324"/>
      <c r="B48" s="324"/>
      <c r="C48" s="324"/>
      <c r="D48" s="324"/>
      <c r="E48" s="324"/>
      <c r="F48" s="324"/>
      <c r="G48" s="324"/>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H48" s="332"/>
      <c r="BI48" s="332"/>
      <c r="BJ48" s="332"/>
      <c r="BK48" s="332"/>
      <c r="BL48" s="332"/>
      <c r="BM48" s="476" t="s">
        <v>122</v>
      </c>
    </row>
    <row r="49" spans="1:65" ht="10.5" customHeight="1" x14ac:dyDescent="0.4">
      <c r="A49" s="1102" t="s">
        <v>904</v>
      </c>
      <c r="B49" s="1102"/>
      <c r="C49" s="1102"/>
      <c r="D49" s="1102"/>
      <c r="E49" s="1102"/>
      <c r="F49" s="1102"/>
      <c r="G49" s="1103"/>
      <c r="H49" s="1102" t="s">
        <v>905</v>
      </c>
      <c r="I49" s="1102"/>
      <c r="J49" s="1102"/>
      <c r="K49" s="1102"/>
      <c r="L49" s="1102"/>
      <c r="M49" s="1102"/>
      <c r="N49" s="1102"/>
      <c r="O49" s="1102"/>
      <c r="P49" s="1102"/>
      <c r="Q49" s="1102"/>
      <c r="R49" s="1102"/>
      <c r="S49" s="1102"/>
      <c r="T49" s="1102"/>
      <c r="U49" s="1102"/>
      <c r="V49" s="1102"/>
      <c r="W49" s="1102"/>
      <c r="X49" s="1102"/>
      <c r="Y49" s="1102"/>
      <c r="Z49" s="1102"/>
      <c r="AA49" s="1101" t="s">
        <v>906</v>
      </c>
      <c r="AB49" s="1102"/>
      <c r="AC49" s="1102"/>
      <c r="AD49" s="1102"/>
      <c r="AE49" s="1102"/>
      <c r="AF49" s="1102"/>
      <c r="AG49" s="1102"/>
      <c r="AH49" s="1102"/>
      <c r="AI49" s="1102"/>
      <c r="AJ49" s="1102"/>
      <c r="AK49" s="1102"/>
      <c r="AL49" s="1102"/>
      <c r="AM49" s="1102"/>
      <c r="AN49" s="1102"/>
      <c r="AO49" s="1102"/>
      <c r="AP49" s="1102"/>
      <c r="AQ49" s="1102"/>
      <c r="AR49" s="1102"/>
      <c r="AS49" s="1103"/>
      <c r="AT49" s="1102" t="s">
        <v>907</v>
      </c>
      <c r="AU49" s="1102"/>
      <c r="AV49" s="1102"/>
      <c r="AW49" s="1102"/>
      <c r="AX49" s="1102"/>
      <c r="AY49" s="1102"/>
      <c r="AZ49" s="1102"/>
      <c r="BA49" s="1102"/>
      <c r="BB49" s="1102"/>
      <c r="BC49" s="1102"/>
      <c r="BD49" s="1102"/>
      <c r="BE49" s="1102"/>
      <c r="BF49" s="1102"/>
      <c r="BG49" s="1102"/>
      <c r="BH49" s="1102"/>
      <c r="BI49" s="1102"/>
      <c r="BJ49" s="1102"/>
      <c r="BK49" s="1102"/>
      <c r="BL49" s="1102"/>
      <c r="BM49" s="1102"/>
    </row>
    <row r="50" spans="1:65" ht="10.5" customHeight="1" x14ac:dyDescent="0.4">
      <c r="A50" s="1091"/>
      <c r="B50" s="1091"/>
      <c r="C50" s="1091"/>
      <c r="D50" s="1091"/>
      <c r="E50" s="1091"/>
      <c r="F50" s="1091"/>
      <c r="G50" s="1105"/>
      <c r="H50" s="1091"/>
      <c r="I50" s="1091"/>
      <c r="J50" s="1091"/>
      <c r="K50" s="1091"/>
      <c r="L50" s="1091"/>
      <c r="M50" s="1091"/>
      <c r="N50" s="1091"/>
      <c r="O50" s="1091"/>
      <c r="P50" s="1091"/>
      <c r="Q50" s="1091"/>
      <c r="R50" s="1091"/>
      <c r="S50" s="1091"/>
      <c r="T50" s="1091"/>
      <c r="U50" s="1091"/>
      <c r="V50" s="1091"/>
      <c r="W50" s="1091"/>
      <c r="X50" s="1091"/>
      <c r="Y50" s="1091"/>
      <c r="Z50" s="1091"/>
      <c r="AA50" s="1106"/>
      <c r="AB50" s="1092"/>
      <c r="AC50" s="1092"/>
      <c r="AD50" s="1092"/>
      <c r="AE50" s="1092"/>
      <c r="AF50" s="1092"/>
      <c r="AG50" s="1092"/>
      <c r="AH50" s="1092"/>
      <c r="AI50" s="1092"/>
      <c r="AJ50" s="1092"/>
      <c r="AK50" s="1092"/>
      <c r="AL50" s="1092"/>
      <c r="AM50" s="1092"/>
      <c r="AN50" s="1092"/>
      <c r="AO50" s="1092"/>
      <c r="AP50" s="1092"/>
      <c r="AQ50" s="1092"/>
      <c r="AR50" s="1092"/>
      <c r="AS50" s="1107"/>
      <c r="AT50" s="1130"/>
      <c r="AU50" s="1130"/>
      <c r="AV50" s="1130"/>
      <c r="AW50" s="1130"/>
      <c r="AX50" s="1130"/>
      <c r="AY50" s="1130"/>
      <c r="AZ50" s="1130"/>
      <c r="BA50" s="1130"/>
      <c r="BB50" s="1130"/>
      <c r="BC50" s="1130"/>
      <c r="BD50" s="1130"/>
      <c r="BE50" s="1130"/>
      <c r="BF50" s="1130"/>
      <c r="BG50" s="1130"/>
      <c r="BH50" s="1130"/>
      <c r="BI50" s="1130"/>
      <c r="BJ50" s="1130"/>
      <c r="BK50" s="1130"/>
      <c r="BL50" s="1130"/>
      <c r="BM50" s="1130"/>
    </row>
    <row r="51" spans="1:65" ht="10.5" customHeight="1" x14ac:dyDescent="0.4">
      <c r="A51" s="1091"/>
      <c r="B51" s="1091"/>
      <c r="C51" s="1091"/>
      <c r="D51" s="1091"/>
      <c r="E51" s="1091"/>
      <c r="F51" s="1091"/>
      <c r="G51" s="1105"/>
      <c r="H51" s="1131" t="s">
        <v>908</v>
      </c>
      <c r="I51" s="1131"/>
      <c r="J51" s="1131"/>
      <c r="K51" s="1131"/>
      <c r="L51" s="1131"/>
      <c r="M51" s="1131"/>
      <c r="N51" s="1131"/>
      <c r="O51" s="1131" t="s">
        <v>909</v>
      </c>
      <c r="P51" s="1131"/>
      <c r="Q51" s="1131"/>
      <c r="R51" s="1131"/>
      <c r="S51" s="1131"/>
      <c r="T51" s="1131"/>
      <c r="U51" s="1131" t="s">
        <v>910</v>
      </c>
      <c r="V51" s="1131"/>
      <c r="W51" s="1131"/>
      <c r="X51" s="1131"/>
      <c r="Y51" s="1131"/>
      <c r="Z51" s="1131"/>
      <c r="AA51" s="1131" t="s">
        <v>908</v>
      </c>
      <c r="AB51" s="1131"/>
      <c r="AC51" s="1131"/>
      <c r="AD51" s="1131"/>
      <c r="AE51" s="1131"/>
      <c r="AF51" s="1131"/>
      <c r="AG51" s="1131"/>
      <c r="AH51" s="1131" t="s">
        <v>909</v>
      </c>
      <c r="AI51" s="1131"/>
      <c r="AJ51" s="1131"/>
      <c r="AK51" s="1131"/>
      <c r="AL51" s="1131"/>
      <c r="AM51" s="1131"/>
      <c r="AN51" s="1131" t="s">
        <v>910</v>
      </c>
      <c r="AO51" s="1131"/>
      <c r="AP51" s="1131"/>
      <c r="AQ51" s="1131"/>
      <c r="AR51" s="1131"/>
      <c r="AS51" s="1131"/>
      <c r="AT51" s="1131" t="s">
        <v>908</v>
      </c>
      <c r="AU51" s="1131"/>
      <c r="AV51" s="1131"/>
      <c r="AW51" s="1131"/>
      <c r="AX51" s="1131"/>
      <c r="AY51" s="1131"/>
      <c r="AZ51" s="1131"/>
      <c r="BA51" s="1131" t="s">
        <v>911</v>
      </c>
      <c r="BB51" s="1131"/>
      <c r="BC51" s="1131"/>
      <c r="BD51" s="1131"/>
      <c r="BE51" s="1131"/>
      <c r="BF51" s="1131"/>
      <c r="BG51" s="1122" t="s">
        <v>665</v>
      </c>
      <c r="BH51" s="1123"/>
      <c r="BI51" s="1123"/>
      <c r="BJ51" s="1123"/>
      <c r="BK51" s="1123"/>
      <c r="BL51" s="1123"/>
      <c r="BM51" s="1123"/>
    </row>
    <row r="52" spans="1:65" ht="10.5" customHeight="1" x14ac:dyDescent="0.4">
      <c r="A52" s="1092"/>
      <c r="B52" s="1092"/>
      <c r="C52" s="1092"/>
      <c r="D52" s="1092"/>
      <c r="E52" s="1092"/>
      <c r="F52" s="1092"/>
      <c r="G52" s="1107"/>
      <c r="H52" s="1131"/>
      <c r="I52" s="1131"/>
      <c r="J52" s="1131"/>
      <c r="K52" s="1131"/>
      <c r="L52" s="1131"/>
      <c r="M52" s="1131"/>
      <c r="N52" s="1131"/>
      <c r="O52" s="1131"/>
      <c r="P52" s="1131"/>
      <c r="Q52" s="1131"/>
      <c r="R52" s="1131"/>
      <c r="S52" s="1131"/>
      <c r="T52" s="1131"/>
      <c r="U52" s="1131"/>
      <c r="V52" s="1131"/>
      <c r="W52" s="1131"/>
      <c r="X52" s="1131"/>
      <c r="Y52" s="1131"/>
      <c r="Z52" s="1131"/>
      <c r="AA52" s="1131"/>
      <c r="AB52" s="1131"/>
      <c r="AC52" s="1131"/>
      <c r="AD52" s="1131"/>
      <c r="AE52" s="1131"/>
      <c r="AF52" s="1131"/>
      <c r="AG52" s="1131"/>
      <c r="AH52" s="1131"/>
      <c r="AI52" s="1131"/>
      <c r="AJ52" s="1131"/>
      <c r="AK52" s="1131"/>
      <c r="AL52" s="1131"/>
      <c r="AM52" s="1131"/>
      <c r="AN52" s="1131"/>
      <c r="AO52" s="1131"/>
      <c r="AP52" s="1131"/>
      <c r="AQ52" s="1131"/>
      <c r="AR52" s="1131"/>
      <c r="AS52" s="1131"/>
      <c r="AT52" s="1131"/>
      <c r="AU52" s="1131"/>
      <c r="AV52" s="1131"/>
      <c r="AW52" s="1131"/>
      <c r="AX52" s="1131"/>
      <c r="AY52" s="1131"/>
      <c r="AZ52" s="1131"/>
      <c r="BA52" s="1131"/>
      <c r="BB52" s="1131"/>
      <c r="BC52" s="1131"/>
      <c r="BD52" s="1131"/>
      <c r="BE52" s="1131"/>
      <c r="BF52" s="1131"/>
      <c r="BG52" s="1106"/>
      <c r="BH52" s="1092"/>
      <c r="BI52" s="1092"/>
      <c r="BJ52" s="1092"/>
      <c r="BK52" s="1092"/>
      <c r="BL52" s="1092"/>
      <c r="BM52" s="1092"/>
    </row>
    <row r="53" spans="1:65" x14ac:dyDescent="0.4">
      <c r="G53" s="477"/>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4"/>
      <c r="AM53" s="344"/>
      <c r="AN53" s="344"/>
      <c r="AO53" s="344"/>
      <c r="AP53" s="344"/>
      <c r="AQ53" s="344"/>
      <c r="AR53" s="344"/>
      <c r="AS53" s="344"/>
      <c r="AT53" s="344"/>
      <c r="AU53" s="344"/>
      <c r="AV53" s="344"/>
      <c r="AW53" s="344"/>
      <c r="AX53" s="344"/>
      <c r="AY53" s="344"/>
      <c r="AZ53" s="344"/>
      <c r="BA53" s="344"/>
      <c r="BB53" s="344"/>
      <c r="BC53" s="344"/>
      <c r="BD53" s="344"/>
      <c r="BE53" s="344"/>
      <c r="BF53" s="344"/>
      <c r="BG53" s="344"/>
      <c r="BH53" s="344"/>
      <c r="BI53" s="344"/>
      <c r="BJ53" s="344"/>
      <c r="BK53" s="344"/>
      <c r="BL53" s="344"/>
      <c r="BM53" s="344"/>
    </row>
    <row r="54" spans="1:65" ht="18" customHeight="1" x14ac:dyDescent="0.4">
      <c r="A54" s="478"/>
      <c r="B54" s="679" t="s">
        <v>925</v>
      </c>
      <c r="C54" s="679"/>
      <c r="D54" s="679"/>
      <c r="E54" s="679"/>
      <c r="F54" s="479"/>
      <c r="G54" s="480"/>
      <c r="H54" s="1099">
        <v>99258</v>
      </c>
      <c r="I54" s="1100"/>
      <c r="J54" s="1100"/>
      <c r="K54" s="1100"/>
      <c r="L54" s="1100"/>
      <c r="M54" s="1100"/>
      <c r="N54" s="1100"/>
      <c r="O54" s="1120">
        <v>54577</v>
      </c>
      <c r="P54" s="1121"/>
      <c r="Q54" s="1121"/>
      <c r="R54" s="1121"/>
      <c r="S54" s="1121"/>
      <c r="T54" s="1121"/>
      <c r="U54" s="1094">
        <v>44681</v>
      </c>
      <c r="V54" s="1094"/>
      <c r="W54" s="1094"/>
      <c r="X54" s="1094"/>
      <c r="Y54" s="1094"/>
      <c r="Z54" s="1094"/>
      <c r="AA54" s="1094">
        <v>146424</v>
      </c>
      <c r="AB54" s="1094"/>
      <c r="AC54" s="1094"/>
      <c r="AD54" s="1094"/>
      <c r="AE54" s="1094"/>
      <c r="AF54" s="1094"/>
      <c r="AG54" s="1094"/>
      <c r="AH54" s="1094">
        <v>69656</v>
      </c>
      <c r="AI54" s="1094"/>
      <c r="AJ54" s="1094"/>
      <c r="AK54" s="1094"/>
      <c r="AL54" s="1094"/>
      <c r="AM54" s="1094"/>
      <c r="AN54" s="1094">
        <v>76767</v>
      </c>
      <c r="AO54" s="1094"/>
      <c r="AP54" s="1094"/>
      <c r="AQ54" s="1094"/>
      <c r="AR54" s="1094"/>
      <c r="AS54" s="1094"/>
      <c r="AT54" s="1094">
        <v>186158</v>
      </c>
      <c r="AU54" s="1094"/>
      <c r="AV54" s="1094"/>
      <c r="AW54" s="1094"/>
      <c r="AX54" s="1094"/>
      <c r="AY54" s="1094"/>
      <c r="AZ54" s="1094"/>
      <c r="BA54" s="1094">
        <v>185834</v>
      </c>
      <c r="BB54" s="1094"/>
      <c r="BC54" s="1094"/>
      <c r="BD54" s="1094"/>
      <c r="BE54" s="1094"/>
      <c r="BF54" s="1094"/>
      <c r="BG54" s="1094">
        <v>324</v>
      </c>
      <c r="BH54" s="1094"/>
      <c r="BI54" s="1094"/>
      <c r="BJ54" s="1094"/>
      <c r="BK54" s="1094"/>
      <c r="BL54" s="1094"/>
      <c r="BM54" s="1094"/>
    </row>
    <row r="55" spans="1:65" ht="18" customHeight="1" x14ac:dyDescent="0.4">
      <c r="A55" s="481"/>
      <c r="B55" s="679" t="s">
        <v>926</v>
      </c>
      <c r="C55" s="679"/>
      <c r="D55" s="679"/>
      <c r="E55" s="679"/>
      <c r="F55" s="479"/>
      <c r="G55" s="480"/>
      <c r="H55" s="1099">
        <v>101951</v>
      </c>
      <c r="I55" s="1100"/>
      <c r="J55" s="1100"/>
      <c r="K55" s="1100"/>
      <c r="L55" s="1100"/>
      <c r="M55" s="1100"/>
      <c r="N55" s="1100"/>
      <c r="O55" s="1120">
        <v>55475</v>
      </c>
      <c r="P55" s="1121"/>
      <c r="Q55" s="1121"/>
      <c r="R55" s="1121"/>
      <c r="S55" s="1121"/>
      <c r="T55" s="1121"/>
      <c r="U55" s="1094">
        <v>46476</v>
      </c>
      <c r="V55" s="1094"/>
      <c r="W55" s="1094"/>
      <c r="X55" s="1094"/>
      <c r="Y55" s="1094"/>
      <c r="Z55" s="1094"/>
      <c r="AA55" s="1094">
        <v>156081</v>
      </c>
      <c r="AB55" s="1094"/>
      <c r="AC55" s="1094"/>
      <c r="AD55" s="1094"/>
      <c r="AE55" s="1094"/>
      <c r="AF55" s="1094"/>
      <c r="AG55" s="1094"/>
      <c r="AH55" s="1094">
        <v>73149</v>
      </c>
      <c r="AI55" s="1094"/>
      <c r="AJ55" s="1094"/>
      <c r="AK55" s="1094"/>
      <c r="AL55" s="1094"/>
      <c r="AM55" s="1094"/>
      <c r="AN55" s="1094">
        <v>82932</v>
      </c>
      <c r="AO55" s="1094"/>
      <c r="AP55" s="1094"/>
      <c r="AQ55" s="1094"/>
      <c r="AR55" s="1094"/>
      <c r="AS55" s="1094"/>
      <c r="AT55" s="1094">
        <v>188808</v>
      </c>
      <c r="AU55" s="1094"/>
      <c r="AV55" s="1094"/>
      <c r="AW55" s="1094"/>
      <c r="AX55" s="1094"/>
      <c r="AY55" s="1094"/>
      <c r="AZ55" s="1094"/>
      <c r="BA55" s="1094">
        <v>188509</v>
      </c>
      <c r="BB55" s="1094"/>
      <c r="BC55" s="1094"/>
      <c r="BD55" s="1094"/>
      <c r="BE55" s="1094"/>
      <c r="BF55" s="1094"/>
      <c r="BG55" s="1094">
        <v>299</v>
      </c>
      <c r="BH55" s="1094"/>
      <c r="BI55" s="1094"/>
      <c r="BJ55" s="1094"/>
      <c r="BK55" s="1094"/>
      <c r="BL55" s="1094"/>
      <c r="BM55" s="1094"/>
    </row>
    <row r="56" spans="1:65" ht="18" customHeight="1" x14ac:dyDescent="0.4">
      <c r="A56" s="478"/>
      <c r="B56" s="679" t="s">
        <v>913</v>
      </c>
      <c r="C56" s="679"/>
      <c r="D56" s="679"/>
      <c r="E56" s="679"/>
      <c r="F56" s="479"/>
      <c r="G56" s="480"/>
      <c r="H56" s="1099">
        <v>101910</v>
      </c>
      <c r="I56" s="1100"/>
      <c r="J56" s="1100"/>
      <c r="K56" s="1100"/>
      <c r="L56" s="1100"/>
      <c r="M56" s="1100"/>
      <c r="N56" s="1100"/>
      <c r="O56" s="1120">
        <v>55681</v>
      </c>
      <c r="P56" s="1121"/>
      <c r="Q56" s="1121"/>
      <c r="R56" s="1121"/>
      <c r="S56" s="1121"/>
      <c r="T56" s="1121"/>
      <c r="U56" s="1094">
        <v>46229</v>
      </c>
      <c r="V56" s="1094"/>
      <c r="W56" s="1094"/>
      <c r="X56" s="1094"/>
      <c r="Y56" s="1094"/>
      <c r="Z56" s="1094"/>
      <c r="AA56" s="1094">
        <v>160389.9</v>
      </c>
      <c r="AB56" s="1094"/>
      <c r="AC56" s="1094"/>
      <c r="AD56" s="1094"/>
      <c r="AE56" s="1094"/>
      <c r="AF56" s="1094"/>
      <c r="AG56" s="1094"/>
      <c r="AH56" s="1094">
        <v>76888.259999999995</v>
      </c>
      <c r="AI56" s="1094"/>
      <c r="AJ56" s="1094"/>
      <c r="AK56" s="1094"/>
      <c r="AL56" s="1094"/>
      <c r="AM56" s="1094"/>
      <c r="AN56" s="1094">
        <v>83501.653000000006</v>
      </c>
      <c r="AO56" s="1094"/>
      <c r="AP56" s="1094"/>
      <c r="AQ56" s="1094"/>
      <c r="AR56" s="1094"/>
      <c r="AS56" s="1094"/>
      <c r="AT56" s="1094">
        <v>189171</v>
      </c>
      <c r="AU56" s="1094"/>
      <c r="AV56" s="1094"/>
      <c r="AW56" s="1094"/>
      <c r="AX56" s="1094"/>
      <c r="AY56" s="1094"/>
      <c r="AZ56" s="1094"/>
      <c r="BA56" s="1094">
        <v>188824</v>
      </c>
      <c r="BB56" s="1094"/>
      <c r="BC56" s="1094"/>
      <c r="BD56" s="1094"/>
      <c r="BE56" s="1094"/>
      <c r="BF56" s="1094"/>
      <c r="BG56" s="1094">
        <v>347</v>
      </c>
      <c r="BH56" s="1094"/>
      <c r="BI56" s="1094"/>
      <c r="BJ56" s="1094"/>
      <c r="BK56" s="1094"/>
      <c r="BL56" s="1094"/>
      <c r="BM56" s="1094"/>
    </row>
    <row r="57" spans="1:65" ht="21" x14ac:dyDescent="0.4">
      <c r="A57" s="460"/>
      <c r="B57" s="1303"/>
      <c r="C57" s="1303"/>
      <c r="D57" s="1090"/>
      <c r="E57" s="1090"/>
      <c r="F57" s="1090"/>
      <c r="G57" s="482"/>
      <c r="H57" s="1099"/>
      <c r="I57" s="1100"/>
      <c r="J57" s="1100"/>
      <c r="K57" s="1100"/>
      <c r="L57" s="1100"/>
      <c r="M57" s="1100"/>
      <c r="N57" s="1100"/>
      <c r="O57" s="1094"/>
      <c r="P57" s="1094"/>
      <c r="Q57" s="1094"/>
      <c r="R57" s="1094"/>
      <c r="S57" s="1094"/>
      <c r="T57" s="1094"/>
      <c r="U57" s="1094"/>
      <c r="V57" s="1094"/>
      <c r="W57" s="1094"/>
      <c r="X57" s="1094"/>
      <c r="Y57" s="1094"/>
      <c r="Z57" s="1094"/>
      <c r="AA57" s="1094"/>
      <c r="AB57" s="1094"/>
      <c r="AC57" s="1094"/>
      <c r="AD57" s="1094"/>
      <c r="AE57" s="1094"/>
      <c r="AF57" s="1094"/>
      <c r="AG57" s="1094"/>
      <c r="AH57" s="1094"/>
      <c r="AI57" s="1094"/>
      <c r="AJ57" s="1094"/>
      <c r="AK57" s="1094"/>
      <c r="AL57" s="1094"/>
      <c r="AM57" s="1094"/>
      <c r="AN57" s="1094"/>
      <c r="AO57" s="1094"/>
      <c r="AP57" s="1094"/>
      <c r="AQ57" s="1094"/>
      <c r="AR57" s="1094"/>
      <c r="AS57" s="1094"/>
      <c r="AT57" s="1094"/>
      <c r="AU57" s="1094"/>
      <c r="AV57" s="1094"/>
      <c r="AW57" s="1094"/>
      <c r="AX57" s="1094"/>
      <c r="AY57" s="1094"/>
      <c r="AZ57" s="1094"/>
      <c r="BA57" s="1094"/>
      <c r="BB57" s="1094"/>
      <c r="BC57" s="1094"/>
      <c r="BD57" s="1094"/>
      <c r="BE57" s="1094"/>
      <c r="BF57" s="1094"/>
      <c r="BG57" s="1094"/>
      <c r="BH57" s="1094"/>
      <c r="BI57" s="1094"/>
      <c r="BJ57" s="1094"/>
      <c r="BK57" s="1094"/>
      <c r="BL57" s="1094"/>
      <c r="BM57" s="1094"/>
    </row>
    <row r="58" spans="1:65" ht="18" customHeight="1" x14ac:dyDescent="0.4">
      <c r="A58" s="460"/>
      <c r="B58" s="1303">
        <v>30</v>
      </c>
      <c r="C58" s="1303"/>
      <c r="D58" s="1090">
        <v>6</v>
      </c>
      <c r="E58" s="1090"/>
      <c r="F58" s="1090"/>
      <c r="G58" s="482"/>
      <c r="H58" s="1099">
        <v>8922</v>
      </c>
      <c r="I58" s="1100"/>
      <c r="J58" s="1100"/>
      <c r="K58" s="1100"/>
      <c r="L58" s="1100"/>
      <c r="M58" s="1100"/>
      <c r="N58" s="1100"/>
      <c r="O58" s="1094">
        <v>5108</v>
      </c>
      <c r="P58" s="1094"/>
      <c r="Q58" s="1094"/>
      <c r="R58" s="1094"/>
      <c r="S58" s="1094"/>
      <c r="T58" s="1094"/>
      <c r="U58" s="1094">
        <v>3814</v>
      </c>
      <c r="V58" s="1094"/>
      <c r="W58" s="1094"/>
      <c r="X58" s="1094"/>
      <c r="Y58" s="1094"/>
      <c r="Z58" s="1094"/>
      <c r="AA58" s="1094">
        <v>14346</v>
      </c>
      <c r="AB58" s="1094"/>
      <c r="AC58" s="1094"/>
      <c r="AD58" s="1094"/>
      <c r="AE58" s="1094"/>
      <c r="AF58" s="1094"/>
      <c r="AG58" s="1094"/>
      <c r="AH58" s="1094">
        <v>7566</v>
      </c>
      <c r="AI58" s="1094"/>
      <c r="AJ58" s="1094"/>
      <c r="AK58" s="1094"/>
      <c r="AL58" s="1094"/>
      <c r="AM58" s="1094"/>
      <c r="AN58" s="1094">
        <v>6780</v>
      </c>
      <c r="AO58" s="1094"/>
      <c r="AP58" s="1094"/>
      <c r="AQ58" s="1094"/>
      <c r="AR58" s="1094"/>
      <c r="AS58" s="1094"/>
      <c r="AT58" s="1094">
        <v>14537</v>
      </c>
      <c r="AU58" s="1094"/>
      <c r="AV58" s="1094"/>
      <c r="AW58" s="1094"/>
      <c r="AX58" s="1094"/>
      <c r="AY58" s="1094"/>
      <c r="AZ58" s="1094"/>
      <c r="BA58" s="1094">
        <v>14242</v>
      </c>
      <c r="BB58" s="1094"/>
      <c r="BC58" s="1094"/>
      <c r="BD58" s="1094"/>
      <c r="BE58" s="1094"/>
      <c r="BF58" s="1094"/>
      <c r="BG58" s="1094">
        <v>295</v>
      </c>
      <c r="BH58" s="1094"/>
      <c r="BI58" s="1094"/>
      <c r="BJ58" s="1094"/>
      <c r="BK58" s="1094"/>
      <c r="BL58" s="1094"/>
      <c r="BM58" s="1094"/>
    </row>
    <row r="59" spans="1:65" ht="18" customHeight="1" x14ac:dyDescent="0.4">
      <c r="A59" s="460"/>
      <c r="B59" s="1303">
        <f>IF(D59=1,B58+1,B58)</f>
        <v>30</v>
      </c>
      <c r="C59" s="1303"/>
      <c r="D59" s="1090">
        <f>IF(D58=12,1,D58+1)</f>
        <v>7</v>
      </c>
      <c r="E59" s="1090"/>
      <c r="F59" s="1090"/>
      <c r="G59" s="482"/>
      <c r="H59" s="1099">
        <v>8851</v>
      </c>
      <c r="I59" s="1100"/>
      <c r="J59" s="1100"/>
      <c r="K59" s="1100"/>
      <c r="L59" s="1100"/>
      <c r="M59" s="1100"/>
      <c r="N59" s="1100"/>
      <c r="O59" s="1094">
        <v>4971</v>
      </c>
      <c r="P59" s="1094"/>
      <c r="Q59" s="1094"/>
      <c r="R59" s="1094"/>
      <c r="S59" s="1094"/>
      <c r="T59" s="1094"/>
      <c r="U59" s="1094">
        <v>3880</v>
      </c>
      <c r="V59" s="1094"/>
      <c r="W59" s="1094"/>
      <c r="X59" s="1094"/>
      <c r="Y59" s="1094"/>
      <c r="Z59" s="1094"/>
      <c r="AA59" s="1094">
        <v>14518</v>
      </c>
      <c r="AB59" s="1094"/>
      <c r="AC59" s="1094"/>
      <c r="AD59" s="1094"/>
      <c r="AE59" s="1094"/>
      <c r="AF59" s="1094"/>
      <c r="AG59" s="1094"/>
      <c r="AH59" s="1094">
        <v>7417</v>
      </c>
      <c r="AI59" s="1094"/>
      <c r="AJ59" s="1094"/>
      <c r="AK59" s="1094"/>
      <c r="AL59" s="1094"/>
      <c r="AM59" s="1094"/>
      <c r="AN59" s="1094">
        <v>7101</v>
      </c>
      <c r="AO59" s="1094"/>
      <c r="AP59" s="1094"/>
      <c r="AQ59" s="1094"/>
      <c r="AR59" s="1094"/>
      <c r="AS59" s="1094"/>
      <c r="AT59" s="1094">
        <v>15773</v>
      </c>
      <c r="AU59" s="1094"/>
      <c r="AV59" s="1094"/>
      <c r="AW59" s="1094"/>
      <c r="AX59" s="1094"/>
      <c r="AY59" s="1094"/>
      <c r="AZ59" s="1094"/>
      <c r="BA59" s="1094">
        <v>15481</v>
      </c>
      <c r="BB59" s="1094"/>
      <c r="BC59" s="1094"/>
      <c r="BD59" s="1094"/>
      <c r="BE59" s="1094"/>
      <c r="BF59" s="1094"/>
      <c r="BG59" s="1094">
        <v>292</v>
      </c>
      <c r="BH59" s="1094"/>
      <c r="BI59" s="1094"/>
      <c r="BJ59" s="1094"/>
      <c r="BK59" s="1094"/>
      <c r="BL59" s="1094"/>
      <c r="BM59" s="1094"/>
    </row>
    <row r="60" spans="1:65" ht="18" customHeight="1" x14ac:dyDescent="0.4">
      <c r="A60" s="460"/>
      <c r="B60" s="1303">
        <f>IF(D60=1,B59+1,B59)</f>
        <v>30</v>
      </c>
      <c r="C60" s="1303"/>
      <c r="D60" s="1090">
        <f>IF(D59=12,1,D59+1)</f>
        <v>8</v>
      </c>
      <c r="E60" s="1090"/>
      <c r="F60" s="1090"/>
      <c r="G60" s="482"/>
      <c r="H60" s="1099">
        <v>8821</v>
      </c>
      <c r="I60" s="1100"/>
      <c r="J60" s="1100"/>
      <c r="K60" s="1100"/>
      <c r="L60" s="1100"/>
      <c r="M60" s="1100"/>
      <c r="N60" s="1100"/>
      <c r="O60" s="1094">
        <v>4704</v>
      </c>
      <c r="P60" s="1094"/>
      <c r="Q60" s="1094"/>
      <c r="R60" s="1094"/>
      <c r="S60" s="1094"/>
      <c r="T60" s="1094"/>
      <c r="U60" s="1094">
        <v>4117</v>
      </c>
      <c r="V60" s="1094"/>
      <c r="W60" s="1094"/>
      <c r="X60" s="1094"/>
      <c r="Y60" s="1094"/>
      <c r="Z60" s="1094"/>
      <c r="AA60" s="1094">
        <v>14592</v>
      </c>
      <c r="AB60" s="1094"/>
      <c r="AC60" s="1094"/>
      <c r="AD60" s="1094"/>
      <c r="AE60" s="1094"/>
      <c r="AF60" s="1094"/>
      <c r="AG60" s="1094"/>
      <c r="AH60" s="1094">
        <v>7086</v>
      </c>
      <c r="AI60" s="1094"/>
      <c r="AJ60" s="1094"/>
      <c r="AK60" s="1094"/>
      <c r="AL60" s="1094"/>
      <c r="AM60" s="1094"/>
      <c r="AN60" s="1094">
        <v>7506</v>
      </c>
      <c r="AO60" s="1094"/>
      <c r="AP60" s="1094"/>
      <c r="AQ60" s="1094"/>
      <c r="AR60" s="1094"/>
      <c r="AS60" s="1094"/>
      <c r="AT60" s="1094">
        <v>15767</v>
      </c>
      <c r="AU60" s="1094"/>
      <c r="AV60" s="1094"/>
      <c r="AW60" s="1094"/>
      <c r="AX60" s="1094"/>
      <c r="AY60" s="1094"/>
      <c r="AZ60" s="1094"/>
      <c r="BA60" s="1094">
        <v>15460</v>
      </c>
      <c r="BB60" s="1094"/>
      <c r="BC60" s="1094"/>
      <c r="BD60" s="1094"/>
      <c r="BE60" s="1094"/>
      <c r="BF60" s="1094"/>
      <c r="BG60" s="1094">
        <v>307</v>
      </c>
      <c r="BH60" s="1094"/>
      <c r="BI60" s="1094"/>
      <c r="BJ60" s="1094"/>
      <c r="BK60" s="1094"/>
      <c r="BL60" s="1094"/>
      <c r="BM60" s="1094"/>
    </row>
    <row r="61" spans="1:65" ht="18" customHeight="1" x14ac:dyDescent="0.4">
      <c r="A61" s="460"/>
      <c r="B61" s="1303">
        <f>IF(D61=1,B60+1,B60)</f>
        <v>30</v>
      </c>
      <c r="C61" s="1303"/>
      <c r="D61" s="1090">
        <f>IF(D60=12,1,D60+1)</f>
        <v>9</v>
      </c>
      <c r="E61" s="1090"/>
      <c r="F61" s="1090"/>
      <c r="G61" s="482"/>
      <c r="H61" s="1099">
        <v>8688</v>
      </c>
      <c r="I61" s="1100"/>
      <c r="J61" s="1100"/>
      <c r="K61" s="1100"/>
      <c r="L61" s="1100"/>
      <c r="M61" s="1100"/>
      <c r="N61" s="1100"/>
      <c r="O61" s="1094">
        <v>4890</v>
      </c>
      <c r="P61" s="1094"/>
      <c r="Q61" s="1094"/>
      <c r="R61" s="1094"/>
      <c r="S61" s="1094"/>
      <c r="T61" s="1094"/>
      <c r="U61" s="1094">
        <v>3799</v>
      </c>
      <c r="V61" s="1094"/>
      <c r="W61" s="1094"/>
      <c r="X61" s="1094"/>
      <c r="Y61" s="1094"/>
      <c r="Z61" s="1094"/>
      <c r="AA61" s="1094">
        <v>14236</v>
      </c>
      <c r="AB61" s="1094"/>
      <c r="AC61" s="1094"/>
      <c r="AD61" s="1094"/>
      <c r="AE61" s="1094"/>
      <c r="AF61" s="1094"/>
      <c r="AG61" s="1094"/>
      <c r="AH61" s="1094">
        <v>7106</v>
      </c>
      <c r="AI61" s="1094"/>
      <c r="AJ61" s="1094"/>
      <c r="AK61" s="1094"/>
      <c r="AL61" s="1094"/>
      <c r="AM61" s="1094"/>
      <c r="AN61" s="1094">
        <v>7130</v>
      </c>
      <c r="AO61" s="1094"/>
      <c r="AP61" s="1094"/>
      <c r="AQ61" s="1094"/>
      <c r="AR61" s="1094"/>
      <c r="AS61" s="1094"/>
      <c r="AT61" s="1094">
        <v>17164</v>
      </c>
      <c r="AU61" s="1094"/>
      <c r="AV61" s="1094"/>
      <c r="AW61" s="1094"/>
      <c r="AX61" s="1094"/>
      <c r="AY61" s="1094"/>
      <c r="AZ61" s="1094"/>
      <c r="BA61" s="1094">
        <v>16830</v>
      </c>
      <c r="BB61" s="1094"/>
      <c r="BC61" s="1094"/>
      <c r="BD61" s="1094"/>
      <c r="BE61" s="1094"/>
      <c r="BF61" s="1094"/>
      <c r="BG61" s="1094">
        <v>335</v>
      </c>
      <c r="BH61" s="1094"/>
      <c r="BI61" s="1094"/>
      <c r="BJ61" s="1094"/>
      <c r="BK61" s="1094"/>
      <c r="BL61" s="1094"/>
      <c r="BM61" s="1094"/>
    </row>
    <row r="62" spans="1:65" ht="18" customHeight="1" x14ac:dyDescent="0.4">
      <c r="A62" s="460"/>
      <c r="B62" s="1303">
        <f>IF(D62=1,B61+1,B61)</f>
        <v>30</v>
      </c>
      <c r="C62" s="1303"/>
      <c r="D62" s="1090">
        <f>IF(D61=12,1,D61+1)</f>
        <v>10</v>
      </c>
      <c r="E62" s="1090"/>
      <c r="F62" s="1090"/>
      <c r="G62" s="482"/>
      <c r="H62" s="1099">
        <v>8920</v>
      </c>
      <c r="I62" s="1100"/>
      <c r="J62" s="1100"/>
      <c r="K62" s="1100"/>
      <c r="L62" s="1100"/>
      <c r="M62" s="1100"/>
      <c r="N62" s="1100"/>
      <c r="O62" s="1094">
        <v>3894</v>
      </c>
      <c r="P62" s="1094"/>
      <c r="Q62" s="1094"/>
      <c r="R62" s="1094"/>
      <c r="S62" s="1094"/>
      <c r="T62" s="1094"/>
      <c r="U62" s="1094">
        <v>5026</v>
      </c>
      <c r="V62" s="1094"/>
      <c r="W62" s="1094"/>
      <c r="X62" s="1094"/>
      <c r="Y62" s="1094"/>
      <c r="Z62" s="1094"/>
      <c r="AA62" s="1094">
        <v>14284</v>
      </c>
      <c r="AB62" s="1094"/>
      <c r="AC62" s="1094"/>
      <c r="AD62" s="1094"/>
      <c r="AE62" s="1094"/>
      <c r="AF62" s="1094"/>
      <c r="AG62" s="1094"/>
      <c r="AH62" s="1094">
        <v>7381</v>
      </c>
      <c r="AI62" s="1094"/>
      <c r="AJ62" s="1094"/>
      <c r="AK62" s="1094"/>
      <c r="AL62" s="1094"/>
      <c r="AM62" s="1094"/>
      <c r="AN62" s="1094">
        <v>6903</v>
      </c>
      <c r="AO62" s="1094"/>
      <c r="AP62" s="1094"/>
      <c r="AQ62" s="1094"/>
      <c r="AR62" s="1094"/>
      <c r="AS62" s="1094"/>
      <c r="AT62" s="1094">
        <v>18373</v>
      </c>
      <c r="AU62" s="1094"/>
      <c r="AV62" s="1094"/>
      <c r="AW62" s="1094"/>
      <c r="AX62" s="1094"/>
      <c r="AY62" s="1094"/>
      <c r="AZ62" s="1094"/>
      <c r="BA62" s="1094">
        <v>18065</v>
      </c>
      <c r="BB62" s="1094"/>
      <c r="BC62" s="1094"/>
      <c r="BD62" s="1094"/>
      <c r="BE62" s="1094"/>
      <c r="BF62" s="1094"/>
      <c r="BG62" s="1094">
        <v>307</v>
      </c>
      <c r="BH62" s="1094"/>
      <c r="BI62" s="1094"/>
      <c r="BJ62" s="1094"/>
      <c r="BK62" s="1094"/>
      <c r="BL62" s="1094"/>
      <c r="BM62" s="1094"/>
    </row>
    <row r="63" spans="1:65" ht="18" customHeight="1" x14ac:dyDescent="0.4">
      <c r="A63" s="460"/>
      <c r="B63" s="1303">
        <f>IF(D63=1,B62+1,B62)</f>
        <v>30</v>
      </c>
      <c r="C63" s="1303"/>
      <c r="D63" s="1090">
        <f>IF(D62=12,1,D62+1)</f>
        <v>11</v>
      </c>
      <c r="E63" s="1090"/>
      <c r="F63" s="1090"/>
      <c r="G63" s="482"/>
      <c r="H63" s="1099">
        <v>8852</v>
      </c>
      <c r="I63" s="1100"/>
      <c r="J63" s="1100"/>
      <c r="K63" s="1100"/>
      <c r="L63" s="1100"/>
      <c r="M63" s="1100"/>
      <c r="N63" s="1100"/>
      <c r="O63" s="1094">
        <v>3923</v>
      </c>
      <c r="P63" s="1094"/>
      <c r="Q63" s="1094"/>
      <c r="R63" s="1094"/>
      <c r="S63" s="1094"/>
      <c r="T63" s="1094"/>
      <c r="U63" s="1094">
        <v>4929</v>
      </c>
      <c r="V63" s="1094"/>
      <c r="W63" s="1094"/>
      <c r="X63" s="1094"/>
      <c r="Y63" s="1094"/>
      <c r="Z63" s="1094"/>
      <c r="AA63" s="1094">
        <v>14385</v>
      </c>
      <c r="AB63" s="1094"/>
      <c r="AC63" s="1094"/>
      <c r="AD63" s="1094"/>
      <c r="AE63" s="1094"/>
      <c r="AF63" s="1094"/>
      <c r="AG63" s="1094"/>
      <c r="AH63" s="1094">
        <v>7241</v>
      </c>
      <c r="AI63" s="1094"/>
      <c r="AJ63" s="1094"/>
      <c r="AK63" s="1094"/>
      <c r="AL63" s="1094"/>
      <c r="AM63" s="1094"/>
      <c r="AN63" s="1094">
        <v>7144</v>
      </c>
      <c r="AO63" s="1094"/>
      <c r="AP63" s="1094"/>
      <c r="AQ63" s="1094"/>
      <c r="AR63" s="1094"/>
      <c r="AS63" s="1094"/>
      <c r="AT63" s="1094">
        <v>14699</v>
      </c>
      <c r="AU63" s="1094"/>
      <c r="AV63" s="1094"/>
      <c r="AW63" s="1094"/>
      <c r="AX63" s="1094"/>
      <c r="AY63" s="1094"/>
      <c r="AZ63" s="1094"/>
      <c r="BA63" s="1094">
        <v>14402</v>
      </c>
      <c r="BB63" s="1094"/>
      <c r="BC63" s="1094"/>
      <c r="BD63" s="1094"/>
      <c r="BE63" s="1094"/>
      <c r="BF63" s="1094"/>
      <c r="BG63" s="1094">
        <v>296</v>
      </c>
      <c r="BH63" s="1094"/>
      <c r="BI63" s="1094"/>
      <c r="BJ63" s="1094"/>
      <c r="BK63" s="1094"/>
      <c r="BL63" s="1094"/>
      <c r="BM63" s="1094"/>
    </row>
    <row r="64" spans="1:65" ht="21" thickBot="1" x14ac:dyDescent="0.45">
      <c r="A64" s="324"/>
      <c r="B64" s="594"/>
      <c r="C64" s="594"/>
      <c r="D64" s="469"/>
      <c r="E64" s="469"/>
      <c r="F64" s="469"/>
      <c r="G64" s="483"/>
      <c r="H64" s="484"/>
      <c r="I64" s="485"/>
      <c r="J64" s="485"/>
      <c r="K64" s="485"/>
      <c r="L64" s="485"/>
      <c r="M64" s="485"/>
      <c r="N64" s="485"/>
      <c r="O64" s="486"/>
      <c r="P64" s="487"/>
      <c r="Q64" s="487"/>
      <c r="R64" s="487"/>
      <c r="S64" s="487"/>
      <c r="T64" s="487"/>
      <c r="U64" s="486"/>
      <c r="V64" s="486"/>
      <c r="W64" s="486"/>
      <c r="X64" s="486"/>
      <c r="Y64" s="486"/>
      <c r="Z64" s="486"/>
      <c r="AA64" s="486"/>
      <c r="AB64" s="486"/>
      <c r="AC64" s="486"/>
      <c r="AD64" s="486"/>
      <c r="AE64" s="486"/>
      <c r="AF64" s="486"/>
      <c r="AG64" s="486"/>
      <c r="AH64" s="486"/>
      <c r="AI64" s="486"/>
      <c r="AJ64" s="486"/>
      <c r="AK64" s="486"/>
      <c r="AL64" s="486"/>
      <c r="AM64" s="486"/>
      <c r="AN64" s="486"/>
      <c r="AO64" s="486"/>
      <c r="AP64" s="486"/>
      <c r="AQ64" s="486"/>
      <c r="AR64" s="486"/>
      <c r="AS64" s="486"/>
      <c r="AT64" s="486"/>
      <c r="AU64" s="486"/>
      <c r="AV64" s="486"/>
      <c r="AW64" s="486"/>
      <c r="AX64" s="486"/>
      <c r="AY64" s="486"/>
      <c r="AZ64" s="486"/>
      <c r="BA64" s="486"/>
      <c r="BB64" s="486"/>
      <c r="BC64" s="486"/>
      <c r="BD64" s="486"/>
      <c r="BE64" s="486"/>
      <c r="BF64" s="486"/>
      <c r="BG64" s="486"/>
      <c r="BH64" s="486"/>
      <c r="BI64" s="486"/>
      <c r="BJ64" s="486"/>
      <c r="BK64" s="486"/>
      <c r="BL64" s="486"/>
      <c r="BM64" s="486"/>
    </row>
    <row r="65" spans="1:65" ht="18" customHeight="1" x14ac:dyDescent="0.4">
      <c r="A65" s="457" t="s">
        <v>914</v>
      </c>
    </row>
    <row r="66" spans="1:65" ht="18" customHeight="1" x14ac:dyDescent="0.4">
      <c r="A66" s="457" t="s">
        <v>915</v>
      </c>
    </row>
    <row r="68" spans="1:65" x14ac:dyDescent="0.4">
      <c r="AM68" s="488"/>
    </row>
    <row r="69" spans="1:65" x14ac:dyDescent="0.4">
      <c r="AM69" s="488"/>
    </row>
    <row r="71" spans="1:65" ht="18.75" customHeight="1" x14ac:dyDescent="0.4">
      <c r="A71" s="1108" t="s">
        <v>916</v>
      </c>
      <c r="B71" s="1108"/>
      <c r="C71" s="1108"/>
      <c r="D71" s="1108"/>
      <c r="E71" s="1108"/>
      <c r="F71" s="1108"/>
      <c r="G71" s="1108"/>
      <c r="H71" s="1108"/>
      <c r="I71" s="1108"/>
      <c r="J71" s="1108"/>
      <c r="K71" s="1108"/>
      <c r="L71" s="1108"/>
      <c r="M71" s="1108"/>
      <c r="N71" s="1108"/>
      <c r="O71" s="1108"/>
      <c r="P71" s="1108"/>
      <c r="Q71" s="1108"/>
      <c r="R71" s="1108"/>
      <c r="S71" s="1108"/>
      <c r="T71" s="1108"/>
      <c r="U71" s="1108"/>
      <c r="V71" s="1108"/>
      <c r="W71" s="1108"/>
      <c r="X71" s="1108"/>
      <c r="Y71" s="1108"/>
      <c r="Z71" s="1108"/>
      <c r="AA71" s="1108"/>
      <c r="AB71" s="1108"/>
      <c r="AC71" s="1108"/>
      <c r="AD71" s="1108"/>
      <c r="AE71" s="1108"/>
      <c r="AF71" s="1108"/>
      <c r="AG71" s="1108"/>
      <c r="AH71" s="1108"/>
      <c r="AI71" s="1108"/>
      <c r="AJ71" s="1108"/>
      <c r="AK71" s="1108"/>
      <c r="AL71" s="1108"/>
      <c r="AM71" s="1108"/>
      <c r="AN71" s="1108"/>
      <c r="AO71" s="1108"/>
      <c r="AP71" s="1108"/>
      <c r="AQ71" s="1108"/>
      <c r="AR71" s="1108"/>
      <c r="AS71" s="1108"/>
      <c r="AT71" s="1108"/>
      <c r="AU71" s="1108"/>
      <c r="AV71" s="1108"/>
      <c r="AW71" s="1108"/>
      <c r="AX71" s="1108"/>
      <c r="AY71" s="1108"/>
      <c r="AZ71" s="1108"/>
      <c r="BA71" s="1108"/>
      <c r="BB71" s="1108"/>
      <c r="BC71" s="1108"/>
      <c r="BD71" s="1108"/>
      <c r="BE71" s="1108"/>
      <c r="BF71" s="1108"/>
      <c r="BG71" s="1108"/>
      <c r="BH71" s="1108"/>
      <c r="BI71" s="1108"/>
      <c r="BJ71" s="1108"/>
      <c r="BK71" s="1108"/>
      <c r="BL71" s="1108"/>
      <c r="BM71" s="1108"/>
    </row>
    <row r="72" spans="1:65" ht="18.75" customHeight="1" x14ac:dyDescent="0.4">
      <c r="A72" s="1108"/>
      <c r="B72" s="1108"/>
      <c r="C72" s="1108"/>
      <c r="D72" s="1108"/>
      <c r="E72" s="1108"/>
      <c r="F72" s="1108"/>
      <c r="G72" s="1108"/>
      <c r="H72" s="1108"/>
      <c r="I72" s="1108"/>
      <c r="J72" s="1108"/>
      <c r="K72" s="1108"/>
      <c r="L72" s="1108"/>
      <c r="M72" s="1108"/>
      <c r="N72" s="1108"/>
      <c r="O72" s="1108"/>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8"/>
      <c r="AK72" s="1108"/>
      <c r="AL72" s="1108"/>
      <c r="AM72" s="1108"/>
      <c r="AN72" s="1108"/>
      <c r="AO72" s="1108"/>
      <c r="AP72" s="1108"/>
      <c r="AQ72" s="1108"/>
      <c r="AR72" s="1108"/>
      <c r="AS72" s="1108"/>
      <c r="AT72" s="1108"/>
      <c r="AU72" s="1108"/>
      <c r="AV72" s="1108"/>
      <c r="AW72" s="1108"/>
      <c r="AX72" s="1108"/>
      <c r="AY72" s="1108"/>
      <c r="AZ72" s="1108"/>
      <c r="BA72" s="1108"/>
      <c r="BB72" s="1108"/>
      <c r="BC72" s="1108"/>
      <c r="BD72" s="1108"/>
      <c r="BE72" s="1108"/>
      <c r="BF72" s="1108"/>
      <c r="BG72" s="1108"/>
      <c r="BH72" s="1108"/>
      <c r="BI72" s="1108"/>
      <c r="BJ72" s="1108"/>
      <c r="BK72" s="1108"/>
      <c r="BL72" s="1108"/>
      <c r="BM72" s="1108"/>
    </row>
    <row r="74" spans="1:65" ht="18.75" hidden="1" customHeight="1" x14ac:dyDescent="0.4"/>
    <row r="75" spans="1:65" ht="21" thickBot="1" x14ac:dyDescent="0.45">
      <c r="A75" s="324"/>
      <c r="B75" s="324"/>
      <c r="C75" s="324"/>
      <c r="D75" s="324"/>
      <c r="E75" s="324"/>
      <c r="F75" s="324"/>
      <c r="G75" s="324"/>
      <c r="H75" s="324"/>
      <c r="I75" s="324"/>
      <c r="J75" s="324"/>
      <c r="K75" s="324"/>
      <c r="L75" s="324"/>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s="324"/>
      <c r="BB75" s="324"/>
      <c r="BC75" s="324"/>
      <c r="BD75" s="324"/>
      <c r="BE75" s="324"/>
      <c r="BG75" s="324"/>
      <c r="BH75" s="324"/>
      <c r="BI75" s="324"/>
      <c r="BJ75" s="324"/>
      <c r="BK75" s="324"/>
      <c r="BL75" s="324"/>
      <c r="BM75" s="476" t="s">
        <v>121</v>
      </c>
    </row>
    <row r="76" spans="1:65" ht="10.5" customHeight="1" x14ac:dyDescent="0.4">
      <c r="A76" s="1110" t="s">
        <v>917</v>
      </c>
      <c r="B76" s="1102"/>
      <c r="C76" s="1102"/>
      <c r="D76" s="1102"/>
      <c r="E76" s="1102"/>
      <c r="F76" s="1102"/>
      <c r="G76" s="1103"/>
      <c r="H76" s="1101" t="s">
        <v>918</v>
      </c>
      <c r="I76" s="1102"/>
      <c r="J76" s="1102"/>
      <c r="K76" s="1102"/>
      <c r="L76" s="1102"/>
      <c r="M76" s="1102"/>
      <c r="N76" s="1102"/>
      <c r="O76" s="1103"/>
      <c r="P76" s="1102" t="s">
        <v>919</v>
      </c>
      <c r="Q76" s="1102"/>
      <c r="R76" s="1102"/>
      <c r="S76" s="1102"/>
      <c r="T76" s="1102"/>
      <c r="U76" s="1102"/>
      <c r="V76" s="1102"/>
      <c r="W76" s="1102"/>
      <c r="X76" s="1102"/>
      <c r="Y76" s="1102"/>
      <c r="Z76" s="1102"/>
      <c r="AA76" s="1102"/>
      <c r="AB76" s="1102"/>
      <c r="AC76" s="1102"/>
      <c r="AD76" s="1109" t="s">
        <v>920</v>
      </c>
      <c r="AE76" s="1110"/>
      <c r="AF76" s="1110"/>
      <c r="AG76" s="1110"/>
      <c r="AH76" s="1110"/>
      <c r="AI76" s="1110"/>
      <c r="AJ76" s="1111"/>
      <c r="AK76" s="1102" t="s">
        <v>921</v>
      </c>
      <c r="AL76" s="1102"/>
      <c r="AM76" s="1102"/>
      <c r="AN76" s="1102"/>
      <c r="AO76" s="1102"/>
      <c r="AP76" s="1102"/>
      <c r="AQ76" s="1102"/>
      <c r="AR76" s="1102"/>
      <c r="AS76" s="1102"/>
      <c r="AT76" s="1102"/>
      <c r="AU76" s="1102"/>
      <c r="AV76" s="1102"/>
      <c r="AW76" s="1102"/>
      <c r="AX76" s="1102"/>
      <c r="AY76" s="1109" t="s">
        <v>922</v>
      </c>
      <c r="AZ76" s="1110"/>
      <c r="BA76" s="1110"/>
      <c r="BB76" s="1110"/>
      <c r="BC76" s="1110"/>
      <c r="BD76" s="1110"/>
      <c r="BE76" s="1111"/>
      <c r="BF76" s="1102" t="s">
        <v>923</v>
      </c>
      <c r="BG76" s="1102"/>
      <c r="BH76" s="1102"/>
      <c r="BI76" s="1102"/>
      <c r="BJ76" s="1102"/>
      <c r="BK76" s="1102"/>
      <c r="BL76" s="1102"/>
      <c r="BM76" s="1102"/>
    </row>
    <row r="77" spans="1:65" ht="10.5" customHeight="1" x14ac:dyDescent="0.4">
      <c r="A77" s="1091"/>
      <c r="B77" s="1091"/>
      <c r="C77" s="1091"/>
      <c r="D77" s="1091"/>
      <c r="E77" s="1091"/>
      <c r="F77" s="1091"/>
      <c r="G77" s="1105"/>
      <c r="H77" s="1104"/>
      <c r="I77" s="1091"/>
      <c r="J77" s="1091"/>
      <c r="K77" s="1091"/>
      <c r="L77" s="1091"/>
      <c r="M77" s="1091"/>
      <c r="N77" s="1091"/>
      <c r="O77" s="1105"/>
      <c r="P77" s="1091"/>
      <c r="Q77" s="1091"/>
      <c r="R77" s="1091"/>
      <c r="S77" s="1091"/>
      <c r="T77" s="1091"/>
      <c r="U77" s="1091"/>
      <c r="V77" s="1091"/>
      <c r="W77" s="1091"/>
      <c r="X77" s="1091"/>
      <c r="Y77" s="1091"/>
      <c r="Z77" s="1091"/>
      <c r="AA77" s="1091"/>
      <c r="AB77" s="1091"/>
      <c r="AC77" s="1091"/>
      <c r="AD77" s="1112"/>
      <c r="AE77" s="1113"/>
      <c r="AF77" s="1113"/>
      <c r="AG77" s="1113"/>
      <c r="AH77" s="1113"/>
      <c r="AI77" s="1113"/>
      <c r="AJ77" s="1114"/>
      <c r="AK77" s="1091"/>
      <c r="AL77" s="1091"/>
      <c r="AM77" s="1091"/>
      <c r="AN77" s="1091"/>
      <c r="AO77" s="1091"/>
      <c r="AP77" s="1091"/>
      <c r="AQ77" s="1091"/>
      <c r="AR77" s="1091"/>
      <c r="AS77" s="1091"/>
      <c r="AT77" s="1091"/>
      <c r="AU77" s="1091"/>
      <c r="AV77" s="1091"/>
      <c r="AW77" s="1091"/>
      <c r="AX77" s="1091"/>
      <c r="AY77" s="1112"/>
      <c r="AZ77" s="1113"/>
      <c r="BA77" s="1113"/>
      <c r="BB77" s="1113"/>
      <c r="BC77" s="1113"/>
      <c r="BD77" s="1113"/>
      <c r="BE77" s="1114"/>
      <c r="BF77" s="1091"/>
      <c r="BG77" s="1091"/>
      <c r="BH77" s="1091"/>
      <c r="BI77" s="1091"/>
      <c r="BJ77" s="1091"/>
      <c r="BK77" s="1091"/>
      <c r="BL77" s="1091"/>
      <c r="BM77" s="1091"/>
    </row>
    <row r="78" spans="1:65" ht="10.5" customHeight="1" x14ac:dyDescent="0.4">
      <c r="A78" s="1091"/>
      <c r="B78" s="1091"/>
      <c r="C78" s="1091"/>
      <c r="D78" s="1091"/>
      <c r="E78" s="1091"/>
      <c r="F78" s="1091"/>
      <c r="G78" s="1105"/>
      <c r="H78" s="1104"/>
      <c r="I78" s="1091"/>
      <c r="J78" s="1091"/>
      <c r="K78" s="1091"/>
      <c r="L78" s="1091"/>
      <c r="M78" s="1091"/>
      <c r="N78" s="1091"/>
      <c r="O78" s="1105"/>
      <c r="P78" s="1091"/>
      <c r="Q78" s="1091"/>
      <c r="R78" s="1091"/>
      <c r="S78" s="1091"/>
      <c r="T78" s="1091"/>
      <c r="U78" s="1091"/>
      <c r="V78" s="1091"/>
      <c r="W78" s="1122" t="s">
        <v>924</v>
      </c>
      <c r="X78" s="1123"/>
      <c r="Y78" s="1123"/>
      <c r="Z78" s="1123"/>
      <c r="AA78" s="1123"/>
      <c r="AB78" s="1123"/>
      <c r="AC78" s="1123"/>
      <c r="AD78" s="1112"/>
      <c r="AE78" s="1113"/>
      <c r="AF78" s="1113"/>
      <c r="AG78" s="1113"/>
      <c r="AH78" s="1113"/>
      <c r="AI78" s="1113"/>
      <c r="AJ78" s="1114"/>
      <c r="AK78" s="1091"/>
      <c r="AL78" s="1091"/>
      <c r="AM78" s="1091"/>
      <c r="AN78" s="1091"/>
      <c r="AO78" s="1091"/>
      <c r="AP78" s="1091"/>
      <c r="AQ78" s="1091"/>
      <c r="AR78" s="1122" t="s">
        <v>924</v>
      </c>
      <c r="AS78" s="1123"/>
      <c r="AT78" s="1123"/>
      <c r="AU78" s="1123"/>
      <c r="AV78" s="1123"/>
      <c r="AW78" s="1123"/>
      <c r="AX78" s="1123"/>
      <c r="AY78" s="1112"/>
      <c r="AZ78" s="1113"/>
      <c r="BA78" s="1113"/>
      <c r="BB78" s="1113"/>
      <c r="BC78" s="1113"/>
      <c r="BD78" s="1113"/>
      <c r="BE78" s="1114"/>
      <c r="BF78" s="1091"/>
      <c r="BG78" s="1091"/>
      <c r="BH78" s="1091"/>
      <c r="BI78" s="1091"/>
      <c r="BJ78" s="1091"/>
      <c r="BK78" s="1091"/>
      <c r="BL78" s="1091"/>
      <c r="BM78" s="1091"/>
    </row>
    <row r="79" spans="1:65" ht="10.5" customHeight="1" x14ac:dyDescent="0.4">
      <c r="A79" s="1092"/>
      <c r="B79" s="1092"/>
      <c r="C79" s="1092"/>
      <c r="D79" s="1092"/>
      <c r="E79" s="1092"/>
      <c r="F79" s="1092"/>
      <c r="G79" s="1107"/>
      <c r="H79" s="1106"/>
      <c r="I79" s="1092"/>
      <c r="J79" s="1092"/>
      <c r="K79" s="1092"/>
      <c r="L79" s="1092"/>
      <c r="M79" s="1092"/>
      <c r="N79" s="1092"/>
      <c r="O79" s="1107"/>
      <c r="P79" s="1092"/>
      <c r="Q79" s="1092"/>
      <c r="R79" s="1092"/>
      <c r="S79" s="1092"/>
      <c r="T79" s="1092"/>
      <c r="U79" s="1092"/>
      <c r="V79" s="1092"/>
      <c r="W79" s="1106"/>
      <c r="X79" s="1092"/>
      <c r="Y79" s="1092"/>
      <c r="Z79" s="1092"/>
      <c r="AA79" s="1092"/>
      <c r="AB79" s="1092"/>
      <c r="AC79" s="1092"/>
      <c r="AD79" s="1115"/>
      <c r="AE79" s="1116"/>
      <c r="AF79" s="1116"/>
      <c r="AG79" s="1116"/>
      <c r="AH79" s="1116"/>
      <c r="AI79" s="1116"/>
      <c r="AJ79" s="1117"/>
      <c r="AK79" s="1092"/>
      <c r="AL79" s="1092"/>
      <c r="AM79" s="1092"/>
      <c r="AN79" s="1092"/>
      <c r="AO79" s="1092"/>
      <c r="AP79" s="1092"/>
      <c r="AQ79" s="1092"/>
      <c r="AR79" s="1106"/>
      <c r="AS79" s="1092"/>
      <c r="AT79" s="1092"/>
      <c r="AU79" s="1092"/>
      <c r="AV79" s="1092"/>
      <c r="AW79" s="1092"/>
      <c r="AX79" s="1092"/>
      <c r="AY79" s="1115"/>
      <c r="AZ79" s="1116"/>
      <c r="BA79" s="1116"/>
      <c r="BB79" s="1116"/>
      <c r="BC79" s="1116"/>
      <c r="BD79" s="1116"/>
      <c r="BE79" s="1117"/>
      <c r="BF79" s="1092"/>
      <c r="BG79" s="1092"/>
      <c r="BH79" s="1092"/>
      <c r="BI79" s="1092"/>
      <c r="BJ79" s="1092"/>
      <c r="BK79" s="1092"/>
      <c r="BL79" s="1092"/>
      <c r="BM79" s="1092"/>
    </row>
    <row r="80" spans="1:65" x14ac:dyDescent="0.4">
      <c r="G80" s="477"/>
      <c r="H80" s="1097"/>
      <c r="I80" s="1098"/>
      <c r="J80" s="1098"/>
      <c r="K80" s="1098"/>
      <c r="L80" s="1098"/>
      <c r="M80" s="1098"/>
      <c r="N80" s="1098"/>
      <c r="O80" s="1098"/>
    </row>
    <row r="81" spans="1:65" ht="18" customHeight="1" x14ac:dyDescent="0.4">
      <c r="B81" s="1133">
        <v>27</v>
      </c>
      <c r="C81" s="1133"/>
      <c r="D81" s="1132">
        <v>12</v>
      </c>
      <c r="E81" s="1132"/>
      <c r="F81" s="1132"/>
      <c r="G81" s="482"/>
      <c r="H81" s="1095">
        <v>3350363</v>
      </c>
      <c r="I81" s="1096"/>
      <c r="J81" s="1096"/>
      <c r="K81" s="1096"/>
      <c r="L81" s="1096"/>
      <c r="M81" s="1096"/>
      <c r="N81" s="1096"/>
      <c r="O81" s="1096"/>
      <c r="P81" s="1093">
        <v>576407</v>
      </c>
      <c r="Q81" s="1093"/>
      <c r="R81" s="1093"/>
      <c r="S81" s="1093"/>
      <c r="T81" s="1093"/>
      <c r="U81" s="1093"/>
      <c r="V81" s="1093"/>
      <c r="W81" s="1093">
        <v>89310</v>
      </c>
      <c r="X81" s="1093"/>
      <c r="Y81" s="1093"/>
      <c r="Z81" s="1093"/>
      <c r="AA81" s="1093"/>
      <c r="AB81" s="1093"/>
      <c r="AC81" s="1093"/>
      <c r="AD81" s="1093">
        <v>10182</v>
      </c>
      <c r="AE81" s="1093"/>
      <c r="AF81" s="1093"/>
      <c r="AG81" s="1093"/>
      <c r="AH81" s="1093"/>
      <c r="AI81" s="1093"/>
      <c r="AJ81" s="1093"/>
      <c r="AK81" s="1093">
        <v>2554137</v>
      </c>
      <c r="AL81" s="1093"/>
      <c r="AM81" s="1093"/>
      <c r="AN81" s="1093"/>
      <c r="AO81" s="1093"/>
      <c r="AP81" s="1093"/>
      <c r="AQ81" s="1093"/>
      <c r="AR81" s="1093">
        <v>706841</v>
      </c>
      <c r="AS81" s="1093"/>
      <c r="AT81" s="1093"/>
      <c r="AU81" s="1093"/>
      <c r="AV81" s="1093"/>
      <c r="AW81" s="1093"/>
      <c r="AX81" s="1093"/>
      <c r="AY81" s="1093">
        <v>60126</v>
      </c>
      <c r="AZ81" s="1093"/>
      <c r="BA81" s="1093"/>
      <c r="BB81" s="1093"/>
      <c r="BC81" s="1093"/>
      <c r="BD81" s="1093"/>
      <c r="BE81" s="1093"/>
      <c r="BF81" s="1093">
        <v>149511</v>
      </c>
      <c r="BG81" s="1093"/>
      <c r="BH81" s="1093"/>
      <c r="BI81" s="1093"/>
      <c r="BJ81" s="1093"/>
      <c r="BK81" s="1093"/>
      <c r="BL81" s="1093"/>
      <c r="BM81" s="1093"/>
    </row>
    <row r="82" spans="1:65" ht="18" customHeight="1" x14ac:dyDescent="0.4">
      <c r="B82" s="1133">
        <v>28</v>
      </c>
      <c r="C82" s="1133"/>
      <c r="D82" s="1132">
        <v>12</v>
      </c>
      <c r="E82" s="1132"/>
      <c r="F82" s="1132"/>
      <c r="G82" s="482"/>
      <c r="H82" s="1095">
        <v>3377404</v>
      </c>
      <c r="I82" s="1096"/>
      <c r="J82" s="1096"/>
      <c r="K82" s="1096"/>
      <c r="L82" s="1096"/>
      <c r="M82" s="1096"/>
      <c r="N82" s="1096"/>
      <c r="O82" s="1096"/>
      <c r="P82" s="1093">
        <v>574115</v>
      </c>
      <c r="Q82" s="1093"/>
      <c r="R82" s="1093"/>
      <c r="S82" s="1093"/>
      <c r="T82" s="1093"/>
      <c r="U82" s="1093"/>
      <c r="V82" s="1093"/>
      <c r="W82" s="1093">
        <v>90454</v>
      </c>
      <c r="X82" s="1093"/>
      <c r="Y82" s="1093"/>
      <c r="Z82" s="1093"/>
      <c r="AA82" s="1093"/>
      <c r="AB82" s="1093"/>
      <c r="AC82" s="1093"/>
      <c r="AD82" s="1093">
        <v>10506</v>
      </c>
      <c r="AE82" s="1093"/>
      <c r="AF82" s="1093"/>
      <c r="AG82" s="1093"/>
      <c r="AH82" s="1093"/>
      <c r="AI82" s="1093"/>
      <c r="AJ82" s="1093"/>
      <c r="AK82" s="1093">
        <v>2581078</v>
      </c>
      <c r="AL82" s="1093"/>
      <c r="AM82" s="1093"/>
      <c r="AN82" s="1093"/>
      <c r="AO82" s="1093"/>
      <c r="AP82" s="1093"/>
      <c r="AQ82" s="1093"/>
      <c r="AR82" s="1093">
        <v>729174</v>
      </c>
      <c r="AS82" s="1093"/>
      <c r="AT82" s="1093"/>
      <c r="AU82" s="1093"/>
      <c r="AV82" s="1093"/>
      <c r="AW82" s="1093"/>
      <c r="AX82" s="1093"/>
      <c r="AY82" s="1093">
        <v>61147</v>
      </c>
      <c r="AZ82" s="1093"/>
      <c r="BA82" s="1093"/>
      <c r="BB82" s="1093"/>
      <c r="BC82" s="1093"/>
      <c r="BD82" s="1093"/>
      <c r="BE82" s="1093"/>
      <c r="BF82" s="1093">
        <v>150558</v>
      </c>
      <c r="BG82" s="1093"/>
      <c r="BH82" s="1093"/>
      <c r="BI82" s="1093"/>
      <c r="BJ82" s="1093"/>
      <c r="BK82" s="1093"/>
      <c r="BL82" s="1093"/>
      <c r="BM82" s="1093"/>
    </row>
    <row r="83" spans="1:65" ht="18" customHeight="1" x14ac:dyDescent="0.4">
      <c r="B83" s="1133">
        <v>29</v>
      </c>
      <c r="C83" s="1133"/>
      <c r="D83" s="1132">
        <v>12</v>
      </c>
      <c r="E83" s="1132"/>
      <c r="F83" s="1132"/>
      <c r="G83" s="482"/>
      <c r="H83" s="1095">
        <v>3402144</v>
      </c>
      <c r="I83" s="1096"/>
      <c r="J83" s="1096"/>
      <c r="K83" s="1096"/>
      <c r="L83" s="1096"/>
      <c r="M83" s="1096"/>
      <c r="N83" s="1096"/>
      <c r="O83" s="1096"/>
      <c r="P83" s="1093">
        <v>572171</v>
      </c>
      <c r="Q83" s="1093"/>
      <c r="R83" s="1093"/>
      <c r="S83" s="1093"/>
      <c r="T83" s="1093"/>
      <c r="U83" s="1093"/>
      <c r="V83" s="1093"/>
      <c r="W83" s="1093">
        <v>91718</v>
      </c>
      <c r="X83" s="1093"/>
      <c r="Y83" s="1093"/>
      <c r="Z83" s="1093"/>
      <c r="AA83" s="1093"/>
      <c r="AB83" s="1093"/>
      <c r="AC83" s="1093"/>
      <c r="AD83" s="1093">
        <v>10637</v>
      </c>
      <c r="AE83" s="1093"/>
      <c r="AF83" s="1093"/>
      <c r="AG83" s="1093"/>
      <c r="AH83" s="1093"/>
      <c r="AI83" s="1093"/>
      <c r="AJ83" s="1093"/>
      <c r="AK83" s="1093">
        <v>2605099</v>
      </c>
      <c r="AL83" s="1093"/>
      <c r="AM83" s="1093"/>
      <c r="AN83" s="1093"/>
      <c r="AO83" s="1093"/>
      <c r="AP83" s="1093"/>
      <c r="AQ83" s="1093"/>
      <c r="AR83" s="1093">
        <v>752548</v>
      </c>
      <c r="AS83" s="1093"/>
      <c r="AT83" s="1093"/>
      <c r="AU83" s="1093"/>
      <c r="AV83" s="1093"/>
      <c r="AW83" s="1093"/>
      <c r="AX83" s="1093"/>
      <c r="AY83" s="1093">
        <v>61910</v>
      </c>
      <c r="AZ83" s="1093"/>
      <c r="BA83" s="1093"/>
      <c r="BB83" s="1093"/>
      <c r="BC83" s="1093"/>
      <c r="BD83" s="1093"/>
      <c r="BE83" s="1093"/>
      <c r="BF83" s="1093">
        <v>152327</v>
      </c>
      <c r="BG83" s="1093"/>
      <c r="BH83" s="1093"/>
      <c r="BI83" s="1093"/>
      <c r="BJ83" s="1093"/>
      <c r="BK83" s="1093"/>
      <c r="BL83" s="1093"/>
      <c r="BM83" s="1093"/>
    </row>
    <row r="84" spans="1:65" ht="21" x14ac:dyDescent="0.4">
      <c r="B84" s="1303"/>
      <c r="C84" s="1303"/>
      <c r="D84" s="1090"/>
      <c r="E84" s="1090"/>
      <c r="F84" s="1090"/>
      <c r="G84" s="482"/>
      <c r="H84" s="1095"/>
      <c r="I84" s="1096"/>
      <c r="J84" s="1096"/>
      <c r="K84" s="1096"/>
      <c r="L84" s="1096"/>
      <c r="M84" s="1096"/>
      <c r="N84" s="1096"/>
      <c r="O84" s="1096"/>
      <c r="P84" s="1093"/>
      <c r="Q84" s="1093"/>
      <c r="R84" s="1093"/>
      <c r="S84" s="1093"/>
      <c r="T84" s="1093"/>
      <c r="U84" s="1093"/>
      <c r="V84" s="1093"/>
      <c r="W84" s="1093"/>
      <c r="X84" s="1093"/>
      <c r="Y84" s="1093"/>
      <c r="Z84" s="1093"/>
      <c r="AA84" s="1093"/>
      <c r="AB84" s="1093"/>
      <c r="AC84" s="1093"/>
      <c r="AD84" s="1093"/>
      <c r="AE84" s="1093"/>
      <c r="AF84" s="1093"/>
      <c r="AG84" s="1093"/>
      <c r="AH84" s="1093"/>
      <c r="AI84" s="1093"/>
      <c r="AJ84" s="1093"/>
      <c r="AK84" s="1093"/>
      <c r="AL84" s="1093"/>
      <c r="AM84" s="1093"/>
      <c r="AN84" s="1093"/>
      <c r="AO84" s="1093"/>
      <c r="AP84" s="1093"/>
      <c r="AQ84" s="1093"/>
      <c r="AR84" s="1093"/>
      <c r="AS84" s="1093"/>
      <c r="AT84" s="1093"/>
      <c r="AU84" s="1093"/>
      <c r="AV84" s="1093"/>
      <c r="AW84" s="1093"/>
      <c r="AX84" s="1093"/>
      <c r="AY84" s="1093"/>
      <c r="AZ84" s="1093"/>
      <c r="BA84" s="1093"/>
      <c r="BB84" s="1093"/>
      <c r="BC84" s="1093"/>
      <c r="BD84" s="1093"/>
      <c r="BE84" s="1093"/>
      <c r="BF84" s="1093"/>
      <c r="BG84" s="1093"/>
      <c r="BH84" s="1093"/>
      <c r="BI84" s="1093"/>
      <c r="BJ84" s="1093"/>
      <c r="BK84" s="1093"/>
      <c r="BL84" s="1093"/>
      <c r="BM84" s="1093"/>
    </row>
    <row r="85" spans="1:65" ht="18" customHeight="1" x14ac:dyDescent="0.4">
      <c r="B85" s="1303">
        <v>30</v>
      </c>
      <c r="C85" s="1303"/>
      <c r="D85" s="1090">
        <v>6</v>
      </c>
      <c r="E85" s="1090"/>
      <c r="F85" s="1090"/>
      <c r="G85" s="482"/>
      <c r="H85" s="1095">
        <v>3401047</v>
      </c>
      <c r="I85" s="1096"/>
      <c r="J85" s="1096"/>
      <c r="K85" s="1096"/>
      <c r="L85" s="1096"/>
      <c r="M85" s="1096"/>
      <c r="N85" s="1096"/>
      <c r="O85" s="1096"/>
      <c r="P85" s="1093">
        <v>570185</v>
      </c>
      <c r="Q85" s="1093"/>
      <c r="R85" s="1093"/>
      <c r="S85" s="1093"/>
      <c r="T85" s="1093"/>
      <c r="U85" s="1093"/>
      <c r="V85" s="1093"/>
      <c r="W85" s="1093">
        <v>92302</v>
      </c>
      <c r="X85" s="1093"/>
      <c r="Y85" s="1093"/>
      <c r="Z85" s="1093"/>
      <c r="AA85" s="1093"/>
      <c r="AB85" s="1093"/>
      <c r="AC85" s="1093"/>
      <c r="AD85" s="1093">
        <v>10694</v>
      </c>
      <c r="AE85" s="1093"/>
      <c r="AF85" s="1093"/>
      <c r="AG85" s="1093"/>
      <c r="AH85" s="1093"/>
      <c r="AI85" s="1093"/>
      <c r="AJ85" s="1093"/>
      <c r="AK85" s="1093">
        <v>2605211</v>
      </c>
      <c r="AL85" s="1093"/>
      <c r="AM85" s="1093"/>
      <c r="AN85" s="1093"/>
      <c r="AO85" s="1093"/>
      <c r="AP85" s="1093"/>
      <c r="AQ85" s="1093"/>
      <c r="AR85" s="1093">
        <v>761394</v>
      </c>
      <c r="AS85" s="1093"/>
      <c r="AT85" s="1093"/>
      <c r="AU85" s="1093"/>
      <c r="AV85" s="1093"/>
      <c r="AW85" s="1093"/>
      <c r="AX85" s="1093"/>
      <c r="AY85" s="1093">
        <v>62338</v>
      </c>
      <c r="AZ85" s="1093"/>
      <c r="BA85" s="1093"/>
      <c r="BB85" s="1093"/>
      <c r="BC85" s="1093"/>
      <c r="BD85" s="1093"/>
      <c r="BE85" s="1093"/>
      <c r="BF85" s="1093">
        <v>152619</v>
      </c>
      <c r="BG85" s="1093"/>
      <c r="BH85" s="1093"/>
      <c r="BI85" s="1093"/>
      <c r="BJ85" s="1093"/>
      <c r="BK85" s="1093"/>
      <c r="BL85" s="1093"/>
      <c r="BM85" s="1093"/>
    </row>
    <row r="86" spans="1:65" ht="18" customHeight="1" x14ac:dyDescent="0.4">
      <c r="B86" s="1303">
        <f>IF(D86=1,B85+1,B85)</f>
        <v>30</v>
      </c>
      <c r="C86" s="1303"/>
      <c r="D86" s="1090">
        <f>IF(D85=12,1,D85+1)</f>
        <v>7</v>
      </c>
      <c r="E86" s="1090"/>
      <c r="F86" s="1090"/>
      <c r="G86" s="482"/>
      <c r="H86" s="1095">
        <v>3405737</v>
      </c>
      <c r="I86" s="1096"/>
      <c r="J86" s="1096"/>
      <c r="K86" s="1096"/>
      <c r="L86" s="1096"/>
      <c r="M86" s="1096"/>
      <c r="N86" s="1096"/>
      <c r="O86" s="1096"/>
      <c r="P86" s="1093">
        <v>570370</v>
      </c>
      <c r="Q86" s="1093"/>
      <c r="R86" s="1093"/>
      <c r="S86" s="1093"/>
      <c r="T86" s="1093"/>
      <c r="U86" s="1093"/>
      <c r="V86" s="1093"/>
      <c r="W86" s="1093">
        <v>92400</v>
      </c>
      <c r="X86" s="1093"/>
      <c r="Y86" s="1093"/>
      <c r="Z86" s="1093"/>
      <c r="AA86" s="1093"/>
      <c r="AB86" s="1093"/>
      <c r="AC86" s="1093"/>
      <c r="AD86" s="1093">
        <v>10686</v>
      </c>
      <c r="AE86" s="1093"/>
      <c r="AF86" s="1093"/>
      <c r="AG86" s="1093"/>
      <c r="AH86" s="1093"/>
      <c r="AI86" s="1093"/>
      <c r="AJ86" s="1093"/>
      <c r="AK86" s="1093">
        <v>2609201</v>
      </c>
      <c r="AL86" s="1093"/>
      <c r="AM86" s="1093"/>
      <c r="AN86" s="1093"/>
      <c r="AO86" s="1093"/>
      <c r="AP86" s="1093"/>
      <c r="AQ86" s="1093"/>
      <c r="AR86" s="1093">
        <v>763247</v>
      </c>
      <c r="AS86" s="1093"/>
      <c r="AT86" s="1093"/>
      <c r="AU86" s="1093"/>
      <c r="AV86" s="1093"/>
      <c r="AW86" s="1093"/>
      <c r="AX86" s="1093"/>
      <c r="AY86" s="1093">
        <v>62439</v>
      </c>
      <c r="AZ86" s="1093"/>
      <c r="BA86" s="1093"/>
      <c r="BB86" s="1093"/>
      <c r="BC86" s="1093"/>
      <c r="BD86" s="1093"/>
      <c r="BE86" s="1093"/>
      <c r="BF86" s="1093">
        <v>153041</v>
      </c>
      <c r="BG86" s="1093"/>
      <c r="BH86" s="1093"/>
      <c r="BI86" s="1093"/>
      <c r="BJ86" s="1093"/>
      <c r="BK86" s="1093"/>
      <c r="BL86" s="1093"/>
      <c r="BM86" s="1093"/>
    </row>
    <row r="87" spans="1:65" ht="18" customHeight="1" x14ac:dyDescent="0.4">
      <c r="B87" s="1303">
        <f>IF(D87=1,B86+1,B86)</f>
        <v>30</v>
      </c>
      <c r="C87" s="1303"/>
      <c r="D87" s="1090">
        <f>IF(D86=12,1,D86+1)</f>
        <v>8</v>
      </c>
      <c r="E87" s="1090"/>
      <c r="F87" s="1090"/>
      <c r="G87" s="482"/>
      <c r="H87" s="1095">
        <v>3408195</v>
      </c>
      <c r="I87" s="1096"/>
      <c r="J87" s="1096"/>
      <c r="K87" s="1096"/>
      <c r="L87" s="1096"/>
      <c r="M87" s="1096"/>
      <c r="N87" s="1096"/>
      <c r="O87" s="1096"/>
      <c r="P87" s="1093">
        <v>570354</v>
      </c>
      <c r="Q87" s="1093"/>
      <c r="R87" s="1093"/>
      <c r="S87" s="1093"/>
      <c r="T87" s="1093"/>
      <c r="U87" s="1093"/>
      <c r="V87" s="1093"/>
      <c r="W87" s="1093">
        <v>92519</v>
      </c>
      <c r="X87" s="1093"/>
      <c r="Y87" s="1093"/>
      <c r="Z87" s="1093"/>
      <c r="AA87" s="1093"/>
      <c r="AB87" s="1093"/>
      <c r="AC87" s="1093"/>
      <c r="AD87" s="1093">
        <v>10687</v>
      </c>
      <c r="AE87" s="1093"/>
      <c r="AF87" s="1093"/>
      <c r="AG87" s="1093"/>
      <c r="AH87" s="1093"/>
      <c r="AI87" s="1093"/>
      <c r="AJ87" s="1093"/>
      <c r="AK87" s="1093">
        <v>2611088</v>
      </c>
      <c r="AL87" s="1093"/>
      <c r="AM87" s="1093"/>
      <c r="AN87" s="1093"/>
      <c r="AO87" s="1093"/>
      <c r="AP87" s="1093"/>
      <c r="AQ87" s="1093"/>
      <c r="AR87" s="1093">
        <v>764910</v>
      </c>
      <c r="AS87" s="1093"/>
      <c r="AT87" s="1093"/>
      <c r="AU87" s="1093"/>
      <c r="AV87" s="1093"/>
      <c r="AW87" s="1093"/>
      <c r="AX87" s="1093"/>
      <c r="AY87" s="1093">
        <v>62495</v>
      </c>
      <c r="AZ87" s="1093"/>
      <c r="BA87" s="1093"/>
      <c r="BB87" s="1093"/>
      <c r="BC87" s="1093"/>
      <c r="BD87" s="1093"/>
      <c r="BE87" s="1093"/>
      <c r="BF87" s="1093">
        <v>153571</v>
      </c>
      <c r="BG87" s="1093"/>
      <c r="BH87" s="1093"/>
      <c r="BI87" s="1093"/>
      <c r="BJ87" s="1093"/>
      <c r="BK87" s="1093"/>
      <c r="BL87" s="1093"/>
      <c r="BM87" s="1093"/>
    </row>
    <row r="88" spans="1:65" ht="18" customHeight="1" x14ac:dyDescent="0.4">
      <c r="B88" s="1303">
        <f>IF(D88=1,B87+1,B87)</f>
        <v>30</v>
      </c>
      <c r="C88" s="1303"/>
      <c r="D88" s="1090">
        <f>IF(D87=12,1,D87+1)</f>
        <v>9</v>
      </c>
      <c r="E88" s="1090"/>
      <c r="F88" s="1090"/>
      <c r="G88" s="482"/>
      <c r="H88" s="1095">
        <v>3415855</v>
      </c>
      <c r="I88" s="1096"/>
      <c r="J88" s="1096"/>
      <c r="K88" s="1096"/>
      <c r="L88" s="1096"/>
      <c r="M88" s="1096"/>
      <c r="N88" s="1096"/>
      <c r="O88" s="1096"/>
      <c r="P88" s="1093">
        <v>571192</v>
      </c>
      <c r="Q88" s="1093"/>
      <c r="R88" s="1093"/>
      <c r="S88" s="1093"/>
      <c r="T88" s="1093"/>
      <c r="U88" s="1093"/>
      <c r="V88" s="1093"/>
      <c r="W88" s="1093">
        <v>92840</v>
      </c>
      <c r="X88" s="1093"/>
      <c r="Y88" s="1093"/>
      <c r="Z88" s="1093"/>
      <c r="AA88" s="1093"/>
      <c r="AB88" s="1093"/>
      <c r="AC88" s="1093"/>
      <c r="AD88" s="1093">
        <v>10713</v>
      </c>
      <c r="AE88" s="1093"/>
      <c r="AF88" s="1093"/>
      <c r="AG88" s="1093"/>
      <c r="AH88" s="1093"/>
      <c r="AI88" s="1093"/>
      <c r="AJ88" s="1093"/>
      <c r="AK88" s="1093">
        <v>2617219</v>
      </c>
      <c r="AL88" s="1093"/>
      <c r="AM88" s="1093"/>
      <c r="AN88" s="1093"/>
      <c r="AO88" s="1093"/>
      <c r="AP88" s="1093"/>
      <c r="AQ88" s="1093"/>
      <c r="AR88" s="1093">
        <v>768371</v>
      </c>
      <c r="AS88" s="1093"/>
      <c r="AT88" s="1093"/>
      <c r="AU88" s="1093"/>
      <c r="AV88" s="1093"/>
      <c r="AW88" s="1093"/>
      <c r="AX88" s="1093"/>
      <c r="AY88" s="1093">
        <v>62657</v>
      </c>
      <c r="AZ88" s="1093"/>
      <c r="BA88" s="1093"/>
      <c r="BB88" s="1093"/>
      <c r="BC88" s="1093"/>
      <c r="BD88" s="1093"/>
      <c r="BE88" s="1093"/>
      <c r="BF88" s="1093">
        <v>154074</v>
      </c>
      <c r="BG88" s="1093"/>
      <c r="BH88" s="1093"/>
      <c r="BI88" s="1093"/>
      <c r="BJ88" s="1093"/>
      <c r="BK88" s="1093"/>
      <c r="BL88" s="1093"/>
      <c r="BM88" s="1093"/>
    </row>
    <row r="89" spans="1:65" ht="18" customHeight="1" x14ac:dyDescent="0.4">
      <c r="B89" s="1303">
        <f>IF(D89=1,B88+1,B88)</f>
        <v>30</v>
      </c>
      <c r="C89" s="1303"/>
      <c r="D89" s="1090">
        <f>IF(D88=12,1,D88+1)</f>
        <v>10</v>
      </c>
      <c r="E89" s="1090"/>
      <c r="F89" s="1090"/>
      <c r="G89" s="482"/>
      <c r="H89" s="1095">
        <v>3416374</v>
      </c>
      <c r="I89" s="1096"/>
      <c r="J89" s="1096"/>
      <c r="K89" s="1096"/>
      <c r="L89" s="1096"/>
      <c r="M89" s="1096"/>
      <c r="N89" s="1096"/>
      <c r="O89" s="1096"/>
      <c r="P89" s="1093">
        <v>571322</v>
      </c>
      <c r="Q89" s="1093"/>
      <c r="R89" s="1093"/>
      <c r="S89" s="1093"/>
      <c r="T89" s="1093"/>
      <c r="U89" s="1093"/>
      <c r="V89" s="1093"/>
      <c r="W89" s="1093">
        <v>92905</v>
      </c>
      <c r="X89" s="1093"/>
      <c r="Y89" s="1093"/>
      <c r="Z89" s="1093"/>
      <c r="AA89" s="1093"/>
      <c r="AB89" s="1093"/>
      <c r="AC89" s="1093"/>
      <c r="AD89" s="1093">
        <v>10706</v>
      </c>
      <c r="AE89" s="1093"/>
      <c r="AF89" s="1093"/>
      <c r="AG89" s="1093"/>
      <c r="AH89" s="1093"/>
      <c r="AI89" s="1093"/>
      <c r="AJ89" s="1093"/>
      <c r="AK89" s="1093">
        <v>2617225</v>
      </c>
      <c r="AL89" s="1093"/>
      <c r="AM89" s="1093"/>
      <c r="AN89" s="1093"/>
      <c r="AO89" s="1093"/>
      <c r="AP89" s="1093"/>
      <c r="AQ89" s="1093"/>
      <c r="AR89" s="1308">
        <v>769588</v>
      </c>
      <c r="AS89" s="1308"/>
      <c r="AT89" s="1308"/>
      <c r="AU89" s="1308"/>
      <c r="AV89" s="1308"/>
      <c r="AW89" s="1308"/>
      <c r="AX89" s="1308"/>
      <c r="AY89" s="1093">
        <v>62648</v>
      </c>
      <c r="AZ89" s="1093"/>
      <c r="BA89" s="1093"/>
      <c r="BB89" s="1093"/>
      <c r="BC89" s="1093"/>
      <c r="BD89" s="1093"/>
      <c r="BE89" s="1093"/>
      <c r="BF89" s="1093">
        <v>154473</v>
      </c>
      <c r="BG89" s="1093"/>
      <c r="BH89" s="1093"/>
      <c r="BI89" s="1093"/>
      <c r="BJ89" s="1093"/>
      <c r="BK89" s="1093"/>
      <c r="BL89" s="1093"/>
      <c r="BM89" s="1093"/>
    </row>
    <row r="90" spans="1:65" ht="18" customHeight="1" x14ac:dyDescent="0.4">
      <c r="B90" s="1303">
        <f>IF(D90=1,B89+1,B89)</f>
        <v>30</v>
      </c>
      <c r="C90" s="1303"/>
      <c r="D90" s="1090">
        <f>IF(D89=12,1,D89+1)</f>
        <v>11</v>
      </c>
      <c r="E90" s="1090"/>
      <c r="F90" s="1090"/>
      <c r="G90" s="482"/>
      <c r="H90" s="1095">
        <v>3420414</v>
      </c>
      <c r="I90" s="1096"/>
      <c r="J90" s="1096"/>
      <c r="K90" s="1096"/>
      <c r="L90" s="1096"/>
      <c r="M90" s="1096"/>
      <c r="N90" s="1096"/>
      <c r="O90" s="1096"/>
      <c r="P90" s="1093">
        <v>571924</v>
      </c>
      <c r="Q90" s="1093"/>
      <c r="R90" s="1093"/>
      <c r="S90" s="1093"/>
      <c r="T90" s="1093"/>
      <c r="U90" s="1093"/>
      <c r="V90" s="1093"/>
      <c r="W90" s="1093">
        <v>93094</v>
      </c>
      <c r="X90" s="1093"/>
      <c r="Y90" s="1093"/>
      <c r="Z90" s="1093"/>
      <c r="AA90" s="1093"/>
      <c r="AB90" s="1093"/>
      <c r="AC90" s="1093"/>
      <c r="AD90" s="1093">
        <v>10731</v>
      </c>
      <c r="AE90" s="1093"/>
      <c r="AF90" s="1093"/>
      <c r="AG90" s="1093"/>
      <c r="AH90" s="1093"/>
      <c r="AI90" s="1093"/>
      <c r="AJ90" s="1093"/>
      <c r="AK90" s="1093">
        <v>2620073</v>
      </c>
      <c r="AL90" s="1093"/>
      <c r="AM90" s="1093"/>
      <c r="AN90" s="1093"/>
      <c r="AO90" s="1093"/>
      <c r="AP90" s="1093"/>
      <c r="AQ90" s="1093"/>
      <c r="AR90" s="1093">
        <v>771815</v>
      </c>
      <c r="AS90" s="1093"/>
      <c r="AT90" s="1093"/>
      <c r="AU90" s="1093"/>
      <c r="AV90" s="1093"/>
      <c r="AW90" s="1093"/>
      <c r="AX90" s="1093"/>
      <c r="AY90" s="1093">
        <v>62790</v>
      </c>
      <c r="AZ90" s="1093"/>
      <c r="BA90" s="1093"/>
      <c r="BB90" s="1093"/>
      <c r="BC90" s="1093"/>
      <c r="BD90" s="1093"/>
      <c r="BE90" s="1093"/>
      <c r="BF90" s="1093">
        <v>154896</v>
      </c>
      <c r="BG90" s="1093"/>
      <c r="BH90" s="1093"/>
      <c r="BI90" s="1093"/>
      <c r="BJ90" s="1093"/>
      <c r="BK90" s="1093"/>
      <c r="BL90" s="1093"/>
      <c r="BM90" s="1093"/>
    </row>
    <row r="91" spans="1:65" ht="10.5" customHeight="1" thickBot="1" x14ac:dyDescent="0.45">
      <c r="A91" s="324"/>
      <c r="B91" s="594"/>
      <c r="C91" s="594"/>
      <c r="D91" s="469"/>
      <c r="E91" s="469"/>
      <c r="F91" s="469"/>
      <c r="G91" s="483"/>
      <c r="H91" s="489"/>
      <c r="I91" s="490"/>
      <c r="J91" s="490"/>
      <c r="K91" s="490"/>
      <c r="L91" s="490"/>
      <c r="M91" s="490"/>
      <c r="N91" s="490"/>
      <c r="O91" s="490"/>
      <c r="P91" s="490"/>
      <c r="Q91" s="490"/>
      <c r="R91" s="490"/>
      <c r="S91" s="490"/>
      <c r="T91" s="490"/>
      <c r="U91" s="490"/>
      <c r="V91" s="490"/>
      <c r="W91" s="490"/>
      <c r="X91" s="490"/>
      <c r="Y91" s="490"/>
      <c r="Z91" s="490"/>
      <c r="AA91" s="490"/>
      <c r="AB91" s="490"/>
      <c r="AC91" s="490"/>
      <c r="AD91" s="490"/>
      <c r="AE91" s="490"/>
      <c r="AF91" s="490"/>
      <c r="AG91" s="490"/>
      <c r="AH91" s="490"/>
      <c r="AI91" s="490"/>
      <c r="AJ91" s="490"/>
      <c r="AK91" s="490"/>
      <c r="AL91" s="490"/>
      <c r="AM91" s="490"/>
      <c r="AN91" s="490"/>
      <c r="AO91" s="490"/>
      <c r="AP91" s="490"/>
      <c r="AQ91" s="490"/>
      <c r="AR91" s="490"/>
      <c r="AS91" s="490"/>
      <c r="AT91" s="490"/>
      <c r="AU91" s="490"/>
      <c r="AV91" s="490"/>
      <c r="AW91" s="490"/>
      <c r="AX91" s="490"/>
      <c r="AY91" s="490"/>
      <c r="AZ91" s="490"/>
      <c r="BA91" s="490"/>
      <c r="BB91" s="490"/>
      <c r="BC91" s="490"/>
      <c r="BD91" s="490"/>
      <c r="BE91" s="490"/>
      <c r="BF91" s="490"/>
      <c r="BG91" s="490"/>
      <c r="BH91" s="490"/>
      <c r="BI91" s="490"/>
      <c r="BJ91" s="490"/>
      <c r="BK91" s="490"/>
      <c r="BL91" s="490"/>
      <c r="BM91" s="490"/>
    </row>
    <row r="92" spans="1:65" ht="18" customHeight="1" x14ac:dyDescent="0.4">
      <c r="A92" s="457" t="s">
        <v>927</v>
      </c>
      <c r="B92" s="491"/>
    </row>
    <row r="93" spans="1:65" ht="18" customHeight="1" x14ac:dyDescent="0.4">
      <c r="A93" s="457" t="s">
        <v>401</v>
      </c>
      <c r="B93" s="491"/>
    </row>
    <row r="94" spans="1:65" ht="18" customHeight="1" x14ac:dyDescent="0.4">
      <c r="A94" s="457"/>
      <c r="B94" s="491"/>
    </row>
    <row r="95" spans="1:65" ht="20.25" x14ac:dyDescent="0.4">
      <c r="A95" s="457"/>
    </row>
  </sheetData>
  <mergeCells count="425">
    <mergeCell ref="B20:C20"/>
    <mergeCell ref="B22:C22"/>
    <mergeCell ref="B24:C24"/>
    <mergeCell ref="B35:C35"/>
    <mergeCell ref="D35:F35"/>
    <mergeCell ref="D37:F37"/>
    <mergeCell ref="A49:G52"/>
    <mergeCell ref="B58:C58"/>
    <mergeCell ref="B15:H15"/>
    <mergeCell ref="B23:C23"/>
    <mergeCell ref="B34:C34"/>
    <mergeCell ref="B21:C21"/>
    <mergeCell ref="D32:F32"/>
    <mergeCell ref="B32:C32"/>
    <mergeCell ref="B28:H28"/>
    <mergeCell ref="B29:H29"/>
    <mergeCell ref="D33:F33"/>
    <mergeCell ref="B19:C19"/>
    <mergeCell ref="D34:F34"/>
    <mergeCell ref="B30:H30"/>
    <mergeCell ref="B18:C18"/>
    <mergeCell ref="D18:F18"/>
    <mergeCell ref="B33:C33"/>
    <mergeCell ref="B31:C31"/>
    <mergeCell ref="D31:F31"/>
    <mergeCell ref="D21:F21"/>
    <mergeCell ref="D23:F23"/>
    <mergeCell ref="AX35:BE35"/>
    <mergeCell ref="AX33:BE33"/>
    <mergeCell ref="BF33:BM33"/>
    <mergeCell ref="AX34:BE34"/>
    <mergeCell ref="BF34:BM34"/>
    <mergeCell ref="BF29:BM29"/>
    <mergeCell ref="AX31:BE31"/>
    <mergeCell ref="BF31:BM31"/>
    <mergeCell ref="AX29:BE29"/>
    <mergeCell ref="AX30:BE30"/>
    <mergeCell ref="BF30:BM30"/>
    <mergeCell ref="AX24:BE24"/>
    <mergeCell ref="J29:Q29"/>
    <mergeCell ref="Z29:AG29"/>
    <mergeCell ref="BF24:BM24"/>
    <mergeCell ref="BF28:BM28"/>
    <mergeCell ref="AX28:BE28"/>
    <mergeCell ref="AX25:BE25"/>
    <mergeCell ref="BF25:BM25"/>
    <mergeCell ref="Z24:AG24"/>
    <mergeCell ref="AP24:AW24"/>
    <mergeCell ref="BG54:BM54"/>
    <mergeCell ref="BA54:BF54"/>
    <mergeCell ref="BA56:BF56"/>
    <mergeCell ref="AT51:AZ52"/>
    <mergeCell ref="BA51:BF52"/>
    <mergeCell ref="AT56:AZ56"/>
    <mergeCell ref="BG51:BM52"/>
    <mergeCell ref="BG56:BM56"/>
    <mergeCell ref="O54:T54"/>
    <mergeCell ref="O51:T52"/>
    <mergeCell ref="U54:Z54"/>
    <mergeCell ref="O56:T56"/>
    <mergeCell ref="U56:Z56"/>
    <mergeCell ref="AA51:AG52"/>
    <mergeCell ref="R37:Y37"/>
    <mergeCell ref="R36:Y36"/>
    <mergeCell ref="AN51:AS52"/>
    <mergeCell ref="AA56:AG56"/>
    <mergeCell ref="J35:Q35"/>
    <mergeCell ref="R35:Y35"/>
    <mergeCell ref="AH31:AO31"/>
    <mergeCell ref="R31:Y31"/>
    <mergeCell ref="J34:Q34"/>
    <mergeCell ref="H56:N56"/>
    <mergeCell ref="H54:N54"/>
    <mergeCell ref="H49:Z50"/>
    <mergeCell ref="H51:N52"/>
    <mergeCell ref="AA49:AS50"/>
    <mergeCell ref="J32:Q32"/>
    <mergeCell ref="Z32:AG32"/>
    <mergeCell ref="R32:Y32"/>
    <mergeCell ref="B84:C84"/>
    <mergeCell ref="H58:N58"/>
    <mergeCell ref="H59:N59"/>
    <mergeCell ref="D59:F59"/>
    <mergeCell ref="D58:F58"/>
    <mergeCell ref="D84:F84"/>
    <mergeCell ref="B59:C59"/>
    <mergeCell ref="B60:C60"/>
    <mergeCell ref="D63:F63"/>
    <mergeCell ref="H84:O84"/>
    <mergeCell ref="O58:T58"/>
    <mergeCell ref="B62:C62"/>
    <mergeCell ref="D61:F61"/>
    <mergeCell ref="D60:F60"/>
    <mergeCell ref="D62:F62"/>
    <mergeCell ref="W82:AC82"/>
    <mergeCell ref="D85:F85"/>
    <mergeCell ref="H87:O87"/>
    <mergeCell ref="B61:C61"/>
    <mergeCell ref="B63:C63"/>
    <mergeCell ref="D81:F81"/>
    <mergeCell ref="B82:C82"/>
    <mergeCell ref="D82:F82"/>
    <mergeCell ref="A76:G79"/>
    <mergeCell ref="B87:C87"/>
    <mergeCell ref="D86:F86"/>
    <mergeCell ref="D87:F87"/>
    <mergeCell ref="H85:O85"/>
    <mergeCell ref="B86:C86"/>
    <mergeCell ref="H86:O86"/>
    <mergeCell ref="B85:C85"/>
    <mergeCell ref="P82:V82"/>
    <mergeCell ref="W84:AC84"/>
    <mergeCell ref="AA63:AG63"/>
    <mergeCell ref="O63:T63"/>
    <mergeCell ref="B83:C83"/>
    <mergeCell ref="D83:F83"/>
    <mergeCell ref="AA61:AG61"/>
    <mergeCell ref="B81:C81"/>
    <mergeCell ref="AD81:AJ81"/>
    <mergeCell ref="AK81:AQ81"/>
    <mergeCell ref="H81:O81"/>
    <mergeCell ref="P81:V81"/>
    <mergeCell ref="W81:AC81"/>
    <mergeCell ref="AD82:AJ82"/>
    <mergeCell ref="AK82:AQ82"/>
    <mergeCell ref="H82:O82"/>
    <mergeCell ref="AP33:AW33"/>
    <mergeCell ref="Z34:AG34"/>
    <mergeCell ref="AH33:AO33"/>
    <mergeCell ref="J33:Q33"/>
    <mergeCell ref="Z33:AG33"/>
    <mergeCell ref="AA54:AG54"/>
    <mergeCell ref="AH34:AO34"/>
    <mergeCell ref="AH37:AO37"/>
    <mergeCell ref="AH35:AO35"/>
    <mergeCell ref="AN60:AS60"/>
    <mergeCell ref="U60:Z60"/>
    <mergeCell ref="U59:Z59"/>
    <mergeCell ref="Z35:AG35"/>
    <mergeCell ref="AH55:AM55"/>
    <mergeCell ref="AN57:AS57"/>
    <mergeCell ref="AA59:AG59"/>
    <mergeCell ref="Z28:AG28"/>
    <mergeCell ref="AH28:AO28"/>
    <mergeCell ref="Z25:AG25"/>
    <mergeCell ref="AH29:AO29"/>
    <mergeCell ref="AP28:AW28"/>
    <mergeCell ref="J30:Q30"/>
    <mergeCell ref="R30:Y30"/>
    <mergeCell ref="Z31:AG31"/>
    <mergeCell ref="Z30:AG30"/>
    <mergeCell ref="R29:Y29"/>
    <mergeCell ref="AP29:AW29"/>
    <mergeCell ref="AP25:AW25"/>
    <mergeCell ref="BF32:BM32"/>
    <mergeCell ref="Z20:AG20"/>
    <mergeCell ref="AH21:AO21"/>
    <mergeCell ref="R21:Y21"/>
    <mergeCell ref="R20:Y20"/>
    <mergeCell ref="Z21:AG21"/>
    <mergeCell ref="BF19:BM19"/>
    <mergeCell ref="AH20:AO20"/>
    <mergeCell ref="AP20:AW20"/>
    <mergeCell ref="AX20:BE20"/>
    <mergeCell ref="BF20:BM20"/>
    <mergeCell ref="AP19:AW19"/>
    <mergeCell ref="AX19:BE19"/>
    <mergeCell ref="AH19:AO19"/>
    <mergeCell ref="AX23:BE23"/>
    <mergeCell ref="AP22:AW22"/>
    <mergeCell ref="AX22:BE22"/>
    <mergeCell ref="AH32:AO32"/>
    <mergeCell ref="AP32:AW32"/>
    <mergeCell ref="AX32:BE32"/>
    <mergeCell ref="AH23:AO23"/>
    <mergeCell ref="AH30:AO30"/>
    <mergeCell ref="J26:BM27"/>
    <mergeCell ref="AH25:AO25"/>
    <mergeCell ref="AT60:AZ60"/>
    <mergeCell ref="AT55:AZ55"/>
    <mergeCell ref="J15:Q15"/>
    <mergeCell ref="J16:Q16"/>
    <mergeCell ref="R16:Y16"/>
    <mergeCell ref="AH17:AO17"/>
    <mergeCell ref="AH15:AO15"/>
    <mergeCell ref="R17:Y17"/>
    <mergeCell ref="Z17:AG17"/>
    <mergeCell ref="Z23:AG23"/>
    <mergeCell ref="J22:Q22"/>
    <mergeCell ref="R22:Y22"/>
    <mergeCell ref="Z22:AG22"/>
    <mergeCell ref="R23:Y23"/>
    <mergeCell ref="AH22:AO22"/>
    <mergeCell ref="AP18:AW18"/>
    <mergeCell ref="AX18:BE18"/>
    <mergeCell ref="Z16:AG16"/>
    <mergeCell ref="AP16:AW16"/>
    <mergeCell ref="AX16:BE16"/>
    <mergeCell ref="AP17:AW17"/>
    <mergeCell ref="AX17:BE17"/>
    <mergeCell ref="Z18:AG18"/>
    <mergeCell ref="AH18:AO18"/>
    <mergeCell ref="AA58:AG58"/>
    <mergeCell ref="AP31:AW31"/>
    <mergeCell ref="AP30:AW30"/>
    <mergeCell ref="AT49:BM50"/>
    <mergeCell ref="AH51:AM52"/>
    <mergeCell ref="AT59:AZ59"/>
    <mergeCell ref="AH58:AM58"/>
    <mergeCell ref="AH59:AM59"/>
    <mergeCell ref="BA55:BF55"/>
    <mergeCell ref="BG55:BM55"/>
    <mergeCell ref="AN55:AS55"/>
    <mergeCell ref="BA59:BF59"/>
    <mergeCell ref="BF37:BM37"/>
    <mergeCell ref="BF35:BM35"/>
    <mergeCell ref="AP34:AW34"/>
    <mergeCell ref="AP35:AW35"/>
    <mergeCell ref="AP37:AW37"/>
    <mergeCell ref="AP36:AW36"/>
    <mergeCell ref="BG59:BM59"/>
    <mergeCell ref="AT54:AZ54"/>
    <mergeCell ref="Z36:AG36"/>
    <mergeCell ref="AH56:AM56"/>
    <mergeCell ref="AN56:AS56"/>
    <mergeCell ref="U51:Z52"/>
    <mergeCell ref="BA61:BF61"/>
    <mergeCell ref="AH62:AM62"/>
    <mergeCell ref="AH61:AM61"/>
    <mergeCell ref="AH63:AM63"/>
    <mergeCell ref="AT62:AZ62"/>
    <mergeCell ref="BG61:BM61"/>
    <mergeCell ref="AT61:AZ61"/>
    <mergeCell ref="AN61:AS61"/>
    <mergeCell ref="BA63:BF63"/>
    <mergeCell ref="BG63:BM63"/>
    <mergeCell ref="AN62:AS62"/>
    <mergeCell ref="AT63:AZ63"/>
    <mergeCell ref="BA62:BF62"/>
    <mergeCell ref="BG62:BM62"/>
    <mergeCell ref="AN63:AS63"/>
    <mergeCell ref="AR82:AX82"/>
    <mergeCell ref="BF81:BM81"/>
    <mergeCell ref="BF82:BM82"/>
    <mergeCell ref="AY82:BE82"/>
    <mergeCell ref="AR81:AX81"/>
    <mergeCell ref="AY81:BE81"/>
    <mergeCell ref="BF84:BM84"/>
    <mergeCell ref="AY85:BE85"/>
    <mergeCell ref="BF85:BM85"/>
    <mergeCell ref="AD84:AJ84"/>
    <mergeCell ref="AK84:AQ84"/>
    <mergeCell ref="AR84:AX84"/>
    <mergeCell ref="AD85:AJ85"/>
    <mergeCell ref="AK85:AQ85"/>
    <mergeCell ref="P90:V90"/>
    <mergeCell ref="W90:AC90"/>
    <mergeCell ref="AY84:BE84"/>
    <mergeCell ref="AK87:AQ87"/>
    <mergeCell ref="AR87:AX87"/>
    <mergeCell ref="AK88:AQ88"/>
    <mergeCell ref="AR88:AX88"/>
    <mergeCell ref="W86:AC86"/>
    <mergeCell ref="P86:V86"/>
    <mergeCell ref="W88:AC88"/>
    <mergeCell ref="AK89:AQ89"/>
    <mergeCell ref="AR89:AX89"/>
    <mergeCell ref="P89:V89"/>
    <mergeCell ref="W89:AC89"/>
    <mergeCell ref="AD88:AJ88"/>
    <mergeCell ref="P87:V87"/>
    <mergeCell ref="BF87:BM87"/>
    <mergeCell ref="AY87:BE87"/>
    <mergeCell ref="AD87:AJ87"/>
    <mergeCell ref="W87:AC87"/>
    <mergeCell ref="BF86:BM86"/>
    <mergeCell ref="AY86:BE86"/>
    <mergeCell ref="AD86:AJ86"/>
    <mergeCell ref="AK86:AQ86"/>
    <mergeCell ref="D20:F20"/>
    <mergeCell ref="R34:Y34"/>
    <mergeCell ref="J24:Q24"/>
    <mergeCell ref="J31:Q31"/>
    <mergeCell ref="R33:Y33"/>
    <mergeCell ref="D24:F24"/>
    <mergeCell ref="D22:F22"/>
    <mergeCell ref="R28:Y28"/>
    <mergeCell ref="R25:Y25"/>
    <mergeCell ref="R24:Y24"/>
    <mergeCell ref="BF21:BM21"/>
    <mergeCell ref="AP23:AW23"/>
    <mergeCell ref="AX21:BE21"/>
    <mergeCell ref="AP21:AW21"/>
    <mergeCell ref="BF23:BM23"/>
    <mergeCell ref="BF22:BM22"/>
    <mergeCell ref="B16:H16"/>
    <mergeCell ref="D19:F19"/>
    <mergeCell ref="J19:Q19"/>
    <mergeCell ref="J18:Q18"/>
    <mergeCell ref="AH16:AO16"/>
    <mergeCell ref="R15:Y15"/>
    <mergeCell ref="Z15:AG15"/>
    <mergeCell ref="AP15:AW15"/>
    <mergeCell ref="R18:Y18"/>
    <mergeCell ref="B17:H17"/>
    <mergeCell ref="R19:Y19"/>
    <mergeCell ref="Z19:AG19"/>
    <mergeCell ref="A1:G2"/>
    <mergeCell ref="A7:BM7"/>
    <mergeCell ref="BF10:BM11"/>
    <mergeCell ref="A4:AI5"/>
    <mergeCell ref="AH10:AO11"/>
    <mergeCell ref="AP10:AW11"/>
    <mergeCell ref="AX10:BE11"/>
    <mergeCell ref="A10:I11"/>
    <mergeCell ref="J10:Q11"/>
    <mergeCell ref="R10:Y11"/>
    <mergeCell ref="Z10:AG11"/>
    <mergeCell ref="AH24:AO24"/>
    <mergeCell ref="J17:Q17"/>
    <mergeCell ref="J20:Q20"/>
    <mergeCell ref="J21:Q21"/>
    <mergeCell ref="J23:Q23"/>
    <mergeCell ref="AX15:BE15"/>
    <mergeCell ref="BF15:BM15"/>
    <mergeCell ref="J13:BM14"/>
    <mergeCell ref="BF18:BM18"/>
    <mergeCell ref="BF16:BM16"/>
    <mergeCell ref="BF17:BM17"/>
    <mergeCell ref="AT58:AZ58"/>
    <mergeCell ref="AT57:AZ57"/>
    <mergeCell ref="AN58:AS58"/>
    <mergeCell ref="AA57:AG57"/>
    <mergeCell ref="AA55:AG55"/>
    <mergeCell ref="AN59:AS59"/>
    <mergeCell ref="AA60:AG60"/>
    <mergeCell ref="BF36:BM36"/>
    <mergeCell ref="AX37:BE37"/>
    <mergeCell ref="A45:BM46"/>
    <mergeCell ref="B37:C37"/>
    <mergeCell ref="AX36:BE36"/>
    <mergeCell ref="AH36:AO36"/>
    <mergeCell ref="Z37:AG37"/>
    <mergeCell ref="J37:Q37"/>
    <mergeCell ref="D36:F36"/>
    <mergeCell ref="BG60:BM60"/>
    <mergeCell ref="BA60:BF60"/>
    <mergeCell ref="BG58:BM58"/>
    <mergeCell ref="BG57:BM57"/>
    <mergeCell ref="BA58:BF58"/>
    <mergeCell ref="BA57:BF57"/>
    <mergeCell ref="AH60:AM60"/>
    <mergeCell ref="AN54:AS54"/>
    <mergeCell ref="AK76:AX77"/>
    <mergeCell ref="AR78:AX79"/>
    <mergeCell ref="J36:Q36"/>
    <mergeCell ref="B36:C36"/>
    <mergeCell ref="H57:N57"/>
    <mergeCell ref="O57:T57"/>
    <mergeCell ref="AH54:AM54"/>
    <mergeCell ref="AH57:AM57"/>
    <mergeCell ref="BF88:BM88"/>
    <mergeCell ref="AY88:BE88"/>
    <mergeCell ref="H60:N60"/>
    <mergeCell ref="AK78:AQ79"/>
    <mergeCell ref="AA62:AG62"/>
    <mergeCell ref="U62:Z62"/>
    <mergeCell ref="P76:AC77"/>
    <mergeCell ref="D57:F57"/>
    <mergeCell ref="B57:C57"/>
    <mergeCell ref="W85:AC85"/>
    <mergeCell ref="AR85:AX85"/>
    <mergeCell ref="W83:AC83"/>
    <mergeCell ref="AD83:AJ83"/>
    <mergeCell ref="W78:AC79"/>
    <mergeCell ref="AD76:AJ79"/>
    <mergeCell ref="AR86:AX86"/>
    <mergeCell ref="BF90:BM90"/>
    <mergeCell ref="AD90:AJ90"/>
    <mergeCell ref="AK90:AQ90"/>
    <mergeCell ref="AR90:AX90"/>
    <mergeCell ref="AY90:BE90"/>
    <mergeCell ref="BF89:BM89"/>
    <mergeCell ref="AY89:BE89"/>
    <mergeCell ref="AD89:AJ89"/>
    <mergeCell ref="J25:Q25"/>
    <mergeCell ref="U61:Z61"/>
    <mergeCell ref="J28:Q28"/>
    <mergeCell ref="O61:T61"/>
    <mergeCell ref="O59:T59"/>
    <mergeCell ref="O60:T60"/>
    <mergeCell ref="H61:N61"/>
    <mergeCell ref="U58:Z58"/>
    <mergeCell ref="U55:Z55"/>
    <mergeCell ref="U57:Z57"/>
    <mergeCell ref="H55:N55"/>
    <mergeCell ref="O55:T55"/>
    <mergeCell ref="BF83:BM83"/>
    <mergeCell ref="AK83:AQ83"/>
    <mergeCell ref="AR83:AX83"/>
    <mergeCell ref="AY83:BE83"/>
    <mergeCell ref="B90:C90"/>
    <mergeCell ref="D90:F90"/>
    <mergeCell ref="B89:C89"/>
    <mergeCell ref="D88:F88"/>
    <mergeCell ref="B88:C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s>
  <phoneticPr fontId="3"/>
  <conditionalFormatting sqref="B18:C18 B31:C31 B84:C84 B64:C64 B91:C91">
    <cfRule type="expression" dxfId="311" priority="6" stopIfTrue="1">
      <formula>B18=B17</formula>
    </cfRule>
  </conditionalFormatting>
  <conditionalFormatting sqref="B25:C25 B38:C38 B57:C57">
    <cfRule type="expression" dxfId="310" priority="7" stopIfTrue="1">
      <formula>B25=B23</formula>
    </cfRule>
  </conditionalFormatting>
  <conditionalFormatting sqref="B19:C24">
    <cfRule type="expression" dxfId="309" priority="5" stopIfTrue="1">
      <formula>B19=B18</formula>
    </cfRule>
  </conditionalFormatting>
  <conditionalFormatting sqref="B32:C37">
    <cfRule type="expression" dxfId="308" priority="4" stopIfTrue="1">
      <formula>B32=B31</formula>
    </cfRule>
  </conditionalFormatting>
  <conditionalFormatting sqref="B58:C58">
    <cfRule type="expression" dxfId="307" priority="3" stopIfTrue="1">
      <formula>B58=B56</formula>
    </cfRule>
  </conditionalFormatting>
  <conditionalFormatting sqref="B85:C90">
    <cfRule type="expression" dxfId="306" priority="2" stopIfTrue="1">
      <formula>B85=B84</formula>
    </cfRule>
  </conditionalFormatting>
  <conditionalFormatting sqref="B59:C63">
    <cfRule type="expression" dxfId="305" priority="1" stopIfTrue="1">
      <formula>B59=B58</formula>
    </cfRule>
  </conditionalFormatting>
  <printOptions horizontalCentered="1"/>
  <pageMargins left="0.39370078740157483" right="0.39370078740157483" top="0.78740157480314965" bottom="0" header="0" footer="0.19685039370078741"/>
  <pageSetup paperSize="9" scale="56"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BZ98"/>
  <sheetViews>
    <sheetView zoomScale="85" zoomScaleNormal="85" zoomScaleSheetLayoutView="70" workbookViewId="0"/>
  </sheetViews>
  <sheetFormatPr defaultColWidth="2.375" defaultRowHeight="13.5" x14ac:dyDescent="0.4"/>
  <cols>
    <col min="1" max="1" width="4.5" style="610" customWidth="1"/>
    <col min="2" max="5" width="3.125" style="610" customWidth="1"/>
    <col min="6" max="6" width="2.375" style="610" customWidth="1"/>
    <col min="7" max="11" width="2.25" style="610" customWidth="1"/>
    <col min="12" max="15" width="2.125" style="610" customWidth="1"/>
    <col min="16" max="20" width="2.25" style="610" customWidth="1"/>
    <col min="21" max="25" width="2.625" style="610" customWidth="1"/>
    <col min="26" max="32" width="2.25" style="610" customWidth="1"/>
    <col min="33" max="36" width="2.625" style="610" customWidth="1"/>
    <col min="37" max="40" width="2.5" style="610" customWidth="1"/>
    <col min="41" max="50" width="2.25" style="610" customWidth="1"/>
    <col min="51" max="55" width="2.5" style="610" customWidth="1"/>
    <col min="56" max="60" width="2.875" style="610" customWidth="1"/>
    <col min="61" max="65" width="3.5" style="610" customWidth="1"/>
    <col min="66" max="256" width="2.375" style="610"/>
    <col min="257" max="257" width="4.5" style="610" customWidth="1"/>
    <col min="258" max="261" width="3.125" style="610" customWidth="1"/>
    <col min="262" max="262" width="2.375" style="610" customWidth="1"/>
    <col min="263" max="267" width="2.25" style="610" customWidth="1"/>
    <col min="268" max="271" width="2.125" style="610" customWidth="1"/>
    <col min="272" max="276" width="2.25" style="610" customWidth="1"/>
    <col min="277" max="281" width="2.625" style="610" customWidth="1"/>
    <col min="282" max="288" width="2.25" style="610" customWidth="1"/>
    <col min="289" max="292" width="2.625" style="610" customWidth="1"/>
    <col min="293" max="296" width="2.5" style="610" customWidth="1"/>
    <col min="297" max="306" width="2.25" style="610" customWidth="1"/>
    <col min="307" max="311" width="2.5" style="610" customWidth="1"/>
    <col min="312" max="316" width="2.875" style="610" customWidth="1"/>
    <col min="317" max="321" width="3.5" style="610" customWidth="1"/>
    <col min="322" max="512" width="2.375" style="610"/>
    <col min="513" max="513" width="4.5" style="610" customWidth="1"/>
    <col min="514" max="517" width="3.125" style="610" customWidth="1"/>
    <col min="518" max="518" width="2.375" style="610" customWidth="1"/>
    <col min="519" max="523" width="2.25" style="610" customWidth="1"/>
    <col min="524" max="527" width="2.125" style="610" customWidth="1"/>
    <col min="528" max="532" width="2.25" style="610" customWidth="1"/>
    <col min="533" max="537" width="2.625" style="610" customWidth="1"/>
    <col min="538" max="544" width="2.25" style="610" customWidth="1"/>
    <col min="545" max="548" width="2.625" style="610" customWidth="1"/>
    <col min="549" max="552" width="2.5" style="610" customWidth="1"/>
    <col min="553" max="562" width="2.25" style="610" customWidth="1"/>
    <col min="563" max="567" width="2.5" style="610" customWidth="1"/>
    <col min="568" max="572" width="2.875" style="610" customWidth="1"/>
    <col min="573" max="577" width="3.5" style="610" customWidth="1"/>
    <col min="578" max="768" width="2.375" style="610"/>
    <col min="769" max="769" width="4.5" style="610" customWidth="1"/>
    <col min="770" max="773" width="3.125" style="610" customWidth="1"/>
    <col min="774" max="774" width="2.375" style="610" customWidth="1"/>
    <col min="775" max="779" width="2.25" style="610" customWidth="1"/>
    <col min="780" max="783" width="2.125" style="610" customWidth="1"/>
    <col min="784" max="788" width="2.25" style="610" customWidth="1"/>
    <col min="789" max="793" width="2.625" style="610" customWidth="1"/>
    <col min="794" max="800" width="2.25" style="610" customWidth="1"/>
    <col min="801" max="804" width="2.625" style="610" customWidth="1"/>
    <col min="805" max="808" width="2.5" style="610" customWidth="1"/>
    <col min="809" max="818" width="2.25" style="610" customWidth="1"/>
    <col min="819" max="823" width="2.5" style="610" customWidth="1"/>
    <col min="824" max="828" width="2.875" style="610" customWidth="1"/>
    <col min="829" max="833" width="3.5" style="610" customWidth="1"/>
    <col min="834" max="1024" width="2.375" style="610"/>
    <col min="1025" max="1025" width="4.5" style="610" customWidth="1"/>
    <col min="1026" max="1029" width="3.125" style="610" customWidth="1"/>
    <col min="1030" max="1030" width="2.375" style="610" customWidth="1"/>
    <col min="1031" max="1035" width="2.25" style="610" customWidth="1"/>
    <col min="1036" max="1039" width="2.125" style="610" customWidth="1"/>
    <col min="1040" max="1044" width="2.25" style="610" customWidth="1"/>
    <col min="1045" max="1049" width="2.625" style="610" customWidth="1"/>
    <col min="1050" max="1056" width="2.25" style="610" customWidth="1"/>
    <col min="1057" max="1060" width="2.625" style="610" customWidth="1"/>
    <col min="1061" max="1064" width="2.5" style="610" customWidth="1"/>
    <col min="1065" max="1074" width="2.25" style="610" customWidth="1"/>
    <col min="1075" max="1079" width="2.5" style="610" customWidth="1"/>
    <col min="1080" max="1084" width="2.875" style="610" customWidth="1"/>
    <col min="1085" max="1089" width="3.5" style="610" customWidth="1"/>
    <col min="1090" max="1280" width="2.375" style="610"/>
    <col min="1281" max="1281" width="4.5" style="610" customWidth="1"/>
    <col min="1282" max="1285" width="3.125" style="610" customWidth="1"/>
    <col min="1286" max="1286" width="2.375" style="610" customWidth="1"/>
    <col min="1287" max="1291" width="2.25" style="610" customWidth="1"/>
    <col min="1292" max="1295" width="2.125" style="610" customWidth="1"/>
    <col min="1296" max="1300" width="2.25" style="610" customWidth="1"/>
    <col min="1301" max="1305" width="2.625" style="610" customWidth="1"/>
    <col min="1306" max="1312" width="2.25" style="610" customWidth="1"/>
    <col min="1313" max="1316" width="2.625" style="610" customWidth="1"/>
    <col min="1317" max="1320" width="2.5" style="610" customWidth="1"/>
    <col min="1321" max="1330" width="2.25" style="610" customWidth="1"/>
    <col min="1331" max="1335" width="2.5" style="610" customWidth="1"/>
    <col min="1336" max="1340" width="2.875" style="610" customWidth="1"/>
    <col min="1341" max="1345" width="3.5" style="610" customWidth="1"/>
    <col min="1346" max="1536" width="2.375" style="610"/>
    <col min="1537" max="1537" width="4.5" style="610" customWidth="1"/>
    <col min="1538" max="1541" width="3.125" style="610" customWidth="1"/>
    <col min="1542" max="1542" width="2.375" style="610" customWidth="1"/>
    <col min="1543" max="1547" width="2.25" style="610" customWidth="1"/>
    <col min="1548" max="1551" width="2.125" style="610" customWidth="1"/>
    <col min="1552" max="1556" width="2.25" style="610" customWidth="1"/>
    <col min="1557" max="1561" width="2.625" style="610" customWidth="1"/>
    <col min="1562" max="1568" width="2.25" style="610" customWidth="1"/>
    <col min="1569" max="1572" width="2.625" style="610" customWidth="1"/>
    <col min="1573" max="1576" width="2.5" style="610" customWidth="1"/>
    <col min="1577" max="1586" width="2.25" style="610" customWidth="1"/>
    <col min="1587" max="1591" width="2.5" style="610" customWidth="1"/>
    <col min="1592" max="1596" width="2.875" style="610" customWidth="1"/>
    <col min="1597" max="1601" width="3.5" style="610" customWidth="1"/>
    <col min="1602" max="1792" width="2.375" style="610"/>
    <col min="1793" max="1793" width="4.5" style="610" customWidth="1"/>
    <col min="1794" max="1797" width="3.125" style="610" customWidth="1"/>
    <col min="1798" max="1798" width="2.375" style="610" customWidth="1"/>
    <col min="1799" max="1803" width="2.25" style="610" customWidth="1"/>
    <col min="1804" max="1807" width="2.125" style="610" customWidth="1"/>
    <col min="1808" max="1812" width="2.25" style="610" customWidth="1"/>
    <col min="1813" max="1817" width="2.625" style="610" customWidth="1"/>
    <col min="1818" max="1824" width="2.25" style="610" customWidth="1"/>
    <col min="1825" max="1828" width="2.625" style="610" customWidth="1"/>
    <col min="1829" max="1832" width="2.5" style="610" customWidth="1"/>
    <col min="1833" max="1842" width="2.25" style="610" customWidth="1"/>
    <col min="1843" max="1847" width="2.5" style="610" customWidth="1"/>
    <col min="1848" max="1852" width="2.875" style="610" customWidth="1"/>
    <col min="1853" max="1857" width="3.5" style="610" customWidth="1"/>
    <col min="1858" max="2048" width="2.375" style="610"/>
    <col min="2049" max="2049" width="4.5" style="610" customWidth="1"/>
    <col min="2050" max="2053" width="3.125" style="610" customWidth="1"/>
    <col min="2054" max="2054" width="2.375" style="610" customWidth="1"/>
    <col min="2055" max="2059" width="2.25" style="610" customWidth="1"/>
    <col min="2060" max="2063" width="2.125" style="610" customWidth="1"/>
    <col min="2064" max="2068" width="2.25" style="610" customWidth="1"/>
    <col min="2069" max="2073" width="2.625" style="610" customWidth="1"/>
    <col min="2074" max="2080" width="2.25" style="610" customWidth="1"/>
    <col min="2081" max="2084" width="2.625" style="610" customWidth="1"/>
    <col min="2085" max="2088" width="2.5" style="610" customWidth="1"/>
    <col min="2089" max="2098" width="2.25" style="610" customWidth="1"/>
    <col min="2099" max="2103" width="2.5" style="610" customWidth="1"/>
    <col min="2104" max="2108" width="2.875" style="610" customWidth="1"/>
    <col min="2109" max="2113" width="3.5" style="610" customWidth="1"/>
    <col min="2114" max="2304" width="2.375" style="610"/>
    <col min="2305" max="2305" width="4.5" style="610" customWidth="1"/>
    <col min="2306" max="2309" width="3.125" style="610" customWidth="1"/>
    <col min="2310" max="2310" width="2.375" style="610" customWidth="1"/>
    <col min="2311" max="2315" width="2.25" style="610" customWidth="1"/>
    <col min="2316" max="2319" width="2.125" style="610" customWidth="1"/>
    <col min="2320" max="2324" width="2.25" style="610" customWidth="1"/>
    <col min="2325" max="2329" width="2.625" style="610" customWidth="1"/>
    <col min="2330" max="2336" width="2.25" style="610" customWidth="1"/>
    <col min="2337" max="2340" width="2.625" style="610" customWidth="1"/>
    <col min="2341" max="2344" width="2.5" style="610" customWidth="1"/>
    <col min="2345" max="2354" width="2.25" style="610" customWidth="1"/>
    <col min="2355" max="2359" width="2.5" style="610" customWidth="1"/>
    <col min="2360" max="2364" width="2.875" style="610" customWidth="1"/>
    <col min="2365" max="2369" width="3.5" style="610" customWidth="1"/>
    <col min="2370" max="2560" width="2.375" style="610"/>
    <col min="2561" max="2561" width="4.5" style="610" customWidth="1"/>
    <col min="2562" max="2565" width="3.125" style="610" customWidth="1"/>
    <col min="2566" max="2566" width="2.375" style="610" customWidth="1"/>
    <col min="2567" max="2571" width="2.25" style="610" customWidth="1"/>
    <col min="2572" max="2575" width="2.125" style="610" customWidth="1"/>
    <col min="2576" max="2580" width="2.25" style="610" customWidth="1"/>
    <col min="2581" max="2585" width="2.625" style="610" customWidth="1"/>
    <col min="2586" max="2592" width="2.25" style="610" customWidth="1"/>
    <col min="2593" max="2596" width="2.625" style="610" customWidth="1"/>
    <col min="2597" max="2600" width="2.5" style="610" customWidth="1"/>
    <col min="2601" max="2610" width="2.25" style="610" customWidth="1"/>
    <col min="2611" max="2615" width="2.5" style="610" customWidth="1"/>
    <col min="2616" max="2620" width="2.875" style="610" customWidth="1"/>
    <col min="2621" max="2625" width="3.5" style="610" customWidth="1"/>
    <col min="2626" max="2816" width="2.375" style="610"/>
    <col min="2817" max="2817" width="4.5" style="610" customWidth="1"/>
    <col min="2818" max="2821" width="3.125" style="610" customWidth="1"/>
    <col min="2822" max="2822" width="2.375" style="610" customWidth="1"/>
    <col min="2823" max="2827" width="2.25" style="610" customWidth="1"/>
    <col min="2828" max="2831" width="2.125" style="610" customWidth="1"/>
    <col min="2832" max="2836" width="2.25" style="610" customWidth="1"/>
    <col min="2837" max="2841" width="2.625" style="610" customWidth="1"/>
    <col min="2842" max="2848" width="2.25" style="610" customWidth="1"/>
    <col min="2849" max="2852" width="2.625" style="610" customWidth="1"/>
    <col min="2853" max="2856" width="2.5" style="610" customWidth="1"/>
    <col min="2857" max="2866" width="2.25" style="610" customWidth="1"/>
    <col min="2867" max="2871" width="2.5" style="610" customWidth="1"/>
    <col min="2872" max="2876" width="2.875" style="610" customWidth="1"/>
    <col min="2877" max="2881" width="3.5" style="610" customWidth="1"/>
    <col min="2882" max="3072" width="2.375" style="610"/>
    <col min="3073" max="3073" width="4.5" style="610" customWidth="1"/>
    <col min="3074" max="3077" width="3.125" style="610" customWidth="1"/>
    <col min="3078" max="3078" width="2.375" style="610" customWidth="1"/>
    <col min="3079" max="3083" width="2.25" style="610" customWidth="1"/>
    <col min="3084" max="3087" width="2.125" style="610" customWidth="1"/>
    <col min="3088" max="3092" width="2.25" style="610" customWidth="1"/>
    <col min="3093" max="3097" width="2.625" style="610" customWidth="1"/>
    <col min="3098" max="3104" width="2.25" style="610" customWidth="1"/>
    <col min="3105" max="3108" width="2.625" style="610" customWidth="1"/>
    <col min="3109" max="3112" width="2.5" style="610" customWidth="1"/>
    <col min="3113" max="3122" width="2.25" style="610" customWidth="1"/>
    <col min="3123" max="3127" width="2.5" style="610" customWidth="1"/>
    <col min="3128" max="3132" width="2.875" style="610" customWidth="1"/>
    <col min="3133" max="3137" width="3.5" style="610" customWidth="1"/>
    <col min="3138" max="3328" width="2.375" style="610"/>
    <col min="3329" max="3329" width="4.5" style="610" customWidth="1"/>
    <col min="3330" max="3333" width="3.125" style="610" customWidth="1"/>
    <col min="3334" max="3334" width="2.375" style="610" customWidth="1"/>
    <col min="3335" max="3339" width="2.25" style="610" customWidth="1"/>
    <col min="3340" max="3343" width="2.125" style="610" customWidth="1"/>
    <col min="3344" max="3348" width="2.25" style="610" customWidth="1"/>
    <col min="3349" max="3353" width="2.625" style="610" customWidth="1"/>
    <col min="3354" max="3360" width="2.25" style="610" customWidth="1"/>
    <col min="3361" max="3364" width="2.625" style="610" customWidth="1"/>
    <col min="3365" max="3368" width="2.5" style="610" customWidth="1"/>
    <col min="3369" max="3378" width="2.25" style="610" customWidth="1"/>
    <col min="3379" max="3383" width="2.5" style="610" customWidth="1"/>
    <col min="3384" max="3388" width="2.875" style="610" customWidth="1"/>
    <col min="3389" max="3393" width="3.5" style="610" customWidth="1"/>
    <col min="3394" max="3584" width="2.375" style="610"/>
    <col min="3585" max="3585" width="4.5" style="610" customWidth="1"/>
    <col min="3586" max="3589" width="3.125" style="610" customWidth="1"/>
    <col min="3590" max="3590" width="2.375" style="610" customWidth="1"/>
    <col min="3591" max="3595" width="2.25" style="610" customWidth="1"/>
    <col min="3596" max="3599" width="2.125" style="610" customWidth="1"/>
    <col min="3600" max="3604" width="2.25" style="610" customWidth="1"/>
    <col min="3605" max="3609" width="2.625" style="610" customWidth="1"/>
    <col min="3610" max="3616" width="2.25" style="610" customWidth="1"/>
    <col min="3617" max="3620" width="2.625" style="610" customWidth="1"/>
    <col min="3621" max="3624" width="2.5" style="610" customWidth="1"/>
    <col min="3625" max="3634" width="2.25" style="610" customWidth="1"/>
    <col min="3635" max="3639" width="2.5" style="610" customWidth="1"/>
    <col min="3640" max="3644" width="2.875" style="610" customWidth="1"/>
    <col min="3645" max="3649" width="3.5" style="610" customWidth="1"/>
    <col min="3650" max="3840" width="2.375" style="610"/>
    <col min="3841" max="3841" width="4.5" style="610" customWidth="1"/>
    <col min="3842" max="3845" width="3.125" style="610" customWidth="1"/>
    <col min="3846" max="3846" width="2.375" style="610" customWidth="1"/>
    <col min="3847" max="3851" width="2.25" style="610" customWidth="1"/>
    <col min="3852" max="3855" width="2.125" style="610" customWidth="1"/>
    <col min="3856" max="3860" width="2.25" style="610" customWidth="1"/>
    <col min="3861" max="3865" width="2.625" style="610" customWidth="1"/>
    <col min="3866" max="3872" width="2.25" style="610" customWidth="1"/>
    <col min="3873" max="3876" width="2.625" style="610" customWidth="1"/>
    <col min="3877" max="3880" width="2.5" style="610" customWidth="1"/>
    <col min="3881" max="3890" width="2.25" style="610" customWidth="1"/>
    <col min="3891" max="3895" width="2.5" style="610" customWidth="1"/>
    <col min="3896" max="3900" width="2.875" style="610" customWidth="1"/>
    <col min="3901" max="3905" width="3.5" style="610" customWidth="1"/>
    <col min="3906" max="4096" width="2.375" style="610"/>
    <col min="4097" max="4097" width="4.5" style="610" customWidth="1"/>
    <col min="4098" max="4101" width="3.125" style="610" customWidth="1"/>
    <col min="4102" max="4102" width="2.375" style="610" customWidth="1"/>
    <col min="4103" max="4107" width="2.25" style="610" customWidth="1"/>
    <col min="4108" max="4111" width="2.125" style="610" customWidth="1"/>
    <col min="4112" max="4116" width="2.25" style="610" customWidth="1"/>
    <col min="4117" max="4121" width="2.625" style="610" customWidth="1"/>
    <col min="4122" max="4128" width="2.25" style="610" customWidth="1"/>
    <col min="4129" max="4132" width="2.625" style="610" customWidth="1"/>
    <col min="4133" max="4136" width="2.5" style="610" customWidth="1"/>
    <col min="4137" max="4146" width="2.25" style="610" customWidth="1"/>
    <col min="4147" max="4151" width="2.5" style="610" customWidth="1"/>
    <col min="4152" max="4156" width="2.875" style="610" customWidth="1"/>
    <col min="4157" max="4161" width="3.5" style="610" customWidth="1"/>
    <col min="4162" max="4352" width="2.375" style="610"/>
    <col min="4353" max="4353" width="4.5" style="610" customWidth="1"/>
    <col min="4354" max="4357" width="3.125" style="610" customWidth="1"/>
    <col min="4358" max="4358" width="2.375" style="610" customWidth="1"/>
    <col min="4359" max="4363" width="2.25" style="610" customWidth="1"/>
    <col min="4364" max="4367" width="2.125" style="610" customWidth="1"/>
    <col min="4368" max="4372" width="2.25" style="610" customWidth="1"/>
    <col min="4373" max="4377" width="2.625" style="610" customWidth="1"/>
    <col min="4378" max="4384" width="2.25" style="610" customWidth="1"/>
    <col min="4385" max="4388" width="2.625" style="610" customWidth="1"/>
    <col min="4389" max="4392" width="2.5" style="610" customWidth="1"/>
    <col min="4393" max="4402" width="2.25" style="610" customWidth="1"/>
    <col min="4403" max="4407" width="2.5" style="610" customWidth="1"/>
    <col min="4408" max="4412" width="2.875" style="610" customWidth="1"/>
    <col min="4413" max="4417" width="3.5" style="610" customWidth="1"/>
    <col min="4418" max="4608" width="2.375" style="610"/>
    <col min="4609" max="4609" width="4.5" style="610" customWidth="1"/>
    <col min="4610" max="4613" width="3.125" style="610" customWidth="1"/>
    <col min="4614" max="4614" width="2.375" style="610" customWidth="1"/>
    <col min="4615" max="4619" width="2.25" style="610" customWidth="1"/>
    <col min="4620" max="4623" width="2.125" style="610" customWidth="1"/>
    <col min="4624" max="4628" width="2.25" style="610" customWidth="1"/>
    <col min="4629" max="4633" width="2.625" style="610" customWidth="1"/>
    <col min="4634" max="4640" width="2.25" style="610" customWidth="1"/>
    <col min="4641" max="4644" width="2.625" style="610" customWidth="1"/>
    <col min="4645" max="4648" width="2.5" style="610" customWidth="1"/>
    <col min="4649" max="4658" width="2.25" style="610" customWidth="1"/>
    <col min="4659" max="4663" width="2.5" style="610" customWidth="1"/>
    <col min="4664" max="4668" width="2.875" style="610" customWidth="1"/>
    <col min="4669" max="4673" width="3.5" style="610" customWidth="1"/>
    <col min="4674" max="4864" width="2.375" style="610"/>
    <col min="4865" max="4865" width="4.5" style="610" customWidth="1"/>
    <col min="4866" max="4869" width="3.125" style="610" customWidth="1"/>
    <col min="4870" max="4870" width="2.375" style="610" customWidth="1"/>
    <col min="4871" max="4875" width="2.25" style="610" customWidth="1"/>
    <col min="4876" max="4879" width="2.125" style="610" customWidth="1"/>
    <col min="4880" max="4884" width="2.25" style="610" customWidth="1"/>
    <col min="4885" max="4889" width="2.625" style="610" customWidth="1"/>
    <col min="4890" max="4896" width="2.25" style="610" customWidth="1"/>
    <col min="4897" max="4900" width="2.625" style="610" customWidth="1"/>
    <col min="4901" max="4904" width="2.5" style="610" customWidth="1"/>
    <col min="4905" max="4914" width="2.25" style="610" customWidth="1"/>
    <col min="4915" max="4919" width="2.5" style="610" customWidth="1"/>
    <col min="4920" max="4924" width="2.875" style="610" customWidth="1"/>
    <col min="4925" max="4929" width="3.5" style="610" customWidth="1"/>
    <col min="4930" max="5120" width="2.375" style="610"/>
    <col min="5121" max="5121" width="4.5" style="610" customWidth="1"/>
    <col min="5122" max="5125" width="3.125" style="610" customWidth="1"/>
    <col min="5126" max="5126" width="2.375" style="610" customWidth="1"/>
    <col min="5127" max="5131" width="2.25" style="610" customWidth="1"/>
    <col min="5132" max="5135" width="2.125" style="610" customWidth="1"/>
    <col min="5136" max="5140" width="2.25" style="610" customWidth="1"/>
    <col min="5141" max="5145" width="2.625" style="610" customWidth="1"/>
    <col min="5146" max="5152" width="2.25" style="610" customWidth="1"/>
    <col min="5153" max="5156" width="2.625" style="610" customWidth="1"/>
    <col min="5157" max="5160" width="2.5" style="610" customWidth="1"/>
    <col min="5161" max="5170" width="2.25" style="610" customWidth="1"/>
    <col min="5171" max="5175" width="2.5" style="610" customWidth="1"/>
    <col min="5176" max="5180" width="2.875" style="610" customWidth="1"/>
    <col min="5181" max="5185" width="3.5" style="610" customWidth="1"/>
    <col min="5186" max="5376" width="2.375" style="610"/>
    <col min="5377" max="5377" width="4.5" style="610" customWidth="1"/>
    <col min="5378" max="5381" width="3.125" style="610" customWidth="1"/>
    <col min="5382" max="5382" width="2.375" style="610" customWidth="1"/>
    <col min="5383" max="5387" width="2.25" style="610" customWidth="1"/>
    <col min="5388" max="5391" width="2.125" style="610" customWidth="1"/>
    <col min="5392" max="5396" width="2.25" style="610" customWidth="1"/>
    <col min="5397" max="5401" width="2.625" style="610" customWidth="1"/>
    <col min="5402" max="5408" width="2.25" style="610" customWidth="1"/>
    <col min="5409" max="5412" width="2.625" style="610" customWidth="1"/>
    <col min="5413" max="5416" width="2.5" style="610" customWidth="1"/>
    <col min="5417" max="5426" width="2.25" style="610" customWidth="1"/>
    <col min="5427" max="5431" width="2.5" style="610" customWidth="1"/>
    <col min="5432" max="5436" width="2.875" style="610" customWidth="1"/>
    <col min="5437" max="5441" width="3.5" style="610" customWidth="1"/>
    <col min="5442" max="5632" width="2.375" style="610"/>
    <col min="5633" max="5633" width="4.5" style="610" customWidth="1"/>
    <col min="5634" max="5637" width="3.125" style="610" customWidth="1"/>
    <col min="5638" max="5638" width="2.375" style="610" customWidth="1"/>
    <col min="5639" max="5643" width="2.25" style="610" customWidth="1"/>
    <col min="5644" max="5647" width="2.125" style="610" customWidth="1"/>
    <col min="5648" max="5652" width="2.25" style="610" customWidth="1"/>
    <col min="5653" max="5657" width="2.625" style="610" customWidth="1"/>
    <col min="5658" max="5664" width="2.25" style="610" customWidth="1"/>
    <col min="5665" max="5668" width="2.625" style="610" customWidth="1"/>
    <col min="5669" max="5672" width="2.5" style="610" customWidth="1"/>
    <col min="5673" max="5682" width="2.25" style="610" customWidth="1"/>
    <col min="5683" max="5687" width="2.5" style="610" customWidth="1"/>
    <col min="5688" max="5692" width="2.875" style="610" customWidth="1"/>
    <col min="5693" max="5697" width="3.5" style="610" customWidth="1"/>
    <col min="5698" max="5888" width="2.375" style="610"/>
    <col min="5889" max="5889" width="4.5" style="610" customWidth="1"/>
    <col min="5890" max="5893" width="3.125" style="610" customWidth="1"/>
    <col min="5894" max="5894" width="2.375" style="610" customWidth="1"/>
    <col min="5895" max="5899" width="2.25" style="610" customWidth="1"/>
    <col min="5900" max="5903" width="2.125" style="610" customWidth="1"/>
    <col min="5904" max="5908" width="2.25" style="610" customWidth="1"/>
    <col min="5909" max="5913" width="2.625" style="610" customWidth="1"/>
    <col min="5914" max="5920" width="2.25" style="610" customWidth="1"/>
    <col min="5921" max="5924" width="2.625" style="610" customWidth="1"/>
    <col min="5925" max="5928" width="2.5" style="610" customWidth="1"/>
    <col min="5929" max="5938" width="2.25" style="610" customWidth="1"/>
    <col min="5939" max="5943" width="2.5" style="610" customWidth="1"/>
    <col min="5944" max="5948" width="2.875" style="610" customWidth="1"/>
    <col min="5949" max="5953" width="3.5" style="610" customWidth="1"/>
    <col min="5954" max="6144" width="2.375" style="610"/>
    <col min="6145" max="6145" width="4.5" style="610" customWidth="1"/>
    <col min="6146" max="6149" width="3.125" style="610" customWidth="1"/>
    <col min="6150" max="6150" width="2.375" style="610" customWidth="1"/>
    <col min="6151" max="6155" width="2.25" style="610" customWidth="1"/>
    <col min="6156" max="6159" width="2.125" style="610" customWidth="1"/>
    <col min="6160" max="6164" width="2.25" style="610" customWidth="1"/>
    <col min="6165" max="6169" width="2.625" style="610" customWidth="1"/>
    <col min="6170" max="6176" width="2.25" style="610" customWidth="1"/>
    <col min="6177" max="6180" width="2.625" style="610" customWidth="1"/>
    <col min="6181" max="6184" width="2.5" style="610" customWidth="1"/>
    <col min="6185" max="6194" width="2.25" style="610" customWidth="1"/>
    <col min="6195" max="6199" width="2.5" style="610" customWidth="1"/>
    <col min="6200" max="6204" width="2.875" style="610" customWidth="1"/>
    <col min="6205" max="6209" width="3.5" style="610" customWidth="1"/>
    <col min="6210" max="6400" width="2.375" style="610"/>
    <col min="6401" max="6401" width="4.5" style="610" customWidth="1"/>
    <col min="6402" max="6405" width="3.125" style="610" customWidth="1"/>
    <col min="6406" max="6406" width="2.375" style="610" customWidth="1"/>
    <col min="6407" max="6411" width="2.25" style="610" customWidth="1"/>
    <col min="6412" max="6415" width="2.125" style="610" customWidth="1"/>
    <col min="6416" max="6420" width="2.25" style="610" customWidth="1"/>
    <col min="6421" max="6425" width="2.625" style="610" customWidth="1"/>
    <col min="6426" max="6432" width="2.25" style="610" customWidth="1"/>
    <col min="6433" max="6436" width="2.625" style="610" customWidth="1"/>
    <col min="6437" max="6440" width="2.5" style="610" customWidth="1"/>
    <col min="6441" max="6450" width="2.25" style="610" customWidth="1"/>
    <col min="6451" max="6455" width="2.5" style="610" customWidth="1"/>
    <col min="6456" max="6460" width="2.875" style="610" customWidth="1"/>
    <col min="6461" max="6465" width="3.5" style="610" customWidth="1"/>
    <col min="6466" max="6656" width="2.375" style="610"/>
    <col min="6657" max="6657" width="4.5" style="610" customWidth="1"/>
    <col min="6658" max="6661" width="3.125" style="610" customWidth="1"/>
    <col min="6662" max="6662" width="2.375" style="610" customWidth="1"/>
    <col min="6663" max="6667" width="2.25" style="610" customWidth="1"/>
    <col min="6668" max="6671" width="2.125" style="610" customWidth="1"/>
    <col min="6672" max="6676" width="2.25" style="610" customWidth="1"/>
    <col min="6677" max="6681" width="2.625" style="610" customWidth="1"/>
    <col min="6682" max="6688" width="2.25" style="610" customWidth="1"/>
    <col min="6689" max="6692" width="2.625" style="610" customWidth="1"/>
    <col min="6693" max="6696" width="2.5" style="610" customWidth="1"/>
    <col min="6697" max="6706" width="2.25" style="610" customWidth="1"/>
    <col min="6707" max="6711" width="2.5" style="610" customWidth="1"/>
    <col min="6712" max="6716" width="2.875" style="610" customWidth="1"/>
    <col min="6717" max="6721" width="3.5" style="610" customWidth="1"/>
    <col min="6722" max="6912" width="2.375" style="610"/>
    <col min="6913" max="6913" width="4.5" style="610" customWidth="1"/>
    <col min="6914" max="6917" width="3.125" style="610" customWidth="1"/>
    <col min="6918" max="6918" width="2.375" style="610" customWidth="1"/>
    <col min="6919" max="6923" width="2.25" style="610" customWidth="1"/>
    <col min="6924" max="6927" width="2.125" style="610" customWidth="1"/>
    <col min="6928" max="6932" width="2.25" style="610" customWidth="1"/>
    <col min="6933" max="6937" width="2.625" style="610" customWidth="1"/>
    <col min="6938" max="6944" width="2.25" style="610" customWidth="1"/>
    <col min="6945" max="6948" width="2.625" style="610" customWidth="1"/>
    <col min="6949" max="6952" width="2.5" style="610" customWidth="1"/>
    <col min="6953" max="6962" width="2.25" style="610" customWidth="1"/>
    <col min="6963" max="6967" width="2.5" style="610" customWidth="1"/>
    <col min="6968" max="6972" width="2.875" style="610" customWidth="1"/>
    <col min="6973" max="6977" width="3.5" style="610" customWidth="1"/>
    <col min="6978" max="7168" width="2.375" style="610"/>
    <col min="7169" max="7169" width="4.5" style="610" customWidth="1"/>
    <col min="7170" max="7173" width="3.125" style="610" customWidth="1"/>
    <col min="7174" max="7174" width="2.375" style="610" customWidth="1"/>
    <col min="7175" max="7179" width="2.25" style="610" customWidth="1"/>
    <col min="7180" max="7183" width="2.125" style="610" customWidth="1"/>
    <col min="7184" max="7188" width="2.25" style="610" customWidth="1"/>
    <col min="7189" max="7193" width="2.625" style="610" customWidth="1"/>
    <col min="7194" max="7200" width="2.25" style="610" customWidth="1"/>
    <col min="7201" max="7204" width="2.625" style="610" customWidth="1"/>
    <col min="7205" max="7208" width="2.5" style="610" customWidth="1"/>
    <col min="7209" max="7218" width="2.25" style="610" customWidth="1"/>
    <col min="7219" max="7223" width="2.5" style="610" customWidth="1"/>
    <col min="7224" max="7228" width="2.875" style="610" customWidth="1"/>
    <col min="7229" max="7233" width="3.5" style="610" customWidth="1"/>
    <col min="7234" max="7424" width="2.375" style="610"/>
    <col min="7425" max="7425" width="4.5" style="610" customWidth="1"/>
    <col min="7426" max="7429" width="3.125" style="610" customWidth="1"/>
    <col min="7430" max="7430" width="2.375" style="610" customWidth="1"/>
    <col min="7431" max="7435" width="2.25" style="610" customWidth="1"/>
    <col min="7436" max="7439" width="2.125" style="610" customWidth="1"/>
    <col min="7440" max="7444" width="2.25" style="610" customWidth="1"/>
    <col min="7445" max="7449" width="2.625" style="610" customWidth="1"/>
    <col min="7450" max="7456" width="2.25" style="610" customWidth="1"/>
    <col min="7457" max="7460" width="2.625" style="610" customWidth="1"/>
    <col min="7461" max="7464" width="2.5" style="610" customWidth="1"/>
    <col min="7465" max="7474" width="2.25" style="610" customWidth="1"/>
    <col min="7475" max="7479" width="2.5" style="610" customWidth="1"/>
    <col min="7480" max="7484" width="2.875" style="610" customWidth="1"/>
    <col min="7485" max="7489" width="3.5" style="610" customWidth="1"/>
    <col min="7490" max="7680" width="2.375" style="610"/>
    <col min="7681" max="7681" width="4.5" style="610" customWidth="1"/>
    <col min="7682" max="7685" width="3.125" style="610" customWidth="1"/>
    <col min="7686" max="7686" width="2.375" style="610" customWidth="1"/>
    <col min="7687" max="7691" width="2.25" style="610" customWidth="1"/>
    <col min="7692" max="7695" width="2.125" style="610" customWidth="1"/>
    <col min="7696" max="7700" width="2.25" style="610" customWidth="1"/>
    <col min="7701" max="7705" width="2.625" style="610" customWidth="1"/>
    <col min="7706" max="7712" width="2.25" style="610" customWidth="1"/>
    <col min="7713" max="7716" width="2.625" style="610" customWidth="1"/>
    <col min="7717" max="7720" width="2.5" style="610" customWidth="1"/>
    <col min="7721" max="7730" width="2.25" style="610" customWidth="1"/>
    <col min="7731" max="7735" width="2.5" style="610" customWidth="1"/>
    <col min="7736" max="7740" width="2.875" style="610" customWidth="1"/>
    <col min="7741" max="7745" width="3.5" style="610" customWidth="1"/>
    <col min="7746" max="7936" width="2.375" style="610"/>
    <col min="7937" max="7937" width="4.5" style="610" customWidth="1"/>
    <col min="7938" max="7941" width="3.125" style="610" customWidth="1"/>
    <col min="7942" max="7942" width="2.375" style="610" customWidth="1"/>
    <col min="7943" max="7947" width="2.25" style="610" customWidth="1"/>
    <col min="7948" max="7951" width="2.125" style="610" customWidth="1"/>
    <col min="7952" max="7956" width="2.25" style="610" customWidth="1"/>
    <col min="7957" max="7961" width="2.625" style="610" customWidth="1"/>
    <col min="7962" max="7968" width="2.25" style="610" customWidth="1"/>
    <col min="7969" max="7972" width="2.625" style="610" customWidth="1"/>
    <col min="7973" max="7976" width="2.5" style="610" customWidth="1"/>
    <col min="7977" max="7986" width="2.25" style="610" customWidth="1"/>
    <col min="7987" max="7991" width="2.5" style="610" customWidth="1"/>
    <col min="7992" max="7996" width="2.875" style="610" customWidth="1"/>
    <col min="7997" max="8001" width="3.5" style="610" customWidth="1"/>
    <col min="8002" max="8192" width="2.375" style="610"/>
    <col min="8193" max="8193" width="4.5" style="610" customWidth="1"/>
    <col min="8194" max="8197" width="3.125" style="610" customWidth="1"/>
    <col min="8198" max="8198" width="2.375" style="610" customWidth="1"/>
    <col min="8199" max="8203" width="2.25" style="610" customWidth="1"/>
    <col min="8204" max="8207" width="2.125" style="610" customWidth="1"/>
    <col min="8208" max="8212" width="2.25" style="610" customWidth="1"/>
    <col min="8213" max="8217" width="2.625" style="610" customWidth="1"/>
    <col min="8218" max="8224" width="2.25" style="610" customWidth="1"/>
    <col min="8225" max="8228" width="2.625" style="610" customWidth="1"/>
    <col min="8229" max="8232" width="2.5" style="610" customWidth="1"/>
    <col min="8233" max="8242" width="2.25" style="610" customWidth="1"/>
    <col min="8243" max="8247" width="2.5" style="610" customWidth="1"/>
    <col min="8248" max="8252" width="2.875" style="610" customWidth="1"/>
    <col min="8253" max="8257" width="3.5" style="610" customWidth="1"/>
    <col min="8258" max="8448" width="2.375" style="610"/>
    <col min="8449" max="8449" width="4.5" style="610" customWidth="1"/>
    <col min="8450" max="8453" width="3.125" style="610" customWidth="1"/>
    <col min="8454" max="8454" width="2.375" style="610" customWidth="1"/>
    <col min="8455" max="8459" width="2.25" style="610" customWidth="1"/>
    <col min="8460" max="8463" width="2.125" style="610" customWidth="1"/>
    <col min="8464" max="8468" width="2.25" style="610" customWidth="1"/>
    <col min="8469" max="8473" width="2.625" style="610" customWidth="1"/>
    <col min="8474" max="8480" width="2.25" style="610" customWidth="1"/>
    <col min="8481" max="8484" width="2.625" style="610" customWidth="1"/>
    <col min="8485" max="8488" width="2.5" style="610" customWidth="1"/>
    <col min="8489" max="8498" width="2.25" style="610" customWidth="1"/>
    <col min="8499" max="8503" width="2.5" style="610" customWidth="1"/>
    <col min="8504" max="8508" width="2.875" style="610" customWidth="1"/>
    <col min="8509" max="8513" width="3.5" style="610" customWidth="1"/>
    <col min="8514" max="8704" width="2.375" style="610"/>
    <col min="8705" max="8705" width="4.5" style="610" customWidth="1"/>
    <col min="8706" max="8709" width="3.125" style="610" customWidth="1"/>
    <col min="8710" max="8710" width="2.375" style="610" customWidth="1"/>
    <col min="8711" max="8715" width="2.25" style="610" customWidth="1"/>
    <col min="8716" max="8719" width="2.125" style="610" customWidth="1"/>
    <col min="8720" max="8724" width="2.25" style="610" customWidth="1"/>
    <col min="8725" max="8729" width="2.625" style="610" customWidth="1"/>
    <col min="8730" max="8736" width="2.25" style="610" customWidth="1"/>
    <col min="8737" max="8740" width="2.625" style="610" customWidth="1"/>
    <col min="8741" max="8744" width="2.5" style="610" customWidth="1"/>
    <col min="8745" max="8754" width="2.25" style="610" customWidth="1"/>
    <col min="8755" max="8759" width="2.5" style="610" customWidth="1"/>
    <col min="8760" max="8764" width="2.875" style="610" customWidth="1"/>
    <col min="8765" max="8769" width="3.5" style="610" customWidth="1"/>
    <col min="8770" max="8960" width="2.375" style="610"/>
    <col min="8961" max="8961" width="4.5" style="610" customWidth="1"/>
    <col min="8962" max="8965" width="3.125" style="610" customWidth="1"/>
    <col min="8966" max="8966" width="2.375" style="610" customWidth="1"/>
    <col min="8967" max="8971" width="2.25" style="610" customWidth="1"/>
    <col min="8972" max="8975" width="2.125" style="610" customWidth="1"/>
    <col min="8976" max="8980" width="2.25" style="610" customWidth="1"/>
    <col min="8981" max="8985" width="2.625" style="610" customWidth="1"/>
    <col min="8986" max="8992" width="2.25" style="610" customWidth="1"/>
    <col min="8993" max="8996" width="2.625" style="610" customWidth="1"/>
    <col min="8997" max="9000" width="2.5" style="610" customWidth="1"/>
    <col min="9001" max="9010" width="2.25" style="610" customWidth="1"/>
    <col min="9011" max="9015" width="2.5" style="610" customWidth="1"/>
    <col min="9016" max="9020" width="2.875" style="610" customWidth="1"/>
    <col min="9021" max="9025" width="3.5" style="610" customWidth="1"/>
    <col min="9026" max="9216" width="2.375" style="610"/>
    <col min="9217" max="9217" width="4.5" style="610" customWidth="1"/>
    <col min="9218" max="9221" width="3.125" style="610" customWidth="1"/>
    <col min="9222" max="9222" width="2.375" style="610" customWidth="1"/>
    <col min="9223" max="9227" width="2.25" style="610" customWidth="1"/>
    <col min="9228" max="9231" width="2.125" style="610" customWidth="1"/>
    <col min="9232" max="9236" width="2.25" style="610" customWidth="1"/>
    <col min="9237" max="9241" width="2.625" style="610" customWidth="1"/>
    <col min="9242" max="9248" width="2.25" style="610" customWidth="1"/>
    <col min="9249" max="9252" width="2.625" style="610" customWidth="1"/>
    <col min="9253" max="9256" width="2.5" style="610" customWidth="1"/>
    <col min="9257" max="9266" width="2.25" style="610" customWidth="1"/>
    <col min="9267" max="9271" width="2.5" style="610" customWidth="1"/>
    <col min="9272" max="9276" width="2.875" style="610" customWidth="1"/>
    <col min="9277" max="9281" width="3.5" style="610" customWidth="1"/>
    <col min="9282" max="9472" width="2.375" style="610"/>
    <col min="9473" max="9473" width="4.5" style="610" customWidth="1"/>
    <col min="9474" max="9477" width="3.125" style="610" customWidth="1"/>
    <col min="9478" max="9478" width="2.375" style="610" customWidth="1"/>
    <col min="9479" max="9483" width="2.25" style="610" customWidth="1"/>
    <col min="9484" max="9487" width="2.125" style="610" customWidth="1"/>
    <col min="9488" max="9492" width="2.25" style="610" customWidth="1"/>
    <col min="9493" max="9497" width="2.625" style="610" customWidth="1"/>
    <col min="9498" max="9504" width="2.25" style="610" customWidth="1"/>
    <col min="9505" max="9508" width="2.625" style="610" customWidth="1"/>
    <col min="9509" max="9512" width="2.5" style="610" customWidth="1"/>
    <col min="9513" max="9522" width="2.25" style="610" customWidth="1"/>
    <col min="9523" max="9527" width="2.5" style="610" customWidth="1"/>
    <col min="9528" max="9532" width="2.875" style="610" customWidth="1"/>
    <col min="9533" max="9537" width="3.5" style="610" customWidth="1"/>
    <col min="9538" max="9728" width="2.375" style="610"/>
    <col min="9729" max="9729" width="4.5" style="610" customWidth="1"/>
    <col min="9730" max="9733" width="3.125" style="610" customWidth="1"/>
    <col min="9734" max="9734" width="2.375" style="610" customWidth="1"/>
    <col min="9735" max="9739" width="2.25" style="610" customWidth="1"/>
    <col min="9740" max="9743" width="2.125" style="610" customWidth="1"/>
    <col min="9744" max="9748" width="2.25" style="610" customWidth="1"/>
    <col min="9749" max="9753" width="2.625" style="610" customWidth="1"/>
    <col min="9754" max="9760" width="2.25" style="610" customWidth="1"/>
    <col min="9761" max="9764" width="2.625" style="610" customWidth="1"/>
    <col min="9765" max="9768" width="2.5" style="610" customWidth="1"/>
    <col min="9769" max="9778" width="2.25" style="610" customWidth="1"/>
    <col min="9779" max="9783" width="2.5" style="610" customWidth="1"/>
    <col min="9784" max="9788" width="2.875" style="610" customWidth="1"/>
    <col min="9789" max="9793" width="3.5" style="610" customWidth="1"/>
    <col min="9794" max="9984" width="2.375" style="610"/>
    <col min="9985" max="9985" width="4.5" style="610" customWidth="1"/>
    <col min="9986" max="9989" width="3.125" style="610" customWidth="1"/>
    <col min="9990" max="9990" width="2.375" style="610" customWidth="1"/>
    <col min="9991" max="9995" width="2.25" style="610" customWidth="1"/>
    <col min="9996" max="9999" width="2.125" style="610" customWidth="1"/>
    <col min="10000" max="10004" width="2.25" style="610" customWidth="1"/>
    <col min="10005" max="10009" width="2.625" style="610" customWidth="1"/>
    <col min="10010" max="10016" width="2.25" style="610" customWidth="1"/>
    <col min="10017" max="10020" width="2.625" style="610" customWidth="1"/>
    <col min="10021" max="10024" width="2.5" style="610" customWidth="1"/>
    <col min="10025" max="10034" width="2.25" style="610" customWidth="1"/>
    <col min="10035" max="10039" width="2.5" style="610" customWidth="1"/>
    <col min="10040" max="10044" width="2.875" style="610" customWidth="1"/>
    <col min="10045" max="10049" width="3.5" style="610" customWidth="1"/>
    <col min="10050" max="10240" width="2.375" style="610"/>
    <col min="10241" max="10241" width="4.5" style="610" customWidth="1"/>
    <col min="10242" max="10245" width="3.125" style="610" customWidth="1"/>
    <col min="10246" max="10246" width="2.375" style="610" customWidth="1"/>
    <col min="10247" max="10251" width="2.25" style="610" customWidth="1"/>
    <col min="10252" max="10255" width="2.125" style="610" customWidth="1"/>
    <col min="10256" max="10260" width="2.25" style="610" customWidth="1"/>
    <col min="10261" max="10265" width="2.625" style="610" customWidth="1"/>
    <col min="10266" max="10272" width="2.25" style="610" customWidth="1"/>
    <col min="10273" max="10276" width="2.625" style="610" customWidth="1"/>
    <col min="10277" max="10280" width="2.5" style="610" customWidth="1"/>
    <col min="10281" max="10290" width="2.25" style="610" customWidth="1"/>
    <col min="10291" max="10295" width="2.5" style="610" customWidth="1"/>
    <col min="10296" max="10300" width="2.875" style="610" customWidth="1"/>
    <col min="10301" max="10305" width="3.5" style="610" customWidth="1"/>
    <col min="10306" max="10496" width="2.375" style="610"/>
    <col min="10497" max="10497" width="4.5" style="610" customWidth="1"/>
    <col min="10498" max="10501" width="3.125" style="610" customWidth="1"/>
    <col min="10502" max="10502" width="2.375" style="610" customWidth="1"/>
    <col min="10503" max="10507" width="2.25" style="610" customWidth="1"/>
    <col min="10508" max="10511" width="2.125" style="610" customWidth="1"/>
    <col min="10512" max="10516" width="2.25" style="610" customWidth="1"/>
    <col min="10517" max="10521" width="2.625" style="610" customWidth="1"/>
    <col min="10522" max="10528" width="2.25" style="610" customWidth="1"/>
    <col min="10529" max="10532" width="2.625" style="610" customWidth="1"/>
    <col min="10533" max="10536" width="2.5" style="610" customWidth="1"/>
    <col min="10537" max="10546" width="2.25" style="610" customWidth="1"/>
    <col min="10547" max="10551" width="2.5" style="610" customWidth="1"/>
    <col min="10552" max="10556" width="2.875" style="610" customWidth="1"/>
    <col min="10557" max="10561" width="3.5" style="610" customWidth="1"/>
    <col min="10562" max="10752" width="2.375" style="610"/>
    <col min="10753" max="10753" width="4.5" style="610" customWidth="1"/>
    <col min="10754" max="10757" width="3.125" style="610" customWidth="1"/>
    <col min="10758" max="10758" width="2.375" style="610" customWidth="1"/>
    <col min="10759" max="10763" width="2.25" style="610" customWidth="1"/>
    <col min="10764" max="10767" width="2.125" style="610" customWidth="1"/>
    <col min="10768" max="10772" width="2.25" style="610" customWidth="1"/>
    <col min="10773" max="10777" width="2.625" style="610" customWidth="1"/>
    <col min="10778" max="10784" width="2.25" style="610" customWidth="1"/>
    <col min="10785" max="10788" width="2.625" style="610" customWidth="1"/>
    <col min="10789" max="10792" width="2.5" style="610" customWidth="1"/>
    <col min="10793" max="10802" width="2.25" style="610" customWidth="1"/>
    <col min="10803" max="10807" width="2.5" style="610" customWidth="1"/>
    <col min="10808" max="10812" width="2.875" style="610" customWidth="1"/>
    <col min="10813" max="10817" width="3.5" style="610" customWidth="1"/>
    <col min="10818" max="11008" width="2.375" style="610"/>
    <col min="11009" max="11009" width="4.5" style="610" customWidth="1"/>
    <col min="11010" max="11013" width="3.125" style="610" customWidth="1"/>
    <col min="11014" max="11014" width="2.375" style="610" customWidth="1"/>
    <col min="11015" max="11019" width="2.25" style="610" customWidth="1"/>
    <col min="11020" max="11023" width="2.125" style="610" customWidth="1"/>
    <col min="11024" max="11028" width="2.25" style="610" customWidth="1"/>
    <col min="11029" max="11033" width="2.625" style="610" customWidth="1"/>
    <col min="11034" max="11040" width="2.25" style="610" customWidth="1"/>
    <col min="11041" max="11044" width="2.625" style="610" customWidth="1"/>
    <col min="11045" max="11048" width="2.5" style="610" customWidth="1"/>
    <col min="11049" max="11058" width="2.25" style="610" customWidth="1"/>
    <col min="11059" max="11063" width="2.5" style="610" customWidth="1"/>
    <col min="11064" max="11068" width="2.875" style="610" customWidth="1"/>
    <col min="11069" max="11073" width="3.5" style="610" customWidth="1"/>
    <col min="11074" max="11264" width="2.375" style="610"/>
    <col min="11265" max="11265" width="4.5" style="610" customWidth="1"/>
    <col min="11266" max="11269" width="3.125" style="610" customWidth="1"/>
    <col min="11270" max="11270" width="2.375" style="610" customWidth="1"/>
    <col min="11271" max="11275" width="2.25" style="610" customWidth="1"/>
    <col min="11276" max="11279" width="2.125" style="610" customWidth="1"/>
    <col min="11280" max="11284" width="2.25" style="610" customWidth="1"/>
    <col min="11285" max="11289" width="2.625" style="610" customWidth="1"/>
    <col min="11290" max="11296" width="2.25" style="610" customWidth="1"/>
    <col min="11297" max="11300" width="2.625" style="610" customWidth="1"/>
    <col min="11301" max="11304" width="2.5" style="610" customWidth="1"/>
    <col min="11305" max="11314" width="2.25" style="610" customWidth="1"/>
    <col min="11315" max="11319" width="2.5" style="610" customWidth="1"/>
    <col min="11320" max="11324" width="2.875" style="610" customWidth="1"/>
    <col min="11325" max="11329" width="3.5" style="610" customWidth="1"/>
    <col min="11330" max="11520" width="2.375" style="610"/>
    <col min="11521" max="11521" width="4.5" style="610" customWidth="1"/>
    <col min="11522" max="11525" width="3.125" style="610" customWidth="1"/>
    <col min="11526" max="11526" width="2.375" style="610" customWidth="1"/>
    <col min="11527" max="11531" width="2.25" style="610" customWidth="1"/>
    <col min="11532" max="11535" width="2.125" style="610" customWidth="1"/>
    <col min="11536" max="11540" width="2.25" style="610" customWidth="1"/>
    <col min="11541" max="11545" width="2.625" style="610" customWidth="1"/>
    <col min="11546" max="11552" width="2.25" style="610" customWidth="1"/>
    <col min="11553" max="11556" width="2.625" style="610" customWidth="1"/>
    <col min="11557" max="11560" width="2.5" style="610" customWidth="1"/>
    <col min="11561" max="11570" width="2.25" style="610" customWidth="1"/>
    <col min="11571" max="11575" width="2.5" style="610" customWidth="1"/>
    <col min="11576" max="11580" width="2.875" style="610" customWidth="1"/>
    <col min="11581" max="11585" width="3.5" style="610" customWidth="1"/>
    <col min="11586" max="11776" width="2.375" style="610"/>
    <col min="11777" max="11777" width="4.5" style="610" customWidth="1"/>
    <col min="11778" max="11781" width="3.125" style="610" customWidth="1"/>
    <col min="11782" max="11782" width="2.375" style="610" customWidth="1"/>
    <col min="11783" max="11787" width="2.25" style="610" customWidth="1"/>
    <col min="11788" max="11791" width="2.125" style="610" customWidth="1"/>
    <col min="11792" max="11796" width="2.25" style="610" customWidth="1"/>
    <col min="11797" max="11801" width="2.625" style="610" customWidth="1"/>
    <col min="11802" max="11808" width="2.25" style="610" customWidth="1"/>
    <col min="11809" max="11812" width="2.625" style="610" customWidth="1"/>
    <col min="11813" max="11816" width="2.5" style="610" customWidth="1"/>
    <col min="11817" max="11826" width="2.25" style="610" customWidth="1"/>
    <col min="11827" max="11831" width="2.5" style="610" customWidth="1"/>
    <col min="11832" max="11836" width="2.875" style="610" customWidth="1"/>
    <col min="11837" max="11841" width="3.5" style="610" customWidth="1"/>
    <col min="11842" max="12032" width="2.375" style="610"/>
    <col min="12033" max="12033" width="4.5" style="610" customWidth="1"/>
    <col min="12034" max="12037" width="3.125" style="610" customWidth="1"/>
    <col min="12038" max="12038" width="2.375" style="610" customWidth="1"/>
    <col min="12039" max="12043" width="2.25" style="610" customWidth="1"/>
    <col min="12044" max="12047" width="2.125" style="610" customWidth="1"/>
    <col min="12048" max="12052" width="2.25" style="610" customWidth="1"/>
    <col min="12053" max="12057" width="2.625" style="610" customWidth="1"/>
    <col min="12058" max="12064" width="2.25" style="610" customWidth="1"/>
    <col min="12065" max="12068" width="2.625" style="610" customWidth="1"/>
    <col min="12069" max="12072" width="2.5" style="610" customWidth="1"/>
    <col min="12073" max="12082" width="2.25" style="610" customWidth="1"/>
    <col min="12083" max="12087" width="2.5" style="610" customWidth="1"/>
    <col min="12088" max="12092" width="2.875" style="610" customWidth="1"/>
    <col min="12093" max="12097" width="3.5" style="610" customWidth="1"/>
    <col min="12098" max="12288" width="2.375" style="610"/>
    <col min="12289" max="12289" width="4.5" style="610" customWidth="1"/>
    <col min="12290" max="12293" width="3.125" style="610" customWidth="1"/>
    <col min="12294" max="12294" width="2.375" style="610" customWidth="1"/>
    <col min="12295" max="12299" width="2.25" style="610" customWidth="1"/>
    <col min="12300" max="12303" width="2.125" style="610" customWidth="1"/>
    <col min="12304" max="12308" width="2.25" style="610" customWidth="1"/>
    <col min="12309" max="12313" width="2.625" style="610" customWidth="1"/>
    <col min="12314" max="12320" width="2.25" style="610" customWidth="1"/>
    <col min="12321" max="12324" width="2.625" style="610" customWidth="1"/>
    <col min="12325" max="12328" width="2.5" style="610" customWidth="1"/>
    <col min="12329" max="12338" width="2.25" style="610" customWidth="1"/>
    <col min="12339" max="12343" width="2.5" style="610" customWidth="1"/>
    <col min="12344" max="12348" width="2.875" style="610" customWidth="1"/>
    <col min="12349" max="12353" width="3.5" style="610" customWidth="1"/>
    <col min="12354" max="12544" width="2.375" style="610"/>
    <col min="12545" max="12545" width="4.5" style="610" customWidth="1"/>
    <col min="12546" max="12549" width="3.125" style="610" customWidth="1"/>
    <col min="12550" max="12550" width="2.375" style="610" customWidth="1"/>
    <col min="12551" max="12555" width="2.25" style="610" customWidth="1"/>
    <col min="12556" max="12559" width="2.125" style="610" customWidth="1"/>
    <col min="12560" max="12564" width="2.25" style="610" customWidth="1"/>
    <col min="12565" max="12569" width="2.625" style="610" customWidth="1"/>
    <col min="12570" max="12576" width="2.25" style="610" customWidth="1"/>
    <col min="12577" max="12580" width="2.625" style="610" customWidth="1"/>
    <col min="12581" max="12584" width="2.5" style="610" customWidth="1"/>
    <col min="12585" max="12594" width="2.25" style="610" customWidth="1"/>
    <col min="12595" max="12599" width="2.5" style="610" customWidth="1"/>
    <col min="12600" max="12604" width="2.875" style="610" customWidth="1"/>
    <col min="12605" max="12609" width="3.5" style="610" customWidth="1"/>
    <col min="12610" max="12800" width="2.375" style="610"/>
    <col min="12801" max="12801" width="4.5" style="610" customWidth="1"/>
    <col min="12802" max="12805" width="3.125" style="610" customWidth="1"/>
    <col min="12806" max="12806" width="2.375" style="610" customWidth="1"/>
    <col min="12807" max="12811" width="2.25" style="610" customWidth="1"/>
    <col min="12812" max="12815" width="2.125" style="610" customWidth="1"/>
    <col min="12816" max="12820" width="2.25" style="610" customWidth="1"/>
    <col min="12821" max="12825" width="2.625" style="610" customWidth="1"/>
    <col min="12826" max="12832" width="2.25" style="610" customWidth="1"/>
    <col min="12833" max="12836" width="2.625" style="610" customWidth="1"/>
    <col min="12837" max="12840" width="2.5" style="610" customWidth="1"/>
    <col min="12841" max="12850" width="2.25" style="610" customWidth="1"/>
    <col min="12851" max="12855" width="2.5" style="610" customWidth="1"/>
    <col min="12856" max="12860" width="2.875" style="610" customWidth="1"/>
    <col min="12861" max="12865" width="3.5" style="610" customWidth="1"/>
    <col min="12866" max="13056" width="2.375" style="610"/>
    <col min="13057" max="13057" width="4.5" style="610" customWidth="1"/>
    <col min="13058" max="13061" width="3.125" style="610" customWidth="1"/>
    <col min="13062" max="13062" width="2.375" style="610" customWidth="1"/>
    <col min="13063" max="13067" width="2.25" style="610" customWidth="1"/>
    <col min="13068" max="13071" width="2.125" style="610" customWidth="1"/>
    <col min="13072" max="13076" width="2.25" style="610" customWidth="1"/>
    <col min="13077" max="13081" width="2.625" style="610" customWidth="1"/>
    <col min="13082" max="13088" width="2.25" style="610" customWidth="1"/>
    <col min="13089" max="13092" width="2.625" style="610" customWidth="1"/>
    <col min="13093" max="13096" width="2.5" style="610" customWidth="1"/>
    <col min="13097" max="13106" width="2.25" style="610" customWidth="1"/>
    <col min="13107" max="13111" width="2.5" style="610" customWidth="1"/>
    <col min="13112" max="13116" width="2.875" style="610" customWidth="1"/>
    <col min="13117" max="13121" width="3.5" style="610" customWidth="1"/>
    <col min="13122" max="13312" width="2.375" style="610"/>
    <col min="13313" max="13313" width="4.5" style="610" customWidth="1"/>
    <col min="13314" max="13317" width="3.125" style="610" customWidth="1"/>
    <col min="13318" max="13318" width="2.375" style="610" customWidth="1"/>
    <col min="13319" max="13323" width="2.25" style="610" customWidth="1"/>
    <col min="13324" max="13327" width="2.125" style="610" customWidth="1"/>
    <col min="13328" max="13332" width="2.25" style="610" customWidth="1"/>
    <col min="13333" max="13337" width="2.625" style="610" customWidth="1"/>
    <col min="13338" max="13344" width="2.25" style="610" customWidth="1"/>
    <col min="13345" max="13348" width="2.625" style="610" customWidth="1"/>
    <col min="13349" max="13352" width="2.5" style="610" customWidth="1"/>
    <col min="13353" max="13362" width="2.25" style="610" customWidth="1"/>
    <col min="13363" max="13367" width="2.5" style="610" customWidth="1"/>
    <col min="13368" max="13372" width="2.875" style="610" customWidth="1"/>
    <col min="13373" max="13377" width="3.5" style="610" customWidth="1"/>
    <col min="13378" max="13568" width="2.375" style="610"/>
    <col min="13569" max="13569" width="4.5" style="610" customWidth="1"/>
    <col min="13570" max="13573" width="3.125" style="610" customWidth="1"/>
    <col min="13574" max="13574" width="2.375" style="610" customWidth="1"/>
    <col min="13575" max="13579" width="2.25" style="610" customWidth="1"/>
    <col min="13580" max="13583" width="2.125" style="610" customWidth="1"/>
    <col min="13584" max="13588" width="2.25" style="610" customWidth="1"/>
    <col min="13589" max="13593" width="2.625" style="610" customWidth="1"/>
    <col min="13594" max="13600" width="2.25" style="610" customWidth="1"/>
    <col min="13601" max="13604" width="2.625" style="610" customWidth="1"/>
    <col min="13605" max="13608" width="2.5" style="610" customWidth="1"/>
    <col min="13609" max="13618" width="2.25" style="610" customWidth="1"/>
    <col min="13619" max="13623" width="2.5" style="610" customWidth="1"/>
    <col min="13624" max="13628" width="2.875" style="610" customWidth="1"/>
    <col min="13629" max="13633" width="3.5" style="610" customWidth="1"/>
    <col min="13634" max="13824" width="2.375" style="610"/>
    <col min="13825" max="13825" width="4.5" style="610" customWidth="1"/>
    <col min="13826" max="13829" width="3.125" style="610" customWidth="1"/>
    <col min="13830" max="13830" width="2.375" style="610" customWidth="1"/>
    <col min="13831" max="13835" width="2.25" style="610" customWidth="1"/>
    <col min="13836" max="13839" width="2.125" style="610" customWidth="1"/>
    <col min="13840" max="13844" width="2.25" style="610" customWidth="1"/>
    <col min="13845" max="13849" width="2.625" style="610" customWidth="1"/>
    <col min="13850" max="13856" width="2.25" style="610" customWidth="1"/>
    <col min="13857" max="13860" width="2.625" style="610" customWidth="1"/>
    <col min="13861" max="13864" width="2.5" style="610" customWidth="1"/>
    <col min="13865" max="13874" width="2.25" style="610" customWidth="1"/>
    <col min="13875" max="13879" width="2.5" style="610" customWidth="1"/>
    <col min="13880" max="13884" width="2.875" style="610" customWidth="1"/>
    <col min="13885" max="13889" width="3.5" style="610" customWidth="1"/>
    <col min="13890" max="14080" width="2.375" style="610"/>
    <col min="14081" max="14081" width="4.5" style="610" customWidth="1"/>
    <col min="14082" max="14085" width="3.125" style="610" customWidth="1"/>
    <col min="14086" max="14086" width="2.375" style="610" customWidth="1"/>
    <col min="14087" max="14091" width="2.25" style="610" customWidth="1"/>
    <col min="14092" max="14095" width="2.125" style="610" customWidth="1"/>
    <col min="14096" max="14100" width="2.25" style="610" customWidth="1"/>
    <col min="14101" max="14105" width="2.625" style="610" customWidth="1"/>
    <col min="14106" max="14112" width="2.25" style="610" customWidth="1"/>
    <col min="14113" max="14116" width="2.625" style="610" customWidth="1"/>
    <col min="14117" max="14120" width="2.5" style="610" customWidth="1"/>
    <col min="14121" max="14130" width="2.25" style="610" customWidth="1"/>
    <col min="14131" max="14135" width="2.5" style="610" customWidth="1"/>
    <col min="14136" max="14140" width="2.875" style="610" customWidth="1"/>
    <col min="14141" max="14145" width="3.5" style="610" customWidth="1"/>
    <col min="14146" max="14336" width="2.375" style="610"/>
    <col min="14337" max="14337" width="4.5" style="610" customWidth="1"/>
    <col min="14338" max="14341" width="3.125" style="610" customWidth="1"/>
    <col min="14342" max="14342" width="2.375" style="610" customWidth="1"/>
    <col min="14343" max="14347" width="2.25" style="610" customWidth="1"/>
    <col min="14348" max="14351" width="2.125" style="610" customWidth="1"/>
    <col min="14352" max="14356" width="2.25" style="610" customWidth="1"/>
    <col min="14357" max="14361" width="2.625" style="610" customWidth="1"/>
    <col min="14362" max="14368" width="2.25" style="610" customWidth="1"/>
    <col min="14369" max="14372" width="2.625" style="610" customWidth="1"/>
    <col min="14373" max="14376" width="2.5" style="610" customWidth="1"/>
    <col min="14377" max="14386" width="2.25" style="610" customWidth="1"/>
    <col min="14387" max="14391" width="2.5" style="610" customWidth="1"/>
    <col min="14392" max="14396" width="2.875" style="610" customWidth="1"/>
    <col min="14397" max="14401" width="3.5" style="610" customWidth="1"/>
    <col min="14402" max="14592" width="2.375" style="610"/>
    <col min="14593" max="14593" width="4.5" style="610" customWidth="1"/>
    <col min="14594" max="14597" width="3.125" style="610" customWidth="1"/>
    <col min="14598" max="14598" width="2.375" style="610" customWidth="1"/>
    <col min="14599" max="14603" width="2.25" style="610" customWidth="1"/>
    <col min="14604" max="14607" width="2.125" style="610" customWidth="1"/>
    <col min="14608" max="14612" width="2.25" style="610" customWidth="1"/>
    <col min="14613" max="14617" width="2.625" style="610" customWidth="1"/>
    <col min="14618" max="14624" width="2.25" style="610" customWidth="1"/>
    <col min="14625" max="14628" width="2.625" style="610" customWidth="1"/>
    <col min="14629" max="14632" width="2.5" style="610" customWidth="1"/>
    <col min="14633" max="14642" width="2.25" style="610" customWidth="1"/>
    <col min="14643" max="14647" width="2.5" style="610" customWidth="1"/>
    <col min="14648" max="14652" width="2.875" style="610" customWidth="1"/>
    <col min="14653" max="14657" width="3.5" style="610" customWidth="1"/>
    <col min="14658" max="14848" width="2.375" style="610"/>
    <col min="14849" max="14849" width="4.5" style="610" customWidth="1"/>
    <col min="14850" max="14853" width="3.125" style="610" customWidth="1"/>
    <col min="14854" max="14854" width="2.375" style="610" customWidth="1"/>
    <col min="14855" max="14859" width="2.25" style="610" customWidth="1"/>
    <col min="14860" max="14863" width="2.125" style="610" customWidth="1"/>
    <col min="14864" max="14868" width="2.25" style="610" customWidth="1"/>
    <col min="14869" max="14873" width="2.625" style="610" customWidth="1"/>
    <col min="14874" max="14880" width="2.25" style="610" customWidth="1"/>
    <col min="14881" max="14884" width="2.625" style="610" customWidth="1"/>
    <col min="14885" max="14888" width="2.5" style="610" customWidth="1"/>
    <col min="14889" max="14898" width="2.25" style="610" customWidth="1"/>
    <col min="14899" max="14903" width="2.5" style="610" customWidth="1"/>
    <col min="14904" max="14908" width="2.875" style="610" customWidth="1"/>
    <col min="14909" max="14913" width="3.5" style="610" customWidth="1"/>
    <col min="14914" max="15104" width="2.375" style="610"/>
    <col min="15105" max="15105" width="4.5" style="610" customWidth="1"/>
    <col min="15106" max="15109" width="3.125" style="610" customWidth="1"/>
    <col min="15110" max="15110" width="2.375" style="610" customWidth="1"/>
    <col min="15111" max="15115" width="2.25" style="610" customWidth="1"/>
    <col min="15116" max="15119" width="2.125" style="610" customWidth="1"/>
    <col min="15120" max="15124" width="2.25" style="610" customWidth="1"/>
    <col min="15125" max="15129" width="2.625" style="610" customWidth="1"/>
    <col min="15130" max="15136" width="2.25" style="610" customWidth="1"/>
    <col min="15137" max="15140" width="2.625" style="610" customWidth="1"/>
    <col min="15141" max="15144" width="2.5" style="610" customWidth="1"/>
    <col min="15145" max="15154" width="2.25" style="610" customWidth="1"/>
    <col min="15155" max="15159" width="2.5" style="610" customWidth="1"/>
    <col min="15160" max="15164" width="2.875" style="610" customWidth="1"/>
    <col min="15165" max="15169" width="3.5" style="610" customWidth="1"/>
    <col min="15170" max="15360" width="2.375" style="610"/>
    <col min="15361" max="15361" width="4.5" style="610" customWidth="1"/>
    <col min="15362" max="15365" width="3.125" style="610" customWidth="1"/>
    <col min="15366" max="15366" width="2.375" style="610" customWidth="1"/>
    <col min="15367" max="15371" width="2.25" style="610" customWidth="1"/>
    <col min="15372" max="15375" width="2.125" style="610" customWidth="1"/>
    <col min="15376" max="15380" width="2.25" style="610" customWidth="1"/>
    <col min="15381" max="15385" width="2.625" style="610" customWidth="1"/>
    <col min="15386" max="15392" width="2.25" style="610" customWidth="1"/>
    <col min="15393" max="15396" width="2.625" style="610" customWidth="1"/>
    <col min="15397" max="15400" width="2.5" style="610" customWidth="1"/>
    <col min="15401" max="15410" width="2.25" style="610" customWidth="1"/>
    <col min="15411" max="15415" width="2.5" style="610" customWidth="1"/>
    <col min="15416" max="15420" width="2.875" style="610" customWidth="1"/>
    <col min="15421" max="15425" width="3.5" style="610" customWidth="1"/>
    <col min="15426" max="15616" width="2.375" style="610"/>
    <col min="15617" max="15617" width="4.5" style="610" customWidth="1"/>
    <col min="15618" max="15621" width="3.125" style="610" customWidth="1"/>
    <col min="15622" max="15622" width="2.375" style="610" customWidth="1"/>
    <col min="15623" max="15627" width="2.25" style="610" customWidth="1"/>
    <col min="15628" max="15631" width="2.125" style="610" customWidth="1"/>
    <col min="15632" max="15636" width="2.25" style="610" customWidth="1"/>
    <col min="15637" max="15641" width="2.625" style="610" customWidth="1"/>
    <col min="15642" max="15648" width="2.25" style="610" customWidth="1"/>
    <col min="15649" max="15652" width="2.625" style="610" customWidth="1"/>
    <col min="15653" max="15656" width="2.5" style="610" customWidth="1"/>
    <col min="15657" max="15666" width="2.25" style="610" customWidth="1"/>
    <col min="15667" max="15671" width="2.5" style="610" customWidth="1"/>
    <col min="15672" max="15676" width="2.875" style="610" customWidth="1"/>
    <col min="15677" max="15681" width="3.5" style="610" customWidth="1"/>
    <col min="15682" max="15872" width="2.375" style="610"/>
    <col min="15873" max="15873" width="4.5" style="610" customWidth="1"/>
    <col min="15874" max="15877" width="3.125" style="610" customWidth="1"/>
    <col min="15878" max="15878" width="2.375" style="610" customWidth="1"/>
    <col min="15879" max="15883" width="2.25" style="610" customWidth="1"/>
    <col min="15884" max="15887" width="2.125" style="610" customWidth="1"/>
    <col min="15888" max="15892" width="2.25" style="610" customWidth="1"/>
    <col min="15893" max="15897" width="2.625" style="610" customWidth="1"/>
    <col min="15898" max="15904" width="2.25" style="610" customWidth="1"/>
    <col min="15905" max="15908" width="2.625" style="610" customWidth="1"/>
    <col min="15909" max="15912" width="2.5" style="610" customWidth="1"/>
    <col min="15913" max="15922" width="2.25" style="610" customWidth="1"/>
    <col min="15923" max="15927" width="2.5" style="610" customWidth="1"/>
    <col min="15928" max="15932" width="2.875" style="610" customWidth="1"/>
    <col min="15933" max="15937" width="3.5" style="610" customWidth="1"/>
    <col min="15938" max="16128" width="2.375" style="610"/>
    <col min="16129" max="16129" width="4.5" style="610" customWidth="1"/>
    <col min="16130" max="16133" width="3.125" style="610" customWidth="1"/>
    <col min="16134" max="16134" width="2.375" style="610" customWidth="1"/>
    <col min="16135" max="16139" width="2.25" style="610" customWidth="1"/>
    <col min="16140" max="16143" width="2.125" style="610" customWidth="1"/>
    <col min="16144" max="16148" width="2.25" style="610" customWidth="1"/>
    <col min="16149" max="16153" width="2.625" style="610" customWidth="1"/>
    <col min="16154" max="16160" width="2.25" style="610" customWidth="1"/>
    <col min="16161" max="16164" width="2.625" style="610" customWidth="1"/>
    <col min="16165" max="16168" width="2.5" style="610" customWidth="1"/>
    <col min="16169" max="16178" width="2.25" style="610" customWidth="1"/>
    <col min="16179" max="16183" width="2.5" style="610" customWidth="1"/>
    <col min="16184" max="16188" width="2.875" style="610" customWidth="1"/>
    <col min="16189" max="16193" width="3.5" style="610" customWidth="1"/>
    <col min="16194" max="16384" width="2.375" style="610"/>
  </cols>
  <sheetData>
    <row r="1" spans="1:65" x14ac:dyDescent="0.4">
      <c r="BG1" s="1224" t="s">
        <v>402</v>
      </c>
      <c r="BH1" s="1224"/>
      <c r="BI1" s="1224"/>
      <c r="BJ1" s="1224"/>
      <c r="BK1" s="1224"/>
      <c r="BL1" s="1224"/>
      <c r="BM1" s="1224"/>
    </row>
    <row r="2" spans="1:65" x14ac:dyDescent="0.4">
      <c r="BG2" s="1224"/>
      <c r="BH2" s="1224"/>
      <c r="BI2" s="1224"/>
      <c r="BJ2" s="1224"/>
      <c r="BK2" s="1224"/>
      <c r="BL2" s="1224"/>
      <c r="BM2" s="1224"/>
    </row>
    <row r="3" spans="1:65" x14ac:dyDescent="0.4">
      <c r="BC3" s="492"/>
      <c r="BD3" s="492"/>
    </row>
    <row r="4" spans="1:65" s="609" customFormat="1" ht="13.5" customHeight="1" x14ac:dyDescent="0.4">
      <c r="A4" s="1209" t="s">
        <v>403</v>
      </c>
      <c r="B4" s="1209"/>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c r="AA4" s="1209"/>
      <c r="AB4" s="1209"/>
      <c r="AC4" s="1209"/>
      <c r="AD4" s="1209"/>
      <c r="AE4" s="1209"/>
      <c r="AF4" s="1209"/>
      <c r="AG4" s="1209"/>
      <c r="AH4" s="1209"/>
      <c r="AI4" s="1209"/>
      <c r="AJ4" s="1209"/>
      <c r="AK4" s="1209"/>
      <c r="AL4" s="1209"/>
      <c r="AM4" s="1209"/>
      <c r="AN4" s="1209"/>
      <c r="AO4" s="1209"/>
      <c r="AP4" s="1209"/>
      <c r="AQ4" s="1209"/>
      <c r="AR4" s="1209"/>
      <c r="AS4" s="1209"/>
      <c r="AT4" s="1209"/>
      <c r="AU4" s="1209"/>
      <c r="AV4" s="1209"/>
      <c r="AW4" s="1209"/>
      <c r="AX4" s="1209"/>
      <c r="AY4" s="1209"/>
      <c r="AZ4" s="1209"/>
      <c r="BA4" s="1209"/>
      <c r="BB4" s="1209"/>
      <c r="BC4" s="1209"/>
      <c r="BD4" s="1209"/>
      <c r="BE4" s="1209"/>
      <c r="BF4" s="1209"/>
      <c r="BG4" s="1209"/>
      <c r="BH4" s="1209"/>
      <c r="BI4" s="1209"/>
      <c r="BJ4" s="1209"/>
      <c r="BK4" s="1209"/>
      <c r="BL4" s="1209"/>
      <c r="BM4" s="1209"/>
    </row>
    <row r="5" spans="1:65" s="609" customFormat="1" ht="13.5" customHeight="1" x14ac:dyDescent="0.4">
      <c r="A5" s="1209"/>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1209"/>
      <c r="AG5" s="1209"/>
      <c r="AH5" s="1209"/>
      <c r="AI5" s="1209"/>
      <c r="AJ5" s="1209"/>
      <c r="AK5" s="1209"/>
      <c r="AL5" s="1209"/>
      <c r="AM5" s="1209"/>
      <c r="AN5" s="1209"/>
      <c r="AO5" s="1209"/>
      <c r="AP5" s="1209"/>
      <c r="AQ5" s="1209"/>
      <c r="AR5" s="1209"/>
      <c r="AS5" s="1209"/>
      <c r="AT5" s="1209"/>
      <c r="AU5" s="1209"/>
      <c r="AV5" s="1209"/>
      <c r="AW5" s="1209"/>
      <c r="AX5" s="1209"/>
      <c r="AY5" s="1209"/>
      <c r="AZ5" s="1209"/>
      <c r="BA5" s="1209"/>
      <c r="BB5" s="1209"/>
      <c r="BC5" s="1209"/>
      <c r="BD5" s="1209"/>
      <c r="BE5" s="1209"/>
      <c r="BF5" s="1209"/>
      <c r="BG5" s="1209"/>
      <c r="BH5" s="1209"/>
      <c r="BI5" s="1209"/>
      <c r="BJ5" s="1209"/>
      <c r="BK5" s="1209"/>
      <c r="BL5" s="1209"/>
      <c r="BM5" s="1209"/>
    </row>
    <row r="6" spans="1:65" s="609" customFormat="1" ht="18.75" customHeight="1" thickBot="1" x14ac:dyDescent="0.35">
      <c r="A6" s="611"/>
      <c r="B6" s="611"/>
      <c r="C6" s="611"/>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1"/>
      <c r="AY6" s="611"/>
      <c r="AZ6" s="611"/>
      <c r="BA6" s="611"/>
      <c r="BB6" s="611"/>
      <c r="BC6" s="611"/>
      <c r="BD6" s="611"/>
      <c r="BE6" s="611"/>
      <c r="BF6" s="611"/>
      <c r="BG6" s="611"/>
      <c r="BH6" s="611"/>
      <c r="BI6" s="611"/>
      <c r="BJ6" s="611"/>
      <c r="BK6" s="611"/>
      <c r="BL6" s="611"/>
      <c r="BM6" s="493" t="s">
        <v>404</v>
      </c>
    </row>
    <row r="7" spans="1:65" s="609" customFormat="1" ht="15" customHeight="1" x14ac:dyDescent="0.4">
      <c r="A7" s="1102" t="s">
        <v>928</v>
      </c>
      <c r="B7" s="1102"/>
      <c r="C7" s="1102"/>
      <c r="D7" s="1102"/>
      <c r="E7" s="1102"/>
      <c r="F7" s="1103"/>
      <c r="G7" s="1101" t="s">
        <v>929</v>
      </c>
      <c r="H7" s="1102"/>
      <c r="I7" s="1102"/>
      <c r="J7" s="1102"/>
      <c r="K7" s="1102"/>
      <c r="L7" s="1102"/>
      <c r="M7" s="1102"/>
      <c r="N7" s="1102"/>
      <c r="O7" s="1102"/>
      <c r="P7" s="1102"/>
      <c r="Q7" s="1102"/>
      <c r="R7" s="1102"/>
      <c r="S7" s="1102"/>
      <c r="T7" s="1102"/>
      <c r="U7" s="1102"/>
      <c r="V7" s="1102"/>
      <c r="W7" s="1102"/>
      <c r="X7" s="1102"/>
      <c r="Y7" s="1102"/>
      <c r="Z7" s="1102"/>
      <c r="AA7" s="1102"/>
      <c r="AB7" s="1102"/>
      <c r="AC7" s="1102"/>
      <c r="AD7" s="1102"/>
      <c r="AE7" s="1102"/>
      <c r="AF7" s="1102"/>
      <c r="AG7" s="1102"/>
      <c r="AH7" s="1102"/>
      <c r="AI7" s="1102"/>
      <c r="AJ7" s="1102"/>
      <c r="AK7" s="1102"/>
      <c r="AL7" s="1102"/>
      <c r="AM7" s="1102"/>
      <c r="AN7" s="1102"/>
      <c r="AO7" s="1102"/>
      <c r="AP7" s="1102"/>
      <c r="AQ7" s="1102"/>
      <c r="AR7" s="1102"/>
      <c r="AS7" s="1102"/>
      <c r="AT7" s="1102"/>
      <c r="AU7" s="1102"/>
      <c r="AV7" s="1102"/>
      <c r="AW7" s="1102"/>
      <c r="AX7" s="1102"/>
      <c r="AY7" s="1102"/>
      <c r="AZ7" s="1102"/>
      <c r="BA7" s="1102"/>
      <c r="BB7" s="1102"/>
      <c r="BC7" s="1102"/>
      <c r="BD7" s="1103"/>
      <c r="BE7" s="1101" t="s">
        <v>930</v>
      </c>
      <c r="BF7" s="1102"/>
      <c r="BG7" s="1102"/>
      <c r="BH7" s="1102"/>
      <c r="BI7" s="1102"/>
      <c r="BJ7" s="1102"/>
      <c r="BK7" s="1102"/>
      <c r="BL7" s="1102"/>
      <c r="BM7" s="1102"/>
    </row>
    <row r="8" spans="1:65" s="609" customFormat="1" ht="15" customHeight="1" x14ac:dyDescent="0.4">
      <c r="A8" s="1130"/>
      <c r="B8" s="1130"/>
      <c r="C8" s="1130"/>
      <c r="D8" s="1130"/>
      <c r="E8" s="1130"/>
      <c r="F8" s="1105"/>
      <c r="G8" s="1106"/>
      <c r="H8" s="1092"/>
      <c r="I8" s="1092"/>
      <c r="J8" s="1092"/>
      <c r="K8" s="1092"/>
      <c r="L8" s="1092"/>
      <c r="M8" s="1092"/>
      <c r="N8" s="1092"/>
      <c r="O8" s="1092"/>
      <c r="P8" s="1092"/>
      <c r="Q8" s="1092"/>
      <c r="R8" s="1092"/>
      <c r="S8" s="1092"/>
      <c r="T8" s="1092"/>
      <c r="U8" s="1092"/>
      <c r="V8" s="1092"/>
      <c r="W8" s="1092"/>
      <c r="X8" s="1092"/>
      <c r="Y8" s="1092"/>
      <c r="Z8" s="1092"/>
      <c r="AA8" s="1092"/>
      <c r="AB8" s="1092"/>
      <c r="AC8" s="1092"/>
      <c r="AD8" s="1092"/>
      <c r="AE8" s="1092"/>
      <c r="AF8" s="1092"/>
      <c r="AG8" s="1092"/>
      <c r="AH8" s="1092"/>
      <c r="AI8" s="1092"/>
      <c r="AJ8" s="1092"/>
      <c r="AK8" s="1092"/>
      <c r="AL8" s="1092"/>
      <c r="AM8" s="1092"/>
      <c r="AN8" s="1092"/>
      <c r="AO8" s="1092"/>
      <c r="AP8" s="1092"/>
      <c r="AQ8" s="1092"/>
      <c r="AR8" s="1092"/>
      <c r="AS8" s="1092"/>
      <c r="AT8" s="1092"/>
      <c r="AU8" s="1092"/>
      <c r="AV8" s="1092"/>
      <c r="AW8" s="1092"/>
      <c r="AX8" s="1092"/>
      <c r="AY8" s="1092"/>
      <c r="AZ8" s="1092"/>
      <c r="BA8" s="1092"/>
      <c r="BB8" s="1092"/>
      <c r="BC8" s="1092"/>
      <c r="BD8" s="1107"/>
      <c r="BE8" s="1106"/>
      <c r="BF8" s="1092"/>
      <c r="BG8" s="1092"/>
      <c r="BH8" s="1092"/>
      <c r="BI8" s="1092"/>
      <c r="BJ8" s="1092"/>
      <c r="BK8" s="1092"/>
      <c r="BL8" s="1092"/>
      <c r="BM8" s="1092"/>
    </row>
    <row r="9" spans="1:65" s="609" customFormat="1" ht="23.25" customHeight="1" x14ac:dyDescent="0.4">
      <c r="A9" s="1130"/>
      <c r="B9" s="1130"/>
      <c r="C9" s="1130"/>
      <c r="D9" s="1130"/>
      <c r="E9" s="1130"/>
      <c r="F9" s="1105"/>
      <c r="G9" s="1122" t="s">
        <v>931</v>
      </c>
      <c r="H9" s="1123"/>
      <c r="I9" s="1123"/>
      <c r="J9" s="1123"/>
      <c r="K9" s="1123"/>
      <c r="L9" s="1145"/>
      <c r="M9" s="1142" t="s">
        <v>932</v>
      </c>
      <c r="N9" s="1143"/>
      <c r="O9" s="1143"/>
      <c r="P9" s="1143"/>
      <c r="Q9" s="1143"/>
      <c r="R9" s="1143"/>
      <c r="S9" s="1143"/>
      <c r="T9" s="1143"/>
      <c r="U9" s="1143"/>
      <c r="V9" s="1143"/>
      <c r="W9" s="1143"/>
      <c r="X9" s="1143"/>
      <c r="Y9" s="1143"/>
      <c r="Z9" s="1143"/>
      <c r="AA9" s="1143"/>
      <c r="AB9" s="1143"/>
      <c r="AC9" s="1143"/>
      <c r="AD9" s="1143"/>
      <c r="AE9" s="1143"/>
      <c r="AF9" s="1144"/>
      <c r="AG9" s="1142" t="s">
        <v>933</v>
      </c>
      <c r="AH9" s="1143"/>
      <c r="AI9" s="1143"/>
      <c r="AJ9" s="1143"/>
      <c r="AK9" s="1143"/>
      <c r="AL9" s="1143"/>
      <c r="AM9" s="1143"/>
      <c r="AN9" s="1143"/>
      <c r="AO9" s="1143"/>
      <c r="AP9" s="1143"/>
      <c r="AQ9" s="1143"/>
      <c r="AR9" s="1143"/>
      <c r="AS9" s="1143"/>
      <c r="AT9" s="1143"/>
      <c r="AU9" s="1143"/>
      <c r="AV9" s="1143"/>
      <c r="AW9" s="1143"/>
      <c r="AX9" s="1143"/>
      <c r="AY9" s="1143"/>
      <c r="AZ9" s="1143"/>
      <c r="BA9" s="1143"/>
      <c r="BB9" s="1143"/>
      <c r="BC9" s="1143"/>
      <c r="BD9" s="1144"/>
      <c r="BE9" s="494"/>
      <c r="BF9" s="495" t="s">
        <v>934</v>
      </c>
      <c r="BG9" s="319"/>
      <c r="BH9" s="496"/>
      <c r="BI9" s="496"/>
      <c r="BJ9" s="496"/>
      <c r="BK9" s="496"/>
      <c r="BL9" s="496"/>
      <c r="BM9" s="497"/>
    </row>
    <row r="10" spans="1:65" s="609" customFormat="1" ht="15" customHeight="1" x14ac:dyDescent="0.4">
      <c r="A10" s="1130"/>
      <c r="B10" s="1130"/>
      <c r="C10" s="1130"/>
      <c r="D10" s="1130"/>
      <c r="E10" s="1130"/>
      <c r="F10" s="1105"/>
      <c r="G10" s="1104"/>
      <c r="H10" s="1091"/>
      <c r="I10" s="1091"/>
      <c r="J10" s="1091"/>
      <c r="K10" s="1091"/>
      <c r="L10" s="1105"/>
      <c r="M10" s="1149" t="s">
        <v>935</v>
      </c>
      <c r="N10" s="1150"/>
      <c r="O10" s="1150"/>
      <c r="P10" s="1151"/>
      <c r="Q10" s="1122" t="s">
        <v>936</v>
      </c>
      <c r="R10" s="1123"/>
      <c r="S10" s="1123"/>
      <c r="T10" s="1145"/>
      <c r="U10" s="1122" t="s">
        <v>937</v>
      </c>
      <c r="V10" s="1123"/>
      <c r="W10" s="1123"/>
      <c r="X10" s="1145"/>
      <c r="Y10" s="1122" t="s">
        <v>938</v>
      </c>
      <c r="Z10" s="1123"/>
      <c r="AA10" s="1123"/>
      <c r="AB10" s="1145"/>
      <c r="AC10" s="1122" t="s">
        <v>939</v>
      </c>
      <c r="AD10" s="1123"/>
      <c r="AE10" s="1123"/>
      <c r="AF10" s="1145"/>
      <c r="AG10" s="1149" t="s">
        <v>940</v>
      </c>
      <c r="AH10" s="1259"/>
      <c r="AI10" s="1259"/>
      <c r="AJ10" s="1260"/>
      <c r="AK10" s="1122" t="s">
        <v>941</v>
      </c>
      <c r="AL10" s="1123"/>
      <c r="AM10" s="1123"/>
      <c r="AN10" s="1145"/>
      <c r="AO10" s="1214" t="s">
        <v>942</v>
      </c>
      <c r="AP10" s="1264"/>
      <c r="AQ10" s="1264"/>
      <c r="AR10" s="1265"/>
      <c r="AS10" s="1122" t="s">
        <v>943</v>
      </c>
      <c r="AT10" s="1123"/>
      <c r="AU10" s="1123"/>
      <c r="AV10" s="1145"/>
      <c r="AW10" s="1149" t="s">
        <v>944</v>
      </c>
      <c r="AX10" s="1150"/>
      <c r="AY10" s="1150"/>
      <c r="AZ10" s="1151"/>
      <c r="BA10" s="1253" t="s">
        <v>912</v>
      </c>
      <c r="BB10" s="1254"/>
      <c r="BC10" s="1254"/>
      <c r="BD10" s="1255"/>
      <c r="BE10" s="498"/>
      <c r="BF10" s="499"/>
      <c r="BG10" s="498"/>
      <c r="BH10" s="1210" t="s">
        <v>945</v>
      </c>
      <c r="BI10" s="1211"/>
      <c r="BJ10" s="1212"/>
      <c r="BK10" s="1214" t="s">
        <v>946</v>
      </c>
      <c r="BL10" s="1215"/>
      <c r="BM10" s="1215"/>
    </row>
    <row r="11" spans="1:65" s="609" customFormat="1" ht="15" customHeight="1" x14ac:dyDescent="0.15">
      <c r="A11" s="1092"/>
      <c r="B11" s="1092"/>
      <c r="C11" s="1092"/>
      <c r="D11" s="1092"/>
      <c r="E11" s="1092"/>
      <c r="F11" s="1107"/>
      <c r="G11" s="1106"/>
      <c r="H11" s="1092"/>
      <c r="I11" s="1092"/>
      <c r="J11" s="1092"/>
      <c r="K11" s="1092"/>
      <c r="L11" s="1107"/>
      <c r="M11" s="1152"/>
      <c r="N11" s="1153"/>
      <c r="O11" s="1153"/>
      <c r="P11" s="1154"/>
      <c r="Q11" s="1106"/>
      <c r="R11" s="1092"/>
      <c r="S11" s="1092"/>
      <c r="T11" s="1107"/>
      <c r="U11" s="1106"/>
      <c r="V11" s="1092"/>
      <c r="W11" s="1092"/>
      <c r="X11" s="1107"/>
      <c r="Y11" s="1106"/>
      <c r="Z11" s="1092"/>
      <c r="AA11" s="1092"/>
      <c r="AB11" s="1107"/>
      <c r="AC11" s="1106"/>
      <c r="AD11" s="1092"/>
      <c r="AE11" s="1092"/>
      <c r="AF11" s="1107"/>
      <c r="AG11" s="1261"/>
      <c r="AH11" s="1262"/>
      <c r="AI11" s="1262"/>
      <c r="AJ11" s="1263"/>
      <c r="AK11" s="1106"/>
      <c r="AL11" s="1092"/>
      <c r="AM11" s="1092"/>
      <c r="AN11" s="1107"/>
      <c r="AO11" s="1266"/>
      <c r="AP11" s="1267"/>
      <c r="AQ11" s="1267"/>
      <c r="AR11" s="1268"/>
      <c r="AS11" s="1106"/>
      <c r="AT11" s="1092"/>
      <c r="AU11" s="1092"/>
      <c r="AV11" s="1107"/>
      <c r="AW11" s="1152"/>
      <c r="AX11" s="1153"/>
      <c r="AY11" s="1153"/>
      <c r="AZ11" s="1154"/>
      <c r="BA11" s="1256" t="s">
        <v>939</v>
      </c>
      <c r="BB11" s="1257"/>
      <c r="BC11" s="1257"/>
      <c r="BD11" s="1258"/>
      <c r="BE11" s="500"/>
      <c r="BF11" s="500"/>
      <c r="BG11" s="500"/>
      <c r="BH11" s="950"/>
      <c r="BI11" s="951"/>
      <c r="BJ11" s="1213"/>
      <c r="BK11" s="1216"/>
      <c r="BL11" s="1217"/>
      <c r="BM11" s="1217"/>
    </row>
    <row r="12" spans="1:65" s="609" customFormat="1" ht="15" customHeight="1" x14ac:dyDescent="0.4">
      <c r="A12" s="674"/>
      <c r="B12" s="674"/>
      <c r="C12" s="674"/>
      <c r="D12" s="674"/>
      <c r="E12" s="674"/>
      <c r="F12" s="675"/>
      <c r="G12" s="677"/>
      <c r="H12" s="674"/>
      <c r="I12" s="674"/>
      <c r="J12" s="674"/>
      <c r="K12" s="674"/>
      <c r="L12" s="678"/>
      <c r="M12" s="674"/>
      <c r="N12" s="674"/>
      <c r="O12" s="674"/>
      <c r="P12" s="674"/>
      <c r="Q12" s="674"/>
      <c r="R12" s="674"/>
      <c r="S12" s="674"/>
      <c r="T12" s="674"/>
      <c r="U12" s="674"/>
      <c r="V12" s="674"/>
      <c r="W12" s="674"/>
      <c r="X12" s="674"/>
      <c r="Y12" s="674"/>
      <c r="Z12" s="674"/>
      <c r="AA12" s="674"/>
      <c r="AB12" s="688"/>
      <c r="AC12" s="674"/>
      <c r="AD12" s="674"/>
      <c r="AE12" s="674"/>
      <c r="AF12" s="674"/>
      <c r="AG12" s="674"/>
      <c r="AH12" s="674"/>
      <c r="AI12" s="674"/>
      <c r="AJ12" s="674"/>
      <c r="AK12" s="674"/>
      <c r="AL12" s="674"/>
      <c r="AM12" s="674"/>
      <c r="AN12" s="674"/>
      <c r="AO12" s="674"/>
      <c r="AP12" s="674"/>
      <c r="AQ12" s="674"/>
      <c r="AR12" s="674"/>
      <c r="AS12" s="674"/>
      <c r="AT12" s="674"/>
      <c r="AU12" s="674"/>
      <c r="AV12" s="674"/>
      <c r="AW12" s="674"/>
      <c r="AX12" s="674"/>
      <c r="AY12" s="674"/>
      <c r="AZ12" s="674"/>
      <c r="BA12" s="674"/>
      <c r="BB12" s="674"/>
      <c r="BC12" s="674"/>
      <c r="BD12" s="675"/>
      <c r="BE12" s="674"/>
      <c r="BF12" s="674"/>
      <c r="BG12" s="674"/>
      <c r="BH12" s="674"/>
      <c r="BI12" s="674"/>
      <c r="BJ12" s="674"/>
      <c r="BK12" s="674"/>
      <c r="BL12" s="662"/>
      <c r="BM12" s="662"/>
    </row>
    <row r="13" spans="1:65" s="609" customFormat="1" ht="18" customHeight="1" x14ac:dyDescent="0.4">
      <c r="A13" s="1148">
        <v>27</v>
      </c>
      <c r="B13" s="1148"/>
      <c r="C13" s="501" t="s">
        <v>113</v>
      </c>
      <c r="D13" s="502"/>
      <c r="E13" s="502"/>
      <c r="F13" s="675"/>
      <c r="G13" s="1146">
        <v>939</v>
      </c>
      <c r="H13" s="1139"/>
      <c r="I13" s="1139"/>
      <c r="J13" s="1139"/>
      <c r="K13" s="1139"/>
      <c r="L13" s="1139"/>
      <c r="M13" s="1139">
        <v>76</v>
      </c>
      <c r="N13" s="1139"/>
      <c r="O13" s="1139"/>
      <c r="P13" s="1139"/>
      <c r="Q13" s="1139">
        <v>234</v>
      </c>
      <c r="R13" s="1139"/>
      <c r="S13" s="1139"/>
      <c r="T13" s="1139"/>
      <c r="U13" s="1139">
        <v>32</v>
      </c>
      <c r="V13" s="1139"/>
      <c r="W13" s="1139"/>
      <c r="X13" s="1139"/>
      <c r="Y13" s="1139">
        <v>590</v>
      </c>
      <c r="Z13" s="1139"/>
      <c r="AA13" s="1139"/>
      <c r="AB13" s="1139"/>
      <c r="AC13" s="1139">
        <v>7</v>
      </c>
      <c r="AD13" s="1141"/>
      <c r="AE13" s="1141"/>
      <c r="AF13" s="1141"/>
      <c r="AG13" s="1139">
        <v>176</v>
      </c>
      <c r="AH13" s="1141"/>
      <c r="AI13" s="1141"/>
      <c r="AJ13" s="1141"/>
      <c r="AK13" s="1139">
        <v>536</v>
      </c>
      <c r="AL13" s="1141"/>
      <c r="AM13" s="1141"/>
      <c r="AN13" s="1141"/>
      <c r="AO13" s="1139">
        <v>194</v>
      </c>
      <c r="AP13" s="1141"/>
      <c r="AQ13" s="1141"/>
      <c r="AR13" s="1141"/>
      <c r="AS13" s="1157">
        <v>81</v>
      </c>
      <c r="AT13" s="1157"/>
      <c r="AU13" s="1157"/>
      <c r="AV13" s="1157"/>
      <c r="AW13" s="1139">
        <v>23</v>
      </c>
      <c r="AX13" s="1252"/>
      <c r="AY13" s="1252"/>
      <c r="AZ13" s="1252"/>
      <c r="BA13" s="1139">
        <v>228</v>
      </c>
      <c r="BB13" s="1155"/>
      <c r="BC13" s="1155"/>
      <c r="BD13" s="1156"/>
      <c r="BE13" s="1137">
        <v>576</v>
      </c>
      <c r="BF13" s="1207"/>
      <c r="BG13" s="1207"/>
      <c r="BH13" s="1137">
        <v>84</v>
      </c>
      <c r="BI13" s="1207"/>
      <c r="BJ13" s="1207"/>
      <c r="BK13" s="1137">
        <v>492</v>
      </c>
      <c r="BL13" s="1207"/>
      <c r="BM13" s="1207"/>
    </row>
    <row r="14" spans="1:65" s="609" customFormat="1" ht="18" customHeight="1" x14ac:dyDescent="0.4">
      <c r="A14" s="1148">
        <v>28</v>
      </c>
      <c r="B14" s="1148"/>
      <c r="C14" s="501" t="s">
        <v>113</v>
      </c>
      <c r="D14" s="502"/>
      <c r="E14" s="502"/>
      <c r="F14" s="675"/>
      <c r="G14" s="1146">
        <v>869</v>
      </c>
      <c r="H14" s="1139"/>
      <c r="I14" s="1139"/>
      <c r="J14" s="1139"/>
      <c r="K14" s="1139"/>
      <c r="L14" s="1139"/>
      <c r="M14" s="1139">
        <v>71</v>
      </c>
      <c r="N14" s="1139"/>
      <c r="O14" s="1139"/>
      <c r="P14" s="1139"/>
      <c r="Q14" s="1139">
        <v>238</v>
      </c>
      <c r="R14" s="1139"/>
      <c r="S14" s="1139"/>
      <c r="T14" s="1139"/>
      <c r="U14" s="1139">
        <v>31</v>
      </c>
      <c r="V14" s="1139"/>
      <c r="W14" s="1139"/>
      <c r="X14" s="1139"/>
      <c r="Y14" s="1139">
        <v>522</v>
      </c>
      <c r="Z14" s="1139"/>
      <c r="AA14" s="1139"/>
      <c r="AB14" s="1139"/>
      <c r="AC14" s="1139">
        <v>7</v>
      </c>
      <c r="AD14" s="1141"/>
      <c r="AE14" s="1141"/>
      <c r="AF14" s="1141"/>
      <c r="AG14" s="1139">
        <v>169</v>
      </c>
      <c r="AH14" s="1141"/>
      <c r="AI14" s="1141"/>
      <c r="AJ14" s="1141"/>
      <c r="AK14" s="1139">
        <v>486</v>
      </c>
      <c r="AL14" s="1141"/>
      <c r="AM14" s="1141"/>
      <c r="AN14" s="1141"/>
      <c r="AO14" s="1139">
        <v>193</v>
      </c>
      <c r="AP14" s="1141"/>
      <c r="AQ14" s="1141"/>
      <c r="AR14" s="1141"/>
      <c r="AS14" s="1157">
        <v>74</v>
      </c>
      <c r="AT14" s="1157"/>
      <c r="AU14" s="1157"/>
      <c r="AV14" s="1157"/>
      <c r="AW14" s="1139">
        <v>12</v>
      </c>
      <c r="AX14" s="1252"/>
      <c r="AY14" s="1252"/>
      <c r="AZ14" s="1252"/>
      <c r="BA14" s="1139">
        <v>236</v>
      </c>
      <c r="BB14" s="1155"/>
      <c r="BC14" s="1155"/>
      <c r="BD14" s="1156"/>
      <c r="BE14" s="1137">
        <v>435</v>
      </c>
      <c r="BF14" s="1207"/>
      <c r="BG14" s="1207"/>
      <c r="BH14" s="1137">
        <v>56</v>
      </c>
      <c r="BI14" s="1207"/>
      <c r="BJ14" s="1207"/>
      <c r="BK14" s="1137">
        <v>379</v>
      </c>
      <c r="BL14" s="1207"/>
      <c r="BM14" s="1207"/>
    </row>
    <row r="15" spans="1:65" s="609" customFormat="1" ht="18" customHeight="1" x14ac:dyDescent="0.4">
      <c r="A15" s="1148">
        <v>29</v>
      </c>
      <c r="B15" s="1148"/>
      <c r="C15" s="501" t="s">
        <v>947</v>
      </c>
      <c r="D15" s="502"/>
      <c r="E15" s="502"/>
      <c r="F15" s="675"/>
      <c r="G15" s="1146">
        <v>879</v>
      </c>
      <c r="H15" s="1139"/>
      <c r="I15" s="1139"/>
      <c r="J15" s="1139"/>
      <c r="K15" s="1139"/>
      <c r="L15" s="1139"/>
      <c r="M15" s="1139">
        <v>59</v>
      </c>
      <c r="N15" s="1139"/>
      <c r="O15" s="1139"/>
      <c r="P15" s="1139"/>
      <c r="Q15" s="1139">
        <v>241</v>
      </c>
      <c r="R15" s="1139"/>
      <c r="S15" s="1139"/>
      <c r="T15" s="1139"/>
      <c r="U15" s="1139">
        <v>27</v>
      </c>
      <c r="V15" s="1139"/>
      <c r="W15" s="1139"/>
      <c r="X15" s="1139"/>
      <c r="Y15" s="1139">
        <v>545</v>
      </c>
      <c r="Z15" s="1139"/>
      <c r="AA15" s="1139"/>
      <c r="AB15" s="1139"/>
      <c r="AC15" s="1139">
        <v>7</v>
      </c>
      <c r="AD15" s="1141"/>
      <c r="AE15" s="1141"/>
      <c r="AF15" s="1141"/>
      <c r="AG15" s="1139">
        <v>160</v>
      </c>
      <c r="AH15" s="1141"/>
      <c r="AI15" s="1141"/>
      <c r="AJ15" s="1141"/>
      <c r="AK15" s="1139">
        <v>521</v>
      </c>
      <c r="AL15" s="1141"/>
      <c r="AM15" s="1141"/>
      <c r="AN15" s="1141"/>
      <c r="AO15" s="1139">
        <v>167</v>
      </c>
      <c r="AP15" s="1141"/>
      <c r="AQ15" s="1141"/>
      <c r="AR15" s="1141"/>
      <c r="AS15" s="1157">
        <v>87</v>
      </c>
      <c r="AT15" s="1157"/>
      <c r="AU15" s="1157"/>
      <c r="AV15" s="1157"/>
      <c r="AW15" s="1139">
        <v>9</v>
      </c>
      <c r="AX15" s="1252"/>
      <c r="AY15" s="1252"/>
      <c r="AZ15" s="1252"/>
      <c r="BA15" s="1139">
        <v>204</v>
      </c>
      <c r="BB15" s="1155"/>
      <c r="BC15" s="1155"/>
      <c r="BD15" s="1156"/>
      <c r="BE15" s="1137">
        <v>411</v>
      </c>
      <c r="BF15" s="1207"/>
      <c r="BG15" s="1207"/>
      <c r="BH15" s="1137">
        <v>90</v>
      </c>
      <c r="BI15" s="1207"/>
      <c r="BJ15" s="1207"/>
      <c r="BK15" s="1137">
        <v>321</v>
      </c>
      <c r="BL15" s="1207"/>
      <c r="BM15" s="1207"/>
    </row>
    <row r="16" spans="1:65" s="609" customFormat="1" ht="15" customHeight="1" x14ac:dyDescent="0.4">
      <c r="A16" s="674"/>
      <c r="B16" s="674"/>
      <c r="C16" s="674"/>
      <c r="D16" s="674"/>
      <c r="E16" s="674"/>
      <c r="F16" s="675"/>
      <c r="G16" s="1146"/>
      <c r="H16" s="1139"/>
      <c r="I16" s="1139"/>
      <c r="J16" s="1139"/>
      <c r="K16" s="1139"/>
      <c r="L16" s="1139"/>
      <c r="M16" s="1139"/>
      <c r="N16" s="1139"/>
      <c r="O16" s="1139"/>
      <c r="P16" s="1139"/>
      <c r="Q16" s="1139"/>
      <c r="R16" s="1139"/>
      <c r="S16" s="1139"/>
      <c r="T16" s="1139"/>
      <c r="U16" s="1139"/>
      <c r="V16" s="1139"/>
      <c r="W16" s="1139"/>
      <c r="X16" s="1139"/>
      <c r="Y16" s="1139"/>
      <c r="Z16" s="1139"/>
      <c r="AA16" s="1139"/>
      <c r="AB16" s="1139"/>
      <c r="AC16" s="1139"/>
      <c r="AD16" s="1140"/>
      <c r="AE16" s="1140"/>
      <c r="AF16" s="1140"/>
      <c r="AG16" s="1139"/>
      <c r="AH16" s="1140"/>
      <c r="AI16" s="1140"/>
      <c r="AJ16" s="1140"/>
      <c r="AK16" s="1139"/>
      <c r="AL16" s="1140"/>
      <c r="AM16" s="1140"/>
      <c r="AN16" s="1140"/>
      <c r="AO16" s="1139"/>
      <c r="AP16" s="1140"/>
      <c r="AQ16" s="1140"/>
      <c r="AR16" s="1140"/>
      <c r="AS16" s="1204"/>
      <c r="AT16" s="1204"/>
      <c r="AU16" s="1204"/>
      <c r="AV16" s="1204"/>
      <c r="AW16" s="1139"/>
      <c r="AX16" s="1251"/>
      <c r="AY16" s="1251"/>
      <c r="AZ16" s="1251"/>
      <c r="BA16" s="1139"/>
      <c r="BB16" s="1249"/>
      <c r="BC16" s="1249"/>
      <c r="BD16" s="1250"/>
      <c r="BE16" s="1139"/>
      <c r="BF16" s="1140"/>
      <c r="BG16" s="1140"/>
      <c r="BH16" s="1139"/>
      <c r="BI16" s="1140"/>
      <c r="BJ16" s="1140"/>
      <c r="BK16" s="1139"/>
      <c r="BL16" s="1140"/>
      <c r="BM16" s="1140"/>
    </row>
    <row r="17" spans="1:78" s="609" customFormat="1" ht="18" customHeight="1" x14ac:dyDescent="0.4">
      <c r="A17" s="1160">
        <f t="shared" ref="A17:A22" si="0">C17</f>
        <v>43252</v>
      </c>
      <c r="B17" s="1160"/>
      <c r="C17" s="1147">
        <v>43252</v>
      </c>
      <c r="D17" s="1147"/>
      <c r="E17" s="1147"/>
      <c r="F17" s="351"/>
      <c r="G17" s="1146">
        <v>65</v>
      </c>
      <c r="H17" s="1139"/>
      <c r="I17" s="1139"/>
      <c r="J17" s="1139"/>
      <c r="K17" s="1139"/>
      <c r="L17" s="1139"/>
      <c r="M17" s="1139">
        <v>4</v>
      </c>
      <c r="N17" s="1139"/>
      <c r="O17" s="1139"/>
      <c r="P17" s="1139"/>
      <c r="Q17" s="1139">
        <v>22</v>
      </c>
      <c r="R17" s="1139"/>
      <c r="S17" s="1139"/>
      <c r="T17" s="1139"/>
      <c r="U17" s="1139">
        <v>5</v>
      </c>
      <c r="V17" s="1139"/>
      <c r="W17" s="1139"/>
      <c r="X17" s="1139"/>
      <c r="Y17" s="1139">
        <v>34</v>
      </c>
      <c r="Z17" s="1139"/>
      <c r="AA17" s="1139"/>
      <c r="AB17" s="1139"/>
      <c r="AC17" s="1139" t="s">
        <v>948</v>
      </c>
      <c r="AD17" s="1140"/>
      <c r="AE17" s="1140"/>
      <c r="AF17" s="1140"/>
      <c r="AG17" s="1139">
        <v>10</v>
      </c>
      <c r="AH17" s="1140"/>
      <c r="AI17" s="1140"/>
      <c r="AJ17" s="1140"/>
      <c r="AK17" s="1139">
        <v>33</v>
      </c>
      <c r="AL17" s="1140"/>
      <c r="AM17" s="1140"/>
      <c r="AN17" s="1140"/>
      <c r="AO17" s="1139">
        <v>12</v>
      </c>
      <c r="AP17" s="1140"/>
      <c r="AQ17" s="1140"/>
      <c r="AR17" s="1140"/>
      <c r="AS17" s="1204">
        <v>9</v>
      </c>
      <c r="AT17" s="1204"/>
      <c r="AU17" s="1204"/>
      <c r="AV17" s="1204"/>
      <c r="AW17" s="1139">
        <v>2</v>
      </c>
      <c r="AX17" s="1251"/>
      <c r="AY17" s="1251"/>
      <c r="AZ17" s="1251"/>
      <c r="BA17" s="1139">
        <v>19</v>
      </c>
      <c r="BB17" s="1249"/>
      <c r="BC17" s="1249"/>
      <c r="BD17" s="1250"/>
      <c r="BE17" s="1139">
        <v>37</v>
      </c>
      <c r="BF17" s="1140"/>
      <c r="BG17" s="1140"/>
      <c r="BH17" s="1139">
        <v>6</v>
      </c>
      <c r="BI17" s="1140"/>
      <c r="BJ17" s="1140"/>
      <c r="BK17" s="1139">
        <v>31</v>
      </c>
      <c r="BL17" s="1140"/>
      <c r="BM17" s="1140"/>
      <c r="BR17" s="1137"/>
      <c r="BS17" s="1138"/>
      <c r="BT17" s="1138"/>
      <c r="BU17" s="1137"/>
      <c r="BV17" s="1138"/>
      <c r="BW17" s="1138"/>
      <c r="BX17" s="1137"/>
      <c r="BY17" s="1138"/>
      <c r="BZ17" s="1138"/>
    </row>
    <row r="18" spans="1:78" s="609" customFormat="1" ht="18" customHeight="1" x14ac:dyDescent="0.4">
      <c r="A18" s="1161">
        <f t="shared" si="0"/>
        <v>43282</v>
      </c>
      <c r="B18" s="1161"/>
      <c r="C18" s="1147">
        <f>DATE(YEAR(C17),MONTH(C17)+1,1)</f>
        <v>43282</v>
      </c>
      <c r="D18" s="911"/>
      <c r="E18" s="911"/>
      <c r="F18" s="503"/>
      <c r="G18" s="1146">
        <v>66</v>
      </c>
      <c r="H18" s="1139"/>
      <c r="I18" s="1139"/>
      <c r="J18" s="1139"/>
      <c r="K18" s="1139"/>
      <c r="L18" s="1139"/>
      <c r="M18" s="1139">
        <v>4</v>
      </c>
      <c r="N18" s="1139"/>
      <c r="O18" s="1139"/>
      <c r="P18" s="1139"/>
      <c r="Q18" s="1139">
        <v>22</v>
      </c>
      <c r="R18" s="1139"/>
      <c r="S18" s="1139"/>
      <c r="T18" s="1139"/>
      <c r="U18" s="1139">
        <v>1</v>
      </c>
      <c r="V18" s="1139"/>
      <c r="W18" s="1139"/>
      <c r="X18" s="1139"/>
      <c r="Y18" s="1139">
        <v>39</v>
      </c>
      <c r="Z18" s="1139"/>
      <c r="AA18" s="1139"/>
      <c r="AB18" s="1139"/>
      <c r="AC18" s="1139" t="s">
        <v>949</v>
      </c>
      <c r="AD18" s="1140"/>
      <c r="AE18" s="1140"/>
      <c r="AF18" s="1140"/>
      <c r="AG18" s="1139">
        <v>11</v>
      </c>
      <c r="AH18" s="1140"/>
      <c r="AI18" s="1140"/>
      <c r="AJ18" s="1140"/>
      <c r="AK18" s="1139">
        <v>40</v>
      </c>
      <c r="AL18" s="1140"/>
      <c r="AM18" s="1140"/>
      <c r="AN18" s="1140"/>
      <c r="AO18" s="1139">
        <v>12</v>
      </c>
      <c r="AP18" s="1140"/>
      <c r="AQ18" s="1140"/>
      <c r="AR18" s="1140"/>
      <c r="AS18" s="1204">
        <v>8</v>
      </c>
      <c r="AT18" s="1204"/>
      <c r="AU18" s="1204"/>
      <c r="AV18" s="1204"/>
      <c r="AW18" s="1139">
        <v>0</v>
      </c>
      <c r="AX18" s="1251"/>
      <c r="AY18" s="1251"/>
      <c r="AZ18" s="1251"/>
      <c r="BA18" s="1139">
        <v>16</v>
      </c>
      <c r="BB18" s="1249"/>
      <c r="BC18" s="1249"/>
      <c r="BD18" s="1250"/>
      <c r="BE18" s="1139">
        <v>38</v>
      </c>
      <c r="BF18" s="1140"/>
      <c r="BG18" s="1140"/>
      <c r="BH18" s="1139">
        <v>11</v>
      </c>
      <c r="BI18" s="1140"/>
      <c r="BJ18" s="1140"/>
      <c r="BK18" s="1139">
        <v>27</v>
      </c>
      <c r="BL18" s="1140"/>
      <c r="BM18" s="1140"/>
      <c r="BR18" s="1137"/>
      <c r="BS18" s="1138"/>
      <c r="BT18" s="1138"/>
      <c r="BU18" s="1137"/>
      <c r="BV18" s="1138"/>
      <c r="BW18" s="1138"/>
      <c r="BX18" s="1137"/>
      <c r="BY18" s="1138"/>
      <c r="BZ18" s="1138"/>
    </row>
    <row r="19" spans="1:78" s="609" customFormat="1" ht="18" customHeight="1" x14ac:dyDescent="0.4">
      <c r="A19" s="1161">
        <f t="shared" si="0"/>
        <v>43313</v>
      </c>
      <c r="B19" s="1161"/>
      <c r="C19" s="1147">
        <f>DATE(YEAR(C18),MONTH(C18)+1,1)</f>
        <v>43313</v>
      </c>
      <c r="D19" s="911"/>
      <c r="E19" s="911"/>
      <c r="F19" s="503"/>
      <c r="G19" s="1146">
        <v>60</v>
      </c>
      <c r="H19" s="1139"/>
      <c r="I19" s="1139"/>
      <c r="J19" s="1139"/>
      <c r="K19" s="1139"/>
      <c r="L19" s="1139"/>
      <c r="M19" s="1139">
        <v>7</v>
      </c>
      <c r="N19" s="1139"/>
      <c r="O19" s="1139"/>
      <c r="P19" s="1139"/>
      <c r="Q19" s="1139">
        <v>23</v>
      </c>
      <c r="R19" s="1139"/>
      <c r="S19" s="1139"/>
      <c r="T19" s="1139"/>
      <c r="U19" s="1139">
        <v>3</v>
      </c>
      <c r="V19" s="1139"/>
      <c r="W19" s="1139"/>
      <c r="X19" s="1139"/>
      <c r="Y19" s="1139">
        <v>26</v>
      </c>
      <c r="Z19" s="1139"/>
      <c r="AA19" s="1139"/>
      <c r="AB19" s="1139"/>
      <c r="AC19" s="1139">
        <v>1</v>
      </c>
      <c r="AD19" s="1140"/>
      <c r="AE19" s="1140"/>
      <c r="AF19" s="1140"/>
      <c r="AG19" s="1139">
        <v>8</v>
      </c>
      <c r="AH19" s="1140"/>
      <c r="AI19" s="1140"/>
      <c r="AJ19" s="1140"/>
      <c r="AK19" s="1139">
        <v>31</v>
      </c>
      <c r="AL19" s="1140"/>
      <c r="AM19" s="1140"/>
      <c r="AN19" s="1140"/>
      <c r="AO19" s="1139">
        <v>15</v>
      </c>
      <c r="AP19" s="1140"/>
      <c r="AQ19" s="1140"/>
      <c r="AR19" s="1140"/>
      <c r="AS19" s="1204">
        <v>10</v>
      </c>
      <c r="AT19" s="1204"/>
      <c r="AU19" s="1204"/>
      <c r="AV19" s="1204"/>
      <c r="AW19" s="1139">
        <v>3</v>
      </c>
      <c r="AX19" s="1251"/>
      <c r="AY19" s="1251"/>
      <c r="AZ19" s="1251"/>
      <c r="BA19" s="1139">
        <v>15</v>
      </c>
      <c r="BB19" s="1249"/>
      <c r="BC19" s="1249"/>
      <c r="BD19" s="1250"/>
      <c r="BE19" s="1139">
        <v>34</v>
      </c>
      <c r="BF19" s="1140"/>
      <c r="BG19" s="1140"/>
      <c r="BH19" s="1139">
        <v>7</v>
      </c>
      <c r="BI19" s="1140"/>
      <c r="BJ19" s="1140"/>
      <c r="BK19" s="1139">
        <v>27</v>
      </c>
      <c r="BL19" s="1140"/>
      <c r="BM19" s="1140"/>
      <c r="BR19" s="1137"/>
      <c r="BS19" s="1138"/>
      <c r="BT19" s="1138"/>
      <c r="BU19" s="1137"/>
      <c r="BV19" s="1138"/>
      <c r="BW19" s="1138"/>
      <c r="BX19" s="1137"/>
      <c r="BY19" s="1138"/>
      <c r="BZ19" s="1138"/>
    </row>
    <row r="20" spans="1:78" s="609" customFormat="1" ht="18" customHeight="1" x14ac:dyDescent="0.4">
      <c r="A20" s="1161">
        <f t="shared" si="0"/>
        <v>43344</v>
      </c>
      <c r="B20" s="1161"/>
      <c r="C20" s="1147">
        <f>DATE(YEAR(C19),MONTH(C19)+1,1)</f>
        <v>43344</v>
      </c>
      <c r="D20" s="911"/>
      <c r="E20" s="911"/>
      <c r="F20" s="503"/>
      <c r="G20" s="1146">
        <v>75</v>
      </c>
      <c r="H20" s="1139"/>
      <c r="I20" s="1139"/>
      <c r="J20" s="1139"/>
      <c r="K20" s="1139"/>
      <c r="L20" s="1139"/>
      <c r="M20" s="1139">
        <v>7</v>
      </c>
      <c r="N20" s="1139"/>
      <c r="O20" s="1139"/>
      <c r="P20" s="1139"/>
      <c r="Q20" s="1139">
        <v>24</v>
      </c>
      <c r="R20" s="1139"/>
      <c r="S20" s="1139"/>
      <c r="T20" s="1139"/>
      <c r="U20" s="1139">
        <v>2</v>
      </c>
      <c r="V20" s="1139"/>
      <c r="W20" s="1139"/>
      <c r="X20" s="1139"/>
      <c r="Y20" s="1139">
        <v>42</v>
      </c>
      <c r="Z20" s="1139"/>
      <c r="AA20" s="1139"/>
      <c r="AB20" s="1139"/>
      <c r="AC20" s="1139">
        <v>0</v>
      </c>
      <c r="AD20" s="1140"/>
      <c r="AE20" s="1140"/>
      <c r="AF20" s="1140"/>
      <c r="AG20" s="1139">
        <v>14</v>
      </c>
      <c r="AH20" s="1140"/>
      <c r="AI20" s="1140"/>
      <c r="AJ20" s="1140"/>
      <c r="AK20" s="1139">
        <v>40</v>
      </c>
      <c r="AL20" s="1140"/>
      <c r="AM20" s="1140"/>
      <c r="AN20" s="1140"/>
      <c r="AO20" s="1139">
        <v>20</v>
      </c>
      <c r="AP20" s="1140"/>
      <c r="AQ20" s="1140"/>
      <c r="AR20" s="1140"/>
      <c r="AS20" s="1204">
        <v>8</v>
      </c>
      <c r="AT20" s="1204"/>
      <c r="AU20" s="1204"/>
      <c r="AV20" s="1204"/>
      <c r="AW20" s="1139">
        <v>0</v>
      </c>
      <c r="AX20" s="1251"/>
      <c r="AY20" s="1251"/>
      <c r="AZ20" s="1251"/>
      <c r="BA20" s="1139">
        <v>21</v>
      </c>
      <c r="BB20" s="1249"/>
      <c r="BC20" s="1249"/>
      <c r="BD20" s="1250"/>
      <c r="BE20" s="1139">
        <f>SUM(BH20:BM20)</f>
        <v>37</v>
      </c>
      <c r="BF20" s="1140"/>
      <c r="BG20" s="1140"/>
      <c r="BH20" s="1139">
        <v>9</v>
      </c>
      <c r="BI20" s="1140"/>
      <c r="BJ20" s="1140"/>
      <c r="BK20" s="1139">
        <v>28</v>
      </c>
      <c r="BL20" s="1140"/>
      <c r="BM20" s="1140"/>
      <c r="BR20" s="1137"/>
      <c r="BS20" s="1138"/>
      <c r="BT20" s="1138"/>
      <c r="BU20" s="1137"/>
      <c r="BV20" s="1138"/>
      <c r="BW20" s="1138"/>
      <c r="BX20" s="1137"/>
      <c r="BY20" s="1138"/>
      <c r="BZ20" s="1138"/>
    </row>
    <row r="21" spans="1:78" s="609" customFormat="1" ht="18" customHeight="1" x14ac:dyDescent="0.4">
      <c r="A21" s="1160">
        <f t="shared" si="0"/>
        <v>43374</v>
      </c>
      <c r="B21" s="1160"/>
      <c r="C21" s="1147">
        <f>DATE(YEAR(C20),MONTH(C20)+1,1)</f>
        <v>43374</v>
      </c>
      <c r="D21" s="911"/>
      <c r="E21" s="911"/>
      <c r="F21" s="504"/>
      <c r="G21" s="1146">
        <v>86</v>
      </c>
      <c r="H21" s="1139"/>
      <c r="I21" s="1139"/>
      <c r="J21" s="1139"/>
      <c r="K21" s="1139"/>
      <c r="L21" s="1139"/>
      <c r="M21" s="1139">
        <v>4</v>
      </c>
      <c r="N21" s="1139"/>
      <c r="O21" s="1139"/>
      <c r="P21" s="1139"/>
      <c r="Q21" s="1139">
        <v>15</v>
      </c>
      <c r="R21" s="1139"/>
      <c r="S21" s="1139"/>
      <c r="T21" s="1139"/>
      <c r="U21" s="1139">
        <v>4</v>
      </c>
      <c r="V21" s="1139"/>
      <c r="W21" s="1139"/>
      <c r="X21" s="1139"/>
      <c r="Y21" s="1139">
        <v>62</v>
      </c>
      <c r="Z21" s="1139"/>
      <c r="AA21" s="1139"/>
      <c r="AB21" s="1139"/>
      <c r="AC21" s="1139">
        <v>1</v>
      </c>
      <c r="AD21" s="1140"/>
      <c r="AE21" s="1140"/>
      <c r="AF21" s="1140"/>
      <c r="AG21" s="1139">
        <v>16</v>
      </c>
      <c r="AH21" s="1140"/>
      <c r="AI21" s="1140"/>
      <c r="AJ21" s="1140"/>
      <c r="AK21" s="1139">
        <v>47</v>
      </c>
      <c r="AL21" s="1140"/>
      <c r="AM21" s="1140"/>
      <c r="AN21" s="1140"/>
      <c r="AO21" s="1139">
        <v>16</v>
      </c>
      <c r="AP21" s="1140"/>
      <c r="AQ21" s="1140"/>
      <c r="AR21" s="1140"/>
      <c r="AS21" s="1204">
        <v>8</v>
      </c>
      <c r="AT21" s="1204"/>
      <c r="AU21" s="1204"/>
      <c r="AV21" s="1204"/>
      <c r="AW21" s="1139">
        <v>2</v>
      </c>
      <c r="AX21" s="1251"/>
      <c r="AY21" s="1251"/>
      <c r="AZ21" s="1251"/>
      <c r="BA21" s="1139">
        <v>22</v>
      </c>
      <c r="BB21" s="1249"/>
      <c r="BC21" s="1249"/>
      <c r="BD21" s="1250"/>
      <c r="BE21" s="1139">
        <f>SUM(BH21:BM21)</f>
        <v>36</v>
      </c>
      <c r="BF21" s="1140"/>
      <c r="BG21" s="1140"/>
      <c r="BH21" s="1139">
        <v>7</v>
      </c>
      <c r="BI21" s="1140"/>
      <c r="BJ21" s="1140"/>
      <c r="BK21" s="1139">
        <v>29</v>
      </c>
      <c r="BL21" s="1140"/>
      <c r="BM21" s="1140"/>
      <c r="BR21" s="1137"/>
      <c r="BS21" s="1138"/>
      <c r="BT21" s="1138"/>
      <c r="BU21" s="1137"/>
      <c r="BV21" s="1138"/>
      <c r="BW21" s="1138"/>
      <c r="BX21" s="1137"/>
      <c r="BY21" s="1138"/>
      <c r="BZ21" s="1138"/>
    </row>
    <row r="22" spans="1:78" s="609" customFormat="1" ht="18" customHeight="1" x14ac:dyDescent="0.4">
      <c r="A22" s="1160">
        <f t="shared" si="0"/>
        <v>43405</v>
      </c>
      <c r="B22" s="1160"/>
      <c r="C22" s="1147">
        <f>DATE(YEAR(C21),MONTH(C21)+1,1)</f>
        <v>43405</v>
      </c>
      <c r="D22" s="911"/>
      <c r="E22" s="911"/>
      <c r="F22" s="504"/>
      <c r="G22" s="1146">
        <v>73</v>
      </c>
      <c r="H22" s="1139"/>
      <c r="I22" s="1139"/>
      <c r="J22" s="1139"/>
      <c r="K22" s="1139"/>
      <c r="L22" s="1139"/>
      <c r="M22" s="1139">
        <v>7</v>
      </c>
      <c r="N22" s="1139"/>
      <c r="O22" s="1139"/>
      <c r="P22" s="1139"/>
      <c r="Q22" s="1139">
        <v>23</v>
      </c>
      <c r="R22" s="1139"/>
      <c r="S22" s="1139"/>
      <c r="T22" s="1139"/>
      <c r="U22" s="1139">
        <v>1</v>
      </c>
      <c r="V22" s="1139"/>
      <c r="W22" s="1139"/>
      <c r="X22" s="1139"/>
      <c r="Y22" s="1139">
        <v>41</v>
      </c>
      <c r="Z22" s="1139"/>
      <c r="AA22" s="1139"/>
      <c r="AB22" s="1139"/>
      <c r="AC22" s="1139">
        <v>1</v>
      </c>
      <c r="AD22" s="1140"/>
      <c r="AE22" s="1140"/>
      <c r="AF22" s="1140"/>
      <c r="AG22" s="1139">
        <v>13</v>
      </c>
      <c r="AH22" s="1140"/>
      <c r="AI22" s="1140"/>
      <c r="AJ22" s="1140"/>
      <c r="AK22" s="1139">
        <v>39</v>
      </c>
      <c r="AL22" s="1140"/>
      <c r="AM22" s="1140"/>
      <c r="AN22" s="1140"/>
      <c r="AO22" s="1139">
        <v>15</v>
      </c>
      <c r="AP22" s="1140"/>
      <c r="AQ22" s="1140"/>
      <c r="AR22" s="1140"/>
      <c r="AS22" s="1204">
        <v>11</v>
      </c>
      <c r="AT22" s="1204"/>
      <c r="AU22" s="1204"/>
      <c r="AV22" s="1204"/>
      <c r="AW22" s="1139">
        <v>0</v>
      </c>
      <c r="AX22" s="1251"/>
      <c r="AY22" s="1251"/>
      <c r="AZ22" s="1251"/>
      <c r="BA22" s="1139">
        <v>23</v>
      </c>
      <c r="BB22" s="1249"/>
      <c r="BC22" s="1249"/>
      <c r="BD22" s="1250"/>
      <c r="BE22" s="1139">
        <f>SUM(BH22:BM22)</f>
        <v>23</v>
      </c>
      <c r="BF22" s="1140"/>
      <c r="BG22" s="1140"/>
      <c r="BH22" s="1139">
        <v>5</v>
      </c>
      <c r="BI22" s="1140"/>
      <c r="BJ22" s="1140"/>
      <c r="BK22" s="1139">
        <v>18</v>
      </c>
      <c r="BL22" s="1140"/>
      <c r="BM22" s="1140"/>
      <c r="BN22" s="531"/>
      <c r="BR22" s="1137"/>
      <c r="BS22" s="1138"/>
      <c r="BT22" s="1138"/>
      <c r="BU22" s="1137"/>
      <c r="BV22" s="1138"/>
      <c r="BW22" s="1138"/>
      <c r="BX22" s="1137"/>
      <c r="BY22" s="1138"/>
      <c r="BZ22" s="1138"/>
    </row>
    <row r="23" spans="1:78" s="609" customFormat="1" ht="15" customHeight="1" thickBot="1" x14ac:dyDescent="0.45">
      <c r="A23" s="505"/>
      <c r="B23" s="505"/>
      <c r="C23" s="506"/>
      <c r="D23" s="506"/>
      <c r="E23" s="506"/>
      <c r="F23" s="507"/>
      <c r="G23" s="508"/>
      <c r="H23" s="509"/>
      <c r="I23" s="509"/>
      <c r="J23" s="509"/>
      <c r="K23" s="509"/>
      <c r="L23" s="509"/>
      <c r="M23" s="509"/>
      <c r="N23" s="509"/>
      <c r="O23" s="509"/>
      <c r="P23" s="509"/>
      <c r="Q23" s="509"/>
      <c r="R23" s="509"/>
      <c r="S23" s="509"/>
      <c r="T23" s="510"/>
      <c r="U23" s="510"/>
      <c r="V23" s="510"/>
      <c r="W23" s="510"/>
      <c r="X23" s="510"/>
      <c r="Y23" s="510"/>
      <c r="Z23" s="510"/>
      <c r="AA23" s="510"/>
      <c r="AB23" s="510"/>
      <c r="AC23" s="510"/>
      <c r="AD23" s="510"/>
      <c r="AE23" s="510"/>
      <c r="AF23" s="511"/>
      <c r="AG23" s="509"/>
      <c r="AH23" s="509"/>
      <c r="AI23" s="509"/>
      <c r="AJ23" s="509"/>
      <c r="AK23" s="509"/>
      <c r="AL23" s="509"/>
      <c r="AM23" s="509"/>
      <c r="AN23" s="509"/>
      <c r="AO23" s="509"/>
      <c r="AP23" s="509"/>
      <c r="AQ23" s="509"/>
      <c r="AR23" s="509"/>
      <c r="AS23" s="509"/>
      <c r="AT23" s="509"/>
      <c r="AU23" s="509"/>
      <c r="AV23" s="509"/>
      <c r="AW23" s="509"/>
      <c r="AX23" s="509"/>
      <c r="AY23" s="509"/>
      <c r="AZ23" s="509"/>
      <c r="BA23" s="509"/>
      <c r="BB23" s="509"/>
      <c r="BC23" s="509"/>
      <c r="BD23" s="512"/>
      <c r="BE23" s="509"/>
      <c r="BF23" s="509"/>
      <c r="BG23" s="509"/>
      <c r="BH23" s="509"/>
      <c r="BI23" s="509"/>
      <c r="BJ23" s="509"/>
      <c r="BK23" s="509"/>
      <c r="BL23" s="662"/>
      <c r="BM23" s="662"/>
    </row>
    <row r="24" spans="1:78" s="609" customFormat="1" ht="17.25" customHeight="1" x14ac:dyDescent="0.4">
      <c r="A24" s="513" t="s">
        <v>950</v>
      </c>
      <c r="B24" s="514"/>
      <c r="C24" s="515"/>
      <c r="D24" s="515"/>
      <c r="E24" s="515"/>
      <c r="F24" s="516"/>
      <c r="G24" s="516"/>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17"/>
      <c r="AY24" s="517"/>
      <c r="AZ24" s="517"/>
      <c r="BA24" s="517"/>
      <c r="BB24" s="517"/>
      <c r="BC24" s="517"/>
      <c r="BD24" s="517"/>
      <c r="BE24" s="517"/>
      <c r="BF24" s="517"/>
      <c r="BG24" s="517"/>
      <c r="BH24" s="517"/>
      <c r="BI24" s="517"/>
      <c r="BJ24" s="517"/>
      <c r="BK24" s="517"/>
      <c r="BL24" s="517"/>
      <c r="BM24" s="517"/>
    </row>
    <row r="25" spans="1:78" s="609" customFormat="1" ht="15" customHeight="1" x14ac:dyDescent="0.4">
      <c r="A25" s="684"/>
      <c r="B25" s="684"/>
      <c r="C25" s="518"/>
      <c r="D25" s="518"/>
      <c r="E25" s="518"/>
      <c r="F25" s="519"/>
      <c r="G25" s="519"/>
      <c r="H25" s="520"/>
      <c r="I25" s="520"/>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G25" s="520"/>
      <c r="AH25" s="520"/>
      <c r="AI25" s="520"/>
      <c r="AJ25" s="520"/>
      <c r="AK25" s="520"/>
      <c r="AL25" s="520"/>
      <c r="AM25" s="520"/>
      <c r="AN25" s="520"/>
      <c r="AO25" s="520"/>
      <c r="AP25" s="520"/>
      <c r="AQ25" s="520"/>
      <c r="AR25" s="520"/>
      <c r="AS25" s="520"/>
      <c r="AT25" s="520"/>
      <c r="AU25" s="520"/>
      <c r="AV25" s="520"/>
      <c r="AW25" s="520"/>
      <c r="AX25" s="520"/>
      <c r="AY25" s="520"/>
      <c r="AZ25" s="520"/>
      <c r="BA25" s="520"/>
      <c r="BB25" s="520"/>
      <c r="BC25" s="520"/>
      <c r="BD25" s="520"/>
      <c r="BE25" s="520"/>
      <c r="BF25" s="520"/>
      <c r="BG25" s="520"/>
      <c r="BH25" s="520"/>
      <c r="BI25" s="520"/>
      <c r="BJ25" s="520"/>
      <c r="BK25" s="520"/>
      <c r="BL25" s="520"/>
      <c r="BM25" s="520"/>
    </row>
    <row r="26" spans="1:78" s="609" customFormat="1" ht="31.5" customHeight="1" x14ac:dyDescent="0.4">
      <c r="A26" s="398"/>
      <c r="B26" s="688"/>
      <c r="C26" s="688"/>
      <c r="D26" s="688"/>
      <c r="E26" s="688"/>
      <c r="F26" s="688"/>
      <c r="G26" s="688"/>
      <c r="H26" s="688"/>
      <c r="I26" s="688"/>
      <c r="J26" s="688"/>
      <c r="K26" s="688"/>
      <c r="L26" s="688"/>
      <c r="M26" s="688"/>
      <c r="N26" s="688"/>
      <c r="O26" s="688"/>
      <c r="P26" s="688"/>
      <c r="Q26" s="688"/>
      <c r="R26" s="688"/>
      <c r="S26" s="688"/>
      <c r="T26" s="688"/>
      <c r="U26" s="688"/>
      <c r="V26" s="688"/>
      <c r="W26" s="688"/>
      <c r="X26" s="688"/>
      <c r="Y26" s="688"/>
      <c r="Z26" s="688"/>
      <c r="AA26" s="688"/>
      <c r="AB26" s="688"/>
      <c r="AC26" s="688"/>
      <c r="AD26" s="688"/>
      <c r="AE26" s="688"/>
      <c r="AF26" s="688"/>
      <c r="AG26" s="688"/>
      <c r="AH26" s="688"/>
      <c r="AI26" s="688"/>
      <c r="AJ26" s="688"/>
      <c r="AK26" s="688"/>
      <c r="AL26" s="688"/>
      <c r="AM26" s="688"/>
      <c r="AN26" s="521"/>
      <c r="AO26" s="688"/>
      <c r="AP26" s="688"/>
      <c r="AQ26" s="688"/>
      <c r="AR26" s="688"/>
      <c r="AS26" s="688"/>
      <c r="AT26" s="688"/>
      <c r="AU26" s="688"/>
      <c r="AV26" s="688"/>
      <c r="AW26" s="688"/>
      <c r="AX26" s="688"/>
      <c r="AY26" s="688"/>
      <c r="AZ26" s="688"/>
      <c r="BA26" s="688"/>
      <c r="BB26" s="688"/>
      <c r="BC26" s="688"/>
      <c r="BD26" s="688"/>
      <c r="BE26" s="688"/>
      <c r="BF26" s="688"/>
      <c r="BG26" s="688"/>
      <c r="BH26" s="688"/>
      <c r="BI26" s="688"/>
      <c r="BJ26" s="688"/>
      <c r="BK26" s="688"/>
      <c r="BL26" s="688"/>
      <c r="BM26" s="688"/>
    </row>
    <row r="27" spans="1:78" ht="13.5" customHeight="1" x14ac:dyDescent="0.4">
      <c r="A27" s="1240" t="s">
        <v>951</v>
      </c>
      <c r="B27" s="1240"/>
      <c r="C27" s="1240"/>
      <c r="D27" s="1240"/>
      <c r="E27" s="1240"/>
      <c r="F27" s="1240"/>
      <c r="G27" s="1240"/>
      <c r="H27" s="1240"/>
      <c r="I27" s="1240"/>
      <c r="J27" s="1240"/>
      <c r="K27" s="1240"/>
      <c r="L27" s="1240"/>
      <c r="M27" s="1240"/>
      <c r="N27" s="1240"/>
      <c r="O27" s="1240"/>
      <c r="P27" s="1240"/>
      <c r="Q27" s="1240"/>
      <c r="R27" s="1240"/>
      <c r="S27" s="1240"/>
      <c r="T27" s="1240"/>
      <c r="U27" s="1240"/>
      <c r="V27" s="1240"/>
      <c r="W27" s="1240"/>
      <c r="X27" s="1240"/>
      <c r="Y27" s="1240"/>
      <c r="Z27" s="1240"/>
      <c r="AA27" s="1240"/>
      <c r="AB27" s="1240"/>
      <c r="AC27" s="1240"/>
      <c r="AD27" s="1240"/>
      <c r="AE27" s="1240"/>
      <c r="AF27" s="1240"/>
      <c r="AG27" s="1240"/>
      <c r="AH27" s="1240"/>
      <c r="AI27" s="1240"/>
      <c r="AJ27" s="1240"/>
      <c r="AK27" s="1240"/>
      <c r="AL27" s="1240"/>
      <c r="AM27" s="1240"/>
      <c r="AN27" s="1240"/>
      <c r="AO27" s="1240"/>
      <c r="AP27" s="1240"/>
      <c r="AQ27" s="1240"/>
      <c r="AR27" s="1240"/>
      <c r="AS27" s="1240"/>
      <c r="AT27" s="1240"/>
      <c r="AU27" s="1240"/>
      <c r="AV27" s="1240"/>
      <c r="AW27" s="1240"/>
      <c r="AX27" s="1240"/>
      <c r="AY27" s="1240"/>
      <c r="AZ27" s="1240"/>
      <c r="BA27" s="1240"/>
      <c r="BB27" s="1240"/>
      <c r="BC27" s="1240"/>
      <c r="BD27" s="1240"/>
      <c r="BE27" s="1240"/>
      <c r="BF27" s="1240"/>
      <c r="BG27" s="1240"/>
      <c r="BH27" s="1240"/>
      <c r="BI27" s="1240"/>
      <c r="BJ27" s="1240"/>
      <c r="BK27" s="1240"/>
      <c r="BL27" s="1240"/>
      <c r="BM27" s="1240"/>
    </row>
    <row r="28" spans="1:78" ht="13.5" customHeight="1" x14ac:dyDescent="0.4">
      <c r="A28" s="1240"/>
      <c r="B28" s="1240"/>
      <c r="C28" s="1240"/>
      <c r="D28" s="1240"/>
      <c r="E28" s="1240"/>
      <c r="F28" s="1240"/>
      <c r="G28" s="1240"/>
      <c r="H28" s="1240"/>
      <c r="I28" s="1240"/>
      <c r="J28" s="1240"/>
      <c r="K28" s="1240"/>
      <c r="L28" s="1240"/>
      <c r="M28" s="1240"/>
      <c r="N28" s="1240"/>
      <c r="O28" s="1240"/>
      <c r="P28" s="1240"/>
      <c r="Q28" s="1240"/>
      <c r="R28" s="1240"/>
      <c r="S28" s="1240"/>
      <c r="T28" s="1240"/>
      <c r="U28" s="1240"/>
      <c r="V28" s="1240"/>
      <c r="W28" s="1240"/>
      <c r="X28" s="1240"/>
      <c r="Y28" s="1240"/>
      <c r="Z28" s="1240"/>
      <c r="AA28" s="1240"/>
      <c r="AB28" s="1240"/>
      <c r="AC28" s="1240"/>
      <c r="AD28" s="1240"/>
      <c r="AE28" s="1240"/>
      <c r="AF28" s="1240"/>
      <c r="AG28" s="1240"/>
      <c r="AH28" s="1240"/>
      <c r="AI28" s="1240"/>
      <c r="AJ28" s="1240"/>
      <c r="AK28" s="1240"/>
      <c r="AL28" s="1240"/>
      <c r="AM28" s="1240"/>
      <c r="AN28" s="1240"/>
      <c r="AO28" s="1240"/>
      <c r="AP28" s="1240"/>
      <c r="AQ28" s="1240"/>
      <c r="AR28" s="1240"/>
      <c r="AS28" s="1240"/>
      <c r="AT28" s="1240"/>
      <c r="AU28" s="1240"/>
      <c r="AV28" s="1240"/>
      <c r="AW28" s="1240"/>
      <c r="AX28" s="1240"/>
      <c r="AY28" s="1240"/>
      <c r="AZ28" s="1240"/>
      <c r="BA28" s="1240"/>
      <c r="BB28" s="1240"/>
      <c r="BC28" s="1240"/>
      <c r="BD28" s="1240"/>
      <c r="BE28" s="1240"/>
      <c r="BF28" s="1240"/>
      <c r="BG28" s="1240"/>
      <c r="BH28" s="1240"/>
      <c r="BI28" s="1240"/>
      <c r="BJ28" s="1240"/>
      <c r="BK28" s="1240"/>
      <c r="BL28" s="1240"/>
      <c r="BM28" s="1240"/>
    </row>
    <row r="29" spans="1:78" ht="18" customHeight="1" thickBot="1" x14ac:dyDescent="0.45">
      <c r="A29" s="680"/>
      <c r="B29" s="680"/>
      <c r="C29" s="680"/>
      <c r="D29" s="680"/>
      <c r="E29" s="680"/>
      <c r="F29" s="680"/>
      <c r="G29" s="680"/>
      <c r="H29" s="680"/>
      <c r="I29" s="680"/>
      <c r="J29" s="680"/>
      <c r="K29" s="680"/>
      <c r="L29" s="680"/>
      <c r="M29" s="680"/>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680"/>
      <c r="AU29" s="680"/>
      <c r="AV29" s="680"/>
      <c r="AW29" s="680"/>
      <c r="AX29" s="680"/>
      <c r="AY29" s="680"/>
      <c r="AZ29" s="680"/>
      <c r="BA29" s="680"/>
      <c r="BB29" s="680"/>
      <c r="BC29" s="680"/>
      <c r="BD29" s="682"/>
      <c r="BE29" s="680"/>
      <c r="BF29" s="680"/>
      <c r="BG29" s="680"/>
      <c r="BH29" s="680"/>
      <c r="BI29" s="680"/>
      <c r="BJ29" s="680"/>
      <c r="BK29" s="680"/>
      <c r="BL29" s="680"/>
      <c r="BM29" s="493" t="s">
        <v>404</v>
      </c>
    </row>
    <row r="30" spans="1:78" ht="9" customHeight="1" x14ac:dyDescent="0.4">
      <c r="A30" s="787" t="s">
        <v>952</v>
      </c>
      <c r="B30" s="787"/>
      <c r="C30" s="787"/>
      <c r="D30" s="787"/>
      <c r="E30" s="787"/>
      <c r="F30" s="779"/>
      <c r="G30" s="787" t="s">
        <v>953</v>
      </c>
      <c r="H30" s="787"/>
      <c r="I30" s="787"/>
      <c r="J30" s="787"/>
      <c r="K30" s="787"/>
      <c r="L30" s="787"/>
      <c r="M30" s="787"/>
      <c r="N30" s="787"/>
      <c r="O30" s="787"/>
      <c r="P30" s="787"/>
      <c r="Q30" s="787"/>
      <c r="R30" s="787"/>
      <c r="S30" s="787"/>
      <c r="T30" s="787"/>
      <c r="U30" s="787"/>
      <c r="V30" s="787"/>
      <c r="W30" s="787"/>
      <c r="X30" s="787"/>
      <c r="Y30" s="787"/>
      <c r="Z30" s="787"/>
      <c r="AA30" s="787"/>
      <c r="AB30" s="787"/>
      <c r="AC30" s="787"/>
      <c r="AD30" s="787"/>
      <c r="AE30" s="787"/>
      <c r="AF30" s="787"/>
      <c r="AG30" s="787"/>
      <c r="AH30" s="787"/>
      <c r="AI30" s="787"/>
      <c r="AJ30" s="787"/>
      <c r="AK30" s="787"/>
      <c r="AL30" s="787"/>
      <c r="AM30" s="787"/>
      <c r="AN30" s="787"/>
      <c r="AO30" s="787"/>
      <c r="AP30" s="787"/>
      <c r="AQ30" s="787"/>
      <c r="AR30" s="787"/>
      <c r="AS30" s="787"/>
      <c r="AT30" s="787"/>
      <c r="AU30" s="787"/>
      <c r="AV30" s="787"/>
      <c r="AW30" s="787"/>
      <c r="AX30" s="787"/>
      <c r="AY30" s="787"/>
      <c r="AZ30" s="787"/>
      <c r="BA30" s="787"/>
      <c r="BB30" s="787"/>
      <c r="BC30" s="787"/>
      <c r="BD30" s="787"/>
      <c r="BE30" s="787"/>
      <c r="BF30" s="787"/>
      <c r="BG30" s="787"/>
      <c r="BH30" s="778" t="s">
        <v>954</v>
      </c>
      <c r="BI30" s="787"/>
      <c r="BJ30" s="787"/>
      <c r="BK30" s="787"/>
      <c r="BL30" s="787"/>
      <c r="BM30" s="787"/>
    </row>
    <row r="31" spans="1:78" ht="9" customHeight="1" x14ac:dyDescent="0.4">
      <c r="A31" s="772"/>
      <c r="B31" s="772"/>
      <c r="C31" s="772"/>
      <c r="D31" s="772"/>
      <c r="E31" s="772"/>
      <c r="F31" s="780"/>
      <c r="G31" s="788"/>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c r="AR31" s="788"/>
      <c r="AS31" s="788"/>
      <c r="AT31" s="788"/>
      <c r="AU31" s="788"/>
      <c r="AV31" s="788"/>
      <c r="AW31" s="788"/>
      <c r="AX31" s="788"/>
      <c r="AY31" s="788"/>
      <c r="AZ31" s="788"/>
      <c r="BA31" s="788"/>
      <c r="BB31" s="788"/>
      <c r="BC31" s="788"/>
      <c r="BD31" s="788"/>
      <c r="BE31" s="788"/>
      <c r="BF31" s="788"/>
      <c r="BG31" s="788"/>
      <c r="BH31" s="771"/>
      <c r="BI31" s="772"/>
      <c r="BJ31" s="772"/>
      <c r="BK31" s="772"/>
      <c r="BL31" s="772"/>
      <c r="BM31" s="772"/>
    </row>
    <row r="32" spans="1:78" ht="9" customHeight="1" x14ac:dyDescent="0.4">
      <c r="A32" s="772"/>
      <c r="B32" s="772"/>
      <c r="C32" s="772"/>
      <c r="D32" s="772"/>
      <c r="E32" s="772"/>
      <c r="F32" s="780"/>
      <c r="G32" s="1166" t="s">
        <v>955</v>
      </c>
      <c r="H32" s="1166"/>
      <c r="I32" s="1166"/>
      <c r="J32" s="1166"/>
      <c r="K32" s="1166"/>
      <c r="L32" s="1166" t="s">
        <v>956</v>
      </c>
      <c r="M32" s="1166"/>
      <c r="N32" s="1166"/>
      <c r="O32" s="774"/>
      <c r="P32" s="775"/>
      <c r="Q32" s="775"/>
      <c r="R32" s="775"/>
      <c r="S32" s="775"/>
      <c r="T32" s="775"/>
      <c r="U32" s="775"/>
      <c r="V32" s="775"/>
      <c r="W32" s="775"/>
      <c r="X32" s="775"/>
      <c r="Y32" s="775"/>
      <c r="Z32" s="775"/>
      <c r="AA32" s="775"/>
      <c r="AB32" s="1166" t="s">
        <v>957</v>
      </c>
      <c r="AC32" s="1166"/>
      <c r="AD32" s="1166"/>
      <c r="AE32" s="1166"/>
      <c r="AF32" s="774"/>
      <c r="AG32" s="850"/>
      <c r="AH32" s="850"/>
      <c r="AI32" s="850"/>
      <c r="AJ32" s="850"/>
      <c r="AK32" s="850"/>
      <c r="AL32" s="850"/>
      <c r="AM32" s="850"/>
      <c r="AN32" s="850"/>
      <c r="AO32" s="850"/>
      <c r="AP32" s="1166" t="s">
        <v>958</v>
      </c>
      <c r="AQ32" s="1166"/>
      <c r="AR32" s="1166"/>
      <c r="AS32" s="1166"/>
      <c r="AT32" s="1166"/>
      <c r="AU32" s="1166" t="s">
        <v>959</v>
      </c>
      <c r="AV32" s="1166"/>
      <c r="AW32" s="1166"/>
      <c r="AX32" s="1166"/>
      <c r="AY32" s="1166"/>
      <c r="AZ32" s="1166" t="s">
        <v>960</v>
      </c>
      <c r="BA32" s="1166"/>
      <c r="BB32" s="1166"/>
      <c r="BC32" s="1166"/>
      <c r="BD32" s="1166" t="s">
        <v>961</v>
      </c>
      <c r="BE32" s="1166"/>
      <c r="BF32" s="1166"/>
      <c r="BG32" s="774"/>
      <c r="BH32" s="771"/>
      <c r="BI32" s="772"/>
      <c r="BJ32" s="772"/>
      <c r="BK32" s="772"/>
      <c r="BL32" s="772"/>
      <c r="BM32" s="772"/>
    </row>
    <row r="33" spans="1:68" ht="15" customHeight="1" x14ac:dyDescent="0.4">
      <c r="A33" s="772"/>
      <c r="B33" s="772"/>
      <c r="C33" s="772"/>
      <c r="D33" s="772"/>
      <c r="E33" s="772"/>
      <c r="F33" s="780"/>
      <c r="G33" s="1166"/>
      <c r="H33" s="1166"/>
      <c r="I33" s="1166"/>
      <c r="J33" s="1166"/>
      <c r="K33" s="1166"/>
      <c r="L33" s="1166"/>
      <c r="M33" s="1166"/>
      <c r="N33" s="1166"/>
      <c r="O33" s="1166"/>
      <c r="P33" s="1165" t="s">
        <v>962</v>
      </c>
      <c r="Q33" s="1166"/>
      <c r="R33" s="1166"/>
      <c r="S33" s="1166"/>
      <c r="T33" s="1165" t="s">
        <v>963</v>
      </c>
      <c r="U33" s="1166"/>
      <c r="V33" s="1166"/>
      <c r="W33" s="1166"/>
      <c r="X33" s="1165" t="s">
        <v>964</v>
      </c>
      <c r="Y33" s="1166"/>
      <c r="Z33" s="1166"/>
      <c r="AA33" s="774"/>
      <c r="AB33" s="1166"/>
      <c r="AC33" s="1166"/>
      <c r="AD33" s="1166"/>
      <c r="AE33" s="1166"/>
      <c r="AF33" s="1166"/>
      <c r="AG33" s="1165" t="s">
        <v>965</v>
      </c>
      <c r="AH33" s="1166"/>
      <c r="AI33" s="1166"/>
      <c r="AJ33" s="1166"/>
      <c r="AK33" s="1271" t="s">
        <v>966</v>
      </c>
      <c r="AL33" s="1271"/>
      <c r="AM33" s="1271"/>
      <c r="AN33" s="1271"/>
      <c r="AO33" s="1272"/>
      <c r="AP33" s="1166"/>
      <c r="AQ33" s="1166"/>
      <c r="AR33" s="1166"/>
      <c r="AS33" s="1166"/>
      <c r="AT33" s="1166"/>
      <c r="AU33" s="1166"/>
      <c r="AV33" s="1166"/>
      <c r="AW33" s="1166"/>
      <c r="AX33" s="1166"/>
      <c r="AY33" s="1166"/>
      <c r="AZ33" s="1166"/>
      <c r="BA33" s="1166"/>
      <c r="BB33" s="1166"/>
      <c r="BC33" s="1166"/>
      <c r="BD33" s="1166"/>
      <c r="BE33" s="1166"/>
      <c r="BF33" s="1166"/>
      <c r="BG33" s="774"/>
      <c r="BH33" s="771"/>
      <c r="BI33" s="772"/>
      <c r="BJ33" s="772"/>
      <c r="BK33" s="772"/>
      <c r="BL33" s="772"/>
      <c r="BM33" s="772"/>
    </row>
    <row r="34" spans="1:68" ht="14.25" customHeight="1" x14ac:dyDescent="0.4">
      <c r="A34" s="772"/>
      <c r="B34" s="772"/>
      <c r="C34" s="772"/>
      <c r="D34" s="772"/>
      <c r="E34" s="772"/>
      <c r="F34" s="780"/>
      <c r="G34" s="1166"/>
      <c r="H34" s="1166"/>
      <c r="I34" s="1166"/>
      <c r="J34" s="1166"/>
      <c r="K34" s="1166"/>
      <c r="L34" s="1166"/>
      <c r="M34" s="1166"/>
      <c r="N34" s="1166"/>
      <c r="O34" s="1166"/>
      <c r="P34" s="1166"/>
      <c r="Q34" s="1166"/>
      <c r="R34" s="1166"/>
      <c r="S34" s="1166"/>
      <c r="T34" s="1166"/>
      <c r="U34" s="1166"/>
      <c r="V34" s="1166"/>
      <c r="W34" s="1166"/>
      <c r="X34" s="1166"/>
      <c r="Y34" s="1166"/>
      <c r="Z34" s="1166"/>
      <c r="AA34" s="774"/>
      <c r="AB34" s="1166"/>
      <c r="AC34" s="1166"/>
      <c r="AD34" s="1166"/>
      <c r="AE34" s="1166"/>
      <c r="AF34" s="1166"/>
      <c r="AG34" s="1166"/>
      <c r="AH34" s="1166"/>
      <c r="AI34" s="1166"/>
      <c r="AJ34" s="1166"/>
      <c r="AK34" s="1271"/>
      <c r="AL34" s="1271"/>
      <c r="AM34" s="1271"/>
      <c r="AN34" s="1271"/>
      <c r="AO34" s="1272"/>
      <c r="AP34" s="1166"/>
      <c r="AQ34" s="1166"/>
      <c r="AR34" s="1166"/>
      <c r="AS34" s="1166"/>
      <c r="AT34" s="1166"/>
      <c r="AU34" s="1166"/>
      <c r="AV34" s="1166"/>
      <c r="AW34" s="1166"/>
      <c r="AX34" s="1166"/>
      <c r="AY34" s="1166"/>
      <c r="AZ34" s="1166"/>
      <c r="BA34" s="1166"/>
      <c r="BB34" s="1166"/>
      <c r="BC34" s="1166"/>
      <c r="BD34" s="1166"/>
      <c r="BE34" s="1166"/>
      <c r="BF34" s="1166"/>
      <c r="BG34" s="774"/>
      <c r="BH34" s="771"/>
      <c r="BI34" s="772"/>
      <c r="BJ34" s="772"/>
      <c r="BK34" s="772"/>
      <c r="BL34" s="772"/>
      <c r="BM34" s="772"/>
    </row>
    <row r="35" spans="1:68" ht="15.6" customHeight="1" x14ac:dyDescent="0.4">
      <c r="A35" s="788"/>
      <c r="B35" s="788"/>
      <c r="C35" s="788"/>
      <c r="D35" s="788"/>
      <c r="E35" s="788"/>
      <c r="F35" s="782"/>
      <c r="G35" s="1166"/>
      <c r="H35" s="1166"/>
      <c r="I35" s="1166"/>
      <c r="J35" s="1166"/>
      <c r="K35" s="1166"/>
      <c r="L35" s="1166"/>
      <c r="M35" s="1166"/>
      <c r="N35" s="1166"/>
      <c r="O35" s="1166"/>
      <c r="P35" s="1166"/>
      <c r="Q35" s="1166"/>
      <c r="R35" s="1166"/>
      <c r="S35" s="1166"/>
      <c r="T35" s="1166"/>
      <c r="U35" s="1166"/>
      <c r="V35" s="1166"/>
      <c r="W35" s="1166"/>
      <c r="X35" s="1166"/>
      <c r="Y35" s="1166"/>
      <c r="Z35" s="1166"/>
      <c r="AA35" s="774"/>
      <c r="AB35" s="1166"/>
      <c r="AC35" s="1166"/>
      <c r="AD35" s="1166"/>
      <c r="AE35" s="1166"/>
      <c r="AF35" s="1166"/>
      <c r="AG35" s="1166"/>
      <c r="AH35" s="1166"/>
      <c r="AI35" s="1166"/>
      <c r="AJ35" s="1166"/>
      <c r="AK35" s="1271"/>
      <c r="AL35" s="1271"/>
      <c r="AM35" s="1271"/>
      <c r="AN35" s="1271"/>
      <c r="AO35" s="1272"/>
      <c r="AP35" s="1166"/>
      <c r="AQ35" s="1166"/>
      <c r="AR35" s="1166"/>
      <c r="AS35" s="1166"/>
      <c r="AT35" s="1166"/>
      <c r="AU35" s="1166"/>
      <c r="AV35" s="1166"/>
      <c r="AW35" s="1166"/>
      <c r="AX35" s="1166"/>
      <c r="AY35" s="1166"/>
      <c r="AZ35" s="1166"/>
      <c r="BA35" s="1166"/>
      <c r="BB35" s="1166"/>
      <c r="BC35" s="1166"/>
      <c r="BD35" s="1166"/>
      <c r="BE35" s="1166"/>
      <c r="BF35" s="1166"/>
      <c r="BG35" s="774"/>
      <c r="BH35" s="781"/>
      <c r="BI35" s="788"/>
      <c r="BJ35" s="788"/>
      <c r="BK35" s="788"/>
      <c r="BL35" s="788"/>
      <c r="BM35" s="788"/>
    </row>
    <row r="36" spans="1:68" ht="8.25" customHeight="1" x14ac:dyDescent="0.4">
      <c r="A36" s="682"/>
      <c r="B36" s="682"/>
      <c r="C36" s="522"/>
      <c r="D36" s="522"/>
      <c r="E36" s="522"/>
      <c r="F36" s="523"/>
      <c r="G36" s="682"/>
      <c r="H36" s="682"/>
      <c r="I36" s="682"/>
      <c r="J36" s="682"/>
      <c r="K36" s="682"/>
      <c r="L36" s="682"/>
      <c r="M36" s="682"/>
      <c r="N36" s="682"/>
      <c r="O36" s="682"/>
      <c r="P36" s="682"/>
      <c r="Q36" s="682"/>
      <c r="R36" s="682"/>
      <c r="S36" s="682"/>
      <c r="T36" s="682"/>
      <c r="U36" s="682"/>
      <c r="V36" s="682"/>
      <c r="W36" s="682"/>
      <c r="X36" s="682"/>
      <c r="Y36" s="682"/>
      <c r="Z36" s="682"/>
      <c r="AA36" s="682"/>
      <c r="AB36" s="682"/>
      <c r="AC36" s="682"/>
      <c r="AD36" s="682"/>
      <c r="AE36" s="682"/>
      <c r="AF36" s="682"/>
      <c r="AG36" s="682"/>
      <c r="AH36" s="682"/>
      <c r="AI36" s="682"/>
      <c r="AJ36" s="682"/>
      <c r="AK36" s="682"/>
      <c r="AL36" s="682"/>
      <c r="AM36" s="682"/>
      <c r="AN36" s="682"/>
      <c r="AO36" s="682"/>
      <c r="AP36" s="682"/>
      <c r="AQ36" s="682"/>
      <c r="AR36" s="682"/>
      <c r="AS36" s="682"/>
      <c r="AT36" s="682"/>
      <c r="AU36" s="682"/>
      <c r="AV36" s="682"/>
      <c r="AW36" s="682"/>
      <c r="AX36" s="682"/>
      <c r="AY36" s="682"/>
      <c r="AZ36" s="682"/>
      <c r="BA36" s="682"/>
      <c r="BB36" s="682"/>
      <c r="BC36" s="682"/>
      <c r="BD36" s="682"/>
      <c r="BE36" s="682"/>
      <c r="BF36" s="682"/>
      <c r="BG36" s="682"/>
      <c r="BH36" s="682"/>
      <c r="BI36" s="682"/>
      <c r="BJ36" s="682"/>
      <c r="BK36" s="682"/>
      <c r="BL36" s="682"/>
      <c r="BM36" s="682"/>
    </row>
    <row r="37" spans="1:68" ht="18" customHeight="1" x14ac:dyDescent="0.2">
      <c r="A37" s="1148">
        <v>27</v>
      </c>
      <c r="B37" s="1148"/>
      <c r="C37" s="524" t="s">
        <v>113</v>
      </c>
      <c r="D37" s="686"/>
      <c r="E37" s="686"/>
      <c r="F37" s="687"/>
      <c r="G37" s="1202">
        <v>54663</v>
      </c>
      <c r="H37" s="1203"/>
      <c r="I37" s="1203"/>
      <c r="J37" s="1203"/>
      <c r="K37" s="1203"/>
      <c r="L37" s="1201">
        <v>305</v>
      </c>
      <c r="M37" s="1201"/>
      <c r="N37" s="1201"/>
      <c r="O37" s="1201"/>
      <c r="P37" s="1206">
        <v>40</v>
      </c>
      <c r="Q37" s="1206"/>
      <c r="R37" s="1206"/>
      <c r="S37" s="1206"/>
      <c r="T37" s="1205">
        <v>94</v>
      </c>
      <c r="U37" s="1205"/>
      <c r="V37" s="1205"/>
      <c r="W37" s="1205"/>
      <c r="X37" s="1206">
        <v>87</v>
      </c>
      <c r="Y37" s="1206"/>
      <c r="Z37" s="1206"/>
      <c r="AA37" s="1206"/>
      <c r="AB37" s="1201">
        <v>2886</v>
      </c>
      <c r="AC37" s="1201"/>
      <c r="AD37" s="1201"/>
      <c r="AE37" s="1201"/>
      <c r="AF37" s="1201"/>
      <c r="AG37" s="1206">
        <v>1518</v>
      </c>
      <c r="AH37" s="1206"/>
      <c r="AI37" s="1206"/>
      <c r="AJ37" s="1206"/>
      <c r="AK37" s="1206">
        <v>1079</v>
      </c>
      <c r="AL37" s="1206"/>
      <c r="AM37" s="1206"/>
      <c r="AN37" s="1206"/>
      <c r="AO37" s="1206"/>
      <c r="AP37" s="1203">
        <v>40470</v>
      </c>
      <c r="AQ37" s="1203"/>
      <c r="AR37" s="1203"/>
      <c r="AS37" s="1203"/>
      <c r="AT37" s="1203"/>
      <c r="AU37" s="1201">
        <v>1913</v>
      </c>
      <c r="AV37" s="1201"/>
      <c r="AW37" s="1201"/>
      <c r="AX37" s="1201"/>
      <c r="AY37" s="1201"/>
      <c r="AZ37" s="1201">
        <v>809</v>
      </c>
      <c r="BA37" s="1201"/>
      <c r="BB37" s="1201"/>
      <c r="BC37" s="1201"/>
      <c r="BD37" s="1201">
        <v>8280</v>
      </c>
      <c r="BE37" s="1201"/>
      <c r="BF37" s="1201"/>
      <c r="BG37" s="1201"/>
      <c r="BH37" s="1201">
        <v>10992</v>
      </c>
      <c r="BI37" s="1201"/>
      <c r="BJ37" s="1201"/>
      <c r="BK37" s="1201"/>
      <c r="BL37" s="1201"/>
      <c r="BM37" s="1201"/>
    </row>
    <row r="38" spans="1:68" ht="18" customHeight="1" x14ac:dyDescent="0.2">
      <c r="A38" s="1148">
        <v>28</v>
      </c>
      <c r="B38" s="1148"/>
      <c r="C38" s="524" t="s">
        <v>113</v>
      </c>
      <c r="D38" s="686"/>
      <c r="E38" s="686"/>
      <c r="F38" s="687"/>
      <c r="G38" s="1202">
        <v>46619</v>
      </c>
      <c r="H38" s="1203"/>
      <c r="I38" s="1203"/>
      <c r="J38" s="1203"/>
      <c r="K38" s="1203"/>
      <c r="L38" s="1201">
        <v>229</v>
      </c>
      <c r="M38" s="1201"/>
      <c r="N38" s="1201"/>
      <c r="O38" s="1201"/>
      <c r="P38" s="1206">
        <v>56</v>
      </c>
      <c r="Q38" s="1206"/>
      <c r="R38" s="1206"/>
      <c r="S38" s="1206"/>
      <c r="T38" s="1205">
        <v>78</v>
      </c>
      <c r="U38" s="1205"/>
      <c r="V38" s="1205"/>
      <c r="W38" s="1205"/>
      <c r="X38" s="1206">
        <v>39</v>
      </c>
      <c r="Y38" s="1206"/>
      <c r="Z38" s="1206"/>
      <c r="AA38" s="1206"/>
      <c r="AB38" s="1201">
        <v>3041</v>
      </c>
      <c r="AC38" s="1201"/>
      <c r="AD38" s="1201"/>
      <c r="AE38" s="1201"/>
      <c r="AF38" s="1201"/>
      <c r="AG38" s="1206">
        <v>1657</v>
      </c>
      <c r="AH38" s="1206"/>
      <c r="AI38" s="1206"/>
      <c r="AJ38" s="1206"/>
      <c r="AK38" s="1206">
        <v>1111</v>
      </c>
      <c r="AL38" s="1206"/>
      <c r="AM38" s="1206"/>
      <c r="AN38" s="1206"/>
      <c r="AO38" s="1206"/>
      <c r="AP38" s="1203">
        <v>33107</v>
      </c>
      <c r="AQ38" s="1203"/>
      <c r="AR38" s="1203"/>
      <c r="AS38" s="1203"/>
      <c r="AT38" s="1203"/>
      <c r="AU38" s="1201">
        <v>1766</v>
      </c>
      <c r="AV38" s="1201"/>
      <c r="AW38" s="1201"/>
      <c r="AX38" s="1201"/>
      <c r="AY38" s="1201"/>
      <c r="AZ38" s="1201">
        <v>671</v>
      </c>
      <c r="BA38" s="1201"/>
      <c r="BB38" s="1201"/>
      <c r="BC38" s="1201"/>
      <c r="BD38" s="1201">
        <v>7805</v>
      </c>
      <c r="BE38" s="1201"/>
      <c r="BF38" s="1201"/>
      <c r="BG38" s="1201"/>
      <c r="BH38" s="1201">
        <v>10880</v>
      </c>
      <c r="BI38" s="1201"/>
      <c r="BJ38" s="1201"/>
      <c r="BK38" s="1201"/>
      <c r="BL38" s="1201"/>
      <c r="BM38" s="1201"/>
    </row>
    <row r="39" spans="1:68" ht="17.25" customHeight="1" x14ac:dyDescent="0.2">
      <c r="A39" s="1148">
        <v>29</v>
      </c>
      <c r="B39" s="1148"/>
      <c r="C39" s="524" t="s">
        <v>113</v>
      </c>
      <c r="D39" s="686"/>
      <c r="E39" s="686"/>
      <c r="F39" s="687"/>
      <c r="G39" s="1202">
        <v>42126</v>
      </c>
      <c r="H39" s="1203"/>
      <c r="I39" s="1203"/>
      <c r="J39" s="1203"/>
      <c r="K39" s="1203"/>
      <c r="L39" s="1201">
        <v>263</v>
      </c>
      <c r="M39" s="1201"/>
      <c r="N39" s="1201"/>
      <c r="O39" s="1201"/>
      <c r="P39" s="1206">
        <v>38</v>
      </c>
      <c r="Q39" s="1206"/>
      <c r="R39" s="1206"/>
      <c r="S39" s="1206"/>
      <c r="T39" s="1205">
        <v>86</v>
      </c>
      <c r="U39" s="1205"/>
      <c r="V39" s="1205"/>
      <c r="W39" s="1205"/>
      <c r="X39" s="1206">
        <v>49</v>
      </c>
      <c r="Y39" s="1206"/>
      <c r="Z39" s="1206"/>
      <c r="AA39" s="1206"/>
      <c r="AB39" s="1201">
        <v>3059</v>
      </c>
      <c r="AC39" s="1201"/>
      <c r="AD39" s="1201"/>
      <c r="AE39" s="1201"/>
      <c r="AF39" s="1201"/>
      <c r="AG39" s="1206">
        <v>1832</v>
      </c>
      <c r="AH39" s="1206"/>
      <c r="AI39" s="1206"/>
      <c r="AJ39" s="1206"/>
      <c r="AK39" s="1206">
        <v>942</v>
      </c>
      <c r="AL39" s="1206"/>
      <c r="AM39" s="1206"/>
      <c r="AN39" s="1206"/>
      <c r="AO39" s="1206"/>
      <c r="AP39" s="1203">
        <v>29419</v>
      </c>
      <c r="AQ39" s="1203"/>
      <c r="AR39" s="1203"/>
      <c r="AS39" s="1203"/>
      <c r="AT39" s="1203"/>
      <c r="AU39" s="1201">
        <v>1892</v>
      </c>
      <c r="AV39" s="1201"/>
      <c r="AW39" s="1201"/>
      <c r="AX39" s="1201"/>
      <c r="AY39" s="1201"/>
      <c r="AZ39" s="1201">
        <v>618</v>
      </c>
      <c r="BA39" s="1201"/>
      <c r="BB39" s="1201"/>
      <c r="BC39" s="1201"/>
      <c r="BD39" s="1201">
        <v>6875</v>
      </c>
      <c r="BE39" s="1201"/>
      <c r="BF39" s="1201"/>
      <c r="BG39" s="1201"/>
      <c r="BH39" s="1201">
        <v>10475</v>
      </c>
      <c r="BI39" s="1201"/>
      <c r="BJ39" s="1201"/>
      <c r="BK39" s="1201"/>
      <c r="BL39" s="1201"/>
      <c r="BM39" s="1201"/>
    </row>
    <row r="40" spans="1:68" ht="13.5" customHeight="1" x14ac:dyDescent="0.2">
      <c r="A40" s="1239"/>
      <c r="B40" s="1239"/>
      <c r="C40" s="1147"/>
      <c r="D40" s="1147"/>
      <c r="E40" s="1147"/>
      <c r="F40" s="525"/>
      <c r="G40" s="1162"/>
      <c r="H40" s="1163"/>
      <c r="I40" s="1163"/>
      <c r="J40" s="1163"/>
      <c r="K40" s="1163"/>
      <c r="L40" s="1164"/>
      <c r="M40" s="1164"/>
      <c r="N40" s="1164"/>
      <c r="O40" s="1164"/>
      <c r="P40" s="1164"/>
      <c r="Q40" s="1164"/>
      <c r="R40" s="1164"/>
      <c r="S40" s="1164"/>
      <c r="T40" s="1164"/>
      <c r="U40" s="1164"/>
      <c r="V40" s="1164"/>
      <c r="W40" s="1164"/>
      <c r="X40" s="1164"/>
      <c r="Y40" s="1164"/>
      <c r="Z40" s="1164"/>
      <c r="AA40" s="1164"/>
      <c r="AB40" s="1164"/>
      <c r="AC40" s="1164"/>
      <c r="AD40" s="1164"/>
      <c r="AE40" s="1164"/>
      <c r="AF40" s="1164"/>
      <c r="AG40" s="1164"/>
      <c r="AH40" s="1164"/>
      <c r="AI40" s="1164"/>
      <c r="AJ40" s="1164"/>
      <c r="AK40" s="1164"/>
      <c r="AL40" s="1164"/>
      <c r="AM40" s="1164"/>
      <c r="AN40" s="1164"/>
      <c r="AO40" s="1164"/>
      <c r="AP40" s="1164"/>
      <c r="AQ40" s="1164"/>
      <c r="AR40" s="1164"/>
      <c r="AS40" s="1164"/>
      <c r="AT40" s="1164"/>
      <c r="AU40" s="1164"/>
      <c r="AV40" s="1164"/>
      <c r="AW40" s="1164"/>
      <c r="AX40" s="1164"/>
      <c r="AY40" s="1164"/>
      <c r="AZ40" s="1164"/>
      <c r="BA40" s="1164"/>
      <c r="BB40" s="1164"/>
      <c r="BC40" s="1164"/>
      <c r="BD40" s="1164"/>
      <c r="BE40" s="1164"/>
      <c r="BF40" s="1164"/>
      <c r="BG40" s="1164"/>
      <c r="BH40" s="1164"/>
      <c r="BI40" s="1164"/>
      <c r="BJ40" s="1164"/>
      <c r="BK40" s="1164"/>
      <c r="BL40" s="1164"/>
      <c r="BM40" s="1164"/>
    </row>
    <row r="41" spans="1:68" ht="18" customHeight="1" x14ac:dyDescent="0.2">
      <c r="A41" s="1239">
        <f t="shared" ref="A41:A46" si="1">C41</f>
        <v>43252</v>
      </c>
      <c r="B41" s="1239"/>
      <c r="C41" s="1147">
        <v>43252</v>
      </c>
      <c r="D41" s="1147"/>
      <c r="E41" s="1147"/>
      <c r="F41" s="525"/>
      <c r="G41" s="1162">
        <v>3200</v>
      </c>
      <c r="H41" s="1163"/>
      <c r="I41" s="1163"/>
      <c r="J41" s="1163"/>
      <c r="K41" s="1163"/>
      <c r="L41" s="1164">
        <v>20</v>
      </c>
      <c r="M41" s="1164"/>
      <c r="N41" s="1164"/>
      <c r="O41" s="1164"/>
      <c r="P41" s="1164">
        <v>5</v>
      </c>
      <c r="Q41" s="1164"/>
      <c r="R41" s="1164"/>
      <c r="S41" s="1164"/>
      <c r="T41" s="1164">
        <v>5</v>
      </c>
      <c r="U41" s="1164"/>
      <c r="V41" s="1164"/>
      <c r="W41" s="1164"/>
      <c r="X41" s="1164">
        <v>4</v>
      </c>
      <c r="Y41" s="1164"/>
      <c r="Z41" s="1164"/>
      <c r="AA41" s="1164"/>
      <c r="AB41" s="1164">
        <v>261</v>
      </c>
      <c r="AC41" s="1164"/>
      <c r="AD41" s="1164"/>
      <c r="AE41" s="1164"/>
      <c r="AF41" s="1164"/>
      <c r="AG41" s="1164">
        <v>152</v>
      </c>
      <c r="AH41" s="1164"/>
      <c r="AI41" s="1164"/>
      <c r="AJ41" s="1164"/>
      <c r="AK41" s="1164">
        <v>80</v>
      </c>
      <c r="AL41" s="1164"/>
      <c r="AM41" s="1164"/>
      <c r="AN41" s="1164"/>
      <c r="AO41" s="1164"/>
      <c r="AP41" s="1164">
        <v>2213</v>
      </c>
      <c r="AQ41" s="1164"/>
      <c r="AR41" s="1164"/>
      <c r="AS41" s="1164"/>
      <c r="AT41" s="1164"/>
      <c r="AU41" s="1164">
        <v>122</v>
      </c>
      <c r="AV41" s="1164"/>
      <c r="AW41" s="1164"/>
      <c r="AX41" s="1164"/>
      <c r="AY41" s="1164"/>
      <c r="AZ41" s="1164">
        <v>58</v>
      </c>
      <c r="BA41" s="1164"/>
      <c r="BB41" s="1164"/>
      <c r="BC41" s="1164"/>
      <c r="BD41" s="1164">
        <v>526</v>
      </c>
      <c r="BE41" s="1164"/>
      <c r="BF41" s="1164"/>
      <c r="BG41" s="1164"/>
      <c r="BH41" s="1164">
        <v>900</v>
      </c>
      <c r="BI41" s="1164"/>
      <c r="BJ41" s="1164"/>
      <c r="BK41" s="1164"/>
      <c r="BL41" s="1164"/>
      <c r="BM41" s="1164"/>
    </row>
    <row r="42" spans="1:68" ht="18" customHeight="1" x14ac:dyDescent="0.2">
      <c r="A42" s="1239">
        <f t="shared" si="1"/>
        <v>43282</v>
      </c>
      <c r="B42" s="1239"/>
      <c r="C42" s="1147">
        <f>DATE(YEAR(C41),MONTH(C41)+1,1)</f>
        <v>43282</v>
      </c>
      <c r="D42" s="1147"/>
      <c r="E42" s="1147"/>
      <c r="F42" s="525"/>
      <c r="G42" s="1162">
        <v>3307</v>
      </c>
      <c r="H42" s="1163"/>
      <c r="I42" s="1163"/>
      <c r="J42" s="1163"/>
      <c r="K42" s="1163"/>
      <c r="L42" s="1164">
        <v>22</v>
      </c>
      <c r="M42" s="1164"/>
      <c r="N42" s="1164"/>
      <c r="O42" s="1164"/>
      <c r="P42" s="1164">
        <v>4</v>
      </c>
      <c r="Q42" s="1164"/>
      <c r="R42" s="1164"/>
      <c r="S42" s="1164"/>
      <c r="T42" s="1164">
        <v>5</v>
      </c>
      <c r="U42" s="1164"/>
      <c r="V42" s="1164"/>
      <c r="W42" s="1164"/>
      <c r="X42" s="1164">
        <v>2</v>
      </c>
      <c r="Y42" s="1164"/>
      <c r="Z42" s="1164"/>
      <c r="AA42" s="1164"/>
      <c r="AB42" s="1164">
        <v>282</v>
      </c>
      <c r="AC42" s="1164"/>
      <c r="AD42" s="1164"/>
      <c r="AE42" s="1164"/>
      <c r="AF42" s="1164"/>
      <c r="AG42" s="1164">
        <v>155</v>
      </c>
      <c r="AH42" s="1164"/>
      <c r="AI42" s="1164"/>
      <c r="AJ42" s="1164"/>
      <c r="AK42" s="1164">
        <v>104</v>
      </c>
      <c r="AL42" s="1164"/>
      <c r="AM42" s="1164"/>
      <c r="AN42" s="1164"/>
      <c r="AO42" s="1164"/>
      <c r="AP42" s="1164">
        <v>2358</v>
      </c>
      <c r="AQ42" s="1164"/>
      <c r="AR42" s="1164"/>
      <c r="AS42" s="1164"/>
      <c r="AT42" s="1164"/>
      <c r="AU42" s="1164">
        <v>125</v>
      </c>
      <c r="AV42" s="1164"/>
      <c r="AW42" s="1164"/>
      <c r="AX42" s="1164"/>
      <c r="AY42" s="1164"/>
      <c r="AZ42" s="1164">
        <v>56</v>
      </c>
      <c r="BA42" s="1164"/>
      <c r="BB42" s="1164"/>
      <c r="BC42" s="1164"/>
      <c r="BD42" s="1164">
        <v>464</v>
      </c>
      <c r="BE42" s="1164"/>
      <c r="BF42" s="1164"/>
      <c r="BG42" s="1164"/>
      <c r="BH42" s="1164">
        <v>791</v>
      </c>
      <c r="BI42" s="1164"/>
      <c r="BJ42" s="1164"/>
      <c r="BK42" s="1164"/>
      <c r="BL42" s="1164"/>
      <c r="BM42" s="1164"/>
    </row>
    <row r="43" spans="1:68" ht="18" customHeight="1" x14ac:dyDescent="0.2">
      <c r="A43" s="1239">
        <f t="shared" si="1"/>
        <v>43313</v>
      </c>
      <c r="B43" s="1239"/>
      <c r="C43" s="1147">
        <f>DATE(YEAR(C42),MONTH(C42)+1,1)</f>
        <v>43313</v>
      </c>
      <c r="D43" s="1147"/>
      <c r="E43" s="1147"/>
      <c r="F43" s="525"/>
      <c r="G43" s="1162">
        <v>3355</v>
      </c>
      <c r="H43" s="1163"/>
      <c r="I43" s="1163"/>
      <c r="J43" s="1163"/>
      <c r="K43" s="1163"/>
      <c r="L43" s="1164">
        <v>20</v>
      </c>
      <c r="M43" s="1164"/>
      <c r="N43" s="1164"/>
      <c r="O43" s="1164"/>
      <c r="P43" s="1164">
        <v>6</v>
      </c>
      <c r="Q43" s="1164"/>
      <c r="R43" s="1164"/>
      <c r="S43" s="1164"/>
      <c r="T43" s="1164">
        <v>5</v>
      </c>
      <c r="U43" s="1164"/>
      <c r="V43" s="1164"/>
      <c r="W43" s="1164"/>
      <c r="X43" s="1164">
        <v>2</v>
      </c>
      <c r="Y43" s="1164"/>
      <c r="Z43" s="1164"/>
      <c r="AA43" s="1164"/>
      <c r="AB43" s="1164">
        <v>307</v>
      </c>
      <c r="AC43" s="1164"/>
      <c r="AD43" s="1164"/>
      <c r="AE43" s="1164"/>
      <c r="AF43" s="1164"/>
      <c r="AG43" s="1164">
        <v>186</v>
      </c>
      <c r="AH43" s="1164"/>
      <c r="AI43" s="1164"/>
      <c r="AJ43" s="1164"/>
      <c r="AK43" s="1164">
        <v>94</v>
      </c>
      <c r="AL43" s="1164"/>
      <c r="AM43" s="1164"/>
      <c r="AN43" s="1164"/>
      <c r="AO43" s="1164"/>
      <c r="AP43" s="1164">
        <v>2353</v>
      </c>
      <c r="AQ43" s="1164"/>
      <c r="AR43" s="1164"/>
      <c r="AS43" s="1164"/>
      <c r="AT43" s="1164"/>
      <c r="AU43" s="1164">
        <v>118</v>
      </c>
      <c r="AV43" s="1164"/>
      <c r="AW43" s="1164"/>
      <c r="AX43" s="1164"/>
      <c r="AY43" s="1164"/>
      <c r="AZ43" s="1164">
        <v>53</v>
      </c>
      <c r="BA43" s="1164"/>
      <c r="BB43" s="1164"/>
      <c r="BC43" s="1164"/>
      <c r="BD43" s="1164">
        <v>504</v>
      </c>
      <c r="BE43" s="1164"/>
      <c r="BF43" s="1164"/>
      <c r="BG43" s="1164"/>
      <c r="BH43" s="1164">
        <v>789</v>
      </c>
      <c r="BI43" s="1164"/>
      <c r="BJ43" s="1164"/>
      <c r="BK43" s="1164"/>
      <c r="BL43" s="1164"/>
      <c r="BM43" s="1164"/>
    </row>
    <row r="44" spans="1:68" ht="18" customHeight="1" x14ac:dyDescent="0.2">
      <c r="A44" s="1239">
        <f t="shared" si="1"/>
        <v>43344</v>
      </c>
      <c r="B44" s="1239"/>
      <c r="C44" s="1147">
        <f>DATE(YEAR(C43),MONTH(C43)+1,1)</f>
        <v>43344</v>
      </c>
      <c r="D44" s="1147"/>
      <c r="E44" s="1147"/>
      <c r="F44" s="525"/>
      <c r="G44" s="1162">
        <v>3034</v>
      </c>
      <c r="H44" s="1163"/>
      <c r="I44" s="1163"/>
      <c r="J44" s="1163"/>
      <c r="K44" s="1163"/>
      <c r="L44" s="1164">
        <v>17</v>
      </c>
      <c r="M44" s="1164"/>
      <c r="N44" s="1164"/>
      <c r="O44" s="1164"/>
      <c r="P44" s="1164">
        <v>1</v>
      </c>
      <c r="Q44" s="1164"/>
      <c r="R44" s="1164"/>
      <c r="S44" s="1164"/>
      <c r="T44" s="1164">
        <v>6</v>
      </c>
      <c r="U44" s="1164"/>
      <c r="V44" s="1164"/>
      <c r="W44" s="1164"/>
      <c r="X44" s="1164">
        <v>1</v>
      </c>
      <c r="Y44" s="1164"/>
      <c r="Z44" s="1164"/>
      <c r="AA44" s="1164"/>
      <c r="AB44" s="1164">
        <v>282</v>
      </c>
      <c r="AC44" s="1164"/>
      <c r="AD44" s="1164"/>
      <c r="AE44" s="1164"/>
      <c r="AF44" s="1164"/>
      <c r="AG44" s="1164">
        <v>190</v>
      </c>
      <c r="AH44" s="1164"/>
      <c r="AI44" s="1164"/>
      <c r="AJ44" s="1164"/>
      <c r="AK44" s="1164">
        <v>65</v>
      </c>
      <c r="AL44" s="1164"/>
      <c r="AM44" s="1164"/>
      <c r="AN44" s="1164"/>
      <c r="AO44" s="1164"/>
      <c r="AP44" s="1164">
        <v>2100</v>
      </c>
      <c r="AQ44" s="1164"/>
      <c r="AR44" s="1164"/>
      <c r="AS44" s="1164"/>
      <c r="AT44" s="1164"/>
      <c r="AU44" s="1164">
        <v>116</v>
      </c>
      <c r="AV44" s="1164"/>
      <c r="AW44" s="1164"/>
      <c r="AX44" s="1164"/>
      <c r="AY44" s="1164"/>
      <c r="AZ44" s="1164">
        <v>55</v>
      </c>
      <c r="BA44" s="1164"/>
      <c r="BB44" s="1164"/>
      <c r="BC44" s="1164"/>
      <c r="BD44" s="1164">
        <v>464</v>
      </c>
      <c r="BE44" s="1164"/>
      <c r="BF44" s="1164"/>
      <c r="BG44" s="1164"/>
      <c r="BH44" s="1164">
        <v>767</v>
      </c>
      <c r="BI44" s="1164"/>
      <c r="BJ44" s="1164"/>
      <c r="BK44" s="1164"/>
      <c r="BL44" s="1164"/>
      <c r="BM44" s="1164"/>
      <c r="BN44" s="526"/>
      <c r="BO44" s="526"/>
      <c r="BP44" s="526"/>
    </row>
    <row r="45" spans="1:68" ht="18" customHeight="1" x14ac:dyDescent="0.2">
      <c r="A45" s="1239">
        <f t="shared" si="1"/>
        <v>43374</v>
      </c>
      <c r="B45" s="1239"/>
      <c r="C45" s="1147">
        <f>DATE(YEAR(C44),MONTH(C44)+1,1)</f>
        <v>43374</v>
      </c>
      <c r="D45" s="1147"/>
      <c r="E45" s="1147"/>
      <c r="F45" s="527"/>
      <c r="G45" s="1162">
        <v>3479</v>
      </c>
      <c r="H45" s="1163"/>
      <c r="I45" s="1163"/>
      <c r="J45" s="1163"/>
      <c r="K45" s="1163"/>
      <c r="L45" s="1164">
        <v>20</v>
      </c>
      <c r="M45" s="1164"/>
      <c r="N45" s="1164"/>
      <c r="O45" s="1164"/>
      <c r="P45" s="1164">
        <v>5</v>
      </c>
      <c r="Q45" s="1164"/>
      <c r="R45" s="1164"/>
      <c r="S45" s="1164"/>
      <c r="T45" s="1164">
        <v>5</v>
      </c>
      <c r="U45" s="1164"/>
      <c r="V45" s="1164"/>
      <c r="W45" s="1164"/>
      <c r="X45" s="1164">
        <v>3</v>
      </c>
      <c r="Y45" s="1164"/>
      <c r="Z45" s="1164"/>
      <c r="AA45" s="1164"/>
      <c r="AB45" s="1164">
        <v>284</v>
      </c>
      <c r="AC45" s="1164"/>
      <c r="AD45" s="1164"/>
      <c r="AE45" s="1164"/>
      <c r="AF45" s="1164"/>
      <c r="AG45" s="1164">
        <v>189</v>
      </c>
      <c r="AH45" s="1164"/>
      <c r="AI45" s="1164"/>
      <c r="AJ45" s="1164"/>
      <c r="AK45" s="1164">
        <v>70</v>
      </c>
      <c r="AL45" s="1164"/>
      <c r="AM45" s="1164"/>
      <c r="AN45" s="1164"/>
      <c r="AO45" s="1164"/>
      <c r="AP45" s="1164">
        <v>2497</v>
      </c>
      <c r="AQ45" s="1164"/>
      <c r="AR45" s="1164"/>
      <c r="AS45" s="1164"/>
      <c r="AT45" s="1164"/>
      <c r="AU45" s="1164">
        <v>104</v>
      </c>
      <c r="AV45" s="1164"/>
      <c r="AW45" s="1164"/>
      <c r="AX45" s="1164"/>
      <c r="AY45" s="1164"/>
      <c r="AZ45" s="1164">
        <v>58</v>
      </c>
      <c r="BA45" s="1164"/>
      <c r="BB45" s="1164"/>
      <c r="BC45" s="1164"/>
      <c r="BD45" s="1164">
        <v>516</v>
      </c>
      <c r="BE45" s="1164"/>
      <c r="BF45" s="1164"/>
      <c r="BG45" s="1164"/>
      <c r="BH45" s="1164">
        <v>832</v>
      </c>
      <c r="BI45" s="1164"/>
      <c r="BJ45" s="1164"/>
      <c r="BK45" s="1164"/>
      <c r="BL45" s="1164"/>
      <c r="BM45" s="1164"/>
    </row>
    <row r="46" spans="1:68" ht="18" customHeight="1" x14ac:dyDescent="0.2">
      <c r="A46" s="1239">
        <f t="shared" si="1"/>
        <v>43405</v>
      </c>
      <c r="B46" s="1239"/>
      <c r="C46" s="1147">
        <f>DATE(YEAR(C45),MONTH(C45)+1,1)</f>
        <v>43405</v>
      </c>
      <c r="D46" s="1147"/>
      <c r="E46" s="1147"/>
      <c r="F46" s="527"/>
      <c r="G46" s="1162">
        <v>3393</v>
      </c>
      <c r="H46" s="1163"/>
      <c r="I46" s="1163"/>
      <c r="J46" s="1163"/>
      <c r="K46" s="1163"/>
      <c r="L46" s="1164">
        <v>20</v>
      </c>
      <c r="M46" s="1164"/>
      <c r="N46" s="1164"/>
      <c r="O46" s="1164"/>
      <c r="P46" s="1164">
        <v>9</v>
      </c>
      <c r="Q46" s="1164"/>
      <c r="R46" s="1164"/>
      <c r="S46" s="1164"/>
      <c r="T46" s="1164">
        <v>1</v>
      </c>
      <c r="U46" s="1164"/>
      <c r="V46" s="1164"/>
      <c r="W46" s="1164"/>
      <c r="X46" s="1164">
        <v>5</v>
      </c>
      <c r="Y46" s="1164"/>
      <c r="Z46" s="1164"/>
      <c r="AA46" s="1164"/>
      <c r="AB46" s="1164">
        <v>274</v>
      </c>
      <c r="AC46" s="1164"/>
      <c r="AD46" s="1164"/>
      <c r="AE46" s="1164"/>
      <c r="AF46" s="1164"/>
      <c r="AG46" s="1164">
        <v>193</v>
      </c>
      <c r="AH46" s="1164"/>
      <c r="AI46" s="1164"/>
      <c r="AJ46" s="1164"/>
      <c r="AK46" s="1164">
        <v>71</v>
      </c>
      <c r="AL46" s="1164"/>
      <c r="AM46" s="1164"/>
      <c r="AN46" s="1164"/>
      <c r="AO46" s="1164"/>
      <c r="AP46" s="1164">
        <v>2340</v>
      </c>
      <c r="AQ46" s="1164"/>
      <c r="AR46" s="1164"/>
      <c r="AS46" s="1164"/>
      <c r="AT46" s="1164"/>
      <c r="AU46" s="1164">
        <v>121</v>
      </c>
      <c r="AV46" s="1164"/>
      <c r="AW46" s="1164"/>
      <c r="AX46" s="1164"/>
      <c r="AY46" s="1164"/>
      <c r="AZ46" s="1164">
        <v>43</v>
      </c>
      <c r="BA46" s="1164"/>
      <c r="BB46" s="1164"/>
      <c r="BC46" s="1164"/>
      <c r="BD46" s="1164">
        <v>595</v>
      </c>
      <c r="BE46" s="1164"/>
      <c r="BF46" s="1164"/>
      <c r="BG46" s="1164"/>
      <c r="BH46" s="1164">
        <v>1436</v>
      </c>
      <c r="BI46" s="1164"/>
      <c r="BJ46" s="1164"/>
      <c r="BK46" s="1164"/>
      <c r="BL46" s="1164"/>
      <c r="BM46" s="1164"/>
    </row>
    <row r="47" spans="1:68" ht="14.25" thickBot="1" x14ac:dyDescent="0.45">
      <c r="A47" s="680"/>
      <c r="B47" s="680"/>
      <c r="C47" s="680"/>
      <c r="D47" s="680"/>
      <c r="E47" s="680"/>
      <c r="F47" s="681"/>
      <c r="G47" s="680"/>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0"/>
      <c r="AY47" s="680"/>
      <c r="AZ47" s="680"/>
      <c r="BA47" s="680"/>
      <c r="BB47" s="680"/>
      <c r="BC47" s="680"/>
      <c r="BD47" s="680"/>
      <c r="BE47" s="680"/>
      <c r="BF47" s="680"/>
      <c r="BG47" s="680"/>
      <c r="BH47" s="680"/>
      <c r="BI47" s="680"/>
      <c r="BJ47" s="680"/>
      <c r="BK47" s="680"/>
      <c r="BL47" s="680"/>
      <c r="BM47" s="680"/>
    </row>
    <row r="48" spans="1:68" ht="8.25" hidden="1" customHeight="1" x14ac:dyDescent="0.4">
      <c r="A48" s="682"/>
      <c r="B48" s="682"/>
      <c r="C48" s="682"/>
      <c r="D48" s="682"/>
      <c r="E48" s="682"/>
      <c r="F48" s="682"/>
      <c r="G48" s="682"/>
      <c r="H48" s="682"/>
      <c r="I48" s="682"/>
      <c r="J48" s="682"/>
      <c r="K48" s="682"/>
      <c r="L48" s="682"/>
      <c r="M48" s="682"/>
      <c r="N48" s="682"/>
      <c r="O48" s="682"/>
      <c r="P48" s="682"/>
      <c r="Q48" s="682"/>
      <c r="R48" s="682"/>
      <c r="S48" s="682"/>
      <c r="T48" s="682"/>
      <c r="U48" s="682"/>
      <c r="V48" s="682"/>
      <c r="W48" s="682"/>
      <c r="X48" s="682"/>
      <c r="Y48" s="682"/>
      <c r="Z48" s="682"/>
      <c r="AA48" s="682"/>
      <c r="AB48" s="682"/>
      <c r="AC48" s="682"/>
      <c r="AD48" s="682"/>
      <c r="AE48" s="682"/>
      <c r="AF48" s="682"/>
      <c r="AG48" s="682"/>
      <c r="AH48" s="682"/>
      <c r="AI48" s="682"/>
      <c r="AJ48" s="682"/>
      <c r="AK48" s="682"/>
      <c r="AL48" s="682"/>
      <c r="AM48" s="682"/>
      <c r="AN48" s="682"/>
      <c r="AO48" s="682"/>
      <c r="AP48" s="682"/>
      <c r="AQ48" s="682"/>
      <c r="AR48" s="682"/>
      <c r="AS48" s="682"/>
      <c r="AT48" s="682"/>
      <c r="AU48" s="682"/>
      <c r="AV48" s="682"/>
      <c r="AW48" s="682"/>
      <c r="AX48" s="682"/>
      <c r="AY48" s="682"/>
      <c r="AZ48" s="682"/>
      <c r="BA48" s="682"/>
      <c r="BB48" s="682"/>
      <c r="BC48" s="682"/>
      <c r="BD48" s="682"/>
      <c r="BE48" s="682"/>
      <c r="BF48" s="682"/>
      <c r="BG48" s="682"/>
      <c r="BH48" s="682"/>
      <c r="BI48" s="682"/>
      <c r="BJ48" s="682"/>
      <c r="BK48" s="682"/>
      <c r="BL48" s="682"/>
      <c r="BM48" s="682"/>
    </row>
    <row r="49" spans="1:65" ht="1.5" customHeight="1" x14ac:dyDescent="0.4">
      <c r="A49" s="682"/>
      <c r="B49" s="682"/>
      <c r="C49" s="682"/>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682"/>
      <c r="AM49" s="682"/>
      <c r="AN49" s="682"/>
      <c r="AO49" s="682"/>
      <c r="AP49" s="682"/>
      <c r="AQ49" s="682"/>
      <c r="AR49" s="682"/>
      <c r="AS49" s="682"/>
      <c r="AT49" s="682"/>
      <c r="AU49" s="682"/>
      <c r="AV49" s="682"/>
      <c r="AW49" s="682"/>
      <c r="AX49" s="682"/>
      <c r="AY49" s="682"/>
      <c r="AZ49" s="682"/>
      <c r="BA49" s="682"/>
      <c r="BB49" s="682"/>
      <c r="BC49" s="682"/>
      <c r="BD49" s="682"/>
      <c r="BE49" s="682"/>
      <c r="BF49" s="682"/>
      <c r="BG49" s="682"/>
      <c r="BH49" s="682"/>
      <c r="BI49" s="682"/>
      <c r="BJ49" s="682"/>
      <c r="BK49" s="682"/>
      <c r="BL49" s="682"/>
      <c r="BM49" s="682"/>
    </row>
    <row r="50" spans="1:65" ht="18" customHeight="1" x14ac:dyDescent="0.4">
      <c r="A50" s="118" t="s">
        <v>967</v>
      </c>
      <c r="B50" s="682"/>
      <c r="C50" s="682"/>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682"/>
      <c r="AM50" s="682"/>
      <c r="AN50" s="682"/>
      <c r="AO50" s="682"/>
      <c r="AP50" s="682"/>
      <c r="AQ50" s="682"/>
      <c r="AR50" s="682"/>
      <c r="AS50" s="682"/>
      <c r="AT50" s="682"/>
      <c r="AU50" s="682"/>
      <c r="AV50" s="682"/>
      <c r="AW50" s="682"/>
      <c r="AX50" s="682"/>
      <c r="AY50" s="682"/>
      <c r="AZ50" s="682"/>
      <c r="BA50" s="682"/>
      <c r="BB50" s="682"/>
      <c r="BC50" s="682"/>
      <c r="BD50" s="682"/>
      <c r="BE50" s="682"/>
      <c r="BF50" s="682"/>
      <c r="BG50" s="682"/>
      <c r="BH50" s="682"/>
      <c r="BI50" s="682"/>
      <c r="BJ50" s="682"/>
      <c r="BK50" s="682"/>
      <c r="BL50" s="682"/>
      <c r="BM50" s="682"/>
    </row>
    <row r="51" spans="1:65" ht="31.5" customHeight="1" x14ac:dyDescent="0.4">
      <c r="A51" s="682"/>
      <c r="B51" s="682"/>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682"/>
      <c r="AM51" s="682"/>
      <c r="AN51" s="682"/>
      <c r="AO51" s="682"/>
      <c r="AP51" s="682"/>
      <c r="AQ51" s="682"/>
      <c r="AR51" s="682"/>
      <c r="AS51" s="682"/>
      <c r="AT51" s="682"/>
      <c r="AU51" s="682"/>
      <c r="AV51" s="682"/>
      <c r="AW51" s="682"/>
      <c r="AX51" s="682"/>
      <c r="AY51" s="682"/>
      <c r="AZ51" s="682"/>
      <c r="BA51" s="682"/>
      <c r="BB51" s="682"/>
      <c r="BC51" s="682"/>
      <c r="BD51" s="682"/>
      <c r="BE51" s="682"/>
      <c r="BF51" s="682"/>
      <c r="BG51" s="682"/>
      <c r="BH51" s="682"/>
      <c r="BI51" s="682"/>
      <c r="BJ51" s="682"/>
      <c r="BK51" s="682"/>
      <c r="BL51" s="682"/>
      <c r="BM51" s="682"/>
    </row>
    <row r="52" spans="1:65" ht="13.5" customHeight="1" x14ac:dyDescent="0.4">
      <c r="A52" s="1240" t="s">
        <v>968</v>
      </c>
      <c r="B52" s="1240"/>
      <c r="C52" s="1240"/>
      <c r="D52" s="1240"/>
      <c r="E52" s="1240"/>
      <c r="F52" s="1240"/>
      <c r="G52" s="1240"/>
      <c r="H52" s="1240"/>
      <c r="I52" s="1240"/>
      <c r="J52" s="1240"/>
      <c r="K52" s="1240"/>
      <c r="L52" s="1240"/>
      <c r="M52" s="1240"/>
      <c r="N52" s="1240"/>
      <c r="O52" s="1240"/>
      <c r="P52" s="1240"/>
      <c r="Q52" s="1240"/>
      <c r="R52" s="1240"/>
      <c r="S52" s="1240"/>
      <c r="T52" s="1240"/>
      <c r="U52" s="1240"/>
      <c r="V52" s="1240"/>
      <c r="W52" s="1240"/>
      <c r="X52" s="1240"/>
      <c r="Y52" s="1240"/>
      <c r="Z52" s="1240"/>
      <c r="AA52" s="1240"/>
      <c r="AB52" s="1240"/>
      <c r="AC52" s="1240"/>
      <c r="AD52" s="1240"/>
      <c r="AE52" s="1240"/>
      <c r="AF52" s="1240"/>
      <c r="AG52" s="1240"/>
      <c r="AH52" s="1240"/>
      <c r="AI52" s="1240"/>
      <c r="AJ52" s="1240"/>
      <c r="AK52" s="1240"/>
      <c r="AL52" s="1240"/>
      <c r="AM52" s="1240"/>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row>
    <row r="53" spans="1:65" ht="13.5" customHeight="1" x14ac:dyDescent="0.4">
      <c r="A53" s="1240"/>
      <c r="B53" s="1240"/>
      <c r="C53" s="1240"/>
      <c r="D53" s="1240"/>
      <c r="E53" s="1240"/>
      <c r="F53" s="1240"/>
      <c r="G53" s="1240"/>
      <c r="H53" s="1240"/>
      <c r="I53" s="1240"/>
      <c r="J53" s="1240"/>
      <c r="K53" s="1240"/>
      <c r="L53" s="1240"/>
      <c r="M53" s="1240"/>
      <c r="N53" s="1240"/>
      <c r="O53" s="1240"/>
      <c r="P53" s="1240"/>
      <c r="Q53" s="1240"/>
      <c r="R53" s="1240"/>
      <c r="S53" s="1240"/>
      <c r="T53" s="1240"/>
      <c r="U53" s="1240"/>
      <c r="V53" s="1240"/>
      <c r="W53" s="1240"/>
      <c r="X53" s="1240"/>
      <c r="Y53" s="1240"/>
      <c r="Z53" s="1240"/>
      <c r="AA53" s="1240"/>
      <c r="AB53" s="1240"/>
      <c r="AC53" s="1240"/>
      <c r="AD53" s="1240"/>
      <c r="AE53" s="1240"/>
      <c r="AF53" s="1240"/>
      <c r="AG53" s="1240"/>
      <c r="AH53" s="1240"/>
      <c r="AI53" s="1240"/>
      <c r="AJ53" s="1240"/>
      <c r="AK53" s="1240"/>
      <c r="AL53" s="1240"/>
      <c r="AM53" s="1240"/>
      <c r="AN53" s="1240"/>
      <c r="AO53" s="1240"/>
      <c r="AP53" s="1240"/>
      <c r="AQ53" s="1240"/>
      <c r="AR53" s="1240"/>
      <c r="AS53" s="1240"/>
      <c r="AT53" s="1240"/>
      <c r="AU53" s="1240"/>
      <c r="AV53" s="1240"/>
      <c r="AW53" s="1240"/>
      <c r="AX53" s="1240"/>
      <c r="AY53" s="1240"/>
      <c r="AZ53" s="1240"/>
      <c r="BA53" s="1240"/>
      <c r="BB53" s="1240"/>
      <c r="BC53" s="1240"/>
      <c r="BD53" s="1240"/>
      <c r="BE53" s="1240"/>
      <c r="BF53" s="1240"/>
      <c r="BG53" s="1240"/>
      <c r="BH53" s="1240"/>
      <c r="BI53" s="1240"/>
      <c r="BJ53" s="1240"/>
      <c r="BK53" s="1240"/>
      <c r="BL53" s="1240"/>
      <c r="BM53" s="1240"/>
    </row>
    <row r="54" spans="1:65" ht="18" customHeight="1" thickBot="1" x14ac:dyDescent="0.45">
      <c r="A54" s="680"/>
      <c r="B54" s="680"/>
      <c r="C54" s="680"/>
      <c r="D54" s="680"/>
      <c r="E54" s="680"/>
      <c r="F54" s="680"/>
      <c r="G54" s="680"/>
      <c r="H54" s="680"/>
      <c r="I54" s="680"/>
      <c r="J54" s="680"/>
      <c r="K54" s="680"/>
      <c r="L54" s="680"/>
      <c r="M54" s="680"/>
      <c r="N54" s="680"/>
      <c r="O54" s="680"/>
      <c r="P54" s="680"/>
      <c r="Q54" s="680"/>
      <c r="R54" s="680"/>
      <c r="S54" s="680"/>
      <c r="T54" s="680"/>
      <c r="U54" s="680"/>
      <c r="V54" s="680"/>
      <c r="W54" s="680"/>
      <c r="X54" s="680"/>
      <c r="Y54" s="680"/>
      <c r="Z54" s="680"/>
      <c r="AA54" s="680"/>
      <c r="AB54" s="680"/>
      <c r="AC54" s="680"/>
      <c r="AD54" s="680"/>
      <c r="AE54" s="680"/>
      <c r="AF54" s="680"/>
      <c r="AG54" s="680"/>
      <c r="AH54" s="680"/>
      <c r="AI54" s="680"/>
      <c r="AJ54" s="680"/>
      <c r="AK54" s="680"/>
      <c r="AL54" s="680"/>
      <c r="AM54" s="680"/>
      <c r="AN54" s="680"/>
      <c r="AO54" s="680"/>
      <c r="AP54" s="680"/>
      <c r="AQ54" s="680"/>
      <c r="AR54" s="680"/>
      <c r="AS54" s="680"/>
      <c r="AT54" s="680"/>
      <c r="AU54" s="680"/>
      <c r="AV54" s="680"/>
      <c r="AW54" s="680"/>
      <c r="AX54" s="680"/>
      <c r="AY54" s="680"/>
      <c r="AZ54" s="680"/>
      <c r="BA54" s="680"/>
      <c r="BB54" s="680"/>
      <c r="BC54" s="680"/>
      <c r="BD54" s="680"/>
      <c r="BE54" s="680"/>
      <c r="BF54" s="680"/>
      <c r="BG54" s="680"/>
      <c r="BH54" s="682"/>
      <c r="BI54" s="680"/>
      <c r="BJ54" s="680"/>
      <c r="BK54" s="680"/>
      <c r="BL54" s="680"/>
      <c r="BM54" s="493" t="s">
        <v>969</v>
      </c>
    </row>
    <row r="55" spans="1:65" ht="13.5" customHeight="1" x14ac:dyDescent="0.4">
      <c r="A55" s="787" t="s">
        <v>952</v>
      </c>
      <c r="B55" s="787"/>
      <c r="C55" s="787"/>
      <c r="D55" s="787"/>
      <c r="E55" s="787"/>
      <c r="F55" s="787"/>
      <c r="G55" s="779"/>
      <c r="H55" s="1170" t="s">
        <v>970</v>
      </c>
      <c r="I55" s="1171"/>
      <c r="J55" s="1171"/>
      <c r="K55" s="1171"/>
      <c r="L55" s="1171"/>
      <c r="M55" s="1172"/>
      <c r="N55" s="1170" t="s">
        <v>971</v>
      </c>
      <c r="O55" s="1171"/>
      <c r="P55" s="1171"/>
      <c r="Q55" s="1171"/>
      <c r="R55" s="1171"/>
      <c r="S55" s="1171"/>
      <c r="T55" s="1171"/>
      <c r="U55" s="1171"/>
      <c r="V55" s="1171"/>
      <c r="W55" s="1171"/>
      <c r="X55" s="1171"/>
      <c r="Y55" s="1171"/>
      <c r="Z55" s="1171"/>
      <c r="AA55" s="1171"/>
      <c r="AB55" s="1171"/>
      <c r="AC55" s="1171"/>
      <c r="AD55" s="1171"/>
      <c r="AE55" s="1171"/>
      <c r="AF55" s="1171"/>
      <c r="AG55" s="1172"/>
      <c r="AH55" s="1170" t="s">
        <v>972</v>
      </c>
      <c r="AI55" s="1171"/>
      <c r="AJ55" s="1171"/>
      <c r="AK55" s="1171"/>
      <c r="AL55" s="1171"/>
      <c r="AM55" s="1171"/>
      <c r="AN55" s="1171"/>
      <c r="AO55" s="1171"/>
      <c r="AP55" s="1171"/>
      <c r="AQ55" s="1171"/>
      <c r="AR55" s="1171"/>
      <c r="AS55" s="1171"/>
      <c r="AT55" s="1171"/>
      <c r="AU55" s="1171"/>
      <c r="AV55" s="1172"/>
      <c r="AW55" s="1179" t="s">
        <v>973</v>
      </c>
      <c r="AX55" s="1180"/>
      <c r="AY55" s="1181"/>
      <c r="AZ55" s="1189" t="s">
        <v>974</v>
      </c>
      <c r="BA55" s="1190"/>
      <c r="BB55" s="1190"/>
      <c r="BC55" s="1191"/>
      <c r="BD55" s="859" t="s">
        <v>975</v>
      </c>
      <c r="BE55" s="860"/>
      <c r="BF55" s="860"/>
      <c r="BG55" s="861"/>
      <c r="BH55" s="1179" t="s">
        <v>976</v>
      </c>
      <c r="BI55" s="1180"/>
      <c r="BJ55" s="1181"/>
      <c r="BK55" s="1170" t="s">
        <v>977</v>
      </c>
      <c r="BL55" s="1171"/>
      <c r="BM55" s="1171"/>
    </row>
    <row r="56" spans="1:65" ht="13.5" customHeight="1" x14ac:dyDescent="0.4">
      <c r="A56" s="772"/>
      <c r="B56" s="772"/>
      <c r="C56" s="772"/>
      <c r="D56" s="772"/>
      <c r="E56" s="772"/>
      <c r="F56" s="772"/>
      <c r="G56" s="780"/>
      <c r="H56" s="1173"/>
      <c r="I56" s="1174"/>
      <c r="J56" s="1174"/>
      <c r="K56" s="1174"/>
      <c r="L56" s="1174"/>
      <c r="M56" s="1175"/>
      <c r="N56" s="1176"/>
      <c r="O56" s="1177"/>
      <c r="P56" s="1177"/>
      <c r="Q56" s="1177"/>
      <c r="R56" s="1177"/>
      <c r="S56" s="1177"/>
      <c r="T56" s="1177"/>
      <c r="U56" s="1177"/>
      <c r="V56" s="1177"/>
      <c r="W56" s="1177"/>
      <c r="X56" s="1177"/>
      <c r="Y56" s="1177"/>
      <c r="Z56" s="1177"/>
      <c r="AA56" s="1177"/>
      <c r="AB56" s="1177"/>
      <c r="AC56" s="1177"/>
      <c r="AD56" s="1177"/>
      <c r="AE56" s="1177"/>
      <c r="AF56" s="1177"/>
      <c r="AG56" s="1178"/>
      <c r="AH56" s="1176"/>
      <c r="AI56" s="1177"/>
      <c r="AJ56" s="1177"/>
      <c r="AK56" s="1177"/>
      <c r="AL56" s="1177"/>
      <c r="AM56" s="1177"/>
      <c r="AN56" s="1177"/>
      <c r="AO56" s="1177"/>
      <c r="AP56" s="1177"/>
      <c r="AQ56" s="1177"/>
      <c r="AR56" s="1177"/>
      <c r="AS56" s="1177"/>
      <c r="AT56" s="1177"/>
      <c r="AU56" s="1177"/>
      <c r="AV56" s="1178"/>
      <c r="AW56" s="1182"/>
      <c r="AX56" s="1183"/>
      <c r="AY56" s="1184"/>
      <c r="AZ56" s="1192"/>
      <c r="BA56" s="1193"/>
      <c r="BB56" s="1193"/>
      <c r="BC56" s="1194"/>
      <c r="BD56" s="853"/>
      <c r="BE56" s="854"/>
      <c r="BF56" s="854"/>
      <c r="BG56" s="862"/>
      <c r="BH56" s="1182"/>
      <c r="BI56" s="1183"/>
      <c r="BJ56" s="1184"/>
      <c r="BK56" s="1173"/>
      <c r="BL56" s="1174"/>
      <c r="BM56" s="1174"/>
    </row>
    <row r="57" spans="1:65" ht="13.5" customHeight="1" x14ac:dyDescent="0.4">
      <c r="A57" s="772"/>
      <c r="B57" s="772"/>
      <c r="C57" s="772"/>
      <c r="D57" s="772"/>
      <c r="E57" s="772"/>
      <c r="F57" s="772"/>
      <c r="G57" s="780"/>
      <c r="H57" s="1173"/>
      <c r="I57" s="1174"/>
      <c r="J57" s="1174"/>
      <c r="K57" s="1174"/>
      <c r="L57" s="1174"/>
      <c r="M57" s="1175"/>
      <c r="N57" s="1243" t="s">
        <v>978</v>
      </c>
      <c r="O57" s="1244"/>
      <c r="P57" s="1244"/>
      <c r="Q57" s="1244"/>
      <c r="R57" s="1245"/>
      <c r="S57" s="1198" t="s">
        <v>979</v>
      </c>
      <c r="T57" s="1199"/>
      <c r="U57" s="1199"/>
      <c r="V57" s="1199"/>
      <c r="W57" s="1200"/>
      <c r="X57" s="1243" t="s">
        <v>980</v>
      </c>
      <c r="Y57" s="1244"/>
      <c r="Z57" s="1244"/>
      <c r="AA57" s="1244"/>
      <c r="AB57" s="1245"/>
      <c r="AC57" s="1273" t="s">
        <v>981</v>
      </c>
      <c r="AD57" s="1274"/>
      <c r="AE57" s="1274"/>
      <c r="AF57" s="1274"/>
      <c r="AG57" s="1275"/>
      <c r="AH57" s="1243" t="s">
        <v>978</v>
      </c>
      <c r="AI57" s="1244"/>
      <c r="AJ57" s="1244"/>
      <c r="AK57" s="1244"/>
      <c r="AL57" s="1245"/>
      <c r="AM57" s="1122" t="s">
        <v>982</v>
      </c>
      <c r="AN57" s="1123"/>
      <c r="AO57" s="1123"/>
      <c r="AP57" s="1123"/>
      <c r="AQ57" s="1145"/>
      <c r="AR57" s="1198" t="s">
        <v>983</v>
      </c>
      <c r="AS57" s="1199"/>
      <c r="AT57" s="1199"/>
      <c r="AU57" s="1199"/>
      <c r="AV57" s="1200"/>
      <c r="AW57" s="1182"/>
      <c r="AX57" s="1183"/>
      <c r="AY57" s="1184"/>
      <c r="AZ57" s="1192"/>
      <c r="BA57" s="1193"/>
      <c r="BB57" s="1193"/>
      <c r="BC57" s="1194"/>
      <c r="BD57" s="853"/>
      <c r="BE57" s="854"/>
      <c r="BF57" s="854"/>
      <c r="BG57" s="862"/>
      <c r="BH57" s="1182"/>
      <c r="BI57" s="1183"/>
      <c r="BJ57" s="1184"/>
      <c r="BK57" s="1173"/>
      <c r="BL57" s="1174"/>
      <c r="BM57" s="1174"/>
    </row>
    <row r="58" spans="1:65" ht="13.5" customHeight="1" x14ac:dyDescent="0.4">
      <c r="A58" s="772"/>
      <c r="B58" s="772"/>
      <c r="C58" s="772"/>
      <c r="D58" s="772"/>
      <c r="E58" s="772"/>
      <c r="F58" s="772"/>
      <c r="G58" s="780"/>
      <c r="H58" s="1173"/>
      <c r="I58" s="1174"/>
      <c r="J58" s="1174"/>
      <c r="K58" s="1174"/>
      <c r="L58" s="1174"/>
      <c r="M58" s="1175"/>
      <c r="N58" s="1173"/>
      <c r="O58" s="1174"/>
      <c r="P58" s="1174"/>
      <c r="Q58" s="1174"/>
      <c r="R58" s="1175"/>
      <c r="S58" s="1112"/>
      <c r="T58" s="1113"/>
      <c r="U58" s="1113"/>
      <c r="V58" s="1113"/>
      <c r="W58" s="1114"/>
      <c r="X58" s="1173"/>
      <c r="Y58" s="1174"/>
      <c r="Z58" s="1174"/>
      <c r="AA58" s="1174"/>
      <c r="AB58" s="1175"/>
      <c r="AC58" s="1276"/>
      <c r="AD58" s="1277"/>
      <c r="AE58" s="1277"/>
      <c r="AF58" s="1277"/>
      <c r="AG58" s="1278"/>
      <c r="AH58" s="1173"/>
      <c r="AI58" s="1174"/>
      <c r="AJ58" s="1174"/>
      <c r="AK58" s="1174"/>
      <c r="AL58" s="1175"/>
      <c r="AM58" s="1104"/>
      <c r="AN58" s="1091"/>
      <c r="AO58" s="1091"/>
      <c r="AP58" s="1091"/>
      <c r="AQ58" s="1105"/>
      <c r="AR58" s="1112"/>
      <c r="AS58" s="1113"/>
      <c r="AT58" s="1113"/>
      <c r="AU58" s="1113"/>
      <c r="AV58" s="1114"/>
      <c r="AW58" s="1182"/>
      <c r="AX58" s="1183"/>
      <c r="AY58" s="1184"/>
      <c r="AZ58" s="1192"/>
      <c r="BA58" s="1193"/>
      <c r="BB58" s="1193"/>
      <c r="BC58" s="1194"/>
      <c r="BD58" s="853"/>
      <c r="BE58" s="854"/>
      <c r="BF58" s="854"/>
      <c r="BG58" s="862"/>
      <c r="BH58" s="1182"/>
      <c r="BI58" s="1183"/>
      <c r="BJ58" s="1184"/>
      <c r="BK58" s="1173"/>
      <c r="BL58" s="1174"/>
      <c r="BM58" s="1174"/>
    </row>
    <row r="59" spans="1:65" ht="13.5" customHeight="1" x14ac:dyDescent="0.4">
      <c r="A59" s="788"/>
      <c r="B59" s="788"/>
      <c r="C59" s="788"/>
      <c r="D59" s="788"/>
      <c r="E59" s="788"/>
      <c r="F59" s="788"/>
      <c r="G59" s="782"/>
      <c r="H59" s="1176"/>
      <c r="I59" s="1177"/>
      <c r="J59" s="1177"/>
      <c r="K59" s="1177"/>
      <c r="L59" s="1177"/>
      <c r="M59" s="1178"/>
      <c r="N59" s="1176"/>
      <c r="O59" s="1177"/>
      <c r="P59" s="1177"/>
      <c r="Q59" s="1177"/>
      <c r="R59" s="1178"/>
      <c r="S59" s="1115"/>
      <c r="T59" s="1116"/>
      <c r="U59" s="1116"/>
      <c r="V59" s="1116"/>
      <c r="W59" s="1117"/>
      <c r="X59" s="1176"/>
      <c r="Y59" s="1177"/>
      <c r="Z59" s="1177"/>
      <c r="AA59" s="1177"/>
      <c r="AB59" s="1178"/>
      <c r="AC59" s="1279"/>
      <c r="AD59" s="1280"/>
      <c r="AE59" s="1280"/>
      <c r="AF59" s="1280"/>
      <c r="AG59" s="1281"/>
      <c r="AH59" s="1176"/>
      <c r="AI59" s="1177"/>
      <c r="AJ59" s="1177"/>
      <c r="AK59" s="1177"/>
      <c r="AL59" s="1178"/>
      <c r="AM59" s="1106"/>
      <c r="AN59" s="1092"/>
      <c r="AO59" s="1092"/>
      <c r="AP59" s="1092"/>
      <c r="AQ59" s="1107"/>
      <c r="AR59" s="1115"/>
      <c r="AS59" s="1116"/>
      <c r="AT59" s="1116"/>
      <c r="AU59" s="1116"/>
      <c r="AV59" s="1117"/>
      <c r="AW59" s="1185"/>
      <c r="AX59" s="1186"/>
      <c r="AY59" s="1187"/>
      <c r="AZ59" s="1195"/>
      <c r="BA59" s="1196"/>
      <c r="BB59" s="1196"/>
      <c r="BC59" s="1197"/>
      <c r="BD59" s="855"/>
      <c r="BE59" s="856"/>
      <c r="BF59" s="856"/>
      <c r="BG59" s="863"/>
      <c r="BH59" s="1185"/>
      <c r="BI59" s="1186"/>
      <c r="BJ59" s="1187"/>
      <c r="BK59" s="1176"/>
      <c r="BL59" s="1177"/>
      <c r="BM59" s="1177"/>
    </row>
    <row r="60" spans="1:65" ht="9" customHeight="1" x14ac:dyDescent="0.4">
      <c r="A60" s="682"/>
      <c r="B60" s="682"/>
      <c r="C60" s="682"/>
      <c r="D60" s="492"/>
      <c r="E60" s="492"/>
      <c r="F60" s="492"/>
      <c r="G60" s="683"/>
      <c r="H60" s="682"/>
      <c r="I60" s="682"/>
      <c r="J60" s="682"/>
      <c r="K60" s="682"/>
      <c r="L60" s="682"/>
      <c r="M60" s="682"/>
      <c r="N60" s="682"/>
      <c r="O60" s="682"/>
      <c r="P60" s="682"/>
      <c r="Q60" s="682"/>
      <c r="R60" s="682"/>
      <c r="S60" s="682"/>
      <c r="T60" s="682"/>
      <c r="U60" s="682"/>
      <c r="V60" s="682"/>
      <c r="W60" s="682"/>
      <c r="X60" s="682"/>
      <c r="Y60" s="682"/>
      <c r="Z60" s="682"/>
      <c r="AA60" s="682"/>
      <c r="AB60" s="682"/>
      <c r="AC60" s="682"/>
      <c r="AD60" s="682"/>
      <c r="AE60" s="682"/>
      <c r="AF60" s="682"/>
      <c r="AG60" s="682"/>
      <c r="AH60" s="682"/>
      <c r="AI60" s="682"/>
      <c r="AJ60" s="682"/>
      <c r="AK60" s="682"/>
      <c r="AL60" s="682"/>
      <c r="AM60" s="682"/>
      <c r="AN60" s="682"/>
      <c r="AO60" s="682"/>
      <c r="AP60" s="682"/>
      <c r="AQ60" s="682"/>
      <c r="AR60" s="682"/>
      <c r="AS60" s="682"/>
      <c r="AT60" s="682"/>
      <c r="AU60" s="682"/>
      <c r="AV60" s="682"/>
      <c r="AW60" s="682"/>
      <c r="AX60" s="682"/>
      <c r="AY60" s="682"/>
      <c r="AZ60" s="682"/>
      <c r="BA60" s="682"/>
      <c r="BB60" s="682"/>
      <c r="BC60" s="682"/>
      <c r="BD60" s="682"/>
      <c r="BE60" s="682"/>
      <c r="BF60" s="682"/>
      <c r="BG60" s="682"/>
      <c r="BH60" s="682"/>
      <c r="BI60" s="682"/>
      <c r="BJ60" s="682"/>
      <c r="BK60" s="682"/>
      <c r="BL60" s="682"/>
      <c r="BM60" s="682"/>
    </row>
    <row r="61" spans="1:65" ht="18" customHeight="1" x14ac:dyDescent="0.4">
      <c r="A61" s="110"/>
      <c r="B61" s="1148">
        <v>27</v>
      </c>
      <c r="C61" s="1148"/>
      <c r="D61" s="1158" t="s">
        <v>113</v>
      </c>
      <c r="E61" s="1158"/>
      <c r="F61" s="1158"/>
      <c r="G61" s="1159"/>
      <c r="H61" s="1167">
        <v>39734</v>
      </c>
      <c r="I61" s="1168"/>
      <c r="J61" s="1168"/>
      <c r="K61" s="1168"/>
      <c r="L61" s="1168"/>
      <c r="M61" s="1168"/>
      <c r="N61" s="1169">
        <v>468</v>
      </c>
      <c r="O61" s="1169"/>
      <c r="P61" s="1169"/>
      <c r="Q61" s="1169"/>
      <c r="R61" s="1169"/>
      <c r="S61" s="1188">
        <v>143</v>
      </c>
      <c r="T61" s="1188"/>
      <c r="U61" s="1188"/>
      <c r="V61" s="1188"/>
      <c r="W61" s="1188"/>
      <c r="X61" s="1188">
        <v>18610</v>
      </c>
      <c r="Y61" s="1188"/>
      <c r="Z61" s="1188"/>
      <c r="AA61" s="1188"/>
      <c r="AB61" s="1188"/>
      <c r="AC61" s="1188">
        <v>20252</v>
      </c>
      <c r="AD61" s="1188"/>
      <c r="AE61" s="1188"/>
      <c r="AF61" s="1188"/>
      <c r="AG61" s="1188"/>
      <c r="AH61" s="1169">
        <v>1357</v>
      </c>
      <c r="AI61" s="1169"/>
      <c r="AJ61" s="1169"/>
      <c r="AK61" s="1169"/>
      <c r="AL61" s="1169"/>
      <c r="AM61" s="1188">
        <v>1991</v>
      </c>
      <c r="AN61" s="1188"/>
      <c r="AO61" s="1188"/>
      <c r="AP61" s="1188"/>
      <c r="AQ61" s="1188"/>
      <c r="AR61" s="1242">
        <v>14324</v>
      </c>
      <c r="AS61" s="1242"/>
      <c r="AT61" s="1242"/>
      <c r="AU61" s="1242"/>
      <c r="AV61" s="1242"/>
      <c r="AW61" s="1188">
        <v>28</v>
      </c>
      <c r="AX61" s="1188"/>
      <c r="AY61" s="1188"/>
      <c r="AZ61" s="1188">
        <v>3240</v>
      </c>
      <c r="BA61" s="1188"/>
      <c r="BB61" s="1188"/>
      <c r="BC61" s="1188"/>
      <c r="BD61" s="1188">
        <v>1255</v>
      </c>
      <c r="BE61" s="1188"/>
      <c r="BF61" s="1188"/>
      <c r="BG61" s="1188"/>
      <c r="BH61" s="1188">
        <v>84</v>
      </c>
      <c r="BI61" s="1188"/>
      <c r="BJ61" s="1188"/>
      <c r="BK61" s="1188">
        <v>1131</v>
      </c>
      <c r="BL61" s="1188"/>
      <c r="BM61" s="1188"/>
    </row>
    <row r="62" spans="1:65" ht="18" customHeight="1" x14ac:dyDescent="0.4">
      <c r="A62" s="110"/>
      <c r="B62" s="1148">
        <v>28</v>
      </c>
      <c r="C62" s="1148"/>
      <c r="D62" s="1158" t="s">
        <v>113</v>
      </c>
      <c r="E62" s="1158"/>
      <c r="F62" s="1158"/>
      <c r="G62" s="1159"/>
      <c r="H62" s="1167">
        <v>37308</v>
      </c>
      <c r="I62" s="1168"/>
      <c r="J62" s="1168"/>
      <c r="K62" s="1168"/>
      <c r="L62" s="1168"/>
      <c r="M62" s="1168"/>
      <c r="N62" s="1169">
        <v>150</v>
      </c>
      <c r="O62" s="1169"/>
      <c r="P62" s="1169"/>
      <c r="Q62" s="1169"/>
      <c r="R62" s="1169"/>
      <c r="S62" s="1188">
        <v>37</v>
      </c>
      <c r="T62" s="1188"/>
      <c r="U62" s="1188"/>
      <c r="V62" s="1188"/>
      <c r="W62" s="1188"/>
      <c r="X62" s="1188">
        <v>17600</v>
      </c>
      <c r="Y62" s="1188"/>
      <c r="Z62" s="1188"/>
      <c r="AA62" s="1188"/>
      <c r="AB62" s="1188"/>
      <c r="AC62" s="1188">
        <v>11808</v>
      </c>
      <c r="AD62" s="1188"/>
      <c r="AE62" s="1188"/>
      <c r="AF62" s="1188"/>
      <c r="AG62" s="1188"/>
      <c r="AH62" s="1169">
        <v>453</v>
      </c>
      <c r="AI62" s="1169"/>
      <c r="AJ62" s="1169"/>
      <c r="AK62" s="1169"/>
      <c r="AL62" s="1169"/>
      <c r="AM62" s="1188">
        <v>692</v>
      </c>
      <c r="AN62" s="1188"/>
      <c r="AO62" s="1188"/>
      <c r="AP62" s="1188"/>
      <c r="AQ62" s="1188"/>
      <c r="AR62" s="1242">
        <v>4487</v>
      </c>
      <c r="AS62" s="1242"/>
      <c r="AT62" s="1242"/>
      <c r="AU62" s="1242"/>
      <c r="AV62" s="1242"/>
      <c r="AW62" s="1188">
        <v>20</v>
      </c>
      <c r="AX62" s="1188"/>
      <c r="AY62" s="1188"/>
      <c r="AZ62" s="1188">
        <v>1119</v>
      </c>
      <c r="BA62" s="1188"/>
      <c r="BB62" s="1188"/>
      <c r="BC62" s="1188"/>
      <c r="BD62" s="1188">
        <v>441</v>
      </c>
      <c r="BE62" s="1188"/>
      <c r="BF62" s="1188"/>
      <c r="BG62" s="1188"/>
      <c r="BH62" s="1188">
        <v>48</v>
      </c>
      <c r="BI62" s="1188"/>
      <c r="BJ62" s="1188"/>
      <c r="BK62" s="1188">
        <v>453</v>
      </c>
      <c r="BL62" s="1188"/>
      <c r="BM62" s="1188"/>
    </row>
    <row r="63" spans="1:65" ht="18" customHeight="1" x14ac:dyDescent="0.4">
      <c r="A63" s="110"/>
      <c r="B63" s="1148">
        <v>29</v>
      </c>
      <c r="C63" s="1148"/>
      <c r="D63" s="1158" t="s">
        <v>113</v>
      </c>
      <c r="E63" s="1158"/>
      <c r="F63" s="1158"/>
      <c r="G63" s="1159"/>
      <c r="H63" s="1167">
        <v>34862</v>
      </c>
      <c r="I63" s="1168"/>
      <c r="J63" s="1168"/>
      <c r="K63" s="1168"/>
      <c r="L63" s="1168"/>
      <c r="M63" s="1168"/>
      <c r="N63" s="1169">
        <v>149</v>
      </c>
      <c r="O63" s="1169"/>
      <c r="P63" s="1169"/>
      <c r="Q63" s="1169"/>
      <c r="R63" s="1169"/>
      <c r="S63" s="1188">
        <v>59</v>
      </c>
      <c r="T63" s="1188"/>
      <c r="U63" s="1188"/>
      <c r="V63" s="1188"/>
      <c r="W63" s="1188"/>
      <c r="X63" s="1188">
        <v>16342</v>
      </c>
      <c r="Y63" s="1188"/>
      <c r="Z63" s="1188"/>
      <c r="AA63" s="1188"/>
      <c r="AB63" s="1188"/>
      <c r="AC63" s="1188">
        <v>11125</v>
      </c>
      <c r="AD63" s="1188"/>
      <c r="AE63" s="1188"/>
      <c r="AF63" s="1188"/>
      <c r="AG63" s="1188"/>
      <c r="AH63" s="1169">
        <v>425</v>
      </c>
      <c r="AI63" s="1169"/>
      <c r="AJ63" s="1169"/>
      <c r="AK63" s="1169"/>
      <c r="AL63" s="1169"/>
      <c r="AM63" s="1188">
        <v>921</v>
      </c>
      <c r="AN63" s="1188"/>
      <c r="AO63" s="1188"/>
      <c r="AP63" s="1188"/>
      <c r="AQ63" s="1188"/>
      <c r="AR63" s="1242">
        <v>3945</v>
      </c>
      <c r="AS63" s="1242"/>
      <c r="AT63" s="1242"/>
      <c r="AU63" s="1242"/>
      <c r="AV63" s="1242"/>
      <c r="AW63" s="1188">
        <v>19</v>
      </c>
      <c r="AX63" s="1188"/>
      <c r="AY63" s="1188"/>
      <c r="AZ63" s="1188">
        <v>954</v>
      </c>
      <c r="BA63" s="1188"/>
      <c r="BB63" s="1188"/>
      <c r="BC63" s="1188"/>
      <c r="BD63" s="1188">
        <v>461</v>
      </c>
      <c r="BE63" s="1188"/>
      <c r="BF63" s="1188"/>
      <c r="BG63" s="1188"/>
      <c r="BH63" s="1188">
        <v>32</v>
      </c>
      <c r="BI63" s="1188"/>
      <c r="BJ63" s="1188"/>
      <c r="BK63" s="1188">
        <v>430</v>
      </c>
      <c r="BL63" s="1188"/>
      <c r="BM63" s="1188"/>
    </row>
    <row r="64" spans="1:65" ht="13.5" customHeight="1" x14ac:dyDescent="0.2">
      <c r="A64" s="682"/>
      <c r="B64" s="1246"/>
      <c r="C64" s="1246"/>
      <c r="D64" s="1247"/>
      <c r="E64" s="1247"/>
      <c r="F64" s="1247"/>
      <c r="G64" s="1248"/>
      <c r="H64" s="1135"/>
      <c r="I64" s="1136"/>
      <c r="J64" s="1136"/>
      <c r="K64" s="1136"/>
      <c r="L64" s="1136"/>
      <c r="M64" s="1136"/>
      <c r="N64" s="1136"/>
      <c r="O64" s="1136"/>
      <c r="P64" s="1136"/>
      <c r="Q64" s="1136"/>
      <c r="R64" s="1136"/>
      <c r="S64" s="1136"/>
      <c r="T64" s="1136"/>
      <c r="U64" s="1136"/>
      <c r="V64" s="1136"/>
      <c r="W64" s="1136"/>
      <c r="X64" s="1136"/>
      <c r="Y64" s="1136"/>
      <c r="Z64" s="1136"/>
      <c r="AA64" s="1136"/>
      <c r="AB64" s="1136"/>
      <c r="AC64" s="1136"/>
      <c r="AD64" s="1136"/>
      <c r="AE64" s="1136"/>
      <c r="AF64" s="1136"/>
      <c r="AG64" s="1136"/>
      <c r="AH64" s="1136"/>
      <c r="AI64" s="1136"/>
      <c r="AJ64" s="1136"/>
      <c r="AK64" s="1136"/>
      <c r="AL64" s="1136"/>
      <c r="AM64" s="1136"/>
      <c r="AN64" s="1136"/>
      <c r="AO64" s="1136"/>
      <c r="AP64" s="1136"/>
      <c r="AQ64" s="1136"/>
      <c r="AR64" s="1136"/>
      <c r="AS64" s="1136"/>
      <c r="AT64" s="1136"/>
      <c r="AU64" s="1136"/>
      <c r="AV64" s="1136"/>
      <c r="AW64" s="1136"/>
      <c r="AX64" s="1136"/>
      <c r="AY64" s="1136"/>
      <c r="AZ64" s="1136"/>
      <c r="BA64" s="1136"/>
      <c r="BB64" s="1136"/>
      <c r="BC64" s="1136"/>
      <c r="BD64" s="1136"/>
      <c r="BE64" s="1136"/>
      <c r="BF64" s="1136"/>
      <c r="BG64" s="1136"/>
      <c r="BH64" s="1136"/>
      <c r="BI64" s="1136"/>
      <c r="BJ64" s="1136"/>
      <c r="BK64" s="1136"/>
      <c r="BL64" s="1136"/>
      <c r="BM64" s="1136"/>
    </row>
    <row r="65" spans="1:65" ht="18" customHeight="1" x14ac:dyDescent="0.2">
      <c r="A65" s="682"/>
      <c r="B65" s="1239">
        <f t="shared" ref="B65:B70" si="2">D65</f>
        <v>43252</v>
      </c>
      <c r="C65" s="1239"/>
      <c r="D65" s="1147">
        <v>43252</v>
      </c>
      <c r="E65" s="1147"/>
      <c r="F65" s="1147"/>
      <c r="G65" s="1241"/>
      <c r="H65" s="1135">
        <v>2384</v>
      </c>
      <c r="I65" s="1136"/>
      <c r="J65" s="1136"/>
      <c r="K65" s="1136"/>
      <c r="L65" s="1136"/>
      <c r="M65" s="1136"/>
      <c r="N65" s="1136">
        <v>12</v>
      </c>
      <c r="O65" s="1136"/>
      <c r="P65" s="1136"/>
      <c r="Q65" s="1136"/>
      <c r="R65" s="1136"/>
      <c r="S65" s="1136">
        <v>2</v>
      </c>
      <c r="T65" s="1136"/>
      <c r="U65" s="1136"/>
      <c r="V65" s="1136"/>
      <c r="W65" s="1136"/>
      <c r="X65" s="1136">
        <v>1116</v>
      </c>
      <c r="Y65" s="1136"/>
      <c r="Z65" s="1136"/>
      <c r="AA65" s="1136"/>
      <c r="AB65" s="1136"/>
      <c r="AC65" s="1136">
        <v>788</v>
      </c>
      <c r="AD65" s="1136"/>
      <c r="AE65" s="1136"/>
      <c r="AF65" s="1136"/>
      <c r="AG65" s="1136"/>
      <c r="AH65" s="1136">
        <v>17</v>
      </c>
      <c r="AI65" s="1136"/>
      <c r="AJ65" s="1136"/>
      <c r="AK65" s="1136"/>
      <c r="AL65" s="1136"/>
      <c r="AM65" s="1136">
        <v>75</v>
      </c>
      <c r="AN65" s="1136"/>
      <c r="AO65" s="1136"/>
      <c r="AP65" s="1136"/>
      <c r="AQ65" s="1136"/>
      <c r="AR65" s="1136">
        <v>245</v>
      </c>
      <c r="AS65" s="1136"/>
      <c r="AT65" s="1136"/>
      <c r="AU65" s="1136"/>
      <c r="AV65" s="1136"/>
      <c r="AW65" s="1136">
        <v>2</v>
      </c>
      <c r="AX65" s="1136"/>
      <c r="AY65" s="1136"/>
      <c r="AZ65" s="1136">
        <v>57</v>
      </c>
      <c r="BA65" s="1136"/>
      <c r="BB65" s="1136"/>
      <c r="BC65" s="1136"/>
      <c r="BD65" s="1136">
        <v>37</v>
      </c>
      <c r="BE65" s="1136"/>
      <c r="BF65" s="1136"/>
      <c r="BG65" s="1136"/>
      <c r="BH65" s="1136">
        <v>1</v>
      </c>
      <c r="BI65" s="1136"/>
      <c r="BJ65" s="1136"/>
      <c r="BK65" s="1136">
        <v>32</v>
      </c>
      <c r="BL65" s="1136"/>
      <c r="BM65" s="1136"/>
    </row>
    <row r="66" spans="1:65" ht="18" customHeight="1" x14ac:dyDescent="0.2">
      <c r="A66" s="682"/>
      <c r="B66" s="1239">
        <f t="shared" si="2"/>
        <v>43282</v>
      </c>
      <c r="C66" s="1239"/>
      <c r="D66" s="1147">
        <f>DATE(YEAR(D65),MONTH(D65)+1,1)</f>
        <v>43282</v>
      </c>
      <c r="E66" s="1147"/>
      <c r="F66" s="1147"/>
      <c r="G66" s="1241"/>
      <c r="H66" s="1135">
        <v>2790</v>
      </c>
      <c r="I66" s="1136"/>
      <c r="J66" s="1136"/>
      <c r="K66" s="1136"/>
      <c r="L66" s="1136"/>
      <c r="M66" s="1136"/>
      <c r="N66" s="1136">
        <v>6</v>
      </c>
      <c r="O66" s="1136"/>
      <c r="P66" s="1136"/>
      <c r="Q66" s="1136"/>
      <c r="R66" s="1136"/>
      <c r="S66" s="1136">
        <v>5</v>
      </c>
      <c r="T66" s="1136"/>
      <c r="U66" s="1136"/>
      <c r="V66" s="1136"/>
      <c r="W66" s="1136"/>
      <c r="X66" s="1136">
        <v>1313</v>
      </c>
      <c r="Y66" s="1136"/>
      <c r="Z66" s="1136"/>
      <c r="AA66" s="1136"/>
      <c r="AB66" s="1136"/>
      <c r="AC66" s="1136">
        <v>891</v>
      </c>
      <c r="AD66" s="1136"/>
      <c r="AE66" s="1136"/>
      <c r="AF66" s="1136"/>
      <c r="AG66" s="1136"/>
      <c r="AH66" s="1136">
        <v>35</v>
      </c>
      <c r="AI66" s="1136"/>
      <c r="AJ66" s="1136"/>
      <c r="AK66" s="1136"/>
      <c r="AL66" s="1136"/>
      <c r="AM66" s="1136">
        <v>102</v>
      </c>
      <c r="AN66" s="1136"/>
      <c r="AO66" s="1136"/>
      <c r="AP66" s="1136"/>
      <c r="AQ66" s="1136"/>
      <c r="AR66" s="1136">
        <v>324</v>
      </c>
      <c r="AS66" s="1136"/>
      <c r="AT66" s="1136"/>
      <c r="AU66" s="1136"/>
      <c r="AV66" s="1136"/>
      <c r="AW66" s="1136">
        <v>2</v>
      </c>
      <c r="AX66" s="1136"/>
      <c r="AY66" s="1136"/>
      <c r="AZ66" s="1136">
        <v>58</v>
      </c>
      <c r="BA66" s="1136"/>
      <c r="BB66" s="1136"/>
      <c r="BC66" s="1136"/>
      <c r="BD66" s="1136">
        <v>29</v>
      </c>
      <c r="BE66" s="1136"/>
      <c r="BF66" s="1136"/>
      <c r="BG66" s="1136"/>
      <c r="BH66" s="1136">
        <v>3</v>
      </c>
      <c r="BI66" s="1136"/>
      <c r="BJ66" s="1136"/>
      <c r="BK66" s="1136">
        <v>22</v>
      </c>
      <c r="BL66" s="1136"/>
      <c r="BM66" s="1136"/>
    </row>
    <row r="67" spans="1:65" ht="18" customHeight="1" x14ac:dyDescent="0.2">
      <c r="A67" s="682"/>
      <c r="B67" s="1239">
        <f t="shared" si="2"/>
        <v>43313</v>
      </c>
      <c r="C67" s="1239"/>
      <c r="D67" s="1147">
        <f>DATE(YEAR(D66),MONTH(D66)+1,1)</f>
        <v>43313</v>
      </c>
      <c r="E67" s="1147"/>
      <c r="F67" s="1147"/>
      <c r="G67" s="1241"/>
      <c r="H67" s="1135">
        <v>2878</v>
      </c>
      <c r="I67" s="1136"/>
      <c r="J67" s="1136"/>
      <c r="K67" s="1136"/>
      <c r="L67" s="1136"/>
      <c r="M67" s="1136"/>
      <c r="N67" s="1136">
        <v>11</v>
      </c>
      <c r="O67" s="1136"/>
      <c r="P67" s="1136"/>
      <c r="Q67" s="1136"/>
      <c r="R67" s="1136"/>
      <c r="S67" s="1136">
        <v>2</v>
      </c>
      <c r="T67" s="1136"/>
      <c r="U67" s="1136"/>
      <c r="V67" s="1136"/>
      <c r="W67" s="1136"/>
      <c r="X67" s="1136">
        <v>1310</v>
      </c>
      <c r="Y67" s="1136"/>
      <c r="Z67" s="1136"/>
      <c r="AA67" s="1136"/>
      <c r="AB67" s="1136"/>
      <c r="AC67" s="1136">
        <v>918</v>
      </c>
      <c r="AD67" s="1136"/>
      <c r="AE67" s="1136"/>
      <c r="AF67" s="1136"/>
      <c r="AG67" s="1136"/>
      <c r="AH67" s="1136">
        <v>53</v>
      </c>
      <c r="AI67" s="1136"/>
      <c r="AJ67" s="1136"/>
      <c r="AK67" s="1136"/>
      <c r="AL67" s="1136"/>
      <c r="AM67" s="1136">
        <v>94</v>
      </c>
      <c r="AN67" s="1136"/>
      <c r="AO67" s="1136"/>
      <c r="AP67" s="1136"/>
      <c r="AQ67" s="1136"/>
      <c r="AR67" s="1136">
        <v>343</v>
      </c>
      <c r="AS67" s="1136"/>
      <c r="AT67" s="1136"/>
      <c r="AU67" s="1136"/>
      <c r="AV67" s="1136"/>
      <c r="AW67" s="1136">
        <v>1</v>
      </c>
      <c r="AX67" s="1136"/>
      <c r="AY67" s="1136"/>
      <c r="AZ67" s="1136">
        <v>74</v>
      </c>
      <c r="BA67" s="1136"/>
      <c r="BB67" s="1136"/>
      <c r="BC67" s="1136"/>
      <c r="BD67" s="1136">
        <v>42</v>
      </c>
      <c r="BE67" s="1136"/>
      <c r="BF67" s="1136"/>
      <c r="BG67" s="1136"/>
      <c r="BH67" s="1136">
        <v>0</v>
      </c>
      <c r="BI67" s="1136"/>
      <c r="BJ67" s="1136"/>
      <c r="BK67" s="1136">
        <v>30</v>
      </c>
      <c r="BL67" s="1136"/>
      <c r="BM67" s="1136"/>
    </row>
    <row r="68" spans="1:65" ht="18" customHeight="1" x14ac:dyDescent="0.2">
      <c r="A68" s="682"/>
      <c r="B68" s="1239">
        <f t="shared" si="2"/>
        <v>43344</v>
      </c>
      <c r="C68" s="1239"/>
      <c r="D68" s="1147">
        <f>DATE(YEAR(D67),MONTH(D67)+1,1)</f>
        <v>43344</v>
      </c>
      <c r="E68" s="1147"/>
      <c r="F68" s="1147"/>
      <c r="G68" s="1241"/>
      <c r="H68" s="1135">
        <v>2296</v>
      </c>
      <c r="I68" s="1136"/>
      <c r="J68" s="1136"/>
      <c r="K68" s="1136"/>
      <c r="L68" s="1136"/>
      <c r="M68" s="1136"/>
      <c r="N68" s="1136">
        <v>5</v>
      </c>
      <c r="O68" s="1136"/>
      <c r="P68" s="1136"/>
      <c r="Q68" s="1136"/>
      <c r="R68" s="1136"/>
      <c r="S68" s="1136">
        <v>2</v>
      </c>
      <c r="T68" s="1136"/>
      <c r="U68" s="1136"/>
      <c r="V68" s="1136"/>
      <c r="W68" s="1136"/>
      <c r="X68" s="1136">
        <v>1109</v>
      </c>
      <c r="Y68" s="1136"/>
      <c r="Z68" s="1136"/>
      <c r="AA68" s="1136"/>
      <c r="AB68" s="1136"/>
      <c r="AC68" s="1136">
        <v>721</v>
      </c>
      <c r="AD68" s="1136"/>
      <c r="AE68" s="1136"/>
      <c r="AF68" s="1136"/>
      <c r="AG68" s="1136"/>
      <c r="AH68" s="1136">
        <v>20</v>
      </c>
      <c r="AI68" s="1136"/>
      <c r="AJ68" s="1136"/>
      <c r="AK68" s="1136"/>
      <c r="AL68" s="1136"/>
      <c r="AM68" s="1136">
        <v>78</v>
      </c>
      <c r="AN68" s="1136"/>
      <c r="AO68" s="1136"/>
      <c r="AP68" s="1136"/>
      <c r="AQ68" s="1136"/>
      <c r="AR68" s="1136">
        <v>250</v>
      </c>
      <c r="AS68" s="1136"/>
      <c r="AT68" s="1136"/>
      <c r="AU68" s="1136"/>
      <c r="AV68" s="1136"/>
      <c r="AW68" s="1136">
        <v>2</v>
      </c>
      <c r="AX68" s="1136"/>
      <c r="AY68" s="1136"/>
      <c r="AZ68" s="1136">
        <v>63</v>
      </c>
      <c r="BA68" s="1136"/>
      <c r="BB68" s="1136"/>
      <c r="BC68" s="1136"/>
      <c r="BD68" s="1136">
        <v>24</v>
      </c>
      <c r="BE68" s="1136"/>
      <c r="BF68" s="1136"/>
      <c r="BG68" s="1136"/>
      <c r="BH68" s="1136">
        <v>0</v>
      </c>
      <c r="BI68" s="1136"/>
      <c r="BJ68" s="1136"/>
      <c r="BK68" s="1136">
        <v>22</v>
      </c>
      <c r="BL68" s="1136"/>
      <c r="BM68" s="1136"/>
    </row>
    <row r="69" spans="1:65" ht="18" customHeight="1" x14ac:dyDescent="0.2">
      <c r="A69" s="682"/>
      <c r="B69" s="1239">
        <f t="shared" si="2"/>
        <v>43374</v>
      </c>
      <c r="C69" s="1239"/>
      <c r="D69" s="1147">
        <f>DATE(YEAR(D68),MONTH(D68)+1,1)</f>
        <v>43374</v>
      </c>
      <c r="E69" s="1147"/>
      <c r="F69" s="1147"/>
      <c r="G69" s="1241"/>
      <c r="H69" s="1135">
        <v>2608</v>
      </c>
      <c r="I69" s="1136"/>
      <c r="J69" s="1136"/>
      <c r="K69" s="1136"/>
      <c r="L69" s="1136"/>
      <c r="M69" s="1136"/>
      <c r="N69" s="1136">
        <v>7</v>
      </c>
      <c r="O69" s="1136"/>
      <c r="P69" s="1136"/>
      <c r="Q69" s="1136"/>
      <c r="R69" s="1136"/>
      <c r="S69" s="1136">
        <v>3</v>
      </c>
      <c r="T69" s="1136"/>
      <c r="U69" s="1136"/>
      <c r="V69" s="1136"/>
      <c r="W69" s="1136"/>
      <c r="X69" s="1136">
        <v>1212</v>
      </c>
      <c r="Y69" s="1136"/>
      <c r="Z69" s="1136"/>
      <c r="AA69" s="1136"/>
      <c r="AB69" s="1136"/>
      <c r="AC69" s="1136">
        <v>879</v>
      </c>
      <c r="AD69" s="1136"/>
      <c r="AE69" s="1136"/>
      <c r="AF69" s="1136"/>
      <c r="AG69" s="1136"/>
      <c r="AH69" s="1136">
        <v>38</v>
      </c>
      <c r="AI69" s="1136"/>
      <c r="AJ69" s="1136"/>
      <c r="AK69" s="1136"/>
      <c r="AL69" s="1136"/>
      <c r="AM69" s="1136">
        <v>75</v>
      </c>
      <c r="AN69" s="1136"/>
      <c r="AO69" s="1136"/>
      <c r="AP69" s="1136"/>
      <c r="AQ69" s="1136"/>
      <c r="AR69" s="1136">
        <v>279</v>
      </c>
      <c r="AS69" s="1136"/>
      <c r="AT69" s="1136"/>
      <c r="AU69" s="1136"/>
      <c r="AV69" s="1136"/>
      <c r="AW69" s="1136">
        <v>0</v>
      </c>
      <c r="AX69" s="1136"/>
      <c r="AY69" s="1136"/>
      <c r="AZ69" s="1136">
        <v>65</v>
      </c>
      <c r="BA69" s="1136"/>
      <c r="BB69" s="1136"/>
      <c r="BC69" s="1136"/>
      <c r="BD69" s="1136">
        <v>28</v>
      </c>
      <c r="BE69" s="1136"/>
      <c r="BF69" s="1136"/>
      <c r="BG69" s="1136"/>
      <c r="BH69" s="1136">
        <v>1</v>
      </c>
      <c r="BI69" s="1136"/>
      <c r="BJ69" s="1136"/>
      <c r="BK69" s="1136">
        <v>21</v>
      </c>
      <c r="BL69" s="1136"/>
      <c r="BM69" s="1136"/>
    </row>
    <row r="70" spans="1:65" ht="18" customHeight="1" x14ac:dyDescent="0.2">
      <c r="A70" s="682"/>
      <c r="B70" s="1239">
        <f t="shared" si="2"/>
        <v>43405</v>
      </c>
      <c r="C70" s="1239"/>
      <c r="D70" s="1282">
        <f>DATE(YEAR(D69),MONTH(D69)+1,1)</f>
        <v>43405</v>
      </c>
      <c r="E70" s="1282"/>
      <c r="F70" s="1282"/>
      <c r="G70" s="1283"/>
      <c r="H70" s="1135">
        <v>2838</v>
      </c>
      <c r="I70" s="1136"/>
      <c r="J70" s="1136"/>
      <c r="K70" s="1136"/>
      <c r="L70" s="1136"/>
      <c r="M70" s="1136"/>
      <c r="N70" s="1136">
        <v>12</v>
      </c>
      <c r="O70" s="1136"/>
      <c r="P70" s="1136"/>
      <c r="Q70" s="1136"/>
      <c r="R70" s="1136"/>
      <c r="S70" s="1136">
        <v>3</v>
      </c>
      <c r="T70" s="1136"/>
      <c r="U70" s="1136"/>
      <c r="V70" s="1136"/>
      <c r="W70" s="1136"/>
      <c r="X70" s="1136">
        <v>1372</v>
      </c>
      <c r="Y70" s="1136"/>
      <c r="Z70" s="1136"/>
      <c r="AA70" s="1136"/>
      <c r="AB70" s="1136"/>
      <c r="AC70" s="1136">
        <v>899</v>
      </c>
      <c r="AD70" s="1136"/>
      <c r="AE70" s="1136"/>
      <c r="AF70" s="1136"/>
      <c r="AG70" s="1136"/>
      <c r="AH70" s="1136">
        <v>39</v>
      </c>
      <c r="AI70" s="1136"/>
      <c r="AJ70" s="1136"/>
      <c r="AK70" s="1136"/>
      <c r="AL70" s="1136"/>
      <c r="AM70" s="1136">
        <v>96</v>
      </c>
      <c r="AN70" s="1136"/>
      <c r="AO70" s="1136"/>
      <c r="AP70" s="1136"/>
      <c r="AQ70" s="1136"/>
      <c r="AR70" s="1136">
        <v>282</v>
      </c>
      <c r="AS70" s="1136"/>
      <c r="AT70" s="1136"/>
      <c r="AU70" s="1136"/>
      <c r="AV70" s="1136"/>
      <c r="AW70" s="1136">
        <v>4</v>
      </c>
      <c r="AX70" s="1136"/>
      <c r="AY70" s="1136"/>
      <c r="AZ70" s="1136">
        <v>84</v>
      </c>
      <c r="BA70" s="1136"/>
      <c r="BB70" s="1136"/>
      <c r="BC70" s="1136"/>
      <c r="BD70" s="1136">
        <v>28</v>
      </c>
      <c r="BE70" s="1136"/>
      <c r="BF70" s="1136"/>
      <c r="BG70" s="1136"/>
      <c r="BH70" s="1136">
        <v>1</v>
      </c>
      <c r="BI70" s="1136"/>
      <c r="BJ70" s="1136"/>
      <c r="BK70" s="1136">
        <v>18</v>
      </c>
      <c r="BL70" s="1136"/>
      <c r="BM70" s="1136"/>
    </row>
    <row r="71" spans="1:65" ht="13.5" customHeight="1" thickBot="1" x14ac:dyDescent="0.45">
      <c r="A71" s="680"/>
      <c r="B71" s="680"/>
      <c r="C71" s="680"/>
      <c r="D71" s="680"/>
      <c r="E71" s="680"/>
      <c r="F71" s="680"/>
      <c r="G71" s="681"/>
      <c r="H71" s="1225"/>
      <c r="I71" s="1226"/>
      <c r="J71" s="1226"/>
      <c r="K71" s="1226"/>
      <c r="L71" s="1226"/>
      <c r="M71" s="1226"/>
      <c r="N71" s="680"/>
      <c r="O71" s="680"/>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0"/>
      <c r="AM71" s="680"/>
      <c r="AN71" s="680"/>
      <c r="AO71" s="680"/>
      <c r="AP71" s="680"/>
      <c r="AQ71" s="680"/>
      <c r="AR71" s="680"/>
      <c r="AS71" s="680"/>
      <c r="AT71" s="680"/>
      <c r="AU71" s="680"/>
      <c r="AV71" s="680"/>
      <c r="AW71" s="680"/>
      <c r="AX71" s="680"/>
      <c r="AY71" s="680"/>
      <c r="AZ71" s="680"/>
      <c r="BA71" s="680"/>
      <c r="BB71" s="680"/>
      <c r="BC71" s="680"/>
      <c r="BD71" s="680"/>
      <c r="BE71" s="680"/>
      <c r="BF71" s="680"/>
      <c r="BG71" s="680"/>
      <c r="BH71" s="680"/>
      <c r="BI71" s="680"/>
      <c r="BJ71" s="680"/>
      <c r="BK71" s="680"/>
      <c r="BL71" s="680"/>
      <c r="BM71" s="680"/>
    </row>
    <row r="72" spans="1:65" ht="8.25" hidden="1" customHeight="1" x14ac:dyDescent="0.4">
      <c r="A72" s="682"/>
      <c r="B72" s="682"/>
      <c r="C72" s="682"/>
      <c r="D72" s="682"/>
      <c r="E72" s="682"/>
      <c r="F72" s="682"/>
      <c r="G72" s="682"/>
      <c r="H72" s="682"/>
      <c r="I72" s="682"/>
      <c r="J72" s="682"/>
      <c r="K72" s="682"/>
      <c r="L72" s="682"/>
      <c r="M72" s="682"/>
      <c r="N72" s="682"/>
      <c r="O72" s="682"/>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2"/>
      <c r="AM72" s="682"/>
      <c r="AN72" s="682"/>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row>
    <row r="73" spans="1:65" ht="18" customHeight="1" x14ac:dyDescent="0.4">
      <c r="A73" s="118" t="s">
        <v>984</v>
      </c>
      <c r="B73" s="682"/>
      <c r="C73" s="682"/>
      <c r="D73" s="682"/>
      <c r="E73" s="682"/>
      <c r="F73" s="682"/>
      <c r="G73" s="682"/>
      <c r="H73" s="682"/>
      <c r="I73" s="682"/>
      <c r="J73" s="682"/>
      <c r="K73" s="682"/>
      <c r="L73" s="682"/>
      <c r="M73" s="682"/>
      <c r="N73" s="682"/>
      <c r="O73" s="682"/>
      <c r="P73" s="682"/>
      <c r="Q73" s="682"/>
      <c r="R73" s="682"/>
      <c r="S73" s="682"/>
      <c r="T73" s="682"/>
      <c r="U73" s="682"/>
      <c r="V73" s="682"/>
      <c r="W73" s="682"/>
      <c r="X73" s="682"/>
      <c r="Y73" s="682"/>
      <c r="Z73" s="682"/>
      <c r="AA73" s="682"/>
      <c r="AB73" s="682"/>
      <c r="AC73" s="682"/>
      <c r="AD73" s="682"/>
      <c r="AE73" s="682"/>
      <c r="AF73" s="682"/>
      <c r="AG73" s="682"/>
      <c r="AH73" s="682"/>
      <c r="AI73" s="682"/>
      <c r="AJ73" s="682"/>
      <c r="AK73" s="682"/>
      <c r="AL73" s="682"/>
      <c r="AM73" s="682"/>
      <c r="AN73" s="682"/>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row>
    <row r="74" spans="1:65" ht="31.5" customHeight="1" x14ac:dyDescent="0.4">
      <c r="A74" s="682"/>
      <c r="B74" s="682"/>
      <c r="C74" s="682"/>
      <c r="D74" s="682"/>
      <c r="E74" s="682"/>
      <c r="F74" s="682"/>
      <c r="G74" s="682"/>
      <c r="H74" s="682"/>
      <c r="I74" s="682"/>
      <c r="J74" s="682"/>
      <c r="K74" s="682"/>
      <c r="L74" s="682"/>
      <c r="M74" s="682"/>
      <c r="N74" s="682"/>
      <c r="O74" s="682"/>
      <c r="P74" s="682"/>
      <c r="Q74" s="682"/>
      <c r="R74" s="682"/>
      <c r="S74" s="682"/>
      <c r="T74" s="682"/>
      <c r="U74" s="682"/>
      <c r="V74" s="682"/>
      <c r="W74" s="682"/>
      <c r="X74" s="682"/>
      <c r="Y74" s="682"/>
      <c r="Z74" s="682"/>
      <c r="AA74" s="682"/>
      <c r="AB74" s="682"/>
      <c r="AC74" s="682"/>
      <c r="AD74" s="682"/>
      <c r="AE74" s="682"/>
      <c r="AF74" s="682"/>
      <c r="AG74" s="682"/>
      <c r="AH74" s="682"/>
      <c r="AI74" s="682"/>
      <c r="AJ74" s="682"/>
      <c r="AK74" s="682"/>
      <c r="AL74" s="682"/>
      <c r="AM74" s="682"/>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row>
    <row r="75" spans="1:65" ht="13.5" customHeight="1" x14ac:dyDescent="0.4">
      <c r="A75" s="1240" t="s">
        <v>985</v>
      </c>
      <c r="B75" s="1240"/>
      <c r="C75" s="1240"/>
      <c r="D75" s="1240"/>
      <c r="E75" s="1240"/>
      <c r="F75" s="1240"/>
      <c r="G75" s="1240"/>
      <c r="H75" s="1240"/>
      <c r="I75" s="1240"/>
      <c r="J75" s="1240"/>
      <c r="K75" s="1240"/>
      <c r="L75" s="1240"/>
      <c r="M75" s="1240"/>
      <c r="N75" s="1240"/>
      <c r="O75" s="1240"/>
      <c r="P75" s="1240"/>
      <c r="Q75" s="1240"/>
      <c r="R75" s="1240"/>
      <c r="S75" s="1240"/>
      <c r="T75" s="1240"/>
      <c r="U75" s="1240"/>
      <c r="V75" s="1240"/>
      <c r="W75" s="1240"/>
      <c r="X75" s="1240"/>
      <c r="Y75" s="1240"/>
      <c r="Z75" s="1240"/>
      <c r="AA75" s="1240"/>
      <c r="AB75" s="1240"/>
      <c r="AC75" s="1240"/>
      <c r="AD75" s="1240"/>
      <c r="AE75" s="1240"/>
      <c r="AF75" s="1240"/>
      <c r="AG75" s="1240"/>
      <c r="AH75" s="1240"/>
      <c r="AI75" s="1240"/>
      <c r="AJ75" s="1240"/>
      <c r="AK75" s="1240"/>
      <c r="AL75" s="1240"/>
      <c r="AM75" s="1240"/>
      <c r="AN75" s="1240"/>
      <c r="AO75" s="1240"/>
      <c r="AP75" s="1240"/>
      <c r="AQ75" s="1240"/>
      <c r="AR75" s="1240"/>
      <c r="AS75" s="1240"/>
      <c r="AT75" s="1240"/>
      <c r="AU75" s="1240"/>
      <c r="AV75" s="1240"/>
      <c r="AW75" s="1240"/>
      <c r="AX75" s="1240"/>
      <c r="AY75" s="1240"/>
      <c r="AZ75" s="1240"/>
      <c r="BA75" s="1240"/>
      <c r="BB75" s="1240"/>
      <c r="BC75" s="1240"/>
      <c r="BD75" s="1240"/>
      <c r="BE75" s="1240"/>
      <c r="BF75" s="1240"/>
      <c r="BG75" s="1240"/>
      <c r="BH75" s="1240"/>
      <c r="BI75" s="1240"/>
      <c r="BJ75" s="1240"/>
      <c r="BK75" s="1240"/>
      <c r="BL75" s="1240"/>
      <c r="BM75" s="1240"/>
    </row>
    <row r="76" spans="1:65" ht="13.5" customHeight="1" x14ac:dyDescent="0.4">
      <c r="A76" s="1240"/>
      <c r="B76" s="1240"/>
      <c r="C76" s="1240"/>
      <c r="D76" s="1240"/>
      <c r="E76" s="1240"/>
      <c r="F76" s="1240"/>
      <c r="G76" s="1240"/>
      <c r="H76" s="1240"/>
      <c r="I76" s="1240"/>
      <c r="J76" s="1240"/>
      <c r="K76" s="1240"/>
      <c r="L76" s="1240"/>
      <c r="M76" s="1240"/>
      <c r="N76" s="1240"/>
      <c r="O76" s="1240"/>
      <c r="P76" s="1240"/>
      <c r="Q76" s="1240"/>
      <c r="R76" s="1240"/>
      <c r="S76" s="1240"/>
      <c r="T76" s="1240"/>
      <c r="U76" s="1240"/>
      <c r="V76" s="1240"/>
      <c r="W76" s="1240"/>
      <c r="X76" s="1240"/>
      <c r="Y76" s="1240"/>
      <c r="Z76" s="1240"/>
      <c r="AA76" s="1240"/>
      <c r="AB76" s="1240"/>
      <c r="AC76" s="1240"/>
      <c r="AD76" s="1240"/>
      <c r="AE76" s="1240"/>
      <c r="AF76" s="1240"/>
      <c r="AG76" s="1240"/>
      <c r="AH76" s="1240"/>
      <c r="AI76" s="1240"/>
      <c r="AJ76" s="1240"/>
      <c r="AK76" s="1240"/>
      <c r="AL76" s="1240"/>
      <c r="AM76" s="1240"/>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row>
    <row r="77" spans="1:65" ht="18" customHeight="1" thickBot="1" x14ac:dyDescent="0.45">
      <c r="A77" s="680"/>
      <c r="B77" s="680"/>
      <c r="C77" s="680"/>
      <c r="D77" s="680"/>
      <c r="E77" s="680"/>
      <c r="F77" s="680"/>
      <c r="G77" s="680"/>
      <c r="H77" s="680"/>
      <c r="I77" s="680"/>
      <c r="J77" s="680"/>
      <c r="K77" s="680"/>
      <c r="L77" s="680"/>
      <c r="M77" s="680"/>
      <c r="N77" s="680"/>
      <c r="O77" s="680"/>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0"/>
      <c r="AM77" s="680"/>
      <c r="AN77" s="680"/>
      <c r="AO77" s="680"/>
      <c r="AP77" s="680"/>
      <c r="AQ77" s="680"/>
      <c r="AR77" s="680"/>
      <c r="AS77" s="680"/>
      <c r="AT77" s="680"/>
      <c r="AU77" s="680"/>
      <c r="AV77" s="680"/>
      <c r="AW77" s="680"/>
      <c r="AX77" s="680"/>
      <c r="AY77" s="680"/>
      <c r="AZ77" s="680"/>
      <c r="BA77" s="680"/>
      <c r="BB77" s="680"/>
      <c r="BC77" s="680"/>
      <c r="BD77" s="682"/>
      <c r="BE77" s="680"/>
      <c r="BF77" s="680"/>
      <c r="BG77" s="680"/>
      <c r="BH77" s="680"/>
      <c r="BI77" s="680"/>
      <c r="BJ77" s="680"/>
      <c r="BK77" s="680"/>
      <c r="BL77" s="680"/>
      <c r="BM77" s="184" t="s">
        <v>986</v>
      </c>
    </row>
    <row r="78" spans="1:65" ht="9" customHeight="1" x14ac:dyDescent="0.4">
      <c r="A78" s="787" t="s">
        <v>987</v>
      </c>
      <c r="B78" s="787"/>
      <c r="C78" s="787"/>
      <c r="D78" s="787"/>
      <c r="E78" s="779"/>
      <c r="F78" s="778" t="s">
        <v>988</v>
      </c>
      <c r="G78" s="787"/>
      <c r="H78" s="787"/>
      <c r="I78" s="787"/>
      <c r="J78" s="787"/>
      <c r="K78" s="787"/>
      <c r="L78" s="787"/>
      <c r="M78" s="787"/>
      <c r="N78" s="787"/>
      <c r="O78" s="787"/>
      <c r="P78" s="787"/>
      <c r="Q78" s="787"/>
      <c r="R78" s="787"/>
      <c r="S78" s="787"/>
      <c r="T78" s="779"/>
      <c r="U78" s="787" t="s">
        <v>989</v>
      </c>
      <c r="V78" s="787"/>
      <c r="W78" s="787"/>
      <c r="X78" s="787"/>
      <c r="Y78" s="787"/>
      <c r="Z78" s="787"/>
      <c r="AA78" s="787"/>
      <c r="AB78" s="787"/>
      <c r="AC78" s="787"/>
      <c r="AD78" s="787"/>
      <c r="AE78" s="787"/>
      <c r="AF78" s="787"/>
      <c r="AG78" s="787"/>
      <c r="AH78" s="787"/>
      <c r="AI78" s="787"/>
      <c r="AJ78" s="778" t="s">
        <v>990</v>
      </c>
      <c r="AK78" s="787"/>
      <c r="AL78" s="787"/>
      <c r="AM78" s="787"/>
      <c r="AN78" s="787"/>
      <c r="AO78" s="787"/>
      <c r="AP78" s="787"/>
      <c r="AQ78" s="787"/>
      <c r="AR78" s="787"/>
      <c r="AS78" s="787"/>
      <c r="AT78" s="787"/>
      <c r="AU78" s="787"/>
      <c r="AV78" s="787"/>
      <c r="AW78" s="787"/>
      <c r="AX78" s="787"/>
      <c r="AY78" s="787"/>
      <c r="AZ78" s="787"/>
      <c r="BA78" s="787"/>
      <c r="BB78" s="787"/>
      <c r="BC78" s="787"/>
      <c r="BD78" s="859" t="s">
        <v>991</v>
      </c>
      <c r="BE78" s="1228"/>
      <c r="BF78" s="1228"/>
      <c r="BG78" s="1228"/>
      <c r="BH78" s="1229"/>
      <c r="BI78" s="778" t="s">
        <v>992</v>
      </c>
      <c r="BJ78" s="787"/>
      <c r="BK78" s="787"/>
      <c r="BL78" s="787"/>
      <c r="BM78" s="787"/>
    </row>
    <row r="79" spans="1:65" ht="9" customHeight="1" x14ac:dyDescent="0.4">
      <c r="A79" s="772"/>
      <c r="B79" s="772"/>
      <c r="C79" s="772"/>
      <c r="D79" s="772"/>
      <c r="E79" s="780"/>
      <c r="F79" s="781"/>
      <c r="G79" s="788"/>
      <c r="H79" s="788"/>
      <c r="I79" s="788"/>
      <c r="J79" s="788"/>
      <c r="K79" s="788"/>
      <c r="L79" s="788"/>
      <c r="M79" s="788"/>
      <c r="N79" s="788"/>
      <c r="O79" s="788"/>
      <c r="P79" s="788"/>
      <c r="Q79" s="788"/>
      <c r="R79" s="788"/>
      <c r="S79" s="788"/>
      <c r="T79" s="782"/>
      <c r="U79" s="871"/>
      <c r="V79" s="871"/>
      <c r="W79" s="871"/>
      <c r="X79" s="871"/>
      <c r="Y79" s="871"/>
      <c r="Z79" s="871"/>
      <c r="AA79" s="871"/>
      <c r="AB79" s="871"/>
      <c r="AC79" s="871"/>
      <c r="AD79" s="871"/>
      <c r="AE79" s="871"/>
      <c r="AF79" s="871"/>
      <c r="AG79" s="871"/>
      <c r="AH79" s="871"/>
      <c r="AI79" s="871"/>
      <c r="AJ79" s="771"/>
      <c r="AK79" s="772"/>
      <c r="AL79" s="772"/>
      <c r="AM79" s="772"/>
      <c r="AN79" s="772"/>
      <c r="AO79" s="772"/>
      <c r="AP79" s="772"/>
      <c r="AQ79" s="772"/>
      <c r="AR79" s="772"/>
      <c r="AS79" s="772"/>
      <c r="AT79" s="772"/>
      <c r="AU79" s="772"/>
      <c r="AV79" s="772"/>
      <c r="AW79" s="772"/>
      <c r="AX79" s="772"/>
      <c r="AY79" s="772"/>
      <c r="AZ79" s="772"/>
      <c r="BA79" s="772"/>
      <c r="BB79" s="772"/>
      <c r="BC79" s="772"/>
      <c r="BD79" s="1230"/>
      <c r="BE79" s="1231"/>
      <c r="BF79" s="1231"/>
      <c r="BG79" s="1231"/>
      <c r="BH79" s="1232"/>
      <c r="BI79" s="771"/>
      <c r="BJ79" s="772"/>
      <c r="BK79" s="772"/>
      <c r="BL79" s="772"/>
      <c r="BM79" s="772"/>
    </row>
    <row r="80" spans="1:65" ht="12" customHeight="1" x14ac:dyDescent="0.4">
      <c r="A80" s="772"/>
      <c r="B80" s="772"/>
      <c r="C80" s="772"/>
      <c r="D80" s="772"/>
      <c r="E80" s="780"/>
      <c r="F80" s="851" t="s">
        <v>993</v>
      </c>
      <c r="G80" s="852"/>
      <c r="H80" s="852"/>
      <c r="I80" s="852"/>
      <c r="J80" s="870"/>
      <c r="K80" s="1166" t="s">
        <v>994</v>
      </c>
      <c r="L80" s="1166"/>
      <c r="M80" s="1166"/>
      <c r="N80" s="1166"/>
      <c r="O80" s="1166"/>
      <c r="P80" s="1166" t="s">
        <v>995</v>
      </c>
      <c r="Q80" s="1166"/>
      <c r="R80" s="1166"/>
      <c r="S80" s="1166"/>
      <c r="T80" s="1166"/>
      <c r="U80" s="795"/>
      <c r="V80" s="795"/>
      <c r="W80" s="795"/>
      <c r="X80" s="795"/>
      <c r="Y80" s="795"/>
      <c r="Z80" s="1165" t="s">
        <v>996</v>
      </c>
      <c r="AA80" s="1165"/>
      <c r="AB80" s="1165"/>
      <c r="AC80" s="1165"/>
      <c r="AD80" s="1165"/>
      <c r="AE80" s="1165" t="s">
        <v>997</v>
      </c>
      <c r="AF80" s="1165"/>
      <c r="AG80" s="1165"/>
      <c r="AH80" s="1165"/>
      <c r="AI80" s="1165"/>
      <c r="AJ80" s="1166" t="s">
        <v>640</v>
      </c>
      <c r="AK80" s="1166"/>
      <c r="AL80" s="1166"/>
      <c r="AM80" s="1166"/>
      <c r="AN80" s="1166"/>
      <c r="AO80" s="1165" t="s">
        <v>998</v>
      </c>
      <c r="AP80" s="1165"/>
      <c r="AQ80" s="1165"/>
      <c r="AR80" s="1165"/>
      <c r="AS80" s="1165"/>
      <c r="AT80" s="1166" t="s">
        <v>999</v>
      </c>
      <c r="AU80" s="1166"/>
      <c r="AV80" s="1166"/>
      <c r="AW80" s="1166"/>
      <c r="AX80" s="1166"/>
      <c r="AY80" s="1237" t="s">
        <v>1000</v>
      </c>
      <c r="AZ80" s="1237"/>
      <c r="BA80" s="1237"/>
      <c r="BB80" s="1237"/>
      <c r="BC80" s="1238"/>
      <c r="BD80" s="1230"/>
      <c r="BE80" s="1231"/>
      <c r="BF80" s="1231"/>
      <c r="BG80" s="1231"/>
      <c r="BH80" s="1232"/>
      <c r="BI80" s="771"/>
      <c r="BJ80" s="772"/>
      <c r="BK80" s="772"/>
      <c r="BL80" s="772"/>
      <c r="BM80" s="772"/>
    </row>
    <row r="81" spans="1:65" ht="12" customHeight="1" x14ac:dyDescent="0.4">
      <c r="A81" s="772"/>
      <c r="B81" s="772"/>
      <c r="C81" s="772"/>
      <c r="D81" s="772"/>
      <c r="E81" s="780"/>
      <c r="F81" s="853"/>
      <c r="G81" s="854"/>
      <c r="H81" s="854"/>
      <c r="I81" s="854"/>
      <c r="J81" s="862"/>
      <c r="K81" s="1166"/>
      <c r="L81" s="1166"/>
      <c r="M81" s="1166"/>
      <c r="N81" s="1166"/>
      <c r="O81" s="1166"/>
      <c r="P81" s="1166"/>
      <c r="Q81" s="1166"/>
      <c r="R81" s="1166"/>
      <c r="S81" s="1166"/>
      <c r="T81" s="1166"/>
      <c r="U81" s="1166"/>
      <c r="V81" s="1166"/>
      <c r="W81" s="1166"/>
      <c r="X81" s="1166"/>
      <c r="Y81" s="1166"/>
      <c r="Z81" s="1165"/>
      <c r="AA81" s="1165"/>
      <c r="AB81" s="1165"/>
      <c r="AC81" s="1165"/>
      <c r="AD81" s="1165"/>
      <c r="AE81" s="1165"/>
      <c r="AF81" s="1165"/>
      <c r="AG81" s="1165"/>
      <c r="AH81" s="1165"/>
      <c r="AI81" s="1165"/>
      <c r="AJ81" s="1166"/>
      <c r="AK81" s="1166"/>
      <c r="AL81" s="1166"/>
      <c r="AM81" s="1166"/>
      <c r="AN81" s="1166"/>
      <c r="AO81" s="1165"/>
      <c r="AP81" s="1165"/>
      <c r="AQ81" s="1165"/>
      <c r="AR81" s="1165"/>
      <c r="AS81" s="1165"/>
      <c r="AT81" s="1166"/>
      <c r="AU81" s="1166"/>
      <c r="AV81" s="1166"/>
      <c r="AW81" s="1166"/>
      <c r="AX81" s="1166"/>
      <c r="AY81" s="1237"/>
      <c r="AZ81" s="1237"/>
      <c r="BA81" s="1237"/>
      <c r="BB81" s="1237"/>
      <c r="BC81" s="1238"/>
      <c r="BD81" s="1230"/>
      <c r="BE81" s="1231"/>
      <c r="BF81" s="1231"/>
      <c r="BG81" s="1231"/>
      <c r="BH81" s="1232"/>
      <c r="BI81" s="771"/>
      <c r="BJ81" s="772"/>
      <c r="BK81" s="772"/>
      <c r="BL81" s="772"/>
      <c r="BM81" s="772"/>
    </row>
    <row r="82" spans="1:65" ht="12" customHeight="1" x14ac:dyDescent="0.4">
      <c r="A82" s="772"/>
      <c r="B82" s="772"/>
      <c r="C82" s="772"/>
      <c r="D82" s="772"/>
      <c r="E82" s="780"/>
      <c r="F82" s="853"/>
      <c r="G82" s="854"/>
      <c r="H82" s="854"/>
      <c r="I82" s="854"/>
      <c r="J82" s="862"/>
      <c r="K82" s="1166"/>
      <c r="L82" s="1166"/>
      <c r="M82" s="1166"/>
      <c r="N82" s="1166"/>
      <c r="O82" s="1166"/>
      <c r="P82" s="1166"/>
      <c r="Q82" s="1166"/>
      <c r="R82" s="1166"/>
      <c r="S82" s="1166"/>
      <c r="T82" s="1166"/>
      <c r="U82" s="1166"/>
      <c r="V82" s="1166"/>
      <c r="W82" s="1166"/>
      <c r="X82" s="1166"/>
      <c r="Y82" s="1166"/>
      <c r="Z82" s="1165"/>
      <c r="AA82" s="1165"/>
      <c r="AB82" s="1165"/>
      <c r="AC82" s="1165"/>
      <c r="AD82" s="1165"/>
      <c r="AE82" s="1165"/>
      <c r="AF82" s="1165"/>
      <c r="AG82" s="1165"/>
      <c r="AH82" s="1165"/>
      <c r="AI82" s="1165"/>
      <c r="AJ82" s="1166"/>
      <c r="AK82" s="1166"/>
      <c r="AL82" s="1166"/>
      <c r="AM82" s="1166"/>
      <c r="AN82" s="1166"/>
      <c r="AO82" s="1165"/>
      <c r="AP82" s="1165"/>
      <c r="AQ82" s="1165"/>
      <c r="AR82" s="1165"/>
      <c r="AS82" s="1165"/>
      <c r="AT82" s="1166"/>
      <c r="AU82" s="1166"/>
      <c r="AV82" s="1166"/>
      <c r="AW82" s="1166"/>
      <c r="AX82" s="1166"/>
      <c r="AY82" s="1237"/>
      <c r="AZ82" s="1237"/>
      <c r="BA82" s="1237"/>
      <c r="BB82" s="1237"/>
      <c r="BC82" s="1238"/>
      <c r="BD82" s="1230"/>
      <c r="BE82" s="1231"/>
      <c r="BF82" s="1231"/>
      <c r="BG82" s="1231"/>
      <c r="BH82" s="1232"/>
      <c r="BI82" s="771"/>
      <c r="BJ82" s="772"/>
      <c r="BK82" s="772"/>
      <c r="BL82" s="772"/>
      <c r="BM82" s="772"/>
    </row>
    <row r="83" spans="1:65" ht="12" customHeight="1" x14ac:dyDescent="0.4">
      <c r="A83" s="788"/>
      <c r="B83" s="788"/>
      <c r="C83" s="788"/>
      <c r="D83" s="788"/>
      <c r="E83" s="782"/>
      <c r="F83" s="855"/>
      <c r="G83" s="856"/>
      <c r="H83" s="856"/>
      <c r="I83" s="856"/>
      <c r="J83" s="863"/>
      <c r="K83" s="1166"/>
      <c r="L83" s="1166"/>
      <c r="M83" s="1166"/>
      <c r="N83" s="1166"/>
      <c r="O83" s="1166"/>
      <c r="P83" s="1166"/>
      <c r="Q83" s="1166"/>
      <c r="R83" s="1166"/>
      <c r="S83" s="1166"/>
      <c r="T83" s="1166"/>
      <c r="U83" s="1166"/>
      <c r="V83" s="1166"/>
      <c r="W83" s="1166"/>
      <c r="X83" s="1166"/>
      <c r="Y83" s="1166"/>
      <c r="Z83" s="1165"/>
      <c r="AA83" s="1165"/>
      <c r="AB83" s="1165"/>
      <c r="AC83" s="1165"/>
      <c r="AD83" s="1165"/>
      <c r="AE83" s="1165"/>
      <c r="AF83" s="1165"/>
      <c r="AG83" s="1165"/>
      <c r="AH83" s="1165"/>
      <c r="AI83" s="1165"/>
      <c r="AJ83" s="1166"/>
      <c r="AK83" s="1166"/>
      <c r="AL83" s="1166"/>
      <c r="AM83" s="1166"/>
      <c r="AN83" s="1166"/>
      <c r="AO83" s="1165"/>
      <c r="AP83" s="1165"/>
      <c r="AQ83" s="1165"/>
      <c r="AR83" s="1165"/>
      <c r="AS83" s="1165"/>
      <c r="AT83" s="1166"/>
      <c r="AU83" s="1166"/>
      <c r="AV83" s="1166"/>
      <c r="AW83" s="1166"/>
      <c r="AX83" s="1166"/>
      <c r="AY83" s="1237"/>
      <c r="AZ83" s="1237"/>
      <c r="BA83" s="1237"/>
      <c r="BB83" s="1237"/>
      <c r="BC83" s="1238"/>
      <c r="BD83" s="1233"/>
      <c r="BE83" s="1234"/>
      <c r="BF83" s="1234"/>
      <c r="BG83" s="1234"/>
      <c r="BH83" s="1235"/>
      <c r="BI83" s="781"/>
      <c r="BJ83" s="788"/>
      <c r="BK83" s="788"/>
      <c r="BL83" s="788"/>
      <c r="BM83" s="788"/>
    </row>
    <row r="84" spans="1:65" x14ac:dyDescent="0.4">
      <c r="A84" s="682"/>
      <c r="B84" s="522"/>
      <c r="C84" s="522"/>
      <c r="D84" s="522"/>
      <c r="E84" s="522"/>
      <c r="F84" s="528"/>
      <c r="G84" s="522"/>
      <c r="H84" s="522"/>
      <c r="I84" s="522"/>
      <c r="J84" s="522"/>
      <c r="K84" s="682"/>
      <c r="L84" s="682"/>
      <c r="M84" s="682"/>
      <c r="N84" s="682"/>
      <c r="O84" s="682"/>
      <c r="P84" s="682"/>
      <c r="Q84" s="682"/>
      <c r="R84" s="682"/>
      <c r="S84" s="682"/>
      <c r="T84" s="682"/>
      <c r="U84" s="682"/>
      <c r="V84" s="682"/>
      <c r="W84" s="682"/>
      <c r="X84" s="682"/>
      <c r="Y84" s="682"/>
      <c r="Z84" s="682"/>
      <c r="AA84" s="682"/>
      <c r="AB84" s="682"/>
      <c r="AC84" s="682"/>
      <c r="AD84" s="682"/>
      <c r="AE84" s="682"/>
      <c r="AF84" s="682"/>
      <c r="AG84" s="682"/>
      <c r="AH84" s="682"/>
      <c r="AI84" s="682"/>
      <c r="AJ84" s="682"/>
      <c r="AK84" s="682"/>
      <c r="AL84" s="682"/>
      <c r="AM84" s="682"/>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row>
    <row r="85" spans="1:65" ht="18" customHeight="1" x14ac:dyDescent="0.4">
      <c r="A85" s="501" t="s">
        <v>1001</v>
      </c>
      <c r="B85" s="529"/>
      <c r="C85" s="529"/>
      <c r="D85" s="529"/>
      <c r="E85" s="529"/>
      <c r="F85" s="1223">
        <v>871</v>
      </c>
      <c r="G85" s="1221"/>
      <c r="H85" s="1221"/>
      <c r="I85" s="1221"/>
      <c r="J85" s="1221"/>
      <c r="K85" s="1221">
        <v>46</v>
      </c>
      <c r="L85" s="1221"/>
      <c r="M85" s="1221"/>
      <c r="N85" s="1221"/>
      <c r="O85" s="1221"/>
      <c r="P85" s="1221">
        <v>200</v>
      </c>
      <c r="Q85" s="1221"/>
      <c r="R85" s="1221"/>
      <c r="S85" s="1221"/>
      <c r="T85" s="1221"/>
      <c r="U85" s="1221">
        <v>1506</v>
      </c>
      <c r="V85" s="1221"/>
      <c r="W85" s="1221"/>
      <c r="X85" s="1221"/>
      <c r="Y85" s="1221"/>
      <c r="Z85" s="1221">
        <v>877</v>
      </c>
      <c r="AA85" s="1221"/>
      <c r="AB85" s="1221"/>
      <c r="AC85" s="1221"/>
      <c r="AD85" s="1221"/>
      <c r="AE85" s="1221">
        <v>166</v>
      </c>
      <c r="AF85" s="1221"/>
      <c r="AG85" s="1221"/>
      <c r="AH85" s="1221"/>
      <c r="AI85" s="1221"/>
      <c r="AJ85" s="1222">
        <v>123</v>
      </c>
      <c r="AK85" s="1222"/>
      <c r="AL85" s="1222"/>
      <c r="AM85" s="1222"/>
      <c r="AN85" s="1222"/>
      <c r="AO85" s="1222">
        <v>126</v>
      </c>
      <c r="AP85" s="1222"/>
      <c r="AQ85" s="1222"/>
      <c r="AR85" s="1222"/>
      <c r="AS85" s="1222"/>
      <c r="AT85" s="1222">
        <v>149</v>
      </c>
      <c r="AU85" s="1222"/>
      <c r="AV85" s="1222"/>
      <c r="AW85" s="1222"/>
      <c r="AX85" s="1222"/>
      <c r="AY85" s="1222">
        <v>285</v>
      </c>
      <c r="AZ85" s="1222"/>
      <c r="BA85" s="1222"/>
      <c r="BB85" s="1222"/>
      <c r="BC85" s="1222"/>
      <c r="BD85" s="1221">
        <v>32945</v>
      </c>
      <c r="BE85" s="1221"/>
      <c r="BF85" s="1221"/>
      <c r="BG85" s="1221"/>
      <c r="BH85" s="1221"/>
      <c r="BI85" s="1236">
        <v>2706776</v>
      </c>
      <c r="BJ85" s="1236"/>
      <c r="BK85" s="1236"/>
      <c r="BL85" s="1236"/>
      <c r="BM85" s="1236"/>
    </row>
    <row r="86" spans="1:65" ht="18" customHeight="1" x14ac:dyDescent="0.4">
      <c r="A86" s="131" t="s">
        <v>125</v>
      </c>
      <c r="B86" s="685"/>
      <c r="C86" s="685"/>
      <c r="D86" s="685"/>
      <c r="E86" s="685"/>
      <c r="F86" s="1227">
        <v>894</v>
      </c>
      <c r="G86" s="1222"/>
      <c r="H86" s="1222"/>
      <c r="I86" s="1222"/>
      <c r="J86" s="1222"/>
      <c r="K86" s="1222">
        <v>54</v>
      </c>
      <c r="L86" s="1222"/>
      <c r="M86" s="1222"/>
      <c r="N86" s="1222"/>
      <c r="O86" s="1222"/>
      <c r="P86" s="1222">
        <v>242</v>
      </c>
      <c r="Q86" s="1222"/>
      <c r="R86" s="1222"/>
      <c r="S86" s="1222"/>
      <c r="T86" s="1222"/>
      <c r="U86" s="1222">
        <v>1395</v>
      </c>
      <c r="V86" s="1222"/>
      <c r="W86" s="1222"/>
      <c r="X86" s="1222"/>
      <c r="Y86" s="1222"/>
      <c r="Z86" s="1222">
        <v>872</v>
      </c>
      <c r="AA86" s="1222"/>
      <c r="AB86" s="1222"/>
      <c r="AC86" s="1222"/>
      <c r="AD86" s="1222"/>
      <c r="AE86" s="1222">
        <v>134</v>
      </c>
      <c r="AF86" s="1222"/>
      <c r="AG86" s="1222"/>
      <c r="AH86" s="1222"/>
      <c r="AI86" s="1222"/>
      <c r="AJ86" s="1222">
        <v>136</v>
      </c>
      <c r="AK86" s="1222"/>
      <c r="AL86" s="1222"/>
      <c r="AM86" s="1222"/>
      <c r="AN86" s="1222"/>
      <c r="AO86" s="1222">
        <v>90</v>
      </c>
      <c r="AP86" s="1222"/>
      <c r="AQ86" s="1222"/>
      <c r="AR86" s="1222"/>
      <c r="AS86" s="1222"/>
      <c r="AT86" s="1222">
        <v>156</v>
      </c>
      <c r="AU86" s="1222"/>
      <c r="AV86" s="1222"/>
      <c r="AW86" s="1222"/>
      <c r="AX86" s="1222"/>
      <c r="AY86" s="1222">
        <v>245</v>
      </c>
      <c r="AZ86" s="1222"/>
      <c r="BA86" s="1222"/>
      <c r="BB86" s="1222"/>
      <c r="BC86" s="1222"/>
      <c r="BD86" s="1222">
        <v>34527</v>
      </c>
      <c r="BE86" s="1222"/>
      <c r="BF86" s="1222"/>
      <c r="BG86" s="1222"/>
      <c r="BH86" s="1222"/>
      <c r="BI86" s="1168">
        <v>2732761</v>
      </c>
      <c r="BJ86" s="1168"/>
      <c r="BK86" s="1168"/>
      <c r="BL86" s="1168"/>
      <c r="BM86" s="1168"/>
    </row>
    <row r="87" spans="1:65" ht="18" customHeight="1" x14ac:dyDescent="0.4">
      <c r="A87" s="131" t="s">
        <v>1002</v>
      </c>
      <c r="B87" s="685"/>
      <c r="C87" s="685"/>
      <c r="D87" s="685"/>
      <c r="E87" s="685"/>
      <c r="F87" s="1227">
        <v>718</v>
      </c>
      <c r="G87" s="1222"/>
      <c r="H87" s="1222"/>
      <c r="I87" s="1222"/>
      <c r="J87" s="1222"/>
      <c r="K87" s="1222">
        <v>47</v>
      </c>
      <c r="L87" s="1222"/>
      <c r="M87" s="1222"/>
      <c r="N87" s="1222"/>
      <c r="O87" s="1222"/>
      <c r="P87" s="1222">
        <v>200</v>
      </c>
      <c r="Q87" s="1222"/>
      <c r="R87" s="1222"/>
      <c r="S87" s="1222"/>
      <c r="T87" s="1222"/>
      <c r="U87" s="1222">
        <v>1274</v>
      </c>
      <c r="V87" s="1222"/>
      <c r="W87" s="1222"/>
      <c r="X87" s="1222"/>
      <c r="Y87" s="1222"/>
      <c r="Z87" s="1222">
        <v>785</v>
      </c>
      <c r="AA87" s="1222"/>
      <c r="AB87" s="1222"/>
      <c r="AC87" s="1222"/>
      <c r="AD87" s="1222"/>
      <c r="AE87" s="1222">
        <v>146</v>
      </c>
      <c r="AF87" s="1222"/>
      <c r="AG87" s="1222"/>
      <c r="AH87" s="1222"/>
      <c r="AI87" s="1222"/>
      <c r="AJ87" s="1222">
        <v>142</v>
      </c>
      <c r="AK87" s="1222"/>
      <c r="AL87" s="1222"/>
      <c r="AM87" s="1222"/>
      <c r="AN87" s="1222"/>
      <c r="AO87" s="1222">
        <v>79</v>
      </c>
      <c r="AP87" s="1222"/>
      <c r="AQ87" s="1222"/>
      <c r="AR87" s="1222"/>
      <c r="AS87" s="1222"/>
      <c r="AT87" s="1222">
        <v>114</v>
      </c>
      <c r="AU87" s="1222"/>
      <c r="AV87" s="1222"/>
      <c r="AW87" s="1222"/>
      <c r="AX87" s="1222"/>
      <c r="AY87" s="1222">
        <v>209</v>
      </c>
      <c r="AZ87" s="1222"/>
      <c r="BA87" s="1222"/>
      <c r="BB87" s="1222"/>
      <c r="BC87" s="1222"/>
      <c r="BD87" s="1222">
        <v>35385</v>
      </c>
      <c r="BE87" s="1222"/>
      <c r="BF87" s="1222"/>
      <c r="BG87" s="1222"/>
      <c r="BH87" s="1222"/>
      <c r="BI87" s="1168">
        <v>2278847</v>
      </c>
      <c r="BJ87" s="1168"/>
      <c r="BK87" s="1168"/>
      <c r="BL87" s="1168"/>
      <c r="BM87" s="1168"/>
    </row>
    <row r="88" spans="1:65" ht="18" customHeight="1" x14ac:dyDescent="0.2">
      <c r="A88" s="117"/>
      <c r="B88" s="1219"/>
      <c r="C88" s="1219"/>
      <c r="D88" s="1219"/>
      <c r="E88" s="1219"/>
      <c r="F88" s="1218"/>
      <c r="G88" s="1208"/>
      <c r="H88" s="1208"/>
      <c r="I88" s="1208"/>
      <c r="J88" s="1208"/>
      <c r="K88" s="1208"/>
      <c r="L88" s="1208"/>
      <c r="M88" s="1208"/>
      <c r="N88" s="1208"/>
      <c r="O88" s="1208"/>
      <c r="P88" s="1208"/>
      <c r="Q88" s="1208"/>
      <c r="R88" s="1208"/>
      <c r="S88" s="1208"/>
      <c r="T88" s="1208"/>
      <c r="U88" s="1208"/>
      <c r="V88" s="1208"/>
      <c r="W88" s="1208"/>
      <c r="X88" s="1208"/>
      <c r="Y88" s="1208"/>
      <c r="Z88" s="1208"/>
      <c r="AA88" s="1208"/>
      <c r="AB88" s="1208"/>
      <c r="AC88" s="1208"/>
      <c r="AD88" s="1208"/>
      <c r="AE88" s="1208"/>
      <c r="AF88" s="1208"/>
      <c r="AG88" s="1208"/>
      <c r="AH88" s="1208"/>
      <c r="AI88" s="1208"/>
      <c r="AJ88" s="1208"/>
      <c r="AK88" s="1208"/>
      <c r="AL88" s="1208"/>
      <c r="AM88" s="1208"/>
      <c r="AN88" s="1208"/>
      <c r="AO88" s="1208"/>
      <c r="AP88" s="1208"/>
      <c r="AQ88" s="1208"/>
      <c r="AR88" s="1208"/>
      <c r="AS88" s="1208"/>
      <c r="AT88" s="1208"/>
      <c r="AU88" s="1208"/>
      <c r="AV88" s="1208"/>
      <c r="AW88" s="1208"/>
      <c r="AX88" s="1208"/>
      <c r="AY88" s="1208"/>
      <c r="AZ88" s="1208"/>
      <c r="BA88" s="1208"/>
      <c r="BB88" s="1208"/>
      <c r="BC88" s="1208"/>
      <c r="BD88" s="1208"/>
      <c r="BE88" s="1208"/>
      <c r="BF88" s="1208"/>
      <c r="BG88" s="1208"/>
      <c r="BH88" s="1208"/>
      <c r="BI88" s="1208"/>
      <c r="BJ88" s="1208"/>
      <c r="BK88" s="1208"/>
      <c r="BL88" s="1208"/>
      <c r="BM88" s="1208"/>
    </row>
    <row r="89" spans="1:65" ht="18" customHeight="1" x14ac:dyDescent="0.2">
      <c r="A89" s="117">
        <v>30</v>
      </c>
      <c r="B89" s="1219" t="s">
        <v>1003</v>
      </c>
      <c r="C89" s="1219"/>
      <c r="D89" s="1219"/>
      <c r="E89" s="1220"/>
      <c r="F89" s="1218">
        <v>187</v>
      </c>
      <c r="G89" s="1208"/>
      <c r="H89" s="1208"/>
      <c r="I89" s="1208"/>
      <c r="J89" s="1208"/>
      <c r="K89" s="1208">
        <v>9</v>
      </c>
      <c r="L89" s="1208"/>
      <c r="M89" s="1208"/>
      <c r="N89" s="1208"/>
      <c r="O89" s="1208"/>
      <c r="P89" s="1208">
        <v>41</v>
      </c>
      <c r="Q89" s="1208"/>
      <c r="R89" s="1208"/>
      <c r="S89" s="1208"/>
      <c r="T89" s="1208"/>
      <c r="U89" s="1208">
        <v>349</v>
      </c>
      <c r="V89" s="1208"/>
      <c r="W89" s="1208"/>
      <c r="X89" s="1208"/>
      <c r="Y89" s="1208"/>
      <c r="Z89" s="1208">
        <v>211</v>
      </c>
      <c r="AA89" s="1208"/>
      <c r="AB89" s="1208"/>
      <c r="AC89" s="1208"/>
      <c r="AD89" s="1208"/>
      <c r="AE89" s="1208">
        <v>20</v>
      </c>
      <c r="AF89" s="1208"/>
      <c r="AG89" s="1208"/>
      <c r="AH89" s="1208"/>
      <c r="AI89" s="1208"/>
      <c r="AJ89" s="1208">
        <v>42</v>
      </c>
      <c r="AK89" s="1208"/>
      <c r="AL89" s="1208"/>
      <c r="AM89" s="1208"/>
      <c r="AN89" s="1208"/>
      <c r="AO89" s="1208">
        <v>24</v>
      </c>
      <c r="AP89" s="1208"/>
      <c r="AQ89" s="1208"/>
      <c r="AR89" s="1208"/>
      <c r="AS89" s="1208"/>
      <c r="AT89" s="1208">
        <v>33</v>
      </c>
      <c r="AU89" s="1208"/>
      <c r="AV89" s="1208"/>
      <c r="AW89" s="1208"/>
      <c r="AX89" s="1208"/>
      <c r="AY89" s="1208">
        <v>41</v>
      </c>
      <c r="AZ89" s="1208"/>
      <c r="BA89" s="1208"/>
      <c r="BB89" s="1208"/>
      <c r="BC89" s="1208"/>
      <c r="BD89" s="1208">
        <v>9802</v>
      </c>
      <c r="BE89" s="1208"/>
      <c r="BF89" s="1208"/>
      <c r="BG89" s="1208"/>
      <c r="BH89" s="1208"/>
      <c r="BI89" s="1208">
        <v>338486</v>
      </c>
      <c r="BJ89" s="1208"/>
      <c r="BK89" s="1208"/>
      <c r="BL89" s="1208"/>
      <c r="BM89" s="1208"/>
    </row>
    <row r="90" spans="1:65" ht="18" customHeight="1" x14ac:dyDescent="0.2">
      <c r="A90" s="117">
        <v>30</v>
      </c>
      <c r="B90" s="1219" t="s">
        <v>1004</v>
      </c>
      <c r="C90" s="1219"/>
      <c r="D90" s="1219"/>
      <c r="E90" s="1220"/>
      <c r="F90" s="1218">
        <v>115</v>
      </c>
      <c r="G90" s="1208"/>
      <c r="H90" s="1208"/>
      <c r="I90" s="1208"/>
      <c r="J90" s="1208"/>
      <c r="K90" s="1208">
        <v>3</v>
      </c>
      <c r="L90" s="1208"/>
      <c r="M90" s="1208"/>
      <c r="N90" s="1208"/>
      <c r="O90" s="1208"/>
      <c r="P90" s="1208">
        <v>34</v>
      </c>
      <c r="Q90" s="1208"/>
      <c r="R90" s="1208"/>
      <c r="S90" s="1208"/>
      <c r="T90" s="1208"/>
      <c r="U90" s="1208">
        <v>330</v>
      </c>
      <c r="V90" s="1208"/>
      <c r="W90" s="1208"/>
      <c r="X90" s="1208"/>
      <c r="Y90" s="1208"/>
      <c r="Z90" s="1208">
        <v>159</v>
      </c>
      <c r="AA90" s="1208"/>
      <c r="AB90" s="1208"/>
      <c r="AC90" s="1208"/>
      <c r="AD90" s="1208"/>
      <c r="AE90" s="1208">
        <v>26</v>
      </c>
      <c r="AF90" s="1208"/>
      <c r="AG90" s="1208"/>
      <c r="AH90" s="1208"/>
      <c r="AI90" s="1208"/>
      <c r="AJ90" s="1208">
        <v>38</v>
      </c>
      <c r="AK90" s="1208"/>
      <c r="AL90" s="1208"/>
      <c r="AM90" s="1208"/>
      <c r="AN90" s="1208"/>
      <c r="AO90" s="1208">
        <v>25</v>
      </c>
      <c r="AP90" s="1208"/>
      <c r="AQ90" s="1208"/>
      <c r="AR90" s="1208"/>
      <c r="AS90" s="1208"/>
      <c r="AT90" s="1208">
        <v>20</v>
      </c>
      <c r="AU90" s="1208"/>
      <c r="AV90" s="1208"/>
      <c r="AW90" s="1208"/>
      <c r="AX90" s="1208"/>
      <c r="AY90" s="1208">
        <v>62</v>
      </c>
      <c r="AZ90" s="1208"/>
      <c r="BA90" s="1208"/>
      <c r="BB90" s="1208"/>
      <c r="BC90" s="1208"/>
      <c r="BD90" s="1208">
        <v>6375</v>
      </c>
      <c r="BE90" s="1208"/>
      <c r="BF90" s="1208"/>
      <c r="BG90" s="1208"/>
      <c r="BH90" s="1208"/>
      <c r="BI90" s="1208">
        <v>221101</v>
      </c>
      <c r="BJ90" s="1208"/>
      <c r="BK90" s="1208"/>
      <c r="BL90" s="1208"/>
      <c r="BM90" s="1208"/>
    </row>
    <row r="91" spans="1:65" ht="18" customHeight="1" x14ac:dyDescent="0.2">
      <c r="A91" s="117">
        <v>30</v>
      </c>
      <c r="B91" s="1219" t="s">
        <v>1005</v>
      </c>
      <c r="C91" s="1219"/>
      <c r="D91" s="1219"/>
      <c r="E91" s="1220"/>
      <c r="F91" s="1218">
        <v>145</v>
      </c>
      <c r="G91" s="1208"/>
      <c r="H91" s="1208"/>
      <c r="I91" s="1208"/>
      <c r="J91" s="1208"/>
      <c r="K91" s="1208">
        <v>8</v>
      </c>
      <c r="L91" s="1208"/>
      <c r="M91" s="1208"/>
      <c r="N91" s="1208"/>
      <c r="O91" s="1208"/>
      <c r="P91" s="1208">
        <v>52</v>
      </c>
      <c r="Q91" s="1208"/>
      <c r="R91" s="1208"/>
      <c r="S91" s="1208"/>
      <c r="T91" s="1208"/>
      <c r="U91" s="1208">
        <v>382</v>
      </c>
      <c r="V91" s="1208"/>
      <c r="W91" s="1208"/>
      <c r="X91" s="1208"/>
      <c r="Y91" s="1208"/>
      <c r="Z91" s="1208">
        <v>191</v>
      </c>
      <c r="AA91" s="1208"/>
      <c r="AB91" s="1208"/>
      <c r="AC91" s="1208"/>
      <c r="AD91" s="1208"/>
      <c r="AE91" s="1208">
        <v>37</v>
      </c>
      <c r="AF91" s="1208"/>
      <c r="AG91" s="1208"/>
      <c r="AH91" s="1208"/>
      <c r="AI91" s="1208"/>
      <c r="AJ91" s="1208">
        <v>44</v>
      </c>
      <c r="AK91" s="1208"/>
      <c r="AL91" s="1208"/>
      <c r="AM91" s="1208"/>
      <c r="AN91" s="1208"/>
      <c r="AO91" s="1208">
        <v>35</v>
      </c>
      <c r="AP91" s="1208"/>
      <c r="AQ91" s="1208"/>
      <c r="AR91" s="1208"/>
      <c r="AS91" s="1208"/>
      <c r="AT91" s="1208">
        <v>20</v>
      </c>
      <c r="AU91" s="1208"/>
      <c r="AV91" s="1208"/>
      <c r="AW91" s="1208"/>
      <c r="AX91" s="1208"/>
      <c r="AY91" s="1208">
        <v>41</v>
      </c>
      <c r="AZ91" s="1208"/>
      <c r="BA91" s="1208"/>
      <c r="BB91" s="1208"/>
      <c r="BC91" s="1208"/>
      <c r="BD91" s="1208">
        <v>8536</v>
      </c>
      <c r="BE91" s="1208"/>
      <c r="BF91" s="1208"/>
      <c r="BG91" s="1208"/>
      <c r="BH91" s="1208"/>
      <c r="BI91" s="1208">
        <v>408416</v>
      </c>
      <c r="BJ91" s="1208"/>
      <c r="BK91" s="1208"/>
      <c r="BL91" s="1208"/>
      <c r="BM91" s="1208"/>
    </row>
    <row r="92" spans="1:65" ht="18" customHeight="1" x14ac:dyDescent="0.2">
      <c r="A92" s="117">
        <v>30</v>
      </c>
      <c r="B92" s="1219" t="s">
        <v>1006</v>
      </c>
      <c r="C92" s="1219"/>
      <c r="D92" s="1219"/>
      <c r="E92" s="1220"/>
      <c r="F92" s="1218">
        <v>148</v>
      </c>
      <c r="G92" s="1208"/>
      <c r="H92" s="1208"/>
      <c r="I92" s="1208"/>
      <c r="J92" s="1208"/>
      <c r="K92" s="1208">
        <v>14</v>
      </c>
      <c r="L92" s="1208"/>
      <c r="M92" s="1208"/>
      <c r="N92" s="1208"/>
      <c r="O92" s="1208"/>
      <c r="P92" s="1208">
        <v>61</v>
      </c>
      <c r="Q92" s="1208"/>
      <c r="R92" s="1208"/>
      <c r="S92" s="1208"/>
      <c r="T92" s="1208"/>
      <c r="U92" s="1208">
        <v>266</v>
      </c>
      <c r="V92" s="1208"/>
      <c r="W92" s="1208"/>
      <c r="X92" s="1208"/>
      <c r="Y92" s="1208"/>
      <c r="Z92" s="1208">
        <v>172</v>
      </c>
      <c r="AA92" s="1208"/>
      <c r="AB92" s="1208"/>
      <c r="AC92" s="1208"/>
      <c r="AD92" s="1208"/>
      <c r="AE92" s="1208">
        <v>24</v>
      </c>
      <c r="AF92" s="1208"/>
      <c r="AG92" s="1208"/>
      <c r="AH92" s="1208"/>
      <c r="AI92" s="1208"/>
      <c r="AJ92" s="1208">
        <v>26</v>
      </c>
      <c r="AK92" s="1208"/>
      <c r="AL92" s="1208"/>
      <c r="AM92" s="1208"/>
      <c r="AN92" s="1208"/>
      <c r="AO92" s="1208">
        <v>15</v>
      </c>
      <c r="AP92" s="1208"/>
      <c r="AQ92" s="1208"/>
      <c r="AR92" s="1208"/>
      <c r="AS92" s="1208"/>
      <c r="AT92" s="1208">
        <v>26</v>
      </c>
      <c r="AU92" s="1208"/>
      <c r="AV92" s="1208"/>
      <c r="AW92" s="1208"/>
      <c r="AX92" s="1208"/>
      <c r="AY92" s="1208">
        <v>35</v>
      </c>
      <c r="AZ92" s="1208"/>
      <c r="BA92" s="1208"/>
      <c r="BB92" s="1208"/>
      <c r="BC92" s="1208"/>
      <c r="BD92" s="1208">
        <v>7176</v>
      </c>
      <c r="BE92" s="1208"/>
      <c r="BF92" s="1208"/>
      <c r="BG92" s="1208"/>
      <c r="BH92" s="1208"/>
      <c r="BI92" s="1208">
        <v>414796</v>
      </c>
      <c r="BJ92" s="1208"/>
      <c r="BK92" s="1208"/>
      <c r="BL92" s="1208"/>
      <c r="BM92" s="1208"/>
    </row>
    <row r="93" spans="1:65" ht="7.5" customHeight="1" thickBot="1" x14ac:dyDescent="0.45">
      <c r="A93" s="680"/>
      <c r="B93" s="1226"/>
      <c r="C93" s="1226"/>
      <c r="D93" s="1226"/>
      <c r="E93" s="1285"/>
      <c r="F93" s="1288"/>
      <c r="G93" s="1269"/>
      <c r="H93" s="1269"/>
      <c r="I93" s="1269"/>
      <c r="J93" s="1269"/>
      <c r="K93" s="1269"/>
      <c r="L93" s="1269"/>
      <c r="M93" s="1269"/>
      <c r="N93" s="1269"/>
      <c r="O93" s="1269"/>
      <c r="P93" s="1269"/>
      <c r="Q93" s="1269"/>
      <c r="R93" s="1269"/>
      <c r="S93" s="1269"/>
      <c r="T93" s="1269"/>
      <c r="U93" s="1269"/>
      <c r="V93" s="1269"/>
      <c r="W93" s="1269"/>
      <c r="X93" s="1269"/>
      <c r="Y93" s="1269"/>
      <c r="Z93" s="1269"/>
      <c r="AA93" s="1269"/>
      <c r="AB93" s="1269"/>
      <c r="AC93" s="1269"/>
      <c r="AD93" s="1269"/>
      <c r="AE93" s="1269"/>
      <c r="AF93" s="1269"/>
      <c r="AG93" s="1269"/>
      <c r="AH93" s="1269"/>
      <c r="AI93" s="1269"/>
      <c r="AJ93" s="1269"/>
      <c r="AK93" s="1269"/>
      <c r="AL93" s="1269"/>
      <c r="AM93" s="1269"/>
      <c r="AN93" s="1269"/>
      <c r="AO93" s="1269"/>
      <c r="AP93" s="1269"/>
      <c r="AQ93" s="1269"/>
      <c r="AR93" s="1269"/>
      <c r="AS93" s="1269"/>
      <c r="AT93" s="1269"/>
      <c r="AU93" s="1269"/>
      <c r="AV93" s="1269"/>
      <c r="AW93" s="1269"/>
      <c r="AX93" s="1269"/>
      <c r="AY93" s="1269"/>
      <c r="AZ93" s="1269"/>
      <c r="BA93" s="1269"/>
      <c r="BB93" s="1269"/>
      <c r="BC93" s="1269"/>
      <c r="BD93" s="1269"/>
      <c r="BE93" s="1269"/>
      <c r="BF93" s="1269"/>
      <c r="BG93" s="1269"/>
      <c r="BH93" s="1269"/>
      <c r="BI93" s="1284"/>
      <c r="BJ93" s="1284"/>
      <c r="BK93" s="1284"/>
      <c r="BL93" s="1284"/>
      <c r="BM93" s="1284"/>
    </row>
    <row r="94" spans="1:65" ht="7.5" hidden="1" customHeight="1" x14ac:dyDescent="0.4">
      <c r="A94" s="682"/>
      <c r="B94" s="1286"/>
      <c r="C94" s="1286"/>
      <c r="D94" s="1286"/>
      <c r="E94" s="1287"/>
      <c r="F94" s="1289"/>
      <c r="G94" s="1270"/>
      <c r="H94" s="1270"/>
      <c r="I94" s="1270"/>
      <c r="J94" s="1270"/>
      <c r="K94" s="1270"/>
      <c r="L94" s="1270"/>
      <c r="M94" s="1270"/>
      <c r="N94" s="1270"/>
      <c r="O94" s="1270"/>
      <c r="P94" s="1270"/>
      <c r="Q94" s="1270"/>
      <c r="R94" s="1270"/>
      <c r="S94" s="1270"/>
      <c r="T94" s="1270"/>
      <c r="U94" s="1270"/>
      <c r="V94" s="1270"/>
      <c r="W94" s="1270"/>
      <c r="X94" s="1270"/>
      <c r="Y94" s="1270"/>
      <c r="Z94" s="1270"/>
      <c r="AA94" s="1270"/>
      <c r="AB94" s="1270"/>
      <c r="AC94" s="1270"/>
      <c r="AD94" s="1270"/>
      <c r="AE94" s="1270"/>
      <c r="AF94" s="1270"/>
      <c r="AG94" s="1270"/>
      <c r="AH94" s="1270"/>
      <c r="AI94" s="1270"/>
      <c r="AJ94" s="1270"/>
      <c r="AK94" s="1270"/>
      <c r="AL94" s="1270"/>
      <c r="AM94" s="1270"/>
      <c r="AN94" s="1270"/>
      <c r="AO94" s="1270"/>
      <c r="AP94" s="1270"/>
      <c r="AQ94" s="1270"/>
      <c r="AR94" s="1270"/>
      <c r="AS94" s="1270"/>
      <c r="AT94" s="1270"/>
      <c r="AU94" s="1270"/>
      <c r="AV94" s="1270"/>
      <c r="AW94" s="1270"/>
      <c r="AX94" s="1270"/>
      <c r="AY94" s="1270"/>
      <c r="AZ94" s="1270"/>
      <c r="BA94" s="1270"/>
      <c r="BB94" s="1270"/>
      <c r="BC94" s="1270"/>
      <c r="BD94" s="1270"/>
      <c r="BE94" s="1270"/>
      <c r="BF94" s="1270"/>
      <c r="BG94" s="1270"/>
      <c r="BH94" s="1270"/>
      <c r="BI94" s="1208"/>
      <c r="BJ94" s="1208"/>
      <c r="BK94" s="1208"/>
      <c r="BL94" s="1208"/>
      <c r="BM94" s="1208"/>
    </row>
    <row r="95" spans="1:65" ht="18" customHeight="1" x14ac:dyDescent="0.4">
      <c r="A95" s="118" t="s">
        <v>462</v>
      </c>
      <c r="B95" s="682"/>
      <c r="C95" s="682"/>
      <c r="D95" s="682"/>
      <c r="E95" s="682"/>
      <c r="F95" s="682"/>
      <c r="G95" s="682"/>
      <c r="H95" s="682"/>
      <c r="I95" s="682"/>
      <c r="J95" s="172"/>
      <c r="K95" s="682"/>
      <c r="L95" s="682"/>
      <c r="M95" s="682"/>
      <c r="N95" s="682"/>
      <c r="O95" s="682"/>
      <c r="P95" s="682"/>
      <c r="Q95" s="682"/>
      <c r="R95" s="682"/>
      <c r="S95" s="682"/>
      <c r="T95" s="682"/>
      <c r="U95" s="682"/>
      <c r="V95" s="682"/>
      <c r="W95" s="682"/>
      <c r="X95" s="682"/>
      <c r="Y95" s="682"/>
      <c r="Z95" s="682"/>
      <c r="AA95" s="682"/>
      <c r="AB95" s="682"/>
      <c r="AC95" s="682"/>
      <c r="AD95" s="682"/>
      <c r="AE95" s="682"/>
      <c r="AF95" s="682"/>
      <c r="AG95" s="682"/>
      <c r="AH95" s="682"/>
      <c r="AI95" s="682"/>
      <c r="AJ95" s="682"/>
      <c r="AK95" s="682"/>
      <c r="AL95" s="682"/>
      <c r="AM95" s="682"/>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row>
    <row r="96" spans="1:65" ht="9" customHeight="1" x14ac:dyDescent="0.4">
      <c r="A96" s="530"/>
      <c r="B96" s="530"/>
      <c r="C96" s="530"/>
      <c r="D96" s="530"/>
      <c r="E96" s="530"/>
      <c r="F96" s="530"/>
      <c r="G96" s="530"/>
      <c r="H96" s="530"/>
      <c r="I96" s="530"/>
      <c r="J96" s="530"/>
      <c r="K96" s="530"/>
      <c r="L96" s="530"/>
      <c r="M96" s="530"/>
      <c r="N96" s="530"/>
      <c r="O96" s="530"/>
      <c r="P96" s="530"/>
      <c r="Q96" s="530"/>
      <c r="R96" s="530"/>
      <c r="S96" s="530"/>
      <c r="T96" s="530"/>
      <c r="U96" s="530"/>
      <c r="V96" s="530"/>
      <c r="W96" s="530"/>
      <c r="X96" s="530"/>
      <c r="Y96" s="530"/>
      <c r="Z96" s="530"/>
      <c r="AA96" s="530"/>
      <c r="AB96" s="530"/>
      <c r="AC96" s="530"/>
      <c r="AD96" s="530"/>
      <c r="AE96" s="530"/>
      <c r="AF96" s="530"/>
      <c r="AG96" s="530"/>
      <c r="AH96" s="530"/>
      <c r="AI96" s="530"/>
      <c r="AJ96" s="530"/>
      <c r="AK96" s="530"/>
      <c r="AL96" s="530"/>
      <c r="AM96" s="530"/>
      <c r="AN96" s="530"/>
      <c r="AO96" s="530"/>
      <c r="AP96" s="530"/>
      <c r="AQ96" s="530"/>
      <c r="AR96" s="530"/>
      <c r="AS96" s="530"/>
      <c r="AT96" s="530"/>
      <c r="AU96" s="530"/>
      <c r="AV96" s="530"/>
      <c r="AW96" s="530"/>
      <c r="AX96" s="530"/>
      <c r="AY96" s="530"/>
      <c r="AZ96" s="530"/>
      <c r="BA96" s="530"/>
      <c r="BB96" s="530"/>
      <c r="BC96" s="530"/>
      <c r="BD96" s="530"/>
      <c r="BE96" s="530"/>
      <c r="BF96" s="530"/>
      <c r="BG96" s="530"/>
      <c r="BH96" s="530"/>
      <c r="BI96" s="530"/>
      <c r="BJ96" s="530"/>
      <c r="BK96" s="530"/>
      <c r="BL96" s="530"/>
      <c r="BM96" s="530"/>
    </row>
    <row r="98" spans="4:8" ht="18.75" x14ac:dyDescent="0.2">
      <c r="D98" s="595"/>
      <c r="E98" s="595"/>
      <c r="F98" s="595"/>
      <c r="G98" s="595"/>
      <c r="H98" s="492"/>
    </row>
  </sheetData>
  <mergeCells count="682">
    <mergeCell ref="D66:G66"/>
    <mergeCell ref="D67:G67"/>
    <mergeCell ref="D68:G68"/>
    <mergeCell ref="D69:G69"/>
    <mergeCell ref="D70:G70"/>
    <mergeCell ref="BD94:BH94"/>
    <mergeCell ref="BI94:BM94"/>
    <mergeCell ref="BD93:BH93"/>
    <mergeCell ref="BI93:BM93"/>
    <mergeCell ref="AT93:AX93"/>
    <mergeCell ref="AY93:BC93"/>
    <mergeCell ref="B93:E93"/>
    <mergeCell ref="B94:E94"/>
    <mergeCell ref="F93:J93"/>
    <mergeCell ref="K93:O93"/>
    <mergeCell ref="P93:T93"/>
    <mergeCell ref="U93:Y93"/>
    <mergeCell ref="F94:J94"/>
    <mergeCell ref="K94:O94"/>
    <mergeCell ref="P94:T94"/>
    <mergeCell ref="U94:Y94"/>
    <mergeCell ref="AJ94:AN94"/>
    <mergeCell ref="AO94:AS94"/>
    <mergeCell ref="Z93:AD93"/>
    <mergeCell ref="BH41:BM41"/>
    <mergeCell ref="BH44:BM44"/>
    <mergeCell ref="BD44:BG44"/>
    <mergeCell ref="BD43:BG43"/>
    <mergeCell ref="BD41:BG41"/>
    <mergeCell ref="BH43:BM43"/>
    <mergeCell ref="BH42:BM42"/>
    <mergeCell ref="BD42:BG42"/>
    <mergeCell ref="AZ44:BC44"/>
    <mergeCell ref="AR62:AV62"/>
    <mergeCell ref="AW61:AY61"/>
    <mergeCell ref="AR67:AV67"/>
    <mergeCell ref="AW67:AY67"/>
    <mergeCell ref="BI89:BM89"/>
    <mergeCell ref="BK68:BM68"/>
    <mergeCell ref="BI86:BM86"/>
    <mergeCell ref="BH70:BJ70"/>
    <mergeCell ref="BI78:BM83"/>
    <mergeCell ref="AZ67:BC67"/>
    <mergeCell ref="AY85:BC85"/>
    <mergeCell ref="AT88:AX88"/>
    <mergeCell ref="AO85:AS85"/>
    <mergeCell ref="AT85:AX85"/>
    <mergeCell ref="AO86:AS86"/>
    <mergeCell ref="BH67:BJ67"/>
    <mergeCell ref="BH66:BJ66"/>
    <mergeCell ref="BK66:BM66"/>
    <mergeCell ref="BK67:BM67"/>
    <mergeCell ref="BK64:BM64"/>
    <mergeCell ref="AE93:AI93"/>
    <mergeCell ref="AJ93:AN93"/>
    <mergeCell ref="AO93:AS93"/>
    <mergeCell ref="Z94:AD94"/>
    <mergeCell ref="AE94:AI94"/>
    <mergeCell ref="AO22:AR22"/>
    <mergeCell ref="AS22:AV22"/>
    <mergeCell ref="AC22:AF22"/>
    <mergeCell ref="AG22:AJ22"/>
    <mergeCell ref="AB32:AF35"/>
    <mergeCell ref="AP32:AT35"/>
    <mergeCell ref="AU32:AY35"/>
    <mergeCell ref="AG33:AJ35"/>
    <mergeCell ref="AK33:AO35"/>
    <mergeCell ref="AG32:AO32"/>
    <mergeCell ref="AT94:AX94"/>
    <mergeCell ref="AY94:BC94"/>
    <mergeCell ref="AW55:AY59"/>
    <mergeCell ref="AZ65:BC65"/>
    <mergeCell ref="AZ62:BC62"/>
    <mergeCell ref="AW66:AY66"/>
    <mergeCell ref="AM57:AQ59"/>
    <mergeCell ref="AC57:AG59"/>
    <mergeCell ref="X45:AA45"/>
    <mergeCell ref="BK16:BM16"/>
    <mergeCell ref="BE19:BG19"/>
    <mergeCell ref="BH19:BJ19"/>
    <mergeCell ref="BK17:BM17"/>
    <mergeCell ref="BK18:BM18"/>
    <mergeCell ref="BK19:BM19"/>
    <mergeCell ref="BH17:BJ17"/>
    <mergeCell ref="BH16:BJ16"/>
    <mergeCell ref="BE17:BG17"/>
    <mergeCell ref="BE16:BG16"/>
    <mergeCell ref="AG10:AJ11"/>
    <mergeCell ref="AK10:AN11"/>
    <mergeCell ref="AO10:AR11"/>
    <mergeCell ref="AS10:AV11"/>
    <mergeCell ref="AO13:AR13"/>
    <mergeCell ref="AK13:AN13"/>
    <mergeCell ref="AG13:AJ13"/>
    <mergeCell ref="AS13:AV13"/>
    <mergeCell ref="AO19:AR19"/>
    <mergeCell ref="AO17:AR17"/>
    <mergeCell ref="AO18:AR18"/>
    <mergeCell ref="AO15:AR15"/>
    <mergeCell ref="AS15:AV15"/>
    <mergeCell ref="AS17:AV17"/>
    <mergeCell ref="AS18:AV18"/>
    <mergeCell ref="AO16:AR16"/>
    <mergeCell ref="AS16:AV16"/>
    <mergeCell ref="AG16:AJ16"/>
    <mergeCell ref="AK16:AN16"/>
    <mergeCell ref="AG17:AJ17"/>
    <mergeCell ref="AG18:AJ18"/>
    <mergeCell ref="AG19:AJ19"/>
    <mergeCell ref="AK17:AN17"/>
    <mergeCell ref="AK18:AN18"/>
    <mergeCell ref="BA10:BD10"/>
    <mergeCell ref="BA11:BD11"/>
    <mergeCell ref="AW14:AZ14"/>
    <mergeCell ref="BA14:BD14"/>
    <mergeCell ref="BA18:BD18"/>
    <mergeCell ref="AW16:AZ16"/>
    <mergeCell ref="AW19:AZ19"/>
    <mergeCell ref="BA13:BD13"/>
    <mergeCell ref="AW17:AZ17"/>
    <mergeCell ref="AW18:AZ18"/>
    <mergeCell ref="AW10:AZ11"/>
    <mergeCell ref="AW13:AZ13"/>
    <mergeCell ref="BE15:BG15"/>
    <mergeCell ref="BH15:BJ15"/>
    <mergeCell ref="BH18:BJ18"/>
    <mergeCell ref="BA17:BD17"/>
    <mergeCell ref="AW15:AZ15"/>
    <mergeCell ref="BE18:BG18"/>
    <mergeCell ref="BA16:BD16"/>
    <mergeCell ref="BA19:BD19"/>
    <mergeCell ref="AW21:AZ21"/>
    <mergeCell ref="BE21:BG21"/>
    <mergeCell ref="BH21:BJ21"/>
    <mergeCell ref="BE20:BG20"/>
    <mergeCell ref="BH20:BJ20"/>
    <mergeCell ref="BA20:BD20"/>
    <mergeCell ref="BA21:BD21"/>
    <mergeCell ref="AW20:AZ20"/>
    <mergeCell ref="A21:B21"/>
    <mergeCell ref="A30:F35"/>
    <mergeCell ref="A37:B37"/>
    <mergeCell ref="A38:B38"/>
    <mergeCell ref="AB43:AF43"/>
    <mergeCell ref="BK20:BM20"/>
    <mergeCell ref="BK21:BM21"/>
    <mergeCell ref="BK22:BM22"/>
    <mergeCell ref="BE22:BG22"/>
    <mergeCell ref="BH22:BJ22"/>
    <mergeCell ref="BA22:BD22"/>
    <mergeCell ref="AW22:AZ22"/>
    <mergeCell ref="M21:P21"/>
    <mergeCell ref="A27:BM28"/>
    <mergeCell ref="AO21:AR21"/>
    <mergeCell ref="AC20:AF20"/>
    <mergeCell ref="Y20:AB20"/>
    <mergeCell ref="Y21:AB21"/>
    <mergeCell ref="AO20:AR20"/>
    <mergeCell ref="AG21:AJ21"/>
    <mergeCell ref="AS21:AV21"/>
    <mergeCell ref="AS20:AV20"/>
    <mergeCell ref="BD37:BG37"/>
    <mergeCell ref="BD40:BG40"/>
    <mergeCell ref="BH30:BM35"/>
    <mergeCell ref="C43:E43"/>
    <mergeCell ref="A43:B43"/>
    <mergeCell ref="L42:O42"/>
    <mergeCell ref="G41:K41"/>
    <mergeCell ref="G42:K42"/>
    <mergeCell ref="L41:O41"/>
    <mergeCell ref="L43:O43"/>
    <mergeCell ref="G43:K43"/>
    <mergeCell ref="G39:K39"/>
    <mergeCell ref="C40:E40"/>
    <mergeCell ref="A39:B39"/>
    <mergeCell ref="A42:B42"/>
    <mergeCell ref="A40:B40"/>
    <mergeCell ref="C41:E41"/>
    <mergeCell ref="C42:E42"/>
    <mergeCell ref="A41:B41"/>
    <mergeCell ref="BD38:BG38"/>
    <mergeCell ref="BH40:BM40"/>
    <mergeCell ref="BH38:BM38"/>
    <mergeCell ref="BH39:BM39"/>
    <mergeCell ref="BD39:BG39"/>
    <mergeCell ref="BH37:BM37"/>
    <mergeCell ref="G37:K37"/>
    <mergeCell ref="AB46:AF46"/>
    <mergeCell ref="N57:R59"/>
    <mergeCell ref="S57:W59"/>
    <mergeCell ref="AP46:AT46"/>
    <mergeCell ref="AZ41:BC41"/>
    <mergeCell ref="N55:AG56"/>
    <mergeCell ref="AH57:AL59"/>
    <mergeCell ref="AH55:AV56"/>
    <mergeCell ref="AK46:AO46"/>
    <mergeCell ref="X42:AA42"/>
    <mergeCell ref="AU44:AY44"/>
    <mergeCell ref="AG44:AJ44"/>
    <mergeCell ref="X44:AA44"/>
    <mergeCell ref="AP44:AT44"/>
    <mergeCell ref="AK44:AO44"/>
    <mergeCell ref="AZ46:BC46"/>
    <mergeCell ref="X43:AA43"/>
    <mergeCell ref="AB45:AF45"/>
    <mergeCell ref="AP45:AT45"/>
    <mergeCell ref="AK45:AO45"/>
    <mergeCell ref="P45:S45"/>
    <mergeCell ref="X46:AA46"/>
    <mergeCell ref="AB42:AF42"/>
    <mergeCell ref="T40:W40"/>
    <mergeCell ref="X40:AA40"/>
    <mergeCell ref="AB40:AF40"/>
    <mergeCell ref="P40:S40"/>
    <mergeCell ref="AB41:AF41"/>
    <mergeCell ref="X41:AA41"/>
    <mergeCell ref="P41:S41"/>
    <mergeCell ref="AG40:AJ40"/>
    <mergeCell ref="T41:W41"/>
    <mergeCell ref="B64:C64"/>
    <mergeCell ref="D64:G64"/>
    <mergeCell ref="AZ66:BC66"/>
    <mergeCell ref="AR63:AV63"/>
    <mergeCell ref="AM63:AQ63"/>
    <mergeCell ref="AM64:AQ64"/>
    <mergeCell ref="BD66:BG66"/>
    <mergeCell ref="BD62:BG62"/>
    <mergeCell ref="AH61:AL61"/>
    <mergeCell ref="AM66:AQ66"/>
    <mergeCell ref="AR66:AV66"/>
    <mergeCell ref="AW65:AY65"/>
    <mergeCell ref="AZ63:BC63"/>
    <mergeCell ref="AH64:AL64"/>
    <mergeCell ref="AW64:AY64"/>
    <mergeCell ref="AR64:AV64"/>
    <mergeCell ref="AM65:AQ65"/>
    <mergeCell ref="AR65:AV65"/>
    <mergeCell ref="AZ61:BC61"/>
    <mergeCell ref="AM61:AQ61"/>
    <mergeCell ref="AM62:AQ62"/>
    <mergeCell ref="AH65:AL65"/>
    <mergeCell ref="X61:AB61"/>
    <mergeCell ref="X62:AB62"/>
    <mergeCell ref="C44:E44"/>
    <mergeCell ref="B62:C62"/>
    <mergeCell ref="A44:B44"/>
    <mergeCell ref="A46:B46"/>
    <mergeCell ref="G44:K44"/>
    <mergeCell ref="D61:G61"/>
    <mergeCell ref="C46:E46"/>
    <mergeCell ref="C45:E45"/>
    <mergeCell ref="B65:C65"/>
    <mergeCell ref="G45:K45"/>
    <mergeCell ref="D62:G62"/>
    <mergeCell ref="D65:G65"/>
    <mergeCell ref="A45:B45"/>
    <mergeCell ref="A55:G59"/>
    <mergeCell ref="A52:BM53"/>
    <mergeCell ref="AC62:AG62"/>
    <mergeCell ref="AW62:AY62"/>
    <mergeCell ref="AW63:AY63"/>
    <mergeCell ref="AR61:AV61"/>
    <mergeCell ref="AH63:AL63"/>
    <mergeCell ref="X57:AB59"/>
    <mergeCell ref="AG45:AJ45"/>
    <mergeCell ref="AB44:AF44"/>
    <mergeCell ref="AZ45:BC45"/>
    <mergeCell ref="U90:Y90"/>
    <mergeCell ref="Z90:AD90"/>
    <mergeCell ref="AE90:AI90"/>
    <mergeCell ref="X68:AB68"/>
    <mergeCell ref="AY88:BC88"/>
    <mergeCell ref="AJ88:AN88"/>
    <mergeCell ref="AT90:AX90"/>
    <mergeCell ref="AO90:AS90"/>
    <mergeCell ref="AT86:AX86"/>
    <mergeCell ref="AT87:AX87"/>
    <mergeCell ref="U87:Y87"/>
    <mergeCell ref="AH68:AL68"/>
    <mergeCell ref="AO88:AS88"/>
    <mergeCell ref="AY87:BC87"/>
    <mergeCell ref="AY86:BC86"/>
    <mergeCell ref="AO87:AS87"/>
    <mergeCell ref="AE85:AI85"/>
    <mergeCell ref="AJ87:AN87"/>
    <mergeCell ref="AW68:AY68"/>
    <mergeCell ref="AZ70:BC70"/>
    <mergeCell ref="AM68:AQ68"/>
    <mergeCell ref="AR68:AV68"/>
    <mergeCell ref="AZ68:BC68"/>
    <mergeCell ref="U88:Y88"/>
    <mergeCell ref="B69:C69"/>
    <mergeCell ref="Z80:AD83"/>
    <mergeCell ref="N69:R69"/>
    <mergeCell ref="X69:AB69"/>
    <mergeCell ref="AC69:AG69"/>
    <mergeCell ref="AE80:AI83"/>
    <mergeCell ref="B70:C70"/>
    <mergeCell ref="AM70:AQ70"/>
    <mergeCell ref="AW70:AY70"/>
    <mergeCell ref="AH69:AL69"/>
    <mergeCell ref="X70:AB70"/>
    <mergeCell ref="AM69:AQ69"/>
    <mergeCell ref="F80:J83"/>
    <mergeCell ref="AR69:AV69"/>
    <mergeCell ref="AR70:AV70"/>
    <mergeCell ref="AW69:AY69"/>
    <mergeCell ref="A75:BM76"/>
    <mergeCell ref="BD69:BG69"/>
    <mergeCell ref="AZ69:BC69"/>
    <mergeCell ref="H69:M69"/>
    <mergeCell ref="H70:M70"/>
    <mergeCell ref="U92:Y92"/>
    <mergeCell ref="P91:T91"/>
    <mergeCell ref="AE92:AI92"/>
    <mergeCell ref="AT91:AX91"/>
    <mergeCell ref="BD90:BH90"/>
    <mergeCell ref="AY90:BC90"/>
    <mergeCell ref="AJ89:AN89"/>
    <mergeCell ref="AJ90:AN90"/>
    <mergeCell ref="BD89:BH89"/>
    <mergeCell ref="AY89:BC89"/>
    <mergeCell ref="AO89:AS89"/>
    <mergeCell ref="AT89:AX89"/>
    <mergeCell ref="AO91:AS91"/>
    <mergeCell ref="U89:Y89"/>
    <mergeCell ref="Z89:AD89"/>
    <mergeCell ref="AE89:AI89"/>
    <mergeCell ref="AT92:AX92"/>
    <mergeCell ref="AO92:AS92"/>
    <mergeCell ref="Z92:AD92"/>
    <mergeCell ref="AJ92:AN92"/>
    <mergeCell ref="AJ91:AN91"/>
    <mergeCell ref="U91:Y91"/>
    <mergeCell ref="AE91:AI91"/>
    <mergeCell ref="Z91:AD91"/>
    <mergeCell ref="B68:C68"/>
    <mergeCell ref="B67:C67"/>
    <mergeCell ref="B66:C66"/>
    <mergeCell ref="AH67:AL67"/>
    <mergeCell ref="B63:C63"/>
    <mergeCell ref="N64:R64"/>
    <mergeCell ref="AC64:AG64"/>
    <mergeCell ref="S61:W61"/>
    <mergeCell ref="S64:W64"/>
    <mergeCell ref="S62:W62"/>
    <mergeCell ref="AC63:AG63"/>
    <mergeCell ref="X64:AB64"/>
    <mergeCell ref="X63:AB63"/>
    <mergeCell ref="AC61:AG61"/>
    <mergeCell ref="B61:C61"/>
    <mergeCell ref="AH62:AL62"/>
    <mergeCell ref="N66:R66"/>
    <mergeCell ref="S68:W68"/>
    <mergeCell ref="AC65:AG65"/>
    <mergeCell ref="X66:AB66"/>
    <mergeCell ref="AC66:AG66"/>
    <mergeCell ref="AC68:AG68"/>
    <mergeCell ref="AC67:AG67"/>
    <mergeCell ref="X67:AB67"/>
    <mergeCell ref="AE87:AI87"/>
    <mergeCell ref="Z88:AD88"/>
    <mergeCell ref="U86:Y86"/>
    <mergeCell ref="AH66:AL66"/>
    <mergeCell ref="U78:AI79"/>
    <mergeCell ref="U85:Y85"/>
    <mergeCell ref="X65:AB65"/>
    <mergeCell ref="AE88:AI88"/>
    <mergeCell ref="AJ86:AN86"/>
    <mergeCell ref="S65:W65"/>
    <mergeCell ref="AM67:AQ67"/>
    <mergeCell ref="Z87:AD87"/>
    <mergeCell ref="AE86:AI86"/>
    <mergeCell ref="AJ85:AN85"/>
    <mergeCell ref="AC70:AG70"/>
    <mergeCell ref="Z85:AD85"/>
    <mergeCell ref="AH70:AL70"/>
    <mergeCell ref="AJ78:BC79"/>
    <mergeCell ref="AY80:BC83"/>
    <mergeCell ref="AT80:AX83"/>
    <mergeCell ref="AO80:AS83"/>
    <mergeCell ref="Z86:AD86"/>
    <mergeCell ref="BI90:BM90"/>
    <mergeCell ref="BD78:BH83"/>
    <mergeCell ref="BK70:BM70"/>
    <mergeCell ref="BH69:BJ69"/>
    <mergeCell ref="BI88:BM88"/>
    <mergeCell ref="BI85:BM85"/>
    <mergeCell ref="BD88:BH88"/>
    <mergeCell ref="BI87:BM87"/>
    <mergeCell ref="BD86:BH86"/>
    <mergeCell ref="BD87:BH87"/>
    <mergeCell ref="BD85:BH85"/>
    <mergeCell ref="BK69:BM69"/>
    <mergeCell ref="BD70:BG70"/>
    <mergeCell ref="G17:L17"/>
    <mergeCell ref="L32:O35"/>
    <mergeCell ref="BI91:BM91"/>
    <mergeCell ref="AY91:BC91"/>
    <mergeCell ref="AY92:BC92"/>
    <mergeCell ref="BD91:BH91"/>
    <mergeCell ref="BD92:BH92"/>
    <mergeCell ref="BG1:BM2"/>
    <mergeCell ref="K86:O86"/>
    <mergeCell ref="P80:T83"/>
    <mergeCell ref="U80:Y83"/>
    <mergeCell ref="H71:M71"/>
    <mergeCell ref="L44:O44"/>
    <mergeCell ref="S63:W63"/>
    <mergeCell ref="L45:O45"/>
    <mergeCell ref="T46:W46"/>
    <mergeCell ref="BH68:BJ68"/>
    <mergeCell ref="K89:O89"/>
    <mergeCell ref="F88:J88"/>
    <mergeCell ref="AJ80:AN83"/>
    <mergeCell ref="F86:J86"/>
    <mergeCell ref="K88:O88"/>
    <mergeCell ref="F87:J87"/>
    <mergeCell ref="K87:O87"/>
    <mergeCell ref="K90:O90"/>
    <mergeCell ref="F91:J91"/>
    <mergeCell ref="F92:J92"/>
    <mergeCell ref="K91:O91"/>
    <mergeCell ref="P92:T92"/>
    <mergeCell ref="K92:O92"/>
    <mergeCell ref="P90:T90"/>
    <mergeCell ref="A78:E83"/>
    <mergeCell ref="B89:E89"/>
    <mergeCell ref="B90:E90"/>
    <mergeCell ref="B91:E91"/>
    <mergeCell ref="F89:J89"/>
    <mergeCell ref="F90:J90"/>
    <mergeCell ref="B88:E88"/>
    <mergeCell ref="F78:T79"/>
    <mergeCell ref="K85:O85"/>
    <mergeCell ref="K80:O83"/>
    <mergeCell ref="B92:E92"/>
    <mergeCell ref="P86:T86"/>
    <mergeCell ref="P89:T89"/>
    <mergeCell ref="P85:T85"/>
    <mergeCell ref="F85:J85"/>
    <mergeCell ref="P88:T88"/>
    <mergeCell ref="P87:T87"/>
    <mergeCell ref="BI92:BM92"/>
    <mergeCell ref="A4:BM5"/>
    <mergeCell ref="A14:B14"/>
    <mergeCell ref="BK13:BM13"/>
    <mergeCell ref="U13:X13"/>
    <mergeCell ref="U14:X14"/>
    <mergeCell ref="A22:B22"/>
    <mergeCell ref="M13:P13"/>
    <mergeCell ref="G21:L21"/>
    <mergeCell ref="M16:P16"/>
    <mergeCell ref="Q16:T16"/>
    <mergeCell ref="Q20:T20"/>
    <mergeCell ref="G20:L20"/>
    <mergeCell ref="M20:P20"/>
    <mergeCell ref="U20:X20"/>
    <mergeCell ref="M22:P22"/>
    <mergeCell ref="BE7:BM8"/>
    <mergeCell ref="BH10:BJ11"/>
    <mergeCell ref="BK10:BM11"/>
    <mergeCell ref="BK14:BM14"/>
    <mergeCell ref="BE14:BG14"/>
    <mergeCell ref="BH14:BJ14"/>
    <mergeCell ref="BH13:BJ13"/>
    <mergeCell ref="BE13:BG13"/>
    <mergeCell ref="BK15:BM15"/>
    <mergeCell ref="P39:S39"/>
    <mergeCell ref="L38:O38"/>
    <mergeCell ref="P38:S38"/>
    <mergeCell ref="X38:AA38"/>
    <mergeCell ref="AB39:AF39"/>
    <mergeCell ref="L39:O39"/>
    <mergeCell ref="T39:W39"/>
    <mergeCell ref="AG39:AJ39"/>
    <mergeCell ref="AG38:AJ38"/>
    <mergeCell ref="AB38:AF38"/>
    <mergeCell ref="T38:W38"/>
    <mergeCell ref="AP37:AT37"/>
    <mergeCell ref="AK38:AO38"/>
    <mergeCell ref="AK39:AO39"/>
    <mergeCell ref="AP39:AT39"/>
    <mergeCell ref="AK37:AO37"/>
    <mergeCell ref="X39:AA39"/>
    <mergeCell ref="BD32:BG35"/>
    <mergeCell ref="G30:BG31"/>
    <mergeCell ref="P33:S35"/>
    <mergeCell ref="AG20:AJ20"/>
    <mergeCell ref="AK20:AN20"/>
    <mergeCell ref="AK22:AN22"/>
    <mergeCell ref="AZ32:BC35"/>
    <mergeCell ref="L37:O37"/>
    <mergeCell ref="G38:K38"/>
    <mergeCell ref="X33:AA35"/>
    <mergeCell ref="AK21:AN21"/>
    <mergeCell ref="AK19:AN19"/>
    <mergeCell ref="AS19:AV19"/>
    <mergeCell ref="AZ37:BC37"/>
    <mergeCell ref="AZ38:BC38"/>
    <mergeCell ref="AU38:AY38"/>
    <mergeCell ref="AU37:AY37"/>
    <mergeCell ref="AB37:AF37"/>
    <mergeCell ref="AP38:AT38"/>
    <mergeCell ref="T37:W37"/>
    <mergeCell ref="P37:S37"/>
    <mergeCell ref="AG37:AJ37"/>
    <mergeCell ref="X37:AA37"/>
    <mergeCell ref="AC19:AF19"/>
    <mergeCell ref="G32:K35"/>
    <mergeCell ref="U21:X21"/>
    <mergeCell ref="U22:X22"/>
    <mergeCell ref="Y22:AB22"/>
    <mergeCell ref="Q22:T22"/>
    <mergeCell ref="AZ39:BC39"/>
    <mergeCell ref="AZ40:BC40"/>
    <mergeCell ref="AU40:AY40"/>
    <mergeCell ref="AU39:AY39"/>
    <mergeCell ref="AK41:AO41"/>
    <mergeCell ref="AP41:AT41"/>
    <mergeCell ref="AG41:AJ41"/>
    <mergeCell ref="AU41:AY41"/>
    <mergeCell ref="AZ42:BC42"/>
    <mergeCell ref="AK40:AO40"/>
    <mergeCell ref="AP40:AT40"/>
    <mergeCell ref="AG42:AJ42"/>
    <mergeCell ref="AP43:AT43"/>
    <mergeCell ref="AK43:AO43"/>
    <mergeCell ref="AK42:AO42"/>
    <mergeCell ref="AG43:AJ43"/>
    <mergeCell ref="AZ43:BC43"/>
    <mergeCell ref="AU42:AY42"/>
    <mergeCell ref="AP42:AT42"/>
    <mergeCell ref="AU43:AY43"/>
    <mergeCell ref="AU46:AY46"/>
    <mergeCell ref="AG46:AJ46"/>
    <mergeCell ref="BH55:BJ59"/>
    <mergeCell ref="BD61:BG61"/>
    <mergeCell ref="BD63:BG63"/>
    <mergeCell ref="BD65:BG65"/>
    <mergeCell ref="AZ55:BC59"/>
    <mergeCell ref="BD45:BG45"/>
    <mergeCell ref="BD55:BG59"/>
    <mergeCell ref="AU45:AY45"/>
    <mergeCell ref="BH45:BM45"/>
    <mergeCell ref="AZ64:BC64"/>
    <mergeCell ref="BK61:BM61"/>
    <mergeCell ref="BH61:BJ61"/>
    <mergeCell ref="BH46:BM46"/>
    <mergeCell ref="BH62:BJ62"/>
    <mergeCell ref="BK55:BM59"/>
    <mergeCell ref="BH63:BJ63"/>
    <mergeCell ref="BK63:BM63"/>
    <mergeCell ref="BK62:BM62"/>
    <mergeCell ref="AR57:AV59"/>
    <mergeCell ref="BD46:BG46"/>
    <mergeCell ref="BH64:BJ64"/>
    <mergeCell ref="BH65:BJ65"/>
    <mergeCell ref="BK65:BM65"/>
    <mergeCell ref="BD64:BG64"/>
    <mergeCell ref="P42:S42"/>
    <mergeCell ref="P43:S43"/>
    <mergeCell ref="T43:W43"/>
    <mergeCell ref="H63:M63"/>
    <mergeCell ref="H64:M64"/>
    <mergeCell ref="H62:M62"/>
    <mergeCell ref="N62:R62"/>
    <mergeCell ref="N63:R63"/>
    <mergeCell ref="H61:M61"/>
    <mergeCell ref="T45:W45"/>
    <mergeCell ref="N61:R61"/>
    <mergeCell ref="P46:S46"/>
    <mergeCell ref="L46:O46"/>
    <mergeCell ref="H55:M59"/>
    <mergeCell ref="G46:K46"/>
    <mergeCell ref="D63:G63"/>
    <mergeCell ref="A17:B17"/>
    <mergeCell ref="G19:L19"/>
    <mergeCell ref="G16:L16"/>
    <mergeCell ref="A20:B20"/>
    <mergeCell ref="A19:B19"/>
    <mergeCell ref="G40:K40"/>
    <mergeCell ref="L40:O40"/>
    <mergeCell ref="A18:B18"/>
    <mergeCell ref="M19:P19"/>
    <mergeCell ref="C22:E22"/>
    <mergeCell ref="G18:L18"/>
    <mergeCell ref="C18:E18"/>
    <mergeCell ref="C19:E19"/>
    <mergeCell ref="C20:E20"/>
    <mergeCell ref="C21:E21"/>
    <mergeCell ref="G22:L22"/>
    <mergeCell ref="P32:AA32"/>
    <mergeCell ref="T33:W35"/>
    <mergeCell ref="U17:X17"/>
    <mergeCell ref="U18:X18"/>
    <mergeCell ref="T42:W42"/>
    <mergeCell ref="T44:W44"/>
    <mergeCell ref="P44:S44"/>
    <mergeCell ref="C17:E17"/>
    <mergeCell ref="H67:M67"/>
    <mergeCell ref="S70:W70"/>
    <mergeCell ref="A7:F11"/>
    <mergeCell ref="A13:B13"/>
    <mergeCell ref="G15:L15"/>
    <mergeCell ref="M10:P11"/>
    <mergeCell ref="G7:BD8"/>
    <mergeCell ref="AG9:BD9"/>
    <mergeCell ref="BA15:BD15"/>
    <mergeCell ref="M15:P15"/>
    <mergeCell ref="AO14:AR14"/>
    <mergeCell ref="AS14:AV14"/>
    <mergeCell ref="A15:B15"/>
    <mergeCell ref="Q13:T13"/>
    <mergeCell ref="M14:P14"/>
    <mergeCell ref="Q14:T14"/>
    <mergeCell ref="Q15:T15"/>
    <mergeCell ref="AG14:AJ14"/>
    <mergeCell ref="AK14:AN14"/>
    <mergeCell ref="AG15:AJ15"/>
    <mergeCell ref="AK15:AN15"/>
    <mergeCell ref="S66:W66"/>
    <mergeCell ref="N65:R65"/>
    <mergeCell ref="AC14:AF14"/>
    <mergeCell ref="AC15:AF15"/>
    <mergeCell ref="M9:AF9"/>
    <mergeCell ref="G9:L11"/>
    <mergeCell ref="G13:L13"/>
    <mergeCell ref="G14:L14"/>
    <mergeCell ref="Q10:T11"/>
    <mergeCell ref="U10:X11"/>
    <mergeCell ref="AC10:AF11"/>
    <mergeCell ref="AC13:AF13"/>
    <mergeCell ref="Y13:AB13"/>
    <mergeCell ref="Y14:AB14"/>
    <mergeCell ref="Y10:AB11"/>
    <mergeCell ref="U15:X15"/>
    <mergeCell ref="Y15:AB15"/>
    <mergeCell ref="Y17:AB17"/>
    <mergeCell ref="Y18:AB18"/>
    <mergeCell ref="Y19:AB19"/>
    <mergeCell ref="M17:P17"/>
    <mergeCell ref="M18:P18"/>
    <mergeCell ref="AC21:AF21"/>
    <mergeCell ref="U16:X16"/>
    <mergeCell ref="Y16:AB16"/>
    <mergeCell ref="AC16:AF16"/>
    <mergeCell ref="AC18:AF18"/>
    <mergeCell ref="AC17:AF17"/>
    <mergeCell ref="Q19:T19"/>
    <mergeCell ref="Q21:T21"/>
    <mergeCell ref="U19:X19"/>
    <mergeCell ref="Q17:T17"/>
    <mergeCell ref="Q18:T18"/>
    <mergeCell ref="BR17:BT17"/>
    <mergeCell ref="BU17:BW17"/>
    <mergeCell ref="BX17:BZ17"/>
    <mergeCell ref="BR18:BT18"/>
    <mergeCell ref="BU18:BW18"/>
    <mergeCell ref="BX18:BZ18"/>
    <mergeCell ref="BR19:BT19"/>
    <mergeCell ref="BU19:BW19"/>
    <mergeCell ref="BX19:BZ19"/>
    <mergeCell ref="BR20:BT20"/>
    <mergeCell ref="BU20:BW20"/>
    <mergeCell ref="BX20:BZ20"/>
    <mergeCell ref="BR21:BT21"/>
    <mergeCell ref="BU21:BW21"/>
    <mergeCell ref="BX21:BZ21"/>
    <mergeCell ref="BR22:BT22"/>
    <mergeCell ref="BU22:BW22"/>
    <mergeCell ref="BX22:BZ22"/>
    <mergeCell ref="H65:M65"/>
    <mergeCell ref="H66:M66"/>
    <mergeCell ref="S67:W67"/>
    <mergeCell ref="H68:M68"/>
    <mergeCell ref="N70:R70"/>
    <mergeCell ref="S69:W69"/>
    <mergeCell ref="N68:R68"/>
    <mergeCell ref="BD67:BG67"/>
    <mergeCell ref="BD68:BG68"/>
    <mergeCell ref="N67:R67"/>
  </mergeCells>
  <phoneticPr fontId="3"/>
  <conditionalFormatting sqref="B65:C70 A25:B25 A41:B46 A18:B23">
    <cfRule type="expression" dxfId="304" priority="301" stopIfTrue="1">
      <formula>YEAR(C18)=YEAR(C17)</formula>
    </cfRule>
  </conditionalFormatting>
  <conditionalFormatting sqref="A88">
    <cfRule type="expression" dxfId="303" priority="302" stopIfTrue="1">
      <formula>A88=A87</formula>
    </cfRule>
  </conditionalFormatting>
  <conditionalFormatting sqref="A40:B40 A24:B24">
    <cfRule type="expression" dxfId="302" priority="303" stopIfTrue="1">
      <formula>YEAR(C24)=YEAR(C22)</formula>
    </cfRule>
  </conditionalFormatting>
  <conditionalFormatting sqref="A17:B17">
    <cfRule type="expression" dxfId="301" priority="304" stopIfTrue="1">
      <formula>YEAR(C17)=YEAY(C16)</formula>
    </cfRule>
  </conditionalFormatting>
  <conditionalFormatting sqref="A93">
    <cfRule type="expression" dxfId="300" priority="305" stopIfTrue="1">
      <formula>A93=A91</formula>
    </cfRule>
  </conditionalFormatting>
  <conditionalFormatting sqref="A89:A91">
    <cfRule type="expression" dxfId="299" priority="300" stopIfTrue="1">
      <formula>A89=A88</formula>
    </cfRule>
  </conditionalFormatting>
  <conditionalFormatting sqref="A92">
    <cfRule type="expression" dxfId="298" priority="299" stopIfTrue="1">
      <formula>A92=A91</formula>
    </cfRule>
  </conditionalFormatting>
  <conditionalFormatting sqref="A91">
    <cfRule type="expression" dxfId="297" priority="298" stopIfTrue="1">
      <formula>A91=A90</formula>
    </cfRule>
  </conditionalFormatting>
  <conditionalFormatting sqref="A91">
    <cfRule type="expression" dxfId="296" priority="297" stopIfTrue="1">
      <formula>A91=A90</formula>
    </cfRule>
  </conditionalFormatting>
  <conditionalFormatting sqref="A90">
    <cfRule type="expression" dxfId="295" priority="296" stopIfTrue="1">
      <formula>A90=A89</formula>
    </cfRule>
  </conditionalFormatting>
  <conditionalFormatting sqref="A91">
    <cfRule type="expression" dxfId="294" priority="295" stopIfTrue="1">
      <formula>A91=A90</formula>
    </cfRule>
  </conditionalFormatting>
  <conditionalFormatting sqref="A90">
    <cfRule type="expression" dxfId="293" priority="294" stopIfTrue="1">
      <formula>A90=A89</formula>
    </cfRule>
  </conditionalFormatting>
  <conditionalFormatting sqref="A90">
    <cfRule type="expression" dxfId="292" priority="293" stopIfTrue="1">
      <formula>A90=A89</formula>
    </cfRule>
  </conditionalFormatting>
  <conditionalFormatting sqref="A89">
    <cfRule type="expression" dxfId="291" priority="292" stopIfTrue="1">
      <formula>A89=A88</formula>
    </cfRule>
  </conditionalFormatting>
  <conditionalFormatting sqref="A91">
    <cfRule type="expression" dxfId="290" priority="291" stopIfTrue="1">
      <formula>A91=A90</formula>
    </cfRule>
  </conditionalFormatting>
  <conditionalFormatting sqref="A90">
    <cfRule type="expression" dxfId="289" priority="290" stopIfTrue="1">
      <formula>A90=A89</formula>
    </cfRule>
  </conditionalFormatting>
  <conditionalFormatting sqref="A90">
    <cfRule type="expression" dxfId="288" priority="289" stopIfTrue="1">
      <formula>A90=A89</formula>
    </cfRule>
  </conditionalFormatting>
  <conditionalFormatting sqref="A89">
    <cfRule type="expression" dxfId="287" priority="288" stopIfTrue="1">
      <formula>A89=A88</formula>
    </cfRule>
  </conditionalFormatting>
  <conditionalFormatting sqref="A90">
    <cfRule type="expression" dxfId="286" priority="287" stopIfTrue="1">
      <formula>A90=A89</formula>
    </cfRule>
  </conditionalFormatting>
  <conditionalFormatting sqref="A89">
    <cfRule type="expression" dxfId="285" priority="286" stopIfTrue="1">
      <formula>A89=A88</formula>
    </cfRule>
  </conditionalFormatting>
  <conditionalFormatting sqref="A89">
    <cfRule type="expression" dxfId="284" priority="285" stopIfTrue="1">
      <formula>A89=A88</formula>
    </cfRule>
  </conditionalFormatting>
  <conditionalFormatting sqref="A91">
    <cfRule type="expression" dxfId="283" priority="284" stopIfTrue="1">
      <formula>A91=A90</formula>
    </cfRule>
  </conditionalFormatting>
  <conditionalFormatting sqref="A90">
    <cfRule type="expression" dxfId="282" priority="283" stopIfTrue="1">
      <formula>A90=A89</formula>
    </cfRule>
  </conditionalFormatting>
  <conditionalFormatting sqref="A90">
    <cfRule type="expression" dxfId="281" priority="282" stopIfTrue="1">
      <formula>A90=A89</formula>
    </cfRule>
  </conditionalFormatting>
  <conditionalFormatting sqref="A89">
    <cfRule type="expression" dxfId="280" priority="281" stopIfTrue="1">
      <formula>A89=A88</formula>
    </cfRule>
  </conditionalFormatting>
  <conditionalFormatting sqref="A90">
    <cfRule type="expression" dxfId="279" priority="280" stopIfTrue="1">
      <formula>A90=A89</formula>
    </cfRule>
  </conditionalFormatting>
  <conditionalFormatting sqref="A89">
    <cfRule type="expression" dxfId="278" priority="279" stopIfTrue="1">
      <formula>A89=A88</formula>
    </cfRule>
  </conditionalFormatting>
  <conditionalFormatting sqref="A89">
    <cfRule type="expression" dxfId="277" priority="278" stopIfTrue="1">
      <formula>A89=A88</formula>
    </cfRule>
  </conditionalFormatting>
  <conditionalFormatting sqref="A90">
    <cfRule type="expression" dxfId="276" priority="277" stopIfTrue="1">
      <formula>A90=A89</formula>
    </cfRule>
  </conditionalFormatting>
  <conditionalFormatting sqref="A89">
    <cfRule type="expression" dxfId="275" priority="276" stopIfTrue="1">
      <formula>A89=A88</formula>
    </cfRule>
  </conditionalFormatting>
  <conditionalFormatting sqref="A89">
    <cfRule type="expression" dxfId="274" priority="275" stopIfTrue="1">
      <formula>A89=A88</formula>
    </cfRule>
  </conditionalFormatting>
  <conditionalFormatting sqref="A89">
    <cfRule type="expression" dxfId="273" priority="274" stopIfTrue="1">
      <formula>A89=A88</formula>
    </cfRule>
  </conditionalFormatting>
  <conditionalFormatting sqref="A91">
    <cfRule type="expression" dxfId="272" priority="273" stopIfTrue="1">
      <formula>A91=A90</formula>
    </cfRule>
  </conditionalFormatting>
  <conditionalFormatting sqref="A90">
    <cfRule type="expression" dxfId="271" priority="272" stopIfTrue="1">
      <formula>A90=A89</formula>
    </cfRule>
  </conditionalFormatting>
  <conditionalFormatting sqref="A90">
    <cfRule type="expression" dxfId="270" priority="271" stopIfTrue="1">
      <formula>A90=A89</formula>
    </cfRule>
  </conditionalFormatting>
  <conditionalFormatting sqref="A89">
    <cfRule type="expression" dxfId="269" priority="270" stopIfTrue="1">
      <formula>A89=A88</formula>
    </cfRule>
  </conditionalFormatting>
  <conditionalFormatting sqref="A90">
    <cfRule type="expression" dxfId="268" priority="269" stopIfTrue="1">
      <formula>A90=A89</formula>
    </cfRule>
  </conditionalFormatting>
  <conditionalFormatting sqref="A89">
    <cfRule type="expression" dxfId="267" priority="268" stopIfTrue="1">
      <formula>A89=A88</formula>
    </cfRule>
  </conditionalFormatting>
  <conditionalFormatting sqref="A89">
    <cfRule type="expression" dxfId="266" priority="267" stopIfTrue="1">
      <formula>A89=A88</formula>
    </cfRule>
  </conditionalFormatting>
  <conditionalFormatting sqref="A90">
    <cfRule type="expression" dxfId="265" priority="266" stopIfTrue="1">
      <formula>A90=A89</formula>
    </cfRule>
  </conditionalFormatting>
  <conditionalFormatting sqref="A89">
    <cfRule type="expression" dxfId="264" priority="265" stopIfTrue="1">
      <formula>A89=A88</formula>
    </cfRule>
  </conditionalFormatting>
  <conditionalFormatting sqref="A89">
    <cfRule type="expression" dxfId="263" priority="264" stopIfTrue="1">
      <formula>A89=A88</formula>
    </cfRule>
  </conditionalFormatting>
  <conditionalFormatting sqref="A89">
    <cfRule type="expression" dxfId="262" priority="263" stopIfTrue="1">
      <formula>A89=A88</formula>
    </cfRule>
  </conditionalFormatting>
  <conditionalFormatting sqref="A90">
    <cfRule type="expression" dxfId="261" priority="262" stopIfTrue="1">
      <formula>A90=A89</formula>
    </cfRule>
  </conditionalFormatting>
  <conditionalFormatting sqref="A89">
    <cfRule type="expression" dxfId="260" priority="261" stopIfTrue="1">
      <formula>A89=A88</formula>
    </cfRule>
  </conditionalFormatting>
  <conditionalFormatting sqref="A89">
    <cfRule type="expression" dxfId="259" priority="260" stopIfTrue="1">
      <formula>A89=A88</formula>
    </cfRule>
  </conditionalFormatting>
  <conditionalFormatting sqref="A89">
    <cfRule type="expression" dxfId="258" priority="259" stopIfTrue="1">
      <formula>A89=A88</formula>
    </cfRule>
  </conditionalFormatting>
  <conditionalFormatting sqref="A89">
    <cfRule type="expression" dxfId="257" priority="258" stopIfTrue="1">
      <formula>A89=A88</formula>
    </cfRule>
  </conditionalFormatting>
  <conditionalFormatting sqref="A91">
    <cfRule type="expression" dxfId="256" priority="257" stopIfTrue="1">
      <formula>A91=A90</formula>
    </cfRule>
  </conditionalFormatting>
  <conditionalFormatting sqref="A90">
    <cfRule type="expression" dxfId="255" priority="256" stopIfTrue="1">
      <formula>A90=A89</formula>
    </cfRule>
  </conditionalFormatting>
  <conditionalFormatting sqref="A90">
    <cfRule type="expression" dxfId="254" priority="255" stopIfTrue="1">
      <formula>A90=A89</formula>
    </cfRule>
  </conditionalFormatting>
  <conditionalFormatting sqref="A89">
    <cfRule type="expression" dxfId="253" priority="254" stopIfTrue="1">
      <formula>A89=A88</formula>
    </cfRule>
  </conditionalFormatting>
  <conditionalFormatting sqref="A90">
    <cfRule type="expression" dxfId="252" priority="253" stopIfTrue="1">
      <formula>A90=A89</formula>
    </cfRule>
  </conditionalFormatting>
  <conditionalFormatting sqref="A89">
    <cfRule type="expression" dxfId="251" priority="252" stopIfTrue="1">
      <formula>A89=A88</formula>
    </cfRule>
  </conditionalFormatting>
  <conditionalFormatting sqref="A89">
    <cfRule type="expression" dxfId="250" priority="251" stopIfTrue="1">
      <formula>A89=A88</formula>
    </cfRule>
  </conditionalFormatting>
  <conditionalFormatting sqref="A90">
    <cfRule type="expression" dxfId="249" priority="250" stopIfTrue="1">
      <formula>A90=A89</formula>
    </cfRule>
  </conditionalFormatting>
  <conditionalFormatting sqref="A89">
    <cfRule type="expression" dxfId="248" priority="249" stopIfTrue="1">
      <formula>A89=A88</formula>
    </cfRule>
  </conditionalFormatting>
  <conditionalFormatting sqref="A89">
    <cfRule type="expression" dxfId="247" priority="248" stopIfTrue="1">
      <formula>A89=A88</formula>
    </cfRule>
  </conditionalFormatting>
  <conditionalFormatting sqref="A89">
    <cfRule type="expression" dxfId="246" priority="247" stopIfTrue="1">
      <formula>A89=A88</formula>
    </cfRule>
  </conditionalFormatting>
  <conditionalFormatting sqref="A90">
    <cfRule type="expression" dxfId="245" priority="246" stopIfTrue="1">
      <formula>A90=A89</formula>
    </cfRule>
  </conditionalFormatting>
  <conditionalFormatting sqref="A89">
    <cfRule type="expression" dxfId="244" priority="245" stopIfTrue="1">
      <formula>A89=A88</formula>
    </cfRule>
  </conditionalFormatting>
  <conditionalFormatting sqref="A89">
    <cfRule type="expression" dxfId="243" priority="244" stopIfTrue="1">
      <formula>A89=A88</formula>
    </cfRule>
  </conditionalFormatting>
  <conditionalFormatting sqref="A89">
    <cfRule type="expression" dxfId="242" priority="243" stopIfTrue="1">
      <formula>A89=A88</formula>
    </cfRule>
  </conditionalFormatting>
  <conditionalFormatting sqref="A89">
    <cfRule type="expression" dxfId="241" priority="242" stopIfTrue="1">
      <formula>A89=A88</formula>
    </cfRule>
  </conditionalFormatting>
  <conditionalFormatting sqref="A90">
    <cfRule type="expression" dxfId="240" priority="241" stopIfTrue="1">
      <formula>A90=A89</formula>
    </cfRule>
  </conditionalFormatting>
  <conditionalFormatting sqref="A89">
    <cfRule type="expression" dxfId="239" priority="240" stopIfTrue="1">
      <formula>A89=A88</formula>
    </cfRule>
  </conditionalFormatting>
  <conditionalFormatting sqref="A89">
    <cfRule type="expression" dxfId="238" priority="239" stopIfTrue="1">
      <formula>A89=A88</formula>
    </cfRule>
  </conditionalFormatting>
  <conditionalFormatting sqref="A89">
    <cfRule type="expression" dxfId="237" priority="238" stopIfTrue="1">
      <formula>A89=A88</formula>
    </cfRule>
  </conditionalFormatting>
  <conditionalFormatting sqref="A89">
    <cfRule type="expression" dxfId="236" priority="237" stopIfTrue="1">
      <formula>A89=A88</formula>
    </cfRule>
  </conditionalFormatting>
  <conditionalFormatting sqref="A89">
    <cfRule type="expression" dxfId="235" priority="236" stopIfTrue="1">
      <formula>A89=A88</formula>
    </cfRule>
  </conditionalFormatting>
  <conditionalFormatting sqref="A91">
    <cfRule type="expression" dxfId="234" priority="235" stopIfTrue="1">
      <formula>A91=A90</formula>
    </cfRule>
  </conditionalFormatting>
  <conditionalFormatting sqref="A90">
    <cfRule type="expression" dxfId="233" priority="234" stopIfTrue="1">
      <formula>A90=A89</formula>
    </cfRule>
  </conditionalFormatting>
  <conditionalFormatting sqref="A90">
    <cfRule type="expression" dxfId="232" priority="233" stopIfTrue="1">
      <formula>A90=A89</formula>
    </cfRule>
  </conditionalFormatting>
  <conditionalFormatting sqref="A89">
    <cfRule type="expression" dxfId="231" priority="232" stopIfTrue="1">
      <formula>A89=A88</formula>
    </cfRule>
  </conditionalFormatting>
  <conditionalFormatting sqref="A90">
    <cfRule type="expression" dxfId="230" priority="231" stopIfTrue="1">
      <formula>A90=A89</formula>
    </cfRule>
  </conditionalFormatting>
  <conditionalFormatting sqref="A89">
    <cfRule type="expression" dxfId="229" priority="230" stopIfTrue="1">
      <formula>A89=A88</formula>
    </cfRule>
  </conditionalFormatting>
  <conditionalFormatting sqref="A89">
    <cfRule type="expression" dxfId="228" priority="229" stopIfTrue="1">
      <formula>A89=A88</formula>
    </cfRule>
  </conditionalFormatting>
  <conditionalFormatting sqref="A90">
    <cfRule type="expression" dxfId="227" priority="228" stopIfTrue="1">
      <formula>A90=A89</formula>
    </cfRule>
  </conditionalFormatting>
  <conditionalFormatting sqref="A89">
    <cfRule type="expression" dxfId="226" priority="227" stopIfTrue="1">
      <formula>A89=A88</formula>
    </cfRule>
  </conditionalFormatting>
  <conditionalFormatting sqref="A89">
    <cfRule type="expression" dxfId="225" priority="226" stopIfTrue="1">
      <formula>A89=A88</formula>
    </cfRule>
  </conditionalFormatting>
  <conditionalFormatting sqref="A89">
    <cfRule type="expression" dxfId="224" priority="225" stopIfTrue="1">
      <formula>A89=A88</formula>
    </cfRule>
  </conditionalFormatting>
  <conditionalFormatting sqref="A90">
    <cfRule type="expression" dxfId="223" priority="224" stopIfTrue="1">
      <formula>A90=A89</formula>
    </cfRule>
  </conditionalFormatting>
  <conditionalFormatting sqref="A89">
    <cfRule type="expression" dxfId="222" priority="223" stopIfTrue="1">
      <formula>A89=A88</formula>
    </cfRule>
  </conditionalFormatting>
  <conditionalFormatting sqref="A89">
    <cfRule type="expression" dxfId="221" priority="222" stopIfTrue="1">
      <formula>A89=A88</formula>
    </cfRule>
  </conditionalFormatting>
  <conditionalFormatting sqref="A89">
    <cfRule type="expression" dxfId="220" priority="221" stopIfTrue="1">
      <formula>A89=A88</formula>
    </cfRule>
  </conditionalFormatting>
  <conditionalFormatting sqref="A89">
    <cfRule type="expression" dxfId="219" priority="220" stopIfTrue="1">
      <formula>A89=A88</formula>
    </cfRule>
  </conditionalFormatting>
  <conditionalFormatting sqref="A90">
    <cfRule type="expression" dxfId="218" priority="219" stopIfTrue="1">
      <formula>A90=A89</formula>
    </cfRule>
  </conditionalFormatting>
  <conditionalFormatting sqref="A89">
    <cfRule type="expression" dxfId="217" priority="218" stopIfTrue="1">
      <formula>A89=A88</formula>
    </cfRule>
  </conditionalFormatting>
  <conditionalFormatting sqref="A89">
    <cfRule type="expression" dxfId="216" priority="217" stopIfTrue="1">
      <formula>A89=A88</formula>
    </cfRule>
  </conditionalFormatting>
  <conditionalFormatting sqref="A89">
    <cfRule type="expression" dxfId="215" priority="216" stopIfTrue="1">
      <formula>A89=A88</formula>
    </cfRule>
  </conditionalFormatting>
  <conditionalFormatting sqref="A89">
    <cfRule type="expression" dxfId="214" priority="215" stopIfTrue="1">
      <formula>A89=A88</formula>
    </cfRule>
  </conditionalFormatting>
  <conditionalFormatting sqref="A89">
    <cfRule type="expression" dxfId="213" priority="214" stopIfTrue="1">
      <formula>A89=A88</formula>
    </cfRule>
  </conditionalFormatting>
  <conditionalFormatting sqref="A90">
    <cfRule type="expression" dxfId="212" priority="213" stopIfTrue="1">
      <formula>A90=A89</formula>
    </cfRule>
  </conditionalFormatting>
  <conditionalFormatting sqref="A89">
    <cfRule type="expression" dxfId="211" priority="212" stopIfTrue="1">
      <formula>A89=A88</formula>
    </cfRule>
  </conditionalFormatting>
  <conditionalFormatting sqref="A89">
    <cfRule type="expression" dxfId="210" priority="211" stopIfTrue="1">
      <formula>A89=A88</formula>
    </cfRule>
  </conditionalFormatting>
  <conditionalFormatting sqref="A89">
    <cfRule type="expression" dxfId="209" priority="210" stopIfTrue="1">
      <formula>A89=A88</formula>
    </cfRule>
  </conditionalFormatting>
  <conditionalFormatting sqref="A89">
    <cfRule type="expression" dxfId="208" priority="209" stopIfTrue="1">
      <formula>A89=A88</formula>
    </cfRule>
  </conditionalFormatting>
  <conditionalFormatting sqref="A89">
    <cfRule type="expression" dxfId="207" priority="208" stopIfTrue="1">
      <formula>A89=A88</formula>
    </cfRule>
  </conditionalFormatting>
  <conditionalFormatting sqref="A89">
    <cfRule type="expression" dxfId="206" priority="207" stopIfTrue="1">
      <formula>A89=A88</formula>
    </cfRule>
  </conditionalFormatting>
  <conditionalFormatting sqref="A91">
    <cfRule type="expression" dxfId="205" priority="206" stopIfTrue="1">
      <formula>A91=A90</formula>
    </cfRule>
  </conditionalFormatting>
  <conditionalFormatting sqref="A90">
    <cfRule type="expression" dxfId="204" priority="205" stopIfTrue="1">
      <formula>A90=A89</formula>
    </cfRule>
  </conditionalFormatting>
  <conditionalFormatting sqref="A90">
    <cfRule type="expression" dxfId="203" priority="204" stopIfTrue="1">
      <formula>A90=A89</formula>
    </cfRule>
  </conditionalFormatting>
  <conditionalFormatting sqref="A89">
    <cfRule type="expression" dxfId="202" priority="203" stopIfTrue="1">
      <formula>A89=A88</formula>
    </cfRule>
  </conditionalFormatting>
  <conditionalFormatting sqref="A90">
    <cfRule type="expression" dxfId="201" priority="202" stopIfTrue="1">
      <formula>A90=A89</formula>
    </cfRule>
  </conditionalFormatting>
  <conditionalFormatting sqref="A89">
    <cfRule type="expression" dxfId="200" priority="201" stopIfTrue="1">
      <formula>A89=A88</formula>
    </cfRule>
  </conditionalFormatting>
  <conditionalFormatting sqref="A89">
    <cfRule type="expression" dxfId="199" priority="200" stopIfTrue="1">
      <formula>A89=A88</formula>
    </cfRule>
  </conditionalFormatting>
  <conditionalFormatting sqref="A90">
    <cfRule type="expression" dxfId="198" priority="199" stopIfTrue="1">
      <formula>A90=A89</formula>
    </cfRule>
  </conditionalFormatting>
  <conditionalFormatting sqref="A89">
    <cfRule type="expression" dxfId="197" priority="198" stopIfTrue="1">
      <formula>A89=A88</formula>
    </cfRule>
  </conditionalFormatting>
  <conditionalFormatting sqref="A89">
    <cfRule type="expression" dxfId="196" priority="197" stopIfTrue="1">
      <formula>A89=A88</formula>
    </cfRule>
  </conditionalFormatting>
  <conditionalFormatting sqref="A89">
    <cfRule type="expression" dxfId="195" priority="196" stopIfTrue="1">
      <formula>A89=A88</formula>
    </cfRule>
  </conditionalFormatting>
  <conditionalFormatting sqref="A90">
    <cfRule type="expression" dxfId="194" priority="195" stopIfTrue="1">
      <formula>A90=A89</formula>
    </cfRule>
  </conditionalFormatting>
  <conditionalFormatting sqref="A89">
    <cfRule type="expression" dxfId="193" priority="194" stopIfTrue="1">
      <formula>A89=A88</formula>
    </cfRule>
  </conditionalFormatting>
  <conditionalFormatting sqref="A89">
    <cfRule type="expression" dxfId="192" priority="193" stopIfTrue="1">
      <formula>A89=A88</formula>
    </cfRule>
  </conditionalFormatting>
  <conditionalFormatting sqref="A89">
    <cfRule type="expression" dxfId="191" priority="192" stopIfTrue="1">
      <formula>A89=A88</formula>
    </cfRule>
  </conditionalFormatting>
  <conditionalFormatting sqref="A89">
    <cfRule type="expression" dxfId="190" priority="191" stopIfTrue="1">
      <formula>A89=A88</formula>
    </cfRule>
  </conditionalFormatting>
  <conditionalFormatting sqref="A90">
    <cfRule type="expression" dxfId="189" priority="190" stopIfTrue="1">
      <formula>A90=A89</formula>
    </cfRule>
  </conditionalFormatting>
  <conditionalFormatting sqref="A89">
    <cfRule type="expression" dxfId="188" priority="189" stopIfTrue="1">
      <formula>A89=A88</formula>
    </cfRule>
  </conditionalFormatting>
  <conditionalFormatting sqref="A89">
    <cfRule type="expression" dxfId="187" priority="188" stopIfTrue="1">
      <formula>A89=A88</formula>
    </cfRule>
  </conditionalFormatting>
  <conditionalFormatting sqref="A89">
    <cfRule type="expression" dxfId="186" priority="187" stopIfTrue="1">
      <formula>A89=A88</formula>
    </cfRule>
  </conditionalFormatting>
  <conditionalFormatting sqref="A89">
    <cfRule type="expression" dxfId="185" priority="186" stopIfTrue="1">
      <formula>A89=A88</formula>
    </cfRule>
  </conditionalFormatting>
  <conditionalFormatting sqref="A89">
    <cfRule type="expression" dxfId="184" priority="185" stopIfTrue="1">
      <formula>A89=A88</formula>
    </cfRule>
  </conditionalFormatting>
  <conditionalFormatting sqref="A90">
    <cfRule type="expression" dxfId="183" priority="184" stopIfTrue="1">
      <formula>A90=A89</formula>
    </cfRule>
  </conditionalFormatting>
  <conditionalFormatting sqref="A89">
    <cfRule type="expression" dxfId="182" priority="183" stopIfTrue="1">
      <formula>A89=A88</formula>
    </cfRule>
  </conditionalFormatting>
  <conditionalFormatting sqref="A89">
    <cfRule type="expression" dxfId="181" priority="182" stopIfTrue="1">
      <formula>A89=A88</formula>
    </cfRule>
  </conditionalFormatting>
  <conditionalFormatting sqref="A89">
    <cfRule type="expression" dxfId="180" priority="181" stopIfTrue="1">
      <formula>A89=A88</formula>
    </cfRule>
  </conditionalFormatting>
  <conditionalFormatting sqref="A89">
    <cfRule type="expression" dxfId="179" priority="180" stopIfTrue="1">
      <formula>A89=A88</formula>
    </cfRule>
  </conditionalFormatting>
  <conditionalFormatting sqref="A89">
    <cfRule type="expression" dxfId="178" priority="179" stopIfTrue="1">
      <formula>A89=A88</formula>
    </cfRule>
  </conditionalFormatting>
  <conditionalFormatting sqref="A89">
    <cfRule type="expression" dxfId="177" priority="178" stopIfTrue="1">
      <formula>A89=A88</formula>
    </cfRule>
  </conditionalFormatting>
  <conditionalFormatting sqref="A90">
    <cfRule type="expression" dxfId="176" priority="177" stopIfTrue="1">
      <formula>A90=A89</formula>
    </cfRule>
  </conditionalFormatting>
  <conditionalFormatting sqref="A89">
    <cfRule type="expression" dxfId="175" priority="176" stopIfTrue="1">
      <formula>A89=A88</formula>
    </cfRule>
  </conditionalFormatting>
  <conditionalFormatting sqref="A89">
    <cfRule type="expression" dxfId="174" priority="175" stopIfTrue="1">
      <formula>A89=A88</formula>
    </cfRule>
  </conditionalFormatting>
  <conditionalFormatting sqref="A89">
    <cfRule type="expression" dxfId="173" priority="174" stopIfTrue="1">
      <formula>A89=A88</formula>
    </cfRule>
  </conditionalFormatting>
  <conditionalFormatting sqref="A89">
    <cfRule type="expression" dxfId="172" priority="173" stopIfTrue="1">
      <formula>A89=A88</formula>
    </cfRule>
  </conditionalFormatting>
  <conditionalFormatting sqref="A89">
    <cfRule type="expression" dxfId="171" priority="172" stopIfTrue="1">
      <formula>A89=A88</formula>
    </cfRule>
  </conditionalFormatting>
  <conditionalFormatting sqref="A89">
    <cfRule type="expression" dxfId="170" priority="171" stopIfTrue="1">
      <formula>A89=A88</formula>
    </cfRule>
  </conditionalFormatting>
  <conditionalFormatting sqref="A89">
    <cfRule type="expression" dxfId="169" priority="170" stopIfTrue="1">
      <formula>A89=A88</formula>
    </cfRule>
  </conditionalFormatting>
  <conditionalFormatting sqref="A91">
    <cfRule type="expression" dxfId="168" priority="169" stopIfTrue="1">
      <formula>A91=A90</formula>
    </cfRule>
  </conditionalFormatting>
  <conditionalFormatting sqref="A90">
    <cfRule type="expression" dxfId="167" priority="168" stopIfTrue="1">
      <formula>A90=A89</formula>
    </cfRule>
  </conditionalFormatting>
  <conditionalFormatting sqref="A90">
    <cfRule type="expression" dxfId="166" priority="167" stopIfTrue="1">
      <formula>A90=A89</formula>
    </cfRule>
  </conditionalFormatting>
  <conditionalFormatting sqref="A89">
    <cfRule type="expression" dxfId="165" priority="166" stopIfTrue="1">
      <formula>A89=A88</formula>
    </cfRule>
  </conditionalFormatting>
  <conditionalFormatting sqref="A90">
    <cfRule type="expression" dxfId="164" priority="165" stopIfTrue="1">
      <formula>A90=A89</formula>
    </cfRule>
  </conditionalFormatting>
  <conditionalFormatting sqref="A89">
    <cfRule type="expression" dxfId="163" priority="164" stopIfTrue="1">
      <formula>A89=A88</formula>
    </cfRule>
  </conditionalFormatting>
  <conditionalFormatting sqref="A89">
    <cfRule type="expression" dxfId="162" priority="163" stopIfTrue="1">
      <formula>A89=A88</formula>
    </cfRule>
  </conditionalFormatting>
  <conditionalFormatting sqref="A90">
    <cfRule type="expression" dxfId="161" priority="162" stopIfTrue="1">
      <formula>A90=A89</formula>
    </cfRule>
  </conditionalFormatting>
  <conditionalFormatting sqref="A89">
    <cfRule type="expression" dxfId="160" priority="161" stopIfTrue="1">
      <formula>A89=A88</formula>
    </cfRule>
  </conditionalFormatting>
  <conditionalFormatting sqref="A89">
    <cfRule type="expression" dxfId="159" priority="160" stopIfTrue="1">
      <formula>A89=A88</formula>
    </cfRule>
  </conditionalFormatting>
  <conditionalFormatting sqref="A89">
    <cfRule type="expression" dxfId="158" priority="159" stopIfTrue="1">
      <formula>A89=A88</formula>
    </cfRule>
  </conditionalFormatting>
  <conditionalFormatting sqref="A90">
    <cfRule type="expression" dxfId="157" priority="158" stopIfTrue="1">
      <formula>A90=A89</formula>
    </cfRule>
  </conditionalFormatting>
  <conditionalFormatting sqref="A89">
    <cfRule type="expression" dxfId="156" priority="157" stopIfTrue="1">
      <formula>A89=A88</formula>
    </cfRule>
  </conditionalFormatting>
  <conditionalFormatting sqref="A89">
    <cfRule type="expression" dxfId="155" priority="156" stopIfTrue="1">
      <formula>A89=A88</formula>
    </cfRule>
  </conditionalFormatting>
  <conditionalFormatting sqref="A89">
    <cfRule type="expression" dxfId="154" priority="155" stopIfTrue="1">
      <formula>A89=A88</formula>
    </cfRule>
  </conditionalFormatting>
  <conditionalFormatting sqref="A89">
    <cfRule type="expression" dxfId="153" priority="154" stopIfTrue="1">
      <formula>A89=A88</formula>
    </cfRule>
  </conditionalFormatting>
  <conditionalFormatting sqref="A90">
    <cfRule type="expression" dxfId="152" priority="153" stopIfTrue="1">
      <formula>A90=A89</formula>
    </cfRule>
  </conditionalFormatting>
  <conditionalFormatting sqref="A89">
    <cfRule type="expression" dxfId="151" priority="152" stopIfTrue="1">
      <formula>A89=A88</formula>
    </cfRule>
  </conditionalFormatting>
  <conditionalFormatting sqref="A89">
    <cfRule type="expression" dxfId="150" priority="151" stopIfTrue="1">
      <formula>A89=A88</formula>
    </cfRule>
  </conditionalFormatting>
  <conditionalFormatting sqref="A89">
    <cfRule type="expression" dxfId="149" priority="150" stopIfTrue="1">
      <formula>A89=A88</formula>
    </cfRule>
  </conditionalFormatting>
  <conditionalFormatting sqref="A89">
    <cfRule type="expression" dxfId="148" priority="149" stopIfTrue="1">
      <formula>A89=A88</formula>
    </cfRule>
  </conditionalFormatting>
  <conditionalFormatting sqref="A89">
    <cfRule type="expression" dxfId="147" priority="148" stopIfTrue="1">
      <formula>A89=A88</formula>
    </cfRule>
  </conditionalFormatting>
  <conditionalFormatting sqref="A90">
    <cfRule type="expression" dxfId="146" priority="147" stopIfTrue="1">
      <formula>A90=A89</formula>
    </cfRule>
  </conditionalFormatting>
  <conditionalFormatting sqref="A89">
    <cfRule type="expression" dxfId="145" priority="146" stopIfTrue="1">
      <formula>A89=A88</formula>
    </cfRule>
  </conditionalFormatting>
  <conditionalFormatting sqref="A89">
    <cfRule type="expression" dxfId="144" priority="145" stopIfTrue="1">
      <formula>A89=A88</formula>
    </cfRule>
  </conditionalFormatting>
  <conditionalFormatting sqref="A89">
    <cfRule type="expression" dxfId="143" priority="144" stopIfTrue="1">
      <formula>A89=A88</formula>
    </cfRule>
  </conditionalFormatting>
  <conditionalFormatting sqref="A89">
    <cfRule type="expression" dxfId="142" priority="143" stopIfTrue="1">
      <formula>A89=A88</formula>
    </cfRule>
  </conditionalFormatting>
  <conditionalFormatting sqref="A89">
    <cfRule type="expression" dxfId="141" priority="142" stopIfTrue="1">
      <formula>A89=A88</formula>
    </cfRule>
  </conditionalFormatting>
  <conditionalFormatting sqref="A89">
    <cfRule type="expression" dxfId="140" priority="141" stopIfTrue="1">
      <formula>A89=A88</formula>
    </cfRule>
  </conditionalFormatting>
  <conditionalFormatting sqref="A90">
    <cfRule type="expression" dxfId="139" priority="140" stopIfTrue="1">
      <formula>A90=A89</formula>
    </cfRule>
  </conditionalFormatting>
  <conditionalFormatting sqref="A89">
    <cfRule type="expression" dxfId="138" priority="139" stopIfTrue="1">
      <formula>A89=A88</formula>
    </cfRule>
  </conditionalFormatting>
  <conditionalFormatting sqref="A89">
    <cfRule type="expression" dxfId="137" priority="138" stopIfTrue="1">
      <formula>A89=A88</formula>
    </cfRule>
  </conditionalFormatting>
  <conditionalFormatting sqref="A89">
    <cfRule type="expression" dxfId="136" priority="137" stopIfTrue="1">
      <formula>A89=A88</formula>
    </cfRule>
  </conditionalFormatting>
  <conditionalFormatting sqref="A89">
    <cfRule type="expression" dxfId="135" priority="136" stopIfTrue="1">
      <formula>A89=A88</formula>
    </cfRule>
  </conditionalFormatting>
  <conditionalFormatting sqref="A89">
    <cfRule type="expression" dxfId="134" priority="135" stopIfTrue="1">
      <formula>A89=A88</formula>
    </cfRule>
  </conditionalFormatting>
  <conditionalFormatting sqref="A89">
    <cfRule type="expression" dxfId="133" priority="134" stopIfTrue="1">
      <formula>A89=A88</formula>
    </cfRule>
  </conditionalFormatting>
  <conditionalFormatting sqref="A89">
    <cfRule type="expression" dxfId="132" priority="133" stopIfTrue="1">
      <formula>A89=A88</formula>
    </cfRule>
  </conditionalFormatting>
  <conditionalFormatting sqref="A90">
    <cfRule type="expression" dxfId="131" priority="132" stopIfTrue="1">
      <formula>A90=A89</formula>
    </cfRule>
  </conditionalFormatting>
  <conditionalFormatting sqref="A89">
    <cfRule type="expression" dxfId="130" priority="131" stopIfTrue="1">
      <formula>A89=A88</formula>
    </cfRule>
  </conditionalFormatting>
  <conditionalFormatting sqref="A89">
    <cfRule type="expression" dxfId="129" priority="130" stopIfTrue="1">
      <formula>A89=A88</formula>
    </cfRule>
  </conditionalFormatting>
  <conditionalFormatting sqref="A89">
    <cfRule type="expression" dxfId="128" priority="129" stopIfTrue="1">
      <formula>A89=A88</formula>
    </cfRule>
  </conditionalFormatting>
  <conditionalFormatting sqref="A89">
    <cfRule type="expression" dxfId="127" priority="128" stopIfTrue="1">
      <formula>A89=A88</formula>
    </cfRule>
  </conditionalFormatting>
  <conditionalFormatting sqref="A89">
    <cfRule type="expression" dxfId="126" priority="127" stopIfTrue="1">
      <formula>A89=A88</formula>
    </cfRule>
  </conditionalFormatting>
  <conditionalFormatting sqref="A89">
    <cfRule type="expression" dxfId="125" priority="126" stopIfTrue="1">
      <formula>A89=A88</formula>
    </cfRule>
  </conditionalFormatting>
  <conditionalFormatting sqref="A89">
    <cfRule type="expression" dxfId="124" priority="125" stopIfTrue="1">
      <formula>A89=A88</formula>
    </cfRule>
  </conditionalFormatting>
  <conditionalFormatting sqref="A89">
    <cfRule type="expression" dxfId="123" priority="124" stopIfTrue="1">
      <formula>A89=A88</formula>
    </cfRule>
  </conditionalFormatting>
  <conditionalFormatting sqref="A91">
    <cfRule type="expression" dxfId="122" priority="123" stopIfTrue="1">
      <formula>A91=A90</formula>
    </cfRule>
  </conditionalFormatting>
  <conditionalFormatting sqref="A90">
    <cfRule type="expression" dxfId="121" priority="122" stopIfTrue="1">
      <formula>A90=A89</formula>
    </cfRule>
  </conditionalFormatting>
  <conditionalFormatting sqref="A90">
    <cfRule type="expression" dxfId="120" priority="121" stopIfTrue="1">
      <formula>A90=A89</formula>
    </cfRule>
  </conditionalFormatting>
  <conditionalFormatting sqref="A89">
    <cfRule type="expression" dxfId="119" priority="120" stopIfTrue="1">
      <formula>A89=A88</formula>
    </cfRule>
  </conditionalFormatting>
  <conditionalFormatting sqref="A90">
    <cfRule type="expression" dxfId="118" priority="119" stopIfTrue="1">
      <formula>A90=A89</formula>
    </cfRule>
  </conditionalFormatting>
  <conditionalFormatting sqref="A89">
    <cfRule type="expression" dxfId="117" priority="118" stopIfTrue="1">
      <formula>A89=A88</formula>
    </cfRule>
  </conditionalFormatting>
  <conditionalFormatting sqref="A89">
    <cfRule type="expression" dxfId="116" priority="117" stopIfTrue="1">
      <formula>A89=A88</formula>
    </cfRule>
  </conditionalFormatting>
  <conditionalFormatting sqref="A90">
    <cfRule type="expression" dxfId="115" priority="116" stopIfTrue="1">
      <formula>A90=A89</formula>
    </cfRule>
  </conditionalFormatting>
  <conditionalFormatting sqref="A89">
    <cfRule type="expression" dxfId="114" priority="115" stopIfTrue="1">
      <formula>A89=A88</formula>
    </cfRule>
  </conditionalFormatting>
  <conditionalFormatting sqref="A89">
    <cfRule type="expression" dxfId="113" priority="114" stopIfTrue="1">
      <formula>A89=A88</formula>
    </cfRule>
  </conditionalFormatting>
  <conditionalFormatting sqref="A89">
    <cfRule type="expression" dxfId="112" priority="113" stopIfTrue="1">
      <formula>A89=A88</formula>
    </cfRule>
  </conditionalFormatting>
  <conditionalFormatting sqref="A90">
    <cfRule type="expression" dxfId="111" priority="112" stopIfTrue="1">
      <formula>A90=A89</formula>
    </cfRule>
  </conditionalFormatting>
  <conditionalFormatting sqref="A89">
    <cfRule type="expression" dxfId="110" priority="111" stopIfTrue="1">
      <formula>A89=A88</formula>
    </cfRule>
  </conditionalFormatting>
  <conditionalFormatting sqref="A89">
    <cfRule type="expression" dxfId="109" priority="110" stopIfTrue="1">
      <formula>A89=A88</formula>
    </cfRule>
  </conditionalFormatting>
  <conditionalFormatting sqref="A89">
    <cfRule type="expression" dxfId="108" priority="109" stopIfTrue="1">
      <formula>A89=A88</formula>
    </cfRule>
  </conditionalFormatting>
  <conditionalFormatting sqref="A89">
    <cfRule type="expression" dxfId="107" priority="108" stopIfTrue="1">
      <formula>A89=A88</formula>
    </cfRule>
  </conditionalFormatting>
  <conditionalFormatting sqref="A90">
    <cfRule type="expression" dxfId="106" priority="107" stopIfTrue="1">
      <formula>A90=A89</formula>
    </cfRule>
  </conditionalFormatting>
  <conditionalFormatting sqref="A89">
    <cfRule type="expression" dxfId="105" priority="106" stopIfTrue="1">
      <formula>A89=A88</formula>
    </cfRule>
  </conditionalFormatting>
  <conditionalFormatting sqref="A89">
    <cfRule type="expression" dxfId="104" priority="105" stopIfTrue="1">
      <formula>A89=A88</formula>
    </cfRule>
  </conditionalFormatting>
  <conditionalFormatting sqref="A89">
    <cfRule type="expression" dxfId="103" priority="104" stopIfTrue="1">
      <formula>A89=A88</formula>
    </cfRule>
  </conditionalFormatting>
  <conditionalFormatting sqref="A89">
    <cfRule type="expression" dxfId="102" priority="103" stopIfTrue="1">
      <formula>A89=A88</formula>
    </cfRule>
  </conditionalFormatting>
  <conditionalFormatting sqref="A89">
    <cfRule type="expression" dxfId="101" priority="102" stopIfTrue="1">
      <formula>A89=A88</formula>
    </cfRule>
  </conditionalFormatting>
  <conditionalFormatting sqref="A90">
    <cfRule type="expression" dxfId="100" priority="101" stopIfTrue="1">
      <formula>A90=A89</formula>
    </cfRule>
  </conditionalFormatting>
  <conditionalFormatting sqref="A89">
    <cfRule type="expression" dxfId="99" priority="100" stopIfTrue="1">
      <formula>A89=A88</formula>
    </cfRule>
  </conditionalFormatting>
  <conditionalFormatting sqref="A89">
    <cfRule type="expression" dxfId="98" priority="99" stopIfTrue="1">
      <formula>A89=A88</formula>
    </cfRule>
  </conditionalFormatting>
  <conditionalFormatting sqref="A89">
    <cfRule type="expression" dxfId="97" priority="98" stopIfTrue="1">
      <formula>A89=A88</formula>
    </cfRule>
  </conditionalFormatting>
  <conditionalFormatting sqref="A89">
    <cfRule type="expression" dxfId="96" priority="97" stopIfTrue="1">
      <formula>A89=A88</formula>
    </cfRule>
  </conditionalFormatting>
  <conditionalFormatting sqref="A89">
    <cfRule type="expression" dxfId="95" priority="96" stopIfTrue="1">
      <formula>A89=A88</formula>
    </cfRule>
  </conditionalFormatting>
  <conditionalFormatting sqref="A89">
    <cfRule type="expression" dxfId="94" priority="95" stopIfTrue="1">
      <formula>A89=A88</formula>
    </cfRule>
  </conditionalFormatting>
  <conditionalFormatting sqref="A90">
    <cfRule type="expression" dxfId="93" priority="94" stopIfTrue="1">
      <formula>A90=A89</formula>
    </cfRule>
  </conditionalFormatting>
  <conditionalFormatting sqref="A89">
    <cfRule type="expression" dxfId="92" priority="93" stopIfTrue="1">
      <formula>A89=A88</formula>
    </cfRule>
  </conditionalFormatting>
  <conditionalFormatting sqref="A89">
    <cfRule type="expression" dxfId="91" priority="92" stopIfTrue="1">
      <formula>A89=A88</formula>
    </cfRule>
  </conditionalFormatting>
  <conditionalFormatting sqref="A89">
    <cfRule type="expression" dxfId="90" priority="91" stopIfTrue="1">
      <formula>A89=A88</formula>
    </cfRule>
  </conditionalFormatting>
  <conditionalFormatting sqref="A89">
    <cfRule type="expression" dxfId="89" priority="90" stopIfTrue="1">
      <formula>A89=A88</formula>
    </cfRule>
  </conditionalFormatting>
  <conditionalFormatting sqref="A89">
    <cfRule type="expression" dxfId="88" priority="89" stopIfTrue="1">
      <formula>A89=A88</formula>
    </cfRule>
  </conditionalFormatting>
  <conditionalFormatting sqref="A89">
    <cfRule type="expression" dxfId="87" priority="88" stopIfTrue="1">
      <formula>A89=A88</formula>
    </cfRule>
  </conditionalFormatting>
  <conditionalFormatting sqref="A89">
    <cfRule type="expression" dxfId="86" priority="87" stopIfTrue="1">
      <formula>A89=A88</formula>
    </cfRule>
  </conditionalFormatting>
  <conditionalFormatting sqref="A90">
    <cfRule type="expression" dxfId="85" priority="86" stopIfTrue="1">
      <formula>A90=A89</formula>
    </cfRule>
  </conditionalFormatting>
  <conditionalFormatting sqref="A89">
    <cfRule type="expression" dxfId="84" priority="85" stopIfTrue="1">
      <formula>A89=A88</formula>
    </cfRule>
  </conditionalFormatting>
  <conditionalFormatting sqref="A89">
    <cfRule type="expression" dxfId="83" priority="84" stopIfTrue="1">
      <formula>A89=A88</formula>
    </cfRule>
  </conditionalFormatting>
  <conditionalFormatting sqref="A89">
    <cfRule type="expression" dxfId="82" priority="83" stopIfTrue="1">
      <formula>A89=A88</formula>
    </cfRule>
  </conditionalFormatting>
  <conditionalFormatting sqref="A89">
    <cfRule type="expression" dxfId="81" priority="82" stopIfTrue="1">
      <formula>A89=A88</formula>
    </cfRule>
  </conditionalFormatting>
  <conditionalFormatting sqref="A89">
    <cfRule type="expression" dxfId="80" priority="81" stopIfTrue="1">
      <formula>A89=A88</formula>
    </cfRule>
  </conditionalFormatting>
  <conditionalFormatting sqref="A89">
    <cfRule type="expression" dxfId="79" priority="80" stopIfTrue="1">
      <formula>A89=A88</formula>
    </cfRule>
  </conditionalFormatting>
  <conditionalFormatting sqref="A89">
    <cfRule type="expression" dxfId="78" priority="79" stopIfTrue="1">
      <formula>A89=A88</formula>
    </cfRule>
  </conditionalFormatting>
  <conditionalFormatting sqref="A89">
    <cfRule type="expression" dxfId="77" priority="78" stopIfTrue="1">
      <formula>A89=A88</formula>
    </cfRule>
  </conditionalFormatting>
  <conditionalFormatting sqref="A90">
    <cfRule type="expression" dxfId="76" priority="77" stopIfTrue="1">
      <formula>A90=A89</formula>
    </cfRule>
  </conditionalFormatting>
  <conditionalFormatting sqref="A89">
    <cfRule type="expression" dxfId="75" priority="76" stopIfTrue="1">
      <formula>A89=A88</formula>
    </cfRule>
  </conditionalFormatting>
  <conditionalFormatting sqref="A89">
    <cfRule type="expression" dxfId="74" priority="75" stopIfTrue="1">
      <formula>A89=A88</formula>
    </cfRule>
  </conditionalFormatting>
  <conditionalFormatting sqref="A89">
    <cfRule type="expression" dxfId="73" priority="74" stopIfTrue="1">
      <formula>A89=A88</formula>
    </cfRule>
  </conditionalFormatting>
  <conditionalFormatting sqref="A89">
    <cfRule type="expression" dxfId="72" priority="73" stopIfTrue="1">
      <formula>A89=A88</formula>
    </cfRule>
  </conditionalFormatting>
  <conditionalFormatting sqref="A89">
    <cfRule type="expression" dxfId="71" priority="72" stopIfTrue="1">
      <formula>A89=A88</formula>
    </cfRule>
  </conditionalFormatting>
  <conditionalFormatting sqref="A89">
    <cfRule type="expression" dxfId="70" priority="71" stopIfTrue="1">
      <formula>A89=A88</formula>
    </cfRule>
  </conditionalFormatting>
  <conditionalFormatting sqref="A89">
    <cfRule type="expression" dxfId="69" priority="70" stopIfTrue="1">
      <formula>A89=A88</formula>
    </cfRule>
  </conditionalFormatting>
  <conditionalFormatting sqref="A89">
    <cfRule type="expression" dxfId="68" priority="69" stopIfTrue="1">
      <formula>A89=A88</formula>
    </cfRule>
  </conditionalFormatting>
  <conditionalFormatting sqref="A89">
    <cfRule type="expression" dxfId="67" priority="68" stopIfTrue="1">
      <formula>A89=A88</formula>
    </cfRule>
  </conditionalFormatting>
  <conditionalFormatting sqref="A91">
    <cfRule type="expression" dxfId="66" priority="67" stopIfTrue="1">
      <formula>A91=A90</formula>
    </cfRule>
  </conditionalFormatting>
  <conditionalFormatting sqref="A90">
    <cfRule type="expression" dxfId="65" priority="66" stopIfTrue="1">
      <formula>A90=A89</formula>
    </cfRule>
  </conditionalFormatting>
  <conditionalFormatting sqref="A90">
    <cfRule type="expression" dxfId="64" priority="65" stopIfTrue="1">
      <formula>A90=A89</formula>
    </cfRule>
  </conditionalFormatting>
  <conditionalFormatting sqref="A89">
    <cfRule type="expression" dxfId="63" priority="64" stopIfTrue="1">
      <formula>A89=A88</formula>
    </cfRule>
  </conditionalFormatting>
  <conditionalFormatting sqref="A90">
    <cfRule type="expression" dxfId="62" priority="63" stopIfTrue="1">
      <formula>A90=A89</formula>
    </cfRule>
  </conditionalFormatting>
  <conditionalFormatting sqref="A89">
    <cfRule type="expression" dxfId="61" priority="62" stopIfTrue="1">
      <formula>A89=A88</formula>
    </cfRule>
  </conditionalFormatting>
  <conditionalFormatting sqref="A89">
    <cfRule type="expression" dxfId="60" priority="61" stopIfTrue="1">
      <formula>A89=A88</formula>
    </cfRule>
  </conditionalFormatting>
  <conditionalFormatting sqref="A90">
    <cfRule type="expression" dxfId="59" priority="60" stopIfTrue="1">
      <formula>A90=A89</formula>
    </cfRule>
  </conditionalFormatting>
  <conditionalFormatting sqref="A89">
    <cfRule type="expression" dxfId="58" priority="59" stopIfTrue="1">
      <formula>A89=A88</formula>
    </cfRule>
  </conditionalFormatting>
  <conditionalFormatting sqref="A89">
    <cfRule type="expression" dxfId="57" priority="58" stopIfTrue="1">
      <formula>A89=A88</formula>
    </cfRule>
  </conditionalFormatting>
  <conditionalFormatting sqref="A89">
    <cfRule type="expression" dxfId="56" priority="57" stopIfTrue="1">
      <formula>A89=A88</formula>
    </cfRule>
  </conditionalFormatting>
  <conditionalFormatting sqref="A90">
    <cfRule type="expression" dxfId="55" priority="56" stopIfTrue="1">
      <formula>A90=A89</formula>
    </cfRule>
  </conditionalFormatting>
  <conditionalFormatting sqref="A89">
    <cfRule type="expression" dxfId="54" priority="55" stopIfTrue="1">
      <formula>A89=A88</formula>
    </cfRule>
  </conditionalFormatting>
  <conditionalFormatting sqref="A89">
    <cfRule type="expression" dxfId="53" priority="54" stopIfTrue="1">
      <formula>A89=A88</formula>
    </cfRule>
  </conditionalFormatting>
  <conditionalFormatting sqref="A89">
    <cfRule type="expression" dxfId="52" priority="53" stopIfTrue="1">
      <formula>A89=A88</formula>
    </cfRule>
  </conditionalFormatting>
  <conditionalFormatting sqref="A89">
    <cfRule type="expression" dxfId="51" priority="52" stopIfTrue="1">
      <formula>A89=A88</formula>
    </cfRule>
  </conditionalFormatting>
  <conditionalFormatting sqref="A90">
    <cfRule type="expression" dxfId="50" priority="51" stopIfTrue="1">
      <formula>A90=A89</formula>
    </cfRule>
  </conditionalFormatting>
  <conditionalFormatting sqref="A89">
    <cfRule type="expression" dxfId="49" priority="50" stopIfTrue="1">
      <formula>A89=A88</formula>
    </cfRule>
  </conditionalFormatting>
  <conditionalFormatting sqref="A89">
    <cfRule type="expression" dxfId="48" priority="49" stopIfTrue="1">
      <formula>A89=A88</formula>
    </cfRule>
  </conditionalFormatting>
  <conditionalFormatting sqref="A89">
    <cfRule type="expression" dxfId="47" priority="48" stopIfTrue="1">
      <formula>A89=A88</formula>
    </cfRule>
  </conditionalFormatting>
  <conditionalFormatting sqref="A89">
    <cfRule type="expression" dxfId="46" priority="47" stopIfTrue="1">
      <formula>A89=A88</formula>
    </cfRule>
  </conditionalFormatting>
  <conditionalFormatting sqref="A89">
    <cfRule type="expression" dxfId="45" priority="46" stopIfTrue="1">
      <formula>A89=A88</formula>
    </cfRule>
  </conditionalFormatting>
  <conditionalFormatting sqref="A90">
    <cfRule type="expression" dxfId="44" priority="45" stopIfTrue="1">
      <formula>A90=A89</formula>
    </cfRule>
  </conditionalFormatting>
  <conditionalFormatting sqref="A89">
    <cfRule type="expression" dxfId="43" priority="44" stopIfTrue="1">
      <formula>A89=A88</formula>
    </cfRule>
  </conditionalFormatting>
  <conditionalFormatting sqref="A89">
    <cfRule type="expression" dxfId="42" priority="43" stopIfTrue="1">
      <formula>A89=A88</formula>
    </cfRule>
  </conditionalFormatting>
  <conditionalFormatting sqref="A89">
    <cfRule type="expression" dxfId="41" priority="42" stopIfTrue="1">
      <formula>A89=A88</formula>
    </cfRule>
  </conditionalFormatting>
  <conditionalFormatting sqref="A89">
    <cfRule type="expression" dxfId="40" priority="41" stopIfTrue="1">
      <formula>A89=A88</formula>
    </cfRule>
  </conditionalFormatting>
  <conditionalFormatting sqref="A89">
    <cfRule type="expression" dxfId="39" priority="40" stopIfTrue="1">
      <formula>A89=A88</formula>
    </cfRule>
  </conditionalFormatting>
  <conditionalFormatting sqref="A89">
    <cfRule type="expression" dxfId="38" priority="39" stopIfTrue="1">
      <formula>A89=A88</formula>
    </cfRule>
  </conditionalFormatting>
  <conditionalFormatting sqref="A90">
    <cfRule type="expression" dxfId="37" priority="38" stopIfTrue="1">
      <formula>A90=A89</formula>
    </cfRule>
  </conditionalFormatting>
  <conditionalFormatting sqref="A89">
    <cfRule type="expression" dxfId="36" priority="37" stopIfTrue="1">
      <formula>A89=A88</formula>
    </cfRule>
  </conditionalFormatting>
  <conditionalFormatting sqref="A89">
    <cfRule type="expression" dxfId="35" priority="36" stopIfTrue="1">
      <formula>A89=A88</formula>
    </cfRule>
  </conditionalFormatting>
  <conditionalFormatting sqref="A89">
    <cfRule type="expression" dxfId="34" priority="35" stopIfTrue="1">
      <formula>A89=A88</formula>
    </cfRule>
  </conditionalFormatting>
  <conditionalFormatting sqref="A89">
    <cfRule type="expression" dxfId="33" priority="34" stopIfTrue="1">
      <formula>A89=A88</formula>
    </cfRule>
  </conditionalFormatting>
  <conditionalFormatting sqref="A89">
    <cfRule type="expression" dxfId="32" priority="33" stopIfTrue="1">
      <formula>A89=A88</formula>
    </cfRule>
  </conditionalFormatting>
  <conditionalFormatting sqref="A89">
    <cfRule type="expression" dxfId="31" priority="32" stopIfTrue="1">
      <formula>A89=A88</formula>
    </cfRule>
  </conditionalFormatting>
  <conditionalFormatting sqref="A89">
    <cfRule type="expression" dxfId="30" priority="31" stopIfTrue="1">
      <formula>A89=A88</formula>
    </cfRule>
  </conditionalFormatting>
  <conditionalFormatting sqref="A90">
    <cfRule type="expression" dxfId="29" priority="30" stopIfTrue="1">
      <formula>A90=A89</formula>
    </cfRule>
  </conditionalFormatting>
  <conditionalFormatting sqref="A89">
    <cfRule type="expression" dxfId="28" priority="29" stopIfTrue="1">
      <formula>A89=A88</formula>
    </cfRule>
  </conditionalFormatting>
  <conditionalFormatting sqref="A89">
    <cfRule type="expression" dxfId="27" priority="28" stopIfTrue="1">
      <formula>A89=A88</formula>
    </cfRule>
  </conditionalFormatting>
  <conditionalFormatting sqref="A89">
    <cfRule type="expression" dxfId="26" priority="27" stopIfTrue="1">
      <formula>A89=A88</formula>
    </cfRule>
  </conditionalFormatting>
  <conditionalFormatting sqref="A89">
    <cfRule type="expression" dxfId="25" priority="26" stopIfTrue="1">
      <formula>A89=A88</formula>
    </cfRule>
  </conditionalFormatting>
  <conditionalFormatting sqref="A89">
    <cfRule type="expression" dxfId="24" priority="25" stopIfTrue="1">
      <formula>A89=A88</formula>
    </cfRule>
  </conditionalFormatting>
  <conditionalFormatting sqref="A89">
    <cfRule type="expression" dxfId="23" priority="24" stopIfTrue="1">
      <formula>A89=A88</formula>
    </cfRule>
  </conditionalFormatting>
  <conditionalFormatting sqref="A89">
    <cfRule type="expression" dxfId="22" priority="23" stopIfTrue="1">
      <formula>A89=A88</formula>
    </cfRule>
  </conditionalFormatting>
  <conditionalFormatting sqref="A89">
    <cfRule type="expression" dxfId="21" priority="22" stopIfTrue="1">
      <formula>A89=A88</formula>
    </cfRule>
  </conditionalFormatting>
  <conditionalFormatting sqref="A90">
    <cfRule type="expression" dxfId="20" priority="21" stopIfTrue="1">
      <formula>A90=A89</formula>
    </cfRule>
  </conditionalFormatting>
  <conditionalFormatting sqref="A89">
    <cfRule type="expression" dxfId="19" priority="20" stopIfTrue="1">
      <formula>A89=A88</formula>
    </cfRule>
  </conditionalFormatting>
  <conditionalFormatting sqref="A89">
    <cfRule type="expression" dxfId="18" priority="19" stopIfTrue="1">
      <formula>A89=A88</formula>
    </cfRule>
  </conditionalFormatting>
  <conditionalFormatting sqref="A89">
    <cfRule type="expression" dxfId="17" priority="18" stopIfTrue="1">
      <formula>A89=A88</formula>
    </cfRule>
  </conditionalFormatting>
  <conditionalFormatting sqref="A89">
    <cfRule type="expression" dxfId="16" priority="17" stopIfTrue="1">
      <formula>A89=A88</formula>
    </cfRule>
  </conditionalFormatting>
  <conditionalFormatting sqref="A89">
    <cfRule type="expression" dxfId="15" priority="16" stopIfTrue="1">
      <formula>A89=A88</formula>
    </cfRule>
  </conditionalFormatting>
  <conditionalFormatting sqref="A89">
    <cfRule type="expression" dxfId="14" priority="15" stopIfTrue="1">
      <formula>A89=A88</formula>
    </cfRule>
  </conditionalFormatting>
  <conditionalFormatting sqref="A89">
    <cfRule type="expression" dxfId="13" priority="14" stopIfTrue="1">
      <formula>A89=A88</formula>
    </cfRule>
  </conditionalFormatting>
  <conditionalFormatting sqref="A89">
    <cfRule type="expression" dxfId="12" priority="13" stopIfTrue="1">
      <formula>A89=A88</formula>
    </cfRule>
  </conditionalFormatting>
  <conditionalFormatting sqref="A89">
    <cfRule type="expression" dxfId="11" priority="12" stopIfTrue="1">
      <formula>A89=A88</formula>
    </cfRule>
  </conditionalFormatting>
  <conditionalFormatting sqref="A90">
    <cfRule type="expression" dxfId="10" priority="11" stopIfTrue="1">
      <formula>A90=A89</formula>
    </cfRule>
  </conditionalFormatting>
  <conditionalFormatting sqref="A89">
    <cfRule type="expression" dxfId="9" priority="10" stopIfTrue="1">
      <formula>A89=A88</formula>
    </cfRule>
  </conditionalFormatting>
  <conditionalFormatting sqref="A89">
    <cfRule type="expression" dxfId="8" priority="9" stopIfTrue="1">
      <formula>A89=A88</formula>
    </cfRule>
  </conditionalFormatting>
  <conditionalFormatting sqref="A89">
    <cfRule type="expression" dxfId="7" priority="8" stopIfTrue="1">
      <formula>A89=A88</formula>
    </cfRule>
  </conditionalFormatting>
  <conditionalFormatting sqref="A89">
    <cfRule type="expression" dxfId="6" priority="7" stopIfTrue="1">
      <formula>A89=A88</formula>
    </cfRule>
  </conditionalFormatting>
  <conditionalFormatting sqref="A89">
    <cfRule type="expression" dxfId="5" priority="6" stopIfTrue="1">
      <formula>A89=A88</formula>
    </cfRule>
  </conditionalFormatting>
  <conditionalFormatting sqref="A89">
    <cfRule type="expression" dxfId="4" priority="5" stopIfTrue="1">
      <formula>A89=A88</formula>
    </cfRule>
  </conditionalFormatting>
  <conditionalFormatting sqref="A89">
    <cfRule type="expression" dxfId="3" priority="4" stopIfTrue="1">
      <formula>A89=A88</formula>
    </cfRule>
  </conditionalFormatting>
  <conditionalFormatting sqref="A89">
    <cfRule type="expression" dxfId="2" priority="3" stopIfTrue="1">
      <formula>A89=A88</formula>
    </cfRule>
  </conditionalFormatting>
  <conditionalFormatting sqref="A89">
    <cfRule type="expression" dxfId="1" priority="2" stopIfTrue="1">
      <formula>A89=A88</formula>
    </cfRule>
  </conditionalFormatting>
  <conditionalFormatting sqref="A89">
    <cfRule type="expression" dxfId="0" priority="1" stopIfTrue="1">
      <formula>A89=A88</formula>
    </cfRule>
  </conditionalFormatting>
  <printOptions horizontalCentered="1"/>
  <pageMargins left="0.59055118110236227" right="0.59055118110236227" top="0.39370078740157483" bottom="0" header="0" footer="0.19685039370078741"/>
  <pageSetup paperSize="9" scale="55" firstPageNumber="22"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2" r:id="rId4" name="Button 4">
              <controlPr defaultSize="0" print="0" autoFill="0" autoPict="0" macro="[10]!飲酒運転">
                <anchor moveWithCells="1" sizeWithCells="1">
                  <from>
                    <xdr:col>1</xdr:col>
                    <xdr:colOff>28575</xdr:colOff>
                    <xdr:row>9</xdr:row>
                    <xdr:rowOff>114300</xdr:rowOff>
                  </from>
                  <to>
                    <xdr:col>4</xdr:col>
                    <xdr:colOff>142875</xdr:colOff>
                    <xdr:row>10</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2019-02-26T04:24:03Z</dcterms:modified>
</cp:coreProperties>
</file>