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20490" windowHeight="7500" activeTab="1"/>
  </bookViews>
  <sheets>
    <sheet name="Sheet1" sheetId="1" r:id="rId1"/>
    <sheet name="R5年度 たて表  (2)" sheetId="2" r:id="rId2"/>
  </sheets>
  <externalReferences>
    <externalReference r:id="rId3"/>
  </externalReferences>
  <definedNames>
    <definedName name="_xlnm.Print_Area" localSheetId="1">'R5年度 たて表  (2)'!$A$1:$P$87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P5" i="2"/>
  <c r="D6" i="2"/>
  <c r="E6" i="2"/>
  <c r="F6" i="2"/>
  <c r="G6" i="2"/>
  <c r="H6" i="2"/>
  <c r="I6" i="2"/>
  <c r="I21" i="2" s="1"/>
  <c r="I80" i="2" s="1"/>
  <c r="J6" i="2"/>
  <c r="K6" i="2"/>
  <c r="L6" i="2"/>
  <c r="M6" i="2"/>
  <c r="M21" i="2" s="1"/>
  <c r="N6" i="2"/>
  <c r="O6" i="2"/>
  <c r="D7" i="2"/>
  <c r="D22" i="2" s="1"/>
  <c r="E7" i="2"/>
  <c r="F7" i="2"/>
  <c r="G7" i="2"/>
  <c r="H7" i="2"/>
  <c r="H22" i="2" s="1"/>
  <c r="H26" i="2" s="1"/>
  <c r="I7" i="2"/>
  <c r="J7" i="2"/>
  <c r="K7" i="2"/>
  <c r="L7" i="2"/>
  <c r="L22" i="2" s="1"/>
  <c r="L26" i="2" s="1"/>
  <c r="M7" i="2"/>
  <c r="N7" i="2"/>
  <c r="O7" i="2"/>
  <c r="P7" i="2"/>
  <c r="P8" i="2"/>
  <c r="P9" i="2"/>
  <c r="P10" i="2"/>
  <c r="P11" i="2"/>
  <c r="D12" i="2"/>
  <c r="E12" i="2"/>
  <c r="F12" i="2"/>
  <c r="G12" i="2"/>
  <c r="H12" i="2"/>
  <c r="I12" i="2"/>
  <c r="J12" i="2"/>
  <c r="K12" i="2"/>
  <c r="L12" i="2"/>
  <c r="M12" i="2"/>
  <c r="N12" i="2"/>
  <c r="O12" i="2"/>
  <c r="D13" i="2"/>
  <c r="E13" i="2"/>
  <c r="F13" i="2"/>
  <c r="G13" i="2"/>
  <c r="H13" i="2"/>
  <c r="I13" i="2"/>
  <c r="J13" i="2"/>
  <c r="K13" i="2"/>
  <c r="L13" i="2"/>
  <c r="M13" i="2"/>
  <c r="N13" i="2"/>
  <c r="O13" i="2"/>
  <c r="E14" i="2"/>
  <c r="F14" i="2"/>
  <c r="G14" i="2"/>
  <c r="H14" i="2"/>
  <c r="I14" i="2"/>
  <c r="J14" i="2"/>
  <c r="K14" i="2"/>
  <c r="L14" i="2"/>
  <c r="M14" i="2"/>
  <c r="N14" i="2"/>
  <c r="O14" i="2"/>
  <c r="P15" i="2"/>
  <c r="P16" i="2"/>
  <c r="D17" i="2"/>
  <c r="E17" i="2"/>
  <c r="F17" i="2"/>
  <c r="G17" i="2"/>
  <c r="H17" i="2"/>
  <c r="I17" i="2"/>
  <c r="J17" i="2"/>
  <c r="K17" i="2"/>
  <c r="K76" i="2" s="1"/>
  <c r="L17" i="2"/>
  <c r="M17" i="2"/>
  <c r="N17" i="2"/>
  <c r="O17" i="2"/>
  <c r="O76" i="2" s="1"/>
  <c r="P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20" i="2"/>
  <c r="E20" i="2"/>
  <c r="F20" i="2"/>
  <c r="G20" i="2"/>
  <c r="H20" i="2"/>
  <c r="I20" i="2"/>
  <c r="J20" i="2"/>
  <c r="K20" i="2"/>
  <c r="L20" i="2"/>
  <c r="M20" i="2"/>
  <c r="N20" i="2"/>
  <c r="O20" i="2"/>
  <c r="D21" i="2"/>
  <c r="F21" i="2"/>
  <c r="H21" i="2"/>
  <c r="J21" i="2"/>
  <c r="L21" i="2"/>
  <c r="N21" i="2"/>
  <c r="N25" i="2" s="1"/>
  <c r="E22" i="2"/>
  <c r="G22" i="2"/>
  <c r="I22" i="2"/>
  <c r="K22" i="2"/>
  <c r="M22" i="2"/>
  <c r="O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D24" i="2"/>
  <c r="E24" i="2"/>
  <c r="F24" i="2"/>
  <c r="G24" i="2"/>
  <c r="H24" i="2"/>
  <c r="I24" i="2"/>
  <c r="J24" i="2"/>
  <c r="K24" i="2"/>
  <c r="L24" i="2"/>
  <c r="M24" i="2"/>
  <c r="N24" i="2"/>
  <c r="O24" i="2"/>
  <c r="F25" i="2"/>
  <c r="I26" i="2"/>
  <c r="P29" i="2"/>
  <c r="P30" i="2"/>
  <c r="D31" i="2"/>
  <c r="E31" i="2"/>
  <c r="F31" i="2"/>
  <c r="G31" i="2"/>
  <c r="H31" i="2"/>
  <c r="I31" i="2"/>
  <c r="J31" i="2"/>
  <c r="K31" i="2"/>
  <c r="L31" i="2"/>
  <c r="M31" i="2"/>
  <c r="N31" i="2"/>
  <c r="O31" i="2"/>
  <c r="D32" i="2"/>
  <c r="E32" i="2"/>
  <c r="F32" i="2"/>
  <c r="G32" i="2"/>
  <c r="H32" i="2"/>
  <c r="I32" i="2"/>
  <c r="I66" i="2" s="1"/>
  <c r="J32" i="2"/>
  <c r="K32" i="2"/>
  <c r="L32" i="2"/>
  <c r="M32" i="2"/>
  <c r="M66" i="2" s="1"/>
  <c r="N32" i="2"/>
  <c r="O32" i="2"/>
  <c r="P33" i="2"/>
  <c r="P34" i="2"/>
  <c r="P35" i="2"/>
  <c r="P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D38" i="2"/>
  <c r="E38" i="2"/>
  <c r="F38" i="2"/>
  <c r="G38" i="2"/>
  <c r="H38" i="2"/>
  <c r="I38" i="2"/>
  <c r="J38" i="2"/>
  <c r="K38" i="2"/>
  <c r="L38" i="2"/>
  <c r="M38" i="2"/>
  <c r="N38" i="2"/>
  <c r="O38" i="2"/>
  <c r="D39" i="2"/>
  <c r="E39" i="2"/>
  <c r="F39" i="2"/>
  <c r="G39" i="2"/>
  <c r="H39" i="2"/>
  <c r="I39" i="2"/>
  <c r="J39" i="2"/>
  <c r="J47" i="2" s="1"/>
  <c r="K39" i="2"/>
  <c r="L39" i="2"/>
  <c r="M39" i="2"/>
  <c r="N39" i="2"/>
  <c r="N47" i="2" s="1"/>
  <c r="O39" i="2"/>
  <c r="P40" i="2"/>
  <c r="P41" i="2"/>
  <c r="D42" i="2"/>
  <c r="E42" i="2"/>
  <c r="F42" i="2"/>
  <c r="G42" i="2"/>
  <c r="H42" i="2"/>
  <c r="I42" i="2"/>
  <c r="J42" i="2"/>
  <c r="K42" i="2"/>
  <c r="K46" i="2" s="1"/>
  <c r="L42" i="2"/>
  <c r="M42" i="2"/>
  <c r="N42" i="2"/>
  <c r="O42" i="2"/>
  <c r="O46" i="2" s="1"/>
  <c r="P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D45" i="2"/>
  <c r="E45" i="2"/>
  <c r="F45" i="2"/>
  <c r="G45" i="2"/>
  <c r="P45" i="2" s="1"/>
  <c r="H45" i="2"/>
  <c r="I45" i="2"/>
  <c r="J45" i="2"/>
  <c r="K45" i="2"/>
  <c r="L45" i="2"/>
  <c r="M45" i="2"/>
  <c r="N45" i="2"/>
  <c r="O45" i="2"/>
  <c r="E46" i="2"/>
  <c r="F46" i="2"/>
  <c r="I46" i="2"/>
  <c r="J46" i="2"/>
  <c r="J51" i="2" s="1"/>
  <c r="M46" i="2"/>
  <c r="N46" i="2"/>
  <c r="D47" i="2"/>
  <c r="E47" i="2"/>
  <c r="G47" i="2"/>
  <c r="H47" i="2"/>
  <c r="I47" i="2"/>
  <c r="K47" i="2"/>
  <c r="L47" i="2"/>
  <c r="M47" i="2"/>
  <c r="M51" i="2" s="1"/>
  <c r="O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D49" i="2"/>
  <c r="E49" i="2"/>
  <c r="F49" i="2"/>
  <c r="G49" i="2"/>
  <c r="H49" i="2"/>
  <c r="I49" i="2"/>
  <c r="J49" i="2"/>
  <c r="K49" i="2"/>
  <c r="K83" i="2" s="1"/>
  <c r="L49" i="2"/>
  <c r="M49" i="2"/>
  <c r="N49" i="2"/>
  <c r="O49" i="2"/>
  <c r="O83" i="2" s="1"/>
  <c r="E50" i="2"/>
  <c r="F50" i="2"/>
  <c r="I50" i="2"/>
  <c r="J50" i="2"/>
  <c r="M50" i="2"/>
  <c r="N50" i="2"/>
  <c r="I51" i="2"/>
  <c r="D54" i="2"/>
  <c r="D63" i="2" s="1"/>
  <c r="E54" i="2"/>
  <c r="F54" i="2"/>
  <c r="G54" i="2"/>
  <c r="H54" i="2"/>
  <c r="H63" i="2" s="1"/>
  <c r="H65" i="2" s="1"/>
  <c r="I54" i="2"/>
  <c r="J54" i="2"/>
  <c r="K54" i="2"/>
  <c r="L54" i="2"/>
  <c r="L63" i="2" s="1"/>
  <c r="L65" i="2" s="1"/>
  <c r="M54" i="2"/>
  <c r="N54" i="2"/>
  <c r="O54" i="2"/>
  <c r="P54" i="2"/>
  <c r="D55" i="2"/>
  <c r="E55" i="2"/>
  <c r="F55" i="2"/>
  <c r="G55" i="2"/>
  <c r="H55" i="2"/>
  <c r="I55" i="2"/>
  <c r="J55" i="2"/>
  <c r="K55" i="2"/>
  <c r="K64" i="2" s="1"/>
  <c r="L55" i="2"/>
  <c r="M55" i="2"/>
  <c r="N55" i="2"/>
  <c r="O55" i="2"/>
  <c r="O64" i="2" s="1"/>
  <c r="J56" i="2"/>
  <c r="D57" i="2"/>
  <c r="H57" i="2"/>
  <c r="J57" i="2"/>
  <c r="L57" i="2"/>
  <c r="P58" i="2"/>
  <c r="D59" i="2"/>
  <c r="E59" i="2"/>
  <c r="F59" i="2"/>
  <c r="G59" i="2"/>
  <c r="H59" i="2"/>
  <c r="I59" i="2"/>
  <c r="J59" i="2"/>
  <c r="K59" i="2"/>
  <c r="L59" i="2"/>
  <c r="M59" i="2"/>
  <c r="N59" i="2"/>
  <c r="O59" i="2"/>
  <c r="D60" i="2"/>
  <c r="F60" i="2"/>
  <c r="G60" i="2"/>
  <c r="H60" i="2"/>
  <c r="J60" i="2"/>
  <c r="K60" i="2"/>
  <c r="L60" i="2"/>
  <c r="N60" i="2"/>
  <c r="O60" i="2"/>
  <c r="E63" i="2"/>
  <c r="F63" i="2"/>
  <c r="G63" i="2"/>
  <c r="I63" i="2"/>
  <c r="J63" i="2"/>
  <c r="K63" i="2"/>
  <c r="K65" i="2" s="1"/>
  <c r="M63" i="2"/>
  <c r="N63" i="2"/>
  <c r="O63" i="2"/>
  <c r="D64" i="2"/>
  <c r="E64" i="2"/>
  <c r="F64" i="2"/>
  <c r="H64" i="2"/>
  <c r="I64" i="2"/>
  <c r="J64" i="2"/>
  <c r="J65" i="2" s="1"/>
  <c r="L64" i="2"/>
  <c r="M64" i="2"/>
  <c r="N64" i="2"/>
  <c r="N65" i="2" s="1"/>
  <c r="E65" i="2"/>
  <c r="I65" i="2"/>
  <c r="M65" i="2"/>
  <c r="D66" i="2"/>
  <c r="F66" i="2"/>
  <c r="G66" i="2"/>
  <c r="H66" i="2"/>
  <c r="J66" i="2"/>
  <c r="K66" i="2"/>
  <c r="L66" i="2"/>
  <c r="N66" i="2"/>
  <c r="O66" i="2"/>
  <c r="D67" i="2"/>
  <c r="E67" i="2"/>
  <c r="F67" i="2"/>
  <c r="P67" i="2" s="1"/>
  <c r="G67" i="2"/>
  <c r="H67" i="2"/>
  <c r="I67" i="2"/>
  <c r="J67" i="2"/>
  <c r="K67" i="2"/>
  <c r="L67" i="2"/>
  <c r="M67" i="2"/>
  <c r="N67" i="2"/>
  <c r="O67" i="2"/>
  <c r="D68" i="2"/>
  <c r="E68" i="2"/>
  <c r="F68" i="2"/>
  <c r="F72" i="2" s="1"/>
  <c r="G68" i="2"/>
  <c r="H68" i="2"/>
  <c r="I68" i="2"/>
  <c r="J68" i="2"/>
  <c r="K68" i="2"/>
  <c r="L68" i="2"/>
  <c r="M68" i="2"/>
  <c r="N68" i="2"/>
  <c r="N72" i="2" s="1"/>
  <c r="O68" i="2"/>
  <c r="D69" i="2"/>
  <c r="E69" i="2"/>
  <c r="F69" i="2"/>
  <c r="G69" i="2"/>
  <c r="H69" i="2"/>
  <c r="I69" i="2"/>
  <c r="J69" i="2"/>
  <c r="K69" i="2"/>
  <c r="L69" i="2"/>
  <c r="M69" i="2"/>
  <c r="N69" i="2"/>
  <c r="O69" i="2"/>
  <c r="D70" i="2"/>
  <c r="D72" i="2" s="1"/>
  <c r="E70" i="2"/>
  <c r="F70" i="2"/>
  <c r="G70" i="2"/>
  <c r="H70" i="2"/>
  <c r="H72" i="2" s="1"/>
  <c r="I70" i="2"/>
  <c r="J70" i="2"/>
  <c r="K70" i="2"/>
  <c r="L70" i="2"/>
  <c r="L72" i="2" s="1"/>
  <c r="M70" i="2"/>
  <c r="N70" i="2"/>
  <c r="O70" i="2"/>
  <c r="P70" i="2"/>
  <c r="E71" i="2"/>
  <c r="F71" i="2"/>
  <c r="G71" i="2"/>
  <c r="I71" i="2"/>
  <c r="J71" i="2"/>
  <c r="K71" i="2"/>
  <c r="M71" i="2"/>
  <c r="N71" i="2"/>
  <c r="O71" i="2"/>
  <c r="E72" i="2"/>
  <c r="G72" i="2"/>
  <c r="I72" i="2"/>
  <c r="J72" i="2"/>
  <c r="K72" i="2"/>
  <c r="M72" i="2"/>
  <c r="O72" i="2"/>
  <c r="D73" i="2"/>
  <c r="E73" i="2"/>
  <c r="G73" i="2"/>
  <c r="H73" i="2"/>
  <c r="I73" i="2"/>
  <c r="K73" i="2"/>
  <c r="L73" i="2"/>
  <c r="M73" i="2"/>
  <c r="O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D75" i="2"/>
  <c r="E75" i="2"/>
  <c r="F75" i="2"/>
  <c r="G75" i="2"/>
  <c r="H75" i="2"/>
  <c r="I75" i="2"/>
  <c r="J75" i="2"/>
  <c r="K75" i="2"/>
  <c r="L75" i="2"/>
  <c r="M75" i="2"/>
  <c r="N75" i="2"/>
  <c r="O75" i="2"/>
  <c r="D76" i="2"/>
  <c r="E76" i="2"/>
  <c r="F76" i="2"/>
  <c r="H76" i="2"/>
  <c r="I76" i="2"/>
  <c r="J76" i="2"/>
  <c r="L76" i="2"/>
  <c r="M76" i="2"/>
  <c r="N76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I78" i="2"/>
  <c r="J78" i="2"/>
  <c r="K78" i="2"/>
  <c r="M78" i="2"/>
  <c r="N78" i="2"/>
  <c r="O78" i="2"/>
  <c r="D79" i="2"/>
  <c r="E79" i="2"/>
  <c r="F79" i="2"/>
  <c r="H79" i="2"/>
  <c r="I79" i="2"/>
  <c r="J79" i="2"/>
  <c r="L79" i="2"/>
  <c r="M79" i="2"/>
  <c r="N79" i="2"/>
  <c r="M80" i="2"/>
  <c r="D81" i="2"/>
  <c r="G81" i="2"/>
  <c r="H81" i="2"/>
  <c r="K81" i="2"/>
  <c r="L81" i="2"/>
  <c r="O81" i="2"/>
  <c r="F82" i="2"/>
  <c r="G82" i="2"/>
  <c r="J82" i="2"/>
  <c r="K82" i="2"/>
  <c r="N82" i="2"/>
  <c r="O82" i="2"/>
  <c r="D83" i="2"/>
  <c r="E83" i="2"/>
  <c r="F83" i="2"/>
  <c r="H83" i="2"/>
  <c r="I83" i="2"/>
  <c r="J83" i="2"/>
  <c r="L83" i="2"/>
  <c r="M83" i="2"/>
  <c r="N83" i="2"/>
  <c r="M85" i="2" l="1"/>
  <c r="P38" i="2"/>
  <c r="H71" i="2"/>
  <c r="H46" i="2"/>
  <c r="F80" i="2"/>
  <c r="P17" i="2"/>
  <c r="G76" i="2"/>
  <c r="P76" i="2" s="1"/>
  <c r="P6" i="2"/>
  <c r="E21" i="2"/>
  <c r="P69" i="2"/>
  <c r="P68" i="2"/>
  <c r="O65" i="2"/>
  <c r="N57" i="2"/>
  <c r="F57" i="2"/>
  <c r="F56" i="2"/>
  <c r="E51" i="2"/>
  <c r="P49" i="2"/>
  <c r="F47" i="2"/>
  <c r="P47" i="2" s="1"/>
  <c r="P39" i="2"/>
  <c r="P24" i="2"/>
  <c r="G83" i="2"/>
  <c r="P83" i="2" s="1"/>
  <c r="L82" i="2"/>
  <c r="L25" i="2"/>
  <c r="H82" i="2"/>
  <c r="H25" i="2"/>
  <c r="D82" i="2"/>
  <c r="D25" i="2"/>
  <c r="I81" i="2"/>
  <c r="I85" i="2" s="1"/>
  <c r="O21" i="2"/>
  <c r="K21" i="2"/>
  <c r="P12" i="2"/>
  <c r="G21" i="2"/>
  <c r="D26" i="2"/>
  <c r="L71" i="2"/>
  <c r="L46" i="2"/>
  <c r="D71" i="2"/>
  <c r="D46" i="2"/>
  <c r="M25" i="2"/>
  <c r="M56" i="2"/>
  <c r="M57" i="2"/>
  <c r="P72" i="2"/>
  <c r="M60" i="2"/>
  <c r="M82" i="2"/>
  <c r="M84" i="2" s="1"/>
  <c r="P63" i="2"/>
  <c r="D65" i="2"/>
  <c r="N51" i="2"/>
  <c r="F51" i="2"/>
  <c r="O50" i="2"/>
  <c r="O51" i="2"/>
  <c r="K50" i="2"/>
  <c r="K51" i="2"/>
  <c r="P42" i="2"/>
  <c r="G46" i="2"/>
  <c r="P31" i="2"/>
  <c r="J26" i="2"/>
  <c r="J80" i="2"/>
  <c r="O57" i="2"/>
  <c r="O79" i="2"/>
  <c r="K57" i="2"/>
  <c r="K79" i="2"/>
  <c r="P20" i="2"/>
  <c r="G79" i="2"/>
  <c r="P79" i="2" s="1"/>
  <c r="L78" i="2"/>
  <c r="L56" i="2"/>
  <c r="H78" i="2"/>
  <c r="H56" i="2"/>
  <c r="D78" i="2"/>
  <c r="D56" i="2"/>
  <c r="P13" i="2"/>
  <c r="N80" i="2"/>
  <c r="I25" i="2"/>
  <c r="I56" i="2"/>
  <c r="I57" i="2"/>
  <c r="F65" i="2"/>
  <c r="I60" i="2"/>
  <c r="I82" i="2"/>
  <c r="I84" i="2" s="1"/>
  <c r="E60" i="2"/>
  <c r="E82" i="2"/>
  <c r="P59" i="2"/>
  <c r="P55" i="2"/>
  <c r="G64" i="2"/>
  <c r="P64" i="2" s="1"/>
  <c r="P75" i="2"/>
  <c r="G65" i="2"/>
  <c r="N56" i="2"/>
  <c r="E66" i="2"/>
  <c r="P66" i="2" s="1"/>
  <c r="P32" i="2"/>
  <c r="M26" i="2"/>
  <c r="J25" i="2"/>
  <c r="M81" i="2"/>
  <c r="E81" i="2"/>
  <c r="N22" i="2"/>
  <c r="N81" i="2" s="1"/>
  <c r="N73" i="2"/>
  <c r="J22" i="2"/>
  <c r="J81" i="2" s="1"/>
  <c r="J73" i="2"/>
  <c r="F22" i="2"/>
  <c r="F81" i="2" s="1"/>
  <c r="F73" i="2"/>
  <c r="P73" i="2" s="1"/>
  <c r="P14" i="2"/>
  <c r="N26" i="2" l="1"/>
  <c r="L50" i="2"/>
  <c r="L51" i="2"/>
  <c r="L80" i="2"/>
  <c r="G25" i="2"/>
  <c r="G56" i="2"/>
  <c r="G26" i="2"/>
  <c r="G80" i="2"/>
  <c r="P21" i="2"/>
  <c r="E25" i="2"/>
  <c r="P25" i="2" s="1"/>
  <c r="E56" i="2"/>
  <c r="E57" i="2"/>
  <c r="E26" i="2"/>
  <c r="E80" i="2"/>
  <c r="P81" i="2"/>
  <c r="G57" i="2"/>
  <c r="F26" i="2"/>
  <c r="F84" i="2"/>
  <c r="F85" i="2"/>
  <c r="P60" i="2"/>
  <c r="G50" i="2"/>
  <c r="G51" i="2"/>
  <c r="P65" i="2"/>
  <c r="P46" i="2"/>
  <c r="D50" i="2"/>
  <c r="D51" i="2"/>
  <c r="P51" i="2" s="1"/>
  <c r="D80" i="2"/>
  <c r="K25" i="2"/>
  <c r="K56" i="2"/>
  <c r="K26" i="2"/>
  <c r="K80" i="2"/>
  <c r="P82" i="2"/>
  <c r="H50" i="2"/>
  <c r="H51" i="2"/>
  <c r="H80" i="2"/>
  <c r="N84" i="2"/>
  <c r="N85" i="2"/>
  <c r="P78" i="2"/>
  <c r="J84" i="2"/>
  <c r="J85" i="2"/>
  <c r="Q42" i="2"/>
  <c r="P71" i="2"/>
  <c r="P22" i="2"/>
  <c r="O25" i="2"/>
  <c r="O56" i="2"/>
  <c r="O26" i="2"/>
  <c r="P26" i="2" s="1"/>
  <c r="O80" i="2"/>
  <c r="Q17" i="2"/>
  <c r="P50" i="2" l="1"/>
  <c r="E85" i="2"/>
  <c r="E84" i="2"/>
  <c r="O84" i="2"/>
  <c r="O85" i="2"/>
  <c r="H85" i="2"/>
  <c r="H84" i="2"/>
  <c r="K84" i="2"/>
  <c r="K85" i="2"/>
  <c r="P80" i="2"/>
  <c r="Q76" i="2" s="1"/>
  <c r="D84" i="2"/>
  <c r="D85" i="2"/>
  <c r="G84" i="2"/>
  <c r="G85" i="2"/>
  <c r="L84" i="2"/>
  <c r="L85" i="2"/>
  <c r="P85" i="2" l="1"/>
  <c r="P84" i="2"/>
</calcChain>
</file>

<file path=xl/sharedStrings.xml><?xml version="1.0" encoding="utf-8"?>
<sst xmlns="http://schemas.openxmlformats.org/spreadsheetml/2006/main" count="149" uniqueCount="38">
  <si>
    <t>※　展示＋プラネタリウムのセット券利用者数（（　）内の数）は、料金計算の都合上２倍となっているが、販売枚数は1/2である。</t>
    <rPh sb="2" eb="4">
      <t>テンジ</t>
    </rPh>
    <rPh sb="16" eb="17">
      <t>ケン</t>
    </rPh>
    <rPh sb="17" eb="20">
      <t>リヨウシャ</t>
    </rPh>
    <rPh sb="20" eb="21">
      <t>スウ</t>
    </rPh>
    <rPh sb="25" eb="26">
      <t>ナイ</t>
    </rPh>
    <rPh sb="27" eb="28">
      <t>スウ</t>
    </rPh>
    <rPh sb="31" eb="33">
      <t>リョウキン</t>
    </rPh>
    <rPh sb="33" eb="35">
      <t>ケイサン</t>
    </rPh>
    <rPh sb="36" eb="39">
      <t>ツゴウジョウ</t>
    </rPh>
    <rPh sb="40" eb="41">
      <t>バイ</t>
    </rPh>
    <rPh sb="49" eb="51">
      <t>ハンバイ</t>
    </rPh>
    <rPh sb="51" eb="53">
      <t>マイスウ</t>
    </rPh>
    <phoneticPr fontId="3"/>
  </si>
  <si>
    <t>使用料</t>
    <rPh sb="0" eb="3">
      <t>シヨウリョウ</t>
    </rPh>
    <phoneticPr fontId="3"/>
  </si>
  <si>
    <t>人数</t>
    <rPh sb="0" eb="2">
      <t>ニンズウ</t>
    </rPh>
    <phoneticPr fontId="3"/>
  </si>
  <si>
    <t>差引
（①－②）</t>
    <rPh sb="0" eb="2">
      <t>サシヒキ</t>
    </rPh>
    <phoneticPr fontId="3"/>
  </si>
  <si>
    <t>前年度
②</t>
    <rPh sb="0" eb="1">
      <t>ゼン</t>
    </rPh>
    <rPh sb="1" eb="3">
      <t>ネンド</t>
    </rPh>
    <phoneticPr fontId="3"/>
  </si>
  <si>
    <t>計</t>
    <rPh sb="0" eb="1">
      <t>ケイ</t>
    </rPh>
    <phoneticPr fontId="3"/>
  </si>
  <si>
    <t>児童･生徒</t>
    <rPh sb="0" eb="2">
      <t>ジドウ</t>
    </rPh>
    <rPh sb="3" eb="5">
      <t>セイト</t>
    </rPh>
    <phoneticPr fontId="3"/>
  </si>
  <si>
    <t>一般</t>
    <rPh sb="0" eb="2">
      <t>イッパン</t>
    </rPh>
    <phoneticPr fontId="3"/>
  </si>
  <si>
    <t>合計
（Ａ）＋（Ｂ）＋（Ｃ）
①</t>
    <rPh sb="0" eb="2">
      <t>ゴウケイ</t>
    </rPh>
    <phoneticPr fontId="3"/>
  </si>
  <si>
    <t>使用料減免
規定適用者
（Ｃ）</t>
    <rPh sb="0" eb="3">
      <t>シヨウリョウ</t>
    </rPh>
    <rPh sb="3" eb="5">
      <t>ゲンメン</t>
    </rPh>
    <rPh sb="6" eb="8">
      <t>キテイ</t>
    </rPh>
    <rPh sb="8" eb="11">
      <t>テキヨウシャ</t>
    </rPh>
    <phoneticPr fontId="3"/>
  </si>
  <si>
    <t>団体利用及び
セット券
（Ｂ）
※( )内はｾｯﾄ券で
内数</t>
    <rPh sb="0" eb="2">
      <t>ダンタイ</t>
    </rPh>
    <rPh sb="2" eb="4">
      <t>リヨウ</t>
    </rPh>
    <rPh sb="4" eb="5">
      <t>オヨ</t>
    </rPh>
    <rPh sb="10" eb="11">
      <t>ケン</t>
    </rPh>
    <rPh sb="21" eb="22">
      <t>ナイ</t>
    </rPh>
    <rPh sb="26" eb="27">
      <t>ケン</t>
    </rPh>
    <rPh sb="29" eb="30">
      <t>ウチ</t>
    </rPh>
    <rPh sb="30" eb="31">
      <t>スウ</t>
    </rPh>
    <phoneticPr fontId="3"/>
  </si>
  <si>
    <t>個人利用
（Ａ）</t>
    <rPh sb="0" eb="2">
      <t>コジン</t>
    </rPh>
    <rPh sb="2" eb="4">
      <t>リヨウ</t>
    </rPh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</si>
  <si>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</si>
  <si>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</si>
  <si>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2月</t>
    <rPh sb="1" eb="2">
      <t>ガツ</t>
    </rPh>
    <phoneticPr fontId="3"/>
  </si>
  <si>
    <t>1月</t>
    <rPh sb="1" eb="2">
      <t>ガツ</t>
    </rPh>
    <phoneticPr fontId="3"/>
  </si>
  <si>
    <t>12月</t>
    <rPh sb="2" eb="3">
      <t>ガツ</t>
    </rPh>
    <phoneticPr fontId="3"/>
  </si>
  <si>
    <t>11月</t>
    <rPh sb="2" eb="3">
      <t>ガツ</t>
    </rPh>
    <phoneticPr fontId="3"/>
  </si>
  <si>
    <t>10月</t>
    <rPh sb="2" eb="3">
      <t>ガツ</t>
    </rPh>
    <phoneticPr fontId="3"/>
  </si>
  <si>
    <t>9月</t>
    <rPh sb="1" eb="2">
      <t>ガツ</t>
    </rPh>
    <phoneticPr fontId="3"/>
  </si>
  <si>
    <t>8月</t>
    <rPh sb="1" eb="2">
      <t>ガツ</t>
    </rPh>
    <phoneticPr fontId="3"/>
  </si>
  <si>
    <t>7月</t>
    <rPh sb="1" eb="2">
      <t>ガツ</t>
    </rPh>
    <phoneticPr fontId="3"/>
  </si>
  <si>
    <t>6月</t>
    <rPh sb="1" eb="2">
      <t>ガツ</t>
    </rPh>
    <phoneticPr fontId="3"/>
  </si>
  <si>
    <t>5月</t>
    <rPh sb="1" eb="2">
      <t>ガツ</t>
    </rPh>
    <phoneticPr fontId="3"/>
  </si>
  <si>
    <t>4月</t>
    <rPh sb="1" eb="2">
      <t>ガツ</t>
    </rPh>
    <phoneticPr fontId="3"/>
  </si>
  <si>
    <t>展
示
＋
プ
ラ
ネ
タ
リ
ウ
ム
＋
ラ
イ
ブ
ラ
リ
｜</t>
    <rPh sb="0" eb="1">
      <t>テン</t>
    </rPh>
    <rPh sb="2" eb="3">
      <t>シメス</t>
    </rPh>
    <phoneticPr fontId="3"/>
  </si>
  <si>
    <t>※　ライブラリーの利用人数の内訳（一般と児童・生徒）については、便宜上、展示利用者の一般と児童・生徒の割合で按分している。</t>
    <rPh sb="9" eb="11">
      <t>リヨウ</t>
    </rPh>
    <rPh sb="11" eb="13">
      <t>ニンズウ</t>
    </rPh>
    <rPh sb="14" eb="16">
      <t>ウチワケ</t>
    </rPh>
    <rPh sb="17" eb="19">
      <t>イッパン</t>
    </rPh>
    <rPh sb="20" eb="22">
      <t>ジドウ</t>
    </rPh>
    <rPh sb="23" eb="25">
      <t>セイト</t>
    </rPh>
    <rPh sb="32" eb="35">
      <t>ベンギジョウ</t>
    </rPh>
    <rPh sb="36" eb="38">
      <t>テンジ</t>
    </rPh>
    <rPh sb="38" eb="41">
      <t>リヨウシャ</t>
    </rPh>
    <rPh sb="42" eb="44">
      <t>イッパン</t>
    </rPh>
    <rPh sb="45" eb="47">
      <t>ジドウ</t>
    </rPh>
    <rPh sb="48" eb="50">
      <t>セイト</t>
    </rPh>
    <rPh sb="51" eb="53">
      <t>ワリアイ</t>
    </rPh>
    <rPh sb="54" eb="56">
      <t>アンブン</t>
    </rPh>
    <phoneticPr fontId="3"/>
  </si>
  <si>
    <t>差引（①－②）</t>
    <rPh sb="0" eb="2">
      <t>サシヒキ</t>
    </rPh>
    <phoneticPr fontId="3"/>
  </si>
  <si>
    <t>前年度 ②</t>
    <rPh sb="0" eb="1">
      <t>ゼン</t>
    </rPh>
    <rPh sb="1" eb="3">
      <t>ネンド</t>
    </rPh>
    <phoneticPr fontId="3"/>
  </si>
  <si>
    <t>印刷時
非表示</t>
    <rPh sb="0" eb="2">
      <t>インサツ</t>
    </rPh>
    <rPh sb="2" eb="3">
      <t>ジ</t>
    </rPh>
    <rPh sb="4" eb="7">
      <t>ヒヒョウジ</t>
    </rPh>
    <phoneticPr fontId="3"/>
  </si>
  <si>
    <t>　ライブラリ使用不可</t>
    <rPh sb="6" eb="8">
      <t>シヨウ</t>
    </rPh>
    <rPh sb="8" eb="10">
      <t>フカ</t>
    </rPh>
    <phoneticPr fontId="3"/>
  </si>
  <si>
    <t>※コロナウイルス感染症拡大防止のため</t>
    <rPh sb="8" eb="11">
      <t>カンセンショウ</t>
    </rPh>
    <rPh sb="11" eb="13">
      <t>カクダイ</t>
    </rPh>
    <rPh sb="13" eb="15">
      <t>ボウシ</t>
    </rPh>
    <phoneticPr fontId="3"/>
  </si>
  <si>
    <t>個人利用
（Ａ）</t>
    <phoneticPr fontId="3"/>
  </si>
  <si>
    <t>ラ
イ
ブ
ラ
リ
｜</t>
    <phoneticPr fontId="3"/>
  </si>
  <si>
    <t>プ
ラ
ネ
タ
リ
ウ
ム</t>
    <phoneticPr fontId="3"/>
  </si>
  <si>
    <t>展
示</t>
    <rPh sb="0" eb="1">
      <t>テン</t>
    </rPh>
    <rPh sb="3" eb="4">
      <t>シメス</t>
    </rPh>
    <phoneticPr fontId="3"/>
  </si>
  <si>
    <t>（単位：人及び円）</t>
    <rPh sb="1" eb="3">
      <t>タンイ</t>
    </rPh>
    <rPh sb="4" eb="5">
      <t>ニン</t>
    </rPh>
    <rPh sb="5" eb="6">
      <t>オヨ</t>
    </rPh>
    <rPh sb="7" eb="8">
      <t>エン</t>
    </rPh>
    <phoneticPr fontId="3"/>
  </si>
  <si>
    <t>福岡県青少年科学館利用料金等計算書　（令和5年度）</t>
    <rPh sb="0" eb="9">
      <t>カガク</t>
    </rPh>
    <rPh sb="9" eb="11">
      <t>リヨウ</t>
    </rPh>
    <rPh sb="11" eb="13">
      <t>リョウキン</t>
    </rPh>
    <rPh sb="13" eb="14">
      <t>トウ</t>
    </rPh>
    <rPh sb="14" eb="17">
      <t>ケイサンショ</t>
    </rPh>
    <rPh sb="19" eb="21">
      <t>レイワ</t>
    </rPh>
    <rPh sb="22" eb="2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</si>
</sst>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[Red]\(#,##0\)"/>
    <numFmt numFmtId="177" formatCode="#,##0;&quot;▲ &quot;#,##0"/>
    <numFmt numFmtId="178" formatCode="0_);[Red]\(0\)"/>
    <numFmt numFmtId="179" formatCode="0.0%"/>
    <numFmt numFmtId="180" formatCode="\(#,###\)"/>
    <numFmt numFmtId="181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176" fontId="1" fillId="0" borderId="0" xfId="1" applyNumberFormat="1" applyAlignment="1">
      <alignment horizontal="right"/>
    </xf>
    <xf numFmtId="176" fontId="1" fillId="0" borderId="0" xfId="1" applyNumberFormat="1" applyAlignment="1">
      <alignment horizontal="left"/>
    </xf>
    <xf numFmtId="177" fontId="4" fillId="2" borderId="1" xfId="1" applyNumberFormat="1" applyFont="1" applyFill="1" applyBorder="1" applyAlignment="1">
      <alignment shrinkToFit="1"/>
    </xf>
    <xf numFmtId="177" fontId="4" fillId="2" borderId="2" xfId="1" applyNumberFormat="1" applyFont="1" applyFill="1" applyBorder="1" applyAlignment="1">
      <alignment shrinkToFit="1"/>
    </xf>
    <xf numFmtId="177" fontId="4" fillId="2" borderId="3" xfId="1" applyNumberFormat="1" applyFont="1" applyFill="1" applyBorder="1" applyAlignment="1">
      <alignment shrinkToFit="1"/>
    </xf>
    <xf numFmtId="177" fontId="4" fillId="2" borderId="4" xfId="1" applyNumberFormat="1" applyFont="1" applyFill="1" applyBorder="1" applyAlignment="1">
      <alignment shrinkToFit="1"/>
    </xf>
    <xf numFmtId="177" fontId="4" fillId="2" borderId="5" xfId="1" applyNumberFormat="1" applyFont="1" applyFill="1" applyBorder="1" applyAlignment="1">
      <alignment shrinkToFit="1"/>
    </xf>
    <xf numFmtId="177" fontId="4" fillId="2" borderId="6" xfId="1" applyNumberFormat="1" applyFont="1" applyFill="1" applyBorder="1" applyAlignment="1">
      <alignment shrinkToFit="1"/>
    </xf>
    <xf numFmtId="176" fontId="1" fillId="2" borderId="1" xfId="1" applyNumberFormat="1" applyFill="1" applyBorder="1" applyAlignment="1">
      <alignment horizontal="center"/>
    </xf>
    <xf numFmtId="176" fontId="1" fillId="2" borderId="7" xfId="1" applyNumberFormat="1" applyFill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 wrapText="1"/>
    </xf>
    <xf numFmtId="176" fontId="1" fillId="2" borderId="9" xfId="1" applyNumberFormat="1" applyFill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center" vertical="center" wrapText="1"/>
    </xf>
    <xf numFmtId="176" fontId="4" fillId="2" borderId="11" xfId="1" applyNumberFormat="1" applyFont="1" applyFill="1" applyBorder="1" applyAlignment="1">
      <alignment shrinkToFit="1"/>
    </xf>
    <xf numFmtId="176" fontId="4" fillId="0" borderId="12" xfId="1" applyNumberFormat="1" applyFont="1" applyBorder="1" applyAlignment="1">
      <alignment shrinkToFit="1"/>
    </xf>
    <xf numFmtId="176" fontId="4" fillId="0" borderId="13" xfId="1" applyNumberFormat="1" applyFont="1" applyBorder="1" applyAlignment="1">
      <alignment shrinkToFit="1"/>
    </xf>
    <xf numFmtId="176" fontId="4" fillId="0" borderId="14" xfId="1" applyNumberFormat="1" applyFont="1" applyBorder="1" applyAlignment="1">
      <alignment shrinkToFit="1"/>
    </xf>
    <xf numFmtId="176" fontId="4" fillId="0" borderId="15" xfId="1" applyNumberFormat="1" applyFont="1" applyBorder="1" applyAlignment="1">
      <alignment shrinkToFit="1"/>
    </xf>
    <xf numFmtId="176" fontId="4" fillId="0" borderId="16" xfId="1" applyNumberFormat="1" applyFont="1" applyBorder="1" applyAlignment="1">
      <alignment shrinkToFit="1"/>
    </xf>
    <xf numFmtId="176" fontId="1" fillId="0" borderId="11" xfId="1" applyNumberFormat="1" applyBorder="1" applyAlignment="1">
      <alignment horizontal="center"/>
    </xf>
    <xf numFmtId="176" fontId="1" fillId="0" borderId="17" xfId="1" applyNumberFormat="1" applyBorder="1" applyAlignment="1">
      <alignment horizontal="center" vertical="center"/>
    </xf>
    <xf numFmtId="176" fontId="4" fillId="2" borderId="1" xfId="1" applyNumberFormat="1" applyFont="1" applyFill="1" applyBorder="1" applyAlignment="1">
      <alignment shrinkToFit="1"/>
    </xf>
    <xf numFmtId="176" fontId="4" fillId="0" borderId="2" xfId="1" applyNumberFormat="1" applyFont="1" applyBorder="1" applyAlignment="1">
      <alignment shrinkToFit="1"/>
    </xf>
    <xf numFmtId="176" fontId="4" fillId="0" borderId="3" xfId="1" applyNumberFormat="1" applyFont="1" applyBorder="1" applyAlignment="1">
      <alignment shrinkToFit="1"/>
    </xf>
    <xf numFmtId="176" fontId="4" fillId="0" borderId="4" xfId="1" applyNumberFormat="1" applyFont="1" applyBorder="1" applyAlignment="1">
      <alignment shrinkToFit="1"/>
    </xf>
    <xf numFmtId="176" fontId="4" fillId="0" borderId="5" xfId="1" applyNumberFormat="1" applyFont="1" applyBorder="1" applyAlignment="1">
      <alignment shrinkToFit="1"/>
    </xf>
    <xf numFmtId="176" fontId="4" fillId="0" borderId="6" xfId="1" applyNumberFormat="1" applyFont="1" applyBorder="1" applyAlignment="1">
      <alignment shrinkToFit="1"/>
    </xf>
    <xf numFmtId="176" fontId="1" fillId="0" borderId="1" xfId="1" applyNumberFormat="1" applyBorder="1" applyAlignment="1">
      <alignment horizontal="center"/>
    </xf>
    <xf numFmtId="176" fontId="1" fillId="0" borderId="9" xfId="1" applyNumberFormat="1" applyBorder="1" applyAlignment="1">
      <alignment horizontal="center" vertical="center" wrapText="1"/>
    </xf>
    <xf numFmtId="176" fontId="4" fillId="3" borderId="3" xfId="1" applyNumberFormat="1" applyFont="1" applyFill="1" applyBorder="1" applyAlignment="1">
      <alignment shrinkToFit="1"/>
    </xf>
    <xf numFmtId="176" fontId="4" fillId="3" borderId="4" xfId="1" applyNumberFormat="1" applyFont="1" applyFill="1" applyBorder="1" applyAlignment="1">
      <alignment shrinkToFit="1"/>
    </xf>
    <xf numFmtId="176" fontId="4" fillId="3" borderId="5" xfId="1" applyNumberFormat="1" applyFont="1" applyFill="1" applyBorder="1" applyAlignment="1">
      <alignment shrinkToFit="1"/>
    </xf>
    <xf numFmtId="176" fontId="1" fillId="0" borderId="7" xfId="1" applyNumberFormat="1" applyBorder="1" applyAlignment="1">
      <alignment horizontal="center" vertical="center" wrapText="1"/>
    </xf>
    <xf numFmtId="176" fontId="4" fillId="2" borderId="18" xfId="1" applyNumberFormat="1" applyFont="1" applyFill="1" applyBorder="1" applyAlignment="1">
      <alignment shrinkToFit="1"/>
    </xf>
    <xf numFmtId="176" fontId="4" fillId="0" borderId="19" xfId="1" applyNumberFormat="1" applyFont="1" applyBorder="1" applyAlignment="1">
      <alignment shrinkToFit="1"/>
    </xf>
    <xf numFmtId="176" fontId="4" fillId="3" borderId="20" xfId="1" applyNumberFormat="1" applyFont="1" applyFill="1" applyBorder="1" applyAlignment="1">
      <alignment shrinkToFit="1"/>
    </xf>
    <xf numFmtId="176" fontId="4" fillId="3" borderId="21" xfId="1" applyNumberFormat="1" applyFont="1" applyFill="1" applyBorder="1" applyAlignment="1">
      <alignment shrinkToFit="1"/>
    </xf>
    <xf numFmtId="176" fontId="4" fillId="3" borderId="22" xfId="1" applyNumberFormat="1" applyFont="1" applyFill="1" applyBorder="1" applyAlignment="1">
      <alignment shrinkToFit="1"/>
    </xf>
    <xf numFmtId="176" fontId="4" fillId="0" borderId="21" xfId="1" applyNumberFormat="1" applyFont="1" applyBorder="1" applyAlignment="1">
      <alignment shrinkToFit="1"/>
    </xf>
    <xf numFmtId="176" fontId="4" fillId="0" borderId="22" xfId="1" applyNumberFormat="1" applyFont="1" applyBorder="1" applyAlignment="1">
      <alignment shrinkToFit="1"/>
    </xf>
    <xf numFmtId="176" fontId="4" fillId="0" borderId="20" xfId="1" applyNumberFormat="1" applyFont="1" applyBorder="1" applyAlignment="1">
      <alignment shrinkToFit="1"/>
    </xf>
    <xf numFmtId="176" fontId="4" fillId="0" borderId="23" xfId="1" applyNumberFormat="1" applyFont="1" applyBorder="1" applyAlignment="1">
      <alignment shrinkToFit="1"/>
    </xf>
    <xf numFmtId="176" fontId="1" fillId="0" borderId="18" xfId="1" applyNumberFormat="1" applyBorder="1" applyAlignment="1">
      <alignment horizontal="center"/>
    </xf>
    <xf numFmtId="176" fontId="1" fillId="0" borderId="17" xfId="1" applyNumberFormat="1" applyBorder="1" applyAlignment="1">
      <alignment horizontal="center" vertical="center" wrapText="1"/>
    </xf>
    <xf numFmtId="176" fontId="4" fillId="2" borderId="24" xfId="1" applyNumberFormat="1" applyFont="1" applyFill="1" applyBorder="1" applyAlignment="1">
      <alignment shrinkToFit="1"/>
    </xf>
    <xf numFmtId="178" fontId="4" fillId="0" borderId="25" xfId="1" applyNumberFormat="1" applyFont="1" applyBorder="1" applyAlignment="1">
      <alignment shrinkToFit="1"/>
    </xf>
    <xf numFmtId="178" fontId="4" fillId="3" borderId="26" xfId="1" applyNumberFormat="1" applyFont="1" applyFill="1" applyBorder="1" applyAlignment="1">
      <alignment shrinkToFit="1"/>
    </xf>
    <xf numFmtId="178" fontId="4" fillId="3" borderId="27" xfId="1" applyNumberFormat="1" applyFont="1" applyFill="1" applyBorder="1" applyAlignment="1">
      <alignment shrinkToFit="1"/>
    </xf>
    <xf numFmtId="178" fontId="4" fillId="3" borderId="28" xfId="1" applyNumberFormat="1" applyFont="1" applyFill="1" applyBorder="1" applyAlignment="1">
      <alignment shrinkToFit="1"/>
    </xf>
    <xf numFmtId="178" fontId="4" fillId="0" borderId="27" xfId="1" applyNumberFormat="1" applyFont="1" applyBorder="1" applyAlignment="1">
      <alignment shrinkToFit="1"/>
    </xf>
    <xf numFmtId="178" fontId="4" fillId="0" borderId="28" xfId="1" applyNumberFormat="1" applyFont="1" applyBorder="1" applyAlignment="1">
      <alignment shrinkToFit="1"/>
    </xf>
    <xf numFmtId="178" fontId="4" fillId="0" borderId="26" xfId="1" applyNumberFormat="1" applyFont="1" applyBorder="1" applyAlignment="1">
      <alignment shrinkToFit="1"/>
    </xf>
    <xf numFmtId="178" fontId="4" fillId="0" borderId="29" xfId="1" applyNumberFormat="1" applyFont="1" applyBorder="1" applyAlignment="1">
      <alignment shrinkToFit="1"/>
    </xf>
    <xf numFmtId="176" fontId="1" fillId="0" borderId="24" xfId="1" applyNumberFormat="1" applyBorder="1" applyAlignment="1">
      <alignment horizontal="center"/>
    </xf>
    <xf numFmtId="176" fontId="4" fillId="2" borderId="30" xfId="1" applyNumberFormat="1" applyFont="1" applyFill="1" applyBorder="1" applyAlignment="1">
      <alignment shrinkToFit="1"/>
    </xf>
    <xf numFmtId="178" fontId="4" fillId="0" borderId="31" xfId="1" applyNumberFormat="1" applyFont="1" applyBorder="1" applyAlignment="1">
      <alignment shrinkToFit="1"/>
    </xf>
    <xf numFmtId="178" fontId="4" fillId="3" borderId="32" xfId="1" applyNumberFormat="1" applyFont="1" applyFill="1" applyBorder="1" applyAlignment="1">
      <alignment shrinkToFit="1"/>
    </xf>
    <xf numFmtId="178" fontId="4" fillId="3" borderId="33" xfId="1" applyNumberFormat="1" applyFont="1" applyFill="1" applyBorder="1" applyAlignment="1">
      <alignment shrinkToFit="1"/>
    </xf>
    <xf numFmtId="178" fontId="4" fillId="3" borderId="34" xfId="1" applyNumberFormat="1" applyFont="1" applyFill="1" applyBorder="1" applyAlignment="1">
      <alignment shrinkToFit="1"/>
    </xf>
    <xf numFmtId="178" fontId="4" fillId="0" borderId="33" xfId="1" applyNumberFormat="1" applyFont="1" applyBorder="1" applyAlignment="1">
      <alignment shrinkToFit="1"/>
    </xf>
    <xf numFmtId="178" fontId="4" fillId="0" borderId="34" xfId="1" applyNumberFormat="1" applyFont="1" applyBorder="1" applyAlignment="1">
      <alignment shrinkToFit="1"/>
    </xf>
    <xf numFmtId="178" fontId="4" fillId="0" borderId="32" xfId="1" applyNumberFormat="1" applyFont="1" applyBorder="1" applyAlignment="1">
      <alignment shrinkToFit="1"/>
    </xf>
    <xf numFmtId="178" fontId="4" fillId="0" borderId="35" xfId="1" applyNumberFormat="1" applyFont="1" applyBorder="1" applyAlignment="1">
      <alignment shrinkToFit="1"/>
    </xf>
    <xf numFmtId="176" fontId="1" fillId="0" borderId="30" xfId="1" applyNumberFormat="1" applyBorder="1" applyAlignment="1">
      <alignment horizontal="center"/>
    </xf>
    <xf numFmtId="176" fontId="1" fillId="0" borderId="36" xfId="1" applyNumberFormat="1" applyBorder="1" applyAlignment="1">
      <alignment horizontal="center" vertical="center" wrapText="1"/>
    </xf>
    <xf numFmtId="176" fontId="4" fillId="2" borderId="37" xfId="1" applyNumberFormat="1" applyFont="1" applyFill="1" applyBorder="1" applyAlignment="1">
      <alignment shrinkToFit="1"/>
    </xf>
    <xf numFmtId="178" fontId="4" fillId="0" borderId="38" xfId="1" applyNumberFormat="1" applyFont="1" applyBorder="1" applyAlignment="1">
      <alignment shrinkToFit="1"/>
    </xf>
    <xf numFmtId="178" fontId="4" fillId="3" borderId="39" xfId="1" applyNumberFormat="1" applyFont="1" applyFill="1" applyBorder="1" applyAlignment="1">
      <alignment shrinkToFit="1"/>
    </xf>
    <xf numFmtId="178" fontId="4" fillId="3" borderId="40" xfId="1" applyNumberFormat="1" applyFont="1" applyFill="1" applyBorder="1" applyAlignment="1">
      <alignment shrinkToFit="1"/>
    </xf>
    <xf numFmtId="178" fontId="4" fillId="3" borderId="41" xfId="1" applyNumberFormat="1" applyFont="1" applyFill="1" applyBorder="1" applyAlignment="1">
      <alignment shrinkToFit="1"/>
    </xf>
    <xf numFmtId="178" fontId="4" fillId="0" borderId="40" xfId="1" applyNumberFormat="1" applyFont="1" applyBorder="1" applyAlignment="1">
      <alignment shrinkToFit="1"/>
    </xf>
    <xf numFmtId="178" fontId="4" fillId="0" borderId="41" xfId="1" applyNumberFormat="1" applyFont="1" applyBorder="1" applyAlignment="1">
      <alignment shrinkToFit="1"/>
    </xf>
    <xf numFmtId="178" fontId="4" fillId="0" borderId="39" xfId="1" applyNumberFormat="1" applyFont="1" applyBorder="1" applyAlignment="1">
      <alignment shrinkToFit="1"/>
    </xf>
    <xf numFmtId="178" fontId="4" fillId="0" borderId="42" xfId="1" applyNumberFormat="1" applyFont="1" applyBorder="1" applyAlignment="1">
      <alignment shrinkToFit="1"/>
    </xf>
    <xf numFmtId="176" fontId="1" fillId="0" borderId="37" xfId="1" applyNumberFormat="1" applyBorder="1" applyAlignment="1">
      <alignment horizontal="center"/>
    </xf>
    <xf numFmtId="176" fontId="1" fillId="0" borderId="8" xfId="1" applyNumberFormat="1" applyBorder="1" applyAlignment="1">
      <alignment horizontal="center" vertical="center" wrapText="1"/>
    </xf>
    <xf numFmtId="179" fontId="6" fillId="0" borderId="0" xfId="2" applyNumberFormat="1" applyFont="1" applyAlignment="1"/>
    <xf numFmtId="178" fontId="4" fillId="0" borderId="19" xfId="1" applyNumberFormat="1" applyFont="1" applyBorder="1" applyAlignment="1">
      <alignment shrinkToFit="1"/>
    </xf>
    <xf numFmtId="178" fontId="4" fillId="3" borderId="20" xfId="1" applyNumberFormat="1" applyFont="1" applyFill="1" applyBorder="1" applyAlignment="1">
      <alignment shrinkToFit="1"/>
    </xf>
    <xf numFmtId="178" fontId="4" fillId="3" borderId="21" xfId="1" applyNumberFormat="1" applyFont="1" applyFill="1" applyBorder="1" applyAlignment="1">
      <alignment shrinkToFit="1"/>
    </xf>
    <xf numFmtId="178" fontId="4" fillId="3" borderId="22" xfId="1" applyNumberFormat="1" applyFont="1" applyFill="1" applyBorder="1" applyAlignment="1">
      <alignment shrinkToFit="1"/>
    </xf>
    <xf numFmtId="178" fontId="4" fillId="0" borderId="21" xfId="1" applyNumberFormat="1" applyFont="1" applyBorder="1" applyAlignment="1">
      <alignment shrinkToFit="1"/>
    </xf>
    <xf numFmtId="178" fontId="4" fillId="0" borderId="22" xfId="1" applyNumberFormat="1" applyFont="1" applyBorder="1" applyAlignment="1">
      <alignment shrinkToFit="1"/>
    </xf>
    <xf numFmtId="178" fontId="4" fillId="0" borderId="20" xfId="1" applyNumberFormat="1" applyFont="1" applyBorder="1" applyAlignment="1">
      <alignment shrinkToFit="1"/>
    </xf>
    <xf numFmtId="178" fontId="4" fillId="0" borderId="23" xfId="1" applyNumberFormat="1" applyFont="1" applyBorder="1" applyAlignment="1">
      <alignment shrinkToFit="1"/>
    </xf>
    <xf numFmtId="176" fontId="1" fillId="0" borderId="43" xfId="1" applyNumberFormat="1" applyBorder="1" applyAlignment="1">
      <alignment horizontal="center"/>
    </xf>
    <xf numFmtId="176" fontId="1" fillId="0" borderId="10" xfId="1" applyNumberFormat="1" applyBorder="1" applyAlignment="1">
      <alignment horizontal="center" vertical="center" wrapText="1"/>
    </xf>
    <xf numFmtId="176" fontId="4" fillId="2" borderId="44" xfId="1" applyNumberFormat="1" applyFont="1" applyFill="1" applyBorder="1" applyAlignment="1">
      <alignment shrinkToFit="1"/>
    </xf>
    <xf numFmtId="178" fontId="4" fillId="0" borderId="45" xfId="1" applyNumberFormat="1" applyFont="1" applyBorder="1" applyAlignment="1">
      <alignment shrinkToFit="1"/>
    </xf>
    <xf numFmtId="178" fontId="4" fillId="3" borderId="46" xfId="1" applyNumberFormat="1" applyFont="1" applyFill="1" applyBorder="1" applyAlignment="1">
      <alignment shrinkToFit="1"/>
    </xf>
    <xf numFmtId="178" fontId="4" fillId="3" borderId="47" xfId="1" applyNumberFormat="1" applyFont="1" applyFill="1" applyBorder="1" applyAlignment="1">
      <alignment shrinkToFit="1"/>
    </xf>
    <xf numFmtId="178" fontId="4" fillId="3" borderId="48" xfId="1" applyNumberFormat="1" applyFont="1" applyFill="1" applyBorder="1" applyAlignment="1">
      <alignment shrinkToFit="1"/>
    </xf>
    <xf numFmtId="178" fontId="4" fillId="0" borderId="47" xfId="1" applyNumberFormat="1" applyFont="1" applyBorder="1" applyAlignment="1">
      <alignment shrinkToFit="1"/>
    </xf>
    <xf numFmtId="178" fontId="4" fillId="0" borderId="48" xfId="1" applyNumberFormat="1" applyFont="1" applyBorder="1" applyAlignment="1">
      <alignment shrinkToFit="1"/>
    </xf>
    <xf numFmtId="178" fontId="4" fillId="0" borderId="46" xfId="1" applyNumberFormat="1" applyFont="1" applyBorder="1" applyAlignment="1">
      <alignment shrinkToFit="1"/>
    </xf>
    <xf numFmtId="178" fontId="4" fillId="0" borderId="49" xfId="1" applyNumberFormat="1" applyFont="1" applyBorder="1" applyAlignment="1">
      <alignment shrinkToFit="1"/>
    </xf>
    <xf numFmtId="176" fontId="1" fillId="0" borderId="44" xfId="1" applyNumberFormat="1" applyBorder="1" applyAlignment="1">
      <alignment horizontal="center"/>
    </xf>
    <xf numFmtId="178" fontId="4" fillId="0" borderId="12" xfId="1" applyNumberFormat="1" applyFont="1" applyBorder="1" applyAlignment="1">
      <alignment shrinkToFit="1"/>
    </xf>
    <xf numFmtId="178" fontId="4" fillId="3" borderId="13" xfId="1" applyNumberFormat="1" applyFont="1" applyFill="1" applyBorder="1" applyAlignment="1">
      <alignment shrinkToFit="1"/>
    </xf>
    <xf numFmtId="178" fontId="4" fillId="3" borderId="14" xfId="1" applyNumberFormat="1" applyFont="1" applyFill="1" applyBorder="1" applyAlignment="1">
      <alignment shrinkToFit="1"/>
    </xf>
    <xf numFmtId="178" fontId="4" fillId="3" borderId="15" xfId="1" applyNumberFormat="1" applyFont="1" applyFill="1" applyBorder="1" applyAlignment="1">
      <alignment shrinkToFit="1"/>
    </xf>
    <xf numFmtId="178" fontId="4" fillId="0" borderId="14" xfId="1" applyNumberFormat="1" applyFont="1" applyBorder="1" applyAlignment="1">
      <alignment shrinkToFit="1"/>
    </xf>
    <xf numFmtId="178" fontId="4" fillId="0" borderId="15" xfId="1" applyNumberFormat="1" applyFont="1" applyBorder="1" applyAlignment="1">
      <alignment shrinkToFit="1"/>
    </xf>
    <xf numFmtId="178" fontId="4" fillId="0" borderId="13" xfId="1" applyNumberFormat="1" applyFont="1" applyBorder="1" applyAlignment="1">
      <alignment shrinkToFit="1"/>
    </xf>
    <xf numFmtId="178" fontId="4" fillId="0" borderId="16" xfId="1" applyNumberFormat="1" applyFont="1" applyBorder="1" applyAlignment="1">
      <alignment shrinkToFit="1"/>
    </xf>
    <xf numFmtId="176" fontId="1" fillId="0" borderId="50" xfId="1" applyNumberFormat="1" applyBorder="1" applyAlignment="1">
      <alignment horizontal="center" vertical="center" wrapText="1"/>
    </xf>
    <xf numFmtId="178" fontId="4" fillId="0" borderId="2" xfId="1" applyNumberFormat="1" applyFont="1" applyBorder="1" applyAlignment="1">
      <alignment shrinkToFit="1"/>
    </xf>
    <xf numFmtId="178" fontId="4" fillId="3" borderId="3" xfId="1" applyNumberFormat="1" applyFont="1" applyFill="1" applyBorder="1" applyAlignment="1">
      <alignment shrinkToFit="1"/>
    </xf>
    <xf numFmtId="178" fontId="4" fillId="3" borderId="4" xfId="1" applyNumberFormat="1" applyFont="1" applyFill="1" applyBorder="1" applyAlignment="1">
      <alignment shrinkToFit="1"/>
    </xf>
    <xf numFmtId="178" fontId="4" fillId="3" borderId="5" xfId="1" applyNumberFormat="1" applyFont="1" applyFill="1" applyBorder="1" applyAlignment="1">
      <alignment shrinkToFit="1"/>
    </xf>
    <xf numFmtId="178" fontId="4" fillId="0" borderId="4" xfId="1" applyNumberFormat="1" applyFont="1" applyBorder="1" applyAlignment="1">
      <alignment shrinkToFit="1"/>
    </xf>
    <xf numFmtId="178" fontId="4" fillId="0" borderId="5" xfId="1" applyNumberFormat="1" applyFont="1" applyBorder="1" applyAlignment="1">
      <alignment shrinkToFit="1"/>
    </xf>
    <xf numFmtId="178" fontId="4" fillId="0" borderId="3" xfId="1" applyNumberFormat="1" applyFont="1" applyBorder="1" applyAlignment="1">
      <alignment shrinkToFit="1"/>
    </xf>
    <xf numFmtId="178" fontId="4" fillId="0" borderId="6" xfId="1" applyNumberFormat="1" applyFont="1" applyBorder="1" applyAlignment="1">
      <alignment shrinkToFit="1"/>
    </xf>
    <xf numFmtId="180" fontId="4" fillId="2" borderId="51" xfId="1" applyNumberFormat="1" applyFont="1" applyFill="1" applyBorder="1" applyAlignment="1">
      <alignment shrinkToFit="1"/>
    </xf>
    <xf numFmtId="178" fontId="4" fillId="0" borderId="52" xfId="1" applyNumberFormat="1" applyFont="1" applyBorder="1" applyAlignment="1">
      <alignment shrinkToFit="1"/>
    </xf>
    <xf numFmtId="178" fontId="4" fillId="0" borderId="53" xfId="1" applyNumberFormat="1" applyFont="1" applyBorder="1" applyAlignment="1">
      <alignment shrinkToFit="1"/>
    </xf>
    <xf numFmtId="178" fontId="4" fillId="0" borderId="54" xfId="1" applyNumberFormat="1" applyFont="1" applyBorder="1" applyAlignment="1">
      <alignment shrinkToFit="1"/>
    </xf>
    <xf numFmtId="178" fontId="4" fillId="0" borderId="55" xfId="1" applyNumberFormat="1" applyFont="1" applyBorder="1" applyAlignment="1">
      <alignment shrinkToFit="1"/>
    </xf>
    <xf numFmtId="178" fontId="4" fillId="0" borderId="56" xfId="1" applyNumberFormat="1" applyFont="1" applyBorder="1" applyAlignment="1">
      <alignment shrinkToFit="1"/>
    </xf>
    <xf numFmtId="176" fontId="1" fillId="0" borderId="57" xfId="1" applyNumberFormat="1" applyBorder="1" applyAlignment="1">
      <alignment horizontal="center"/>
    </xf>
    <xf numFmtId="176" fontId="4" fillId="2" borderId="58" xfId="1" applyNumberFormat="1" applyFont="1" applyFill="1" applyBorder="1" applyAlignment="1">
      <alignment shrinkToFit="1"/>
    </xf>
    <xf numFmtId="178" fontId="4" fillId="0" borderId="59" xfId="1" applyNumberFormat="1" applyFont="1" applyBorder="1" applyAlignment="1">
      <alignment shrinkToFit="1"/>
    </xf>
    <xf numFmtId="178" fontId="4" fillId="3" borderId="60" xfId="1" applyNumberFormat="1" applyFont="1" applyFill="1" applyBorder="1" applyAlignment="1">
      <alignment shrinkToFit="1"/>
    </xf>
    <xf numFmtId="178" fontId="4" fillId="3" borderId="61" xfId="1" applyNumberFormat="1" applyFont="1" applyFill="1" applyBorder="1" applyAlignment="1">
      <alignment shrinkToFit="1"/>
    </xf>
    <xf numFmtId="178" fontId="4" fillId="3" borderId="62" xfId="1" applyNumberFormat="1" applyFont="1" applyFill="1" applyBorder="1" applyAlignment="1">
      <alignment shrinkToFit="1"/>
    </xf>
    <xf numFmtId="178" fontId="4" fillId="0" borderId="61" xfId="1" applyNumberFormat="1" applyFont="1" applyBorder="1" applyAlignment="1">
      <alignment shrinkToFit="1"/>
    </xf>
    <xf numFmtId="178" fontId="4" fillId="0" borderId="62" xfId="1" applyNumberFormat="1" applyFont="1" applyBorder="1" applyAlignment="1">
      <alignment shrinkToFit="1"/>
    </xf>
    <xf numFmtId="178" fontId="4" fillId="0" borderId="60" xfId="1" applyNumberFormat="1" applyFont="1" applyBorder="1" applyAlignment="1">
      <alignment shrinkToFit="1"/>
    </xf>
    <xf numFmtId="178" fontId="4" fillId="0" borderId="63" xfId="1" applyNumberFormat="1" applyFont="1" applyBorder="1" applyAlignment="1">
      <alignment shrinkToFit="1"/>
    </xf>
    <xf numFmtId="176" fontId="1" fillId="0" borderId="64" xfId="1" applyNumberFormat="1" applyBorder="1" applyAlignment="1">
      <alignment horizontal="center"/>
    </xf>
    <xf numFmtId="180" fontId="4" fillId="2" borderId="65" xfId="1" applyNumberFormat="1" applyFont="1" applyFill="1" applyBorder="1" applyAlignment="1">
      <alignment shrinkToFit="1"/>
    </xf>
    <xf numFmtId="178" fontId="4" fillId="0" borderId="66" xfId="1" applyNumberFormat="1" applyFont="1" applyBorder="1" applyAlignment="1">
      <alignment shrinkToFit="1"/>
    </xf>
    <xf numFmtId="178" fontId="4" fillId="0" borderId="67" xfId="1" applyNumberFormat="1" applyFont="1" applyBorder="1" applyAlignment="1">
      <alignment shrinkToFit="1"/>
    </xf>
    <xf numFmtId="178" fontId="4" fillId="0" borderId="68" xfId="1" applyNumberFormat="1" applyFont="1" applyBorder="1" applyAlignment="1">
      <alignment shrinkToFit="1"/>
    </xf>
    <xf numFmtId="178" fontId="4" fillId="0" borderId="69" xfId="1" applyNumberFormat="1" applyFont="1" applyBorder="1" applyAlignment="1">
      <alignment shrinkToFit="1"/>
    </xf>
    <xf numFmtId="178" fontId="4" fillId="0" borderId="70" xfId="1" applyNumberFormat="1" applyFont="1" applyBorder="1" applyAlignment="1">
      <alignment shrinkToFit="1"/>
    </xf>
    <xf numFmtId="176" fontId="1" fillId="0" borderId="71" xfId="1" applyNumberFormat="1" applyBorder="1" applyAlignment="1">
      <alignment horizontal="center"/>
    </xf>
    <xf numFmtId="176" fontId="4" fillId="2" borderId="72" xfId="1" applyNumberFormat="1" applyFont="1" applyFill="1" applyBorder="1" applyAlignment="1">
      <alignment shrinkToFit="1"/>
    </xf>
    <xf numFmtId="178" fontId="4" fillId="0" borderId="73" xfId="1" applyNumberFormat="1" applyFont="1" applyBorder="1" applyAlignment="1">
      <alignment shrinkToFit="1"/>
    </xf>
    <xf numFmtId="178" fontId="4" fillId="3" borderId="74" xfId="1" applyNumberFormat="1" applyFont="1" applyFill="1" applyBorder="1" applyAlignment="1">
      <alignment shrinkToFit="1"/>
    </xf>
    <xf numFmtId="178" fontId="4" fillId="3" borderId="75" xfId="1" applyNumberFormat="1" applyFont="1" applyFill="1" applyBorder="1" applyAlignment="1">
      <alignment shrinkToFit="1"/>
    </xf>
    <xf numFmtId="178" fontId="4" fillId="3" borderId="76" xfId="1" applyNumberFormat="1" applyFont="1" applyFill="1" applyBorder="1" applyAlignment="1">
      <alignment shrinkToFit="1"/>
    </xf>
    <xf numFmtId="178" fontId="4" fillId="0" borderId="75" xfId="1" applyNumberFormat="1" applyFont="1" applyBorder="1" applyAlignment="1">
      <alignment shrinkToFit="1"/>
    </xf>
    <xf numFmtId="178" fontId="4" fillId="0" borderId="76" xfId="1" applyNumberFormat="1" applyFont="1" applyBorder="1" applyAlignment="1">
      <alignment shrinkToFit="1"/>
    </xf>
    <xf numFmtId="178" fontId="4" fillId="0" borderId="74" xfId="1" applyNumberFormat="1" applyFont="1" applyBorder="1" applyAlignment="1">
      <alignment shrinkToFit="1"/>
    </xf>
    <xf numFmtId="178" fontId="4" fillId="0" borderId="77" xfId="1" applyNumberFormat="1" applyFont="1" applyBorder="1" applyAlignment="1">
      <alignment shrinkToFit="1"/>
    </xf>
    <xf numFmtId="176" fontId="1" fillId="0" borderId="24" xfId="1" applyNumberFormat="1" applyBorder="1" applyAlignment="1">
      <alignment horizontal="center"/>
    </xf>
    <xf numFmtId="180" fontId="4" fillId="2" borderId="78" xfId="1" applyNumberFormat="1" applyFont="1" applyFill="1" applyBorder="1" applyAlignment="1">
      <alignment shrinkToFit="1"/>
    </xf>
    <xf numFmtId="178" fontId="4" fillId="0" borderId="79" xfId="1" applyNumberFormat="1" applyFont="1" applyBorder="1" applyAlignment="1">
      <alignment shrinkToFit="1"/>
    </xf>
    <xf numFmtId="178" fontId="4" fillId="0" borderId="80" xfId="1" applyNumberFormat="1" applyFont="1" applyBorder="1" applyAlignment="1">
      <alignment shrinkToFit="1"/>
    </xf>
    <xf numFmtId="178" fontId="4" fillId="0" borderId="81" xfId="1" applyNumberFormat="1" applyFont="1" applyBorder="1" applyAlignment="1">
      <alignment shrinkToFit="1"/>
    </xf>
    <xf numFmtId="178" fontId="4" fillId="0" borderId="82" xfId="1" applyNumberFormat="1" applyFont="1" applyBorder="1" applyAlignment="1">
      <alignment shrinkToFit="1"/>
    </xf>
    <xf numFmtId="178" fontId="4" fillId="0" borderId="83" xfId="1" applyNumberFormat="1" applyFont="1" applyBorder="1" applyAlignment="1">
      <alignment shrinkToFit="1"/>
    </xf>
    <xf numFmtId="176" fontId="4" fillId="2" borderId="84" xfId="1" applyNumberFormat="1" applyFont="1" applyFill="1" applyBorder="1" applyAlignment="1">
      <alignment shrinkToFit="1"/>
    </xf>
    <xf numFmtId="176" fontId="4" fillId="0" borderId="85" xfId="1" applyNumberFormat="1" applyFont="1" applyBorder="1" applyAlignment="1">
      <alignment shrinkToFit="1"/>
    </xf>
    <xf numFmtId="176" fontId="4" fillId="3" borderId="86" xfId="1" applyNumberFormat="1" applyFont="1" applyFill="1" applyBorder="1" applyAlignment="1">
      <alignment shrinkToFit="1"/>
    </xf>
    <xf numFmtId="176" fontId="4" fillId="3" borderId="87" xfId="1" applyNumberFormat="1" applyFont="1" applyFill="1" applyBorder="1" applyAlignment="1">
      <alignment shrinkToFit="1"/>
    </xf>
    <xf numFmtId="176" fontId="4" fillId="3" borderId="88" xfId="1" applyNumberFormat="1" applyFont="1" applyFill="1" applyBorder="1" applyAlignment="1">
      <alignment shrinkToFit="1"/>
    </xf>
    <xf numFmtId="176" fontId="4" fillId="0" borderId="87" xfId="1" applyNumberFormat="1" applyFont="1" applyBorder="1" applyAlignment="1">
      <alignment shrinkToFit="1"/>
    </xf>
    <xf numFmtId="176" fontId="4" fillId="0" borderId="88" xfId="1" applyNumberFormat="1" applyFont="1" applyBorder="1" applyAlignment="1">
      <alignment shrinkToFit="1"/>
    </xf>
    <xf numFmtId="176" fontId="4" fillId="0" borderId="86" xfId="1" applyNumberFormat="1" applyFont="1" applyBorder="1" applyAlignment="1">
      <alignment shrinkToFit="1"/>
    </xf>
    <xf numFmtId="176" fontId="4" fillId="0" borderId="89" xfId="1" applyNumberFormat="1" applyFont="1" applyBorder="1" applyAlignment="1">
      <alignment shrinkToFit="1"/>
    </xf>
    <xf numFmtId="176" fontId="1" fillId="0" borderId="11" xfId="1" applyNumberFormat="1" applyBorder="1" applyAlignment="1">
      <alignment horizontal="center"/>
    </xf>
    <xf numFmtId="176" fontId="4" fillId="0" borderId="38" xfId="1" applyNumberFormat="1" applyFont="1" applyBorder="1" applyAlignment="1">
      <alignment shrinkToFit="1"/>
    </xf>
    <xf numFmtId="176" fontId="4" fillId="3" borderId="39" xfId="1" applyNumberFormat="1" applyFont="1" applyFill="1" applyBorder="1" applyAlignment="1">
      <alignment shrinkToFit="1"/>
    </xf>
    <xf numFmtId="176" fontId="4" fillId="3" borderId="40" xfId="1" applyNumberFormat="1" applyFont="1" applyFill="1" applyBorder="1" applyAlignment="1">
      <alignment shrinkToFit="1"/>
    </xf>
    <xf numFmtId="176" fontId="4" fillId="3" borderId="41" xfId="1" applyNumberFormat="1" applyFont="1" applyFill="1" applyBorder="1" applyAlignment="1">
      <alignment shrinkToFit="1"/>
    </xf>
    <xf numFmtId="176" fontId="4" fillId="0" borderId="40" xfId="1" applyNumberFormat="1" applyFont="1" applyBorder="1" applyAlignment="1">
      <alignment shrinkToFit="1"/>
    </xf>
    <xf numFmtId="176" fontId="4" fillId="0" borderId="41" xfId="1" applyNumberFormat="1" applyFont="1" applyBorder="1" applyAlignment="1">
      <alignment shrinkToFit="1"/>
    </xf>
    <xf numFmtId="176" fontId="4" fillId="0" borderId="39" xfId="1" applyNumberFormat="1" applyFont="1" applyBorder="1" applyAlignment="1">
      <alignment shrinkToFit="1"/>
    </xf>
    <xf numFmtId="176" fontId="4" fillId="0" borderId="42" xfId="1" applyNumberFormat="1" applyFont="1" applyBorder="1" applyAlignment="1">
      <alignment shrinkToFit="1"/>
    </xf>
    <xf numFmtId="176" fontId="1" fillId="0" borderId="7" xfId="1" applyNumberFormat="1" applyBorder="1" applyAlignment="1">
      <alignment horizontal="center" vertical="center"/>
    </xf>
    <xf numFmtId="176" fontId="4" fillId="0" borderId="19" xfId="1" applyNumberFormat="1" applyFont="1" applyBorder="1" applyAlignment="1">
      <alignment horizontal="right" shrinkToFit="1"/>
    </xf>
    <xf numFmtId="176" fontId="4" fillId="3" borderId="20" xfId="1" applyNumberFormat="1" applyFont="1" applyFill="1" applyBorder="1" applyAlignment="1">
      <alignment horizontal="right" shrinkToFit="1"/>
    </xf>
    <xf numFmtId="176" fontId="4" fillId="3" borderId="21" xfId="1" applyNumberFormat="1" applyFont="1" applyFill="1" applyBorder="1" applyAlignment="1">
      <alignment horizontal="right" shrinkToFit="1"/>
    </xf>
    <xf numFmtId="176" fontId="4" fillId="3" borderId="22" xfId="1" applyNumberFormat="1" applyFont="1" applyFill="1" applyBorder="1" applyAlignment="1">
      <alignment horizontal="right" shrinkToFit="1"/>
    </xf>
    <xf numFmtId="176" fontId="4" fillId="0" borderId="21" xfId="1" applyNumberFormat="1" applyFont="1" applyBorder="1" applyAlignment="1">
      <alignment horizontal="right" shrinkToFit="1"/>
    </xf>
    <xf numFmtId="176" fontId="4" fillId="0" borderId="22" xfId="1" applyNumberFormat="1" applyFont="1" applyBorder="1" applyAlignment="1">
      <alignment horizontal="right" shrinkToFit="1"/>
    </xf>
    <xf numFmtId="176" fontId="4" fillId="0" borderId="20" xfId="1" applyNumberFormat="1" applyFont="1" applyBorder="1" applyAlignment="1">
      <alignment horizontal="right" shrinkToFit="1"/>
    </xf>
    <xf numFmtId="176" fontId="4" fillId="0" borderId="23" xfId="1" applyNumberFormat="1" applyFont="1" applyBorder="1" applyAlignment="1">
      <alignment horizontal="right" shrinkToFit="1"/>
    </xf>
    <xf numFmtId="176" fontId="4" fillId="0" borderId="25" xfId="1" applyNumberFormat="1" applyFont="1" applyBorder="1" applyAlignment="1">
      <alignment shrinkToFit="1"/>
    </xf>
    <xf numFmtId="176" fontId="4" fillId="3" borderId="26" xfId="1" applyNumberFormat="1" applyFont="1" applyFill="1" applyBorder="1" applyAlignment="1">
      <alignment shrinkToFit="1"/>
    </xf>
    <xf numFmtId="176" fontId="4" fillId="3" borderId="27" xfId="1" applyNumberFormat="1" applyFont="1" applyFill="1" applyBorder="1" applyAlignment="1">
      <alignment shrinkToFit="1"/>
    </xf>
    <xf numFmtId="176" fontId="4" fillId="3" borderId="28" xfId="1" applyNumberFormat="1" applyFont="1" applyFill="1" applyBorder="1" applyAlignment="1">
      <alignment shrinkToFit="1"/>
    </xf>
    <xf numFmtId="176" fontId="4" fillId="0" borderId="27" xfId="1" applyNumberFormat="1" applyFont="1" applyBorder="1" applyAlignment="1">
      <alignment shrinkToFit="1"/>
    </xf>
    <xf numFmtId="176" fontId="4" fillId="0" borderId="28" xfId="1" applyNumberFormat="1" applyFont="1" applyBorder="1" applyAlignment="1">
      <alignment shrinkToFit="1"/>
    </xf>
    <xf numFmtId="176" fontId="4" fillId="0" borderId="26" xfId="1" applyNumberFormat="1" applyFont="1" applyBorder="1" applyAlignment="1">
      <alignment shrinkToFit="1"/>
    </xf>
    <xf numFmtId="176" fontId="4" fillId="0" borderId="29" xfId="1" applyNumberFormat="1" applyFont="1" applyBorder="1" applyAlignment="1">
      <alignment shrinkToFit="1"/>
    </xf>
    <xf numFmtId="176" fontId="4" fillId="3" borderId="13" xfId="1" applyNumberFormat="1" applyFont="1" applyFill="1" applyBorder="1" applyAlignment="1">
      <alignment shrinkToFit="1"/>
    </xf>
    <xf numFmtId="176" fontId="4" fillId="3" borderId="14" xfId="1" applyNumberFormat="1" applyFont="1" applyFill="1" applyBorder="1" applyAlignment="1">
      <alignment shrinkToFit="1"/>
    </xf>
    <xf numFmtId="176" fontId="4" fillId="3" borderId="15" xfId="1" applyNumberFormat="1" applyFont="1" applyFill="1" applyBorder="1" applyAlignment="1">
      <alignment shrinkToFit="1"/>
    </xf>
    <xf numFmtId="176" fontId="7" fillId="0" borderId="90" xfId="1" applyNumberFormat="1" applyFont="1" applyBorder="1" applyAlignment="1">
      <alignment horizontal="center" shrinkToFit="1"/>
    </xf>
    <xf numFmtId="176" fontId="1" fillId="3" borderId="91" xfId="1" applyNumberFormat="1" applyFill="1" applyBorder="1" applyAlignment="1">
      <alignment horizontal="center" shrinkToFit="1"/>
    </xf>
    <xf numFmtId="176" fontId="1" fillId="3" borderId="92" xfId="1" applyNumberFormat="1" applyFill="1" applyBorder="1" applyAlignment="1">
      <alignment horizontal="center" shrinkToFit="1"/>
    </xf>
    <xf numFmtId="176" fontId="1" fillId="3" borderId="93" xfId="1" applyNumberFormat="1" applyFill="1" applyBorder="1" applyAlignment="1">
      <alignment horizontal="center" shrinkToFit="1"/>
    </xf>
    <xf numFmtId="176" fontId="1" fillId="3" borderId="94" xfId="1" applyNumberFormat="1" applyFill="1" applyBorder="1" applyAlignment="1">
      <alignment horizontal="center" shrinkToFit="1"/>
    </xf>
    <xf numFmtId="176" fontId="1" fillId="0" borderId="93" xfId="1" applyNumberFormat="1" applyBorder="1" applyAlignment="1">
      <alignment horizontal="center" shrinkToFit="1"/>
    </xf>
    <xf numFmtId="176" fontId="1" fillId="0" borderId="94" xfId="1" applyNumberFormat="1" applyBorder="1" applyAlignment="1">
      <alignment horizontal="center" shrinkToFit="1"/>
    </xf>
    <xf numFmtId="176" fontId="1" fillId="0" borderId="92" xfId="1" applyNumberFormat="1" applyBorder="1" applyAlignment="1">
      <alignment horizontal="center" shrinkToFit="1"/>
    </xf>
    <xf numFmtId="176" fontId="1" fillId="0" borderId="95" xfId="1" applyNumberFormat="1" applyBorder="1" applyAlignment="1">
      <alignment horizontal="center" shrinkToFit="1"/>
    </xf>
    <xf numFmtId="176" fontId="1" fillId="0" borderId="96" xfId="1" applyNumberFormat="1" applyBorder="1" applyAlignment="1">
      <alignment horizontal="center" vertical="center"/>
    </xf>
    <xf numFmtId="176" fontId="1" fillId="0" borderId="97" xfId="1" applyNumberFormat="1" applyBorder="1" applyAlignment="1">
      <alignment horizontal="center" vertical="center"/>
    </xf>
    <xf numFmtId="176" fontId="5" fillId="0" borderId="50" xfId="1" applyNumberFormat="1" applyFont="1" applyBorder="1" applyAlignment="1">
      <alignment horizontal="center" vertical="center" wrapText="1"/>
    </xf>
    <xf numFmtId="0" fontId="7" fillId="0" borderId="0" xfId="1" applyFont="1" applyAlignment="1">
      <alignment shrinkToFit="1"/>
    </xf>
    <xf numFmtId="0" fontId="1" fillId="0" borderId="0" xfId="1" applyAlignment="1">
      <alignment shrinkToFit="1"/>
    </xf>
    <xf numFmtId="176" fontId="1" fillId="0" borderId="0" xfId="1" applyNumberFormat="1" applyAlignment="1">
      <alignment vertical="top"/>
    </xf>
    <xf numFmtId="177" fontId="4" fillId="2" borderId="98" xfId="1" applyNumberFormat="1" applyFont="1" applyFill="1" applyBorder="1" applyAlignment="1">
      <alignment shrinkToFit="1"/>
    </xf>
    <xf numFmtId="177" fontId="4" fillId="2" borderId="99" xfId="1" applyNumberFormat="1" applyFont="1" applyFill="1" applyBorder="1" applyAlignment="1">
      <alignment horizontal="right" shrinkToFit="1"/>
    </xf>
    <xf numFmtId="177" fontId="4" fillId="2" borderId="100" xfId="1" applyNumberFormat="1" applyFont="1" applyFill="1" applyBorder="1" applyAlignment="1">
      <alignment horizontal="right" shrinkToFit="1"/>
    </xf>
    <xf numFmtId="177" fontId="4" fillId="2" borderId="101" xfId="1" applyNumberFormat="1" applyFont="1" applyFill="1" applyBorder="1" applyAlignment="1">
      <alignment horizontal="right" shrinkToFit="1"/>
    </xf>
    <xf numFmtId="177" fontId="4" fillId="2" borderId="102" xfId="1" applyNumberFormat="1" applyFont="1" applyFill="1" applyBorder="1" applyAlignment="1">
      <alignment horizontal="right" shrinkToFit="1"/>
    </xf>
    <xf numFmtId="177" fontId="4" fillId="2" borderId="103" xfId="1" applyNumberFormat="1" applyFont="1" applyFill="1" applyBorder="1" applyAlignment="1">
      <alignment horizontal="right" shrinkToFit="1"/>
    </xf>
    <xf numFmtId="177" fontId="4" fillId="2" borderId="104" xfId="1" applyNumberFormat="1" applyFont="1" applyFill="1" applyBorder="1" applyAlignment="1">
      <alignment horizontal="right" shrinkToFit="1"/>
    </xf>
    <xf numFmtId="176" fontId="1" fillId="2" borderId="57" xfId="1" applyNumberFormat="1" applyFill="1" applyBorder="1" applyAlignment="1">
      <alignment horizontal="center"/>
    </xf>
    <xf numFmtId="176" fontId="1" fillId="2" borderId="7" xfId="1" applyNumberFormat="1" applyFill="1" applyBorder="1" applyAlignment="1">
      <alignment horizontal="center" vertical="center"/>
    </xf>
    <xf numFmtId="176" fontId="8" fillId="0" borderId="105" xfId="1" applyNumberFormat="1" applyFont="1" applyBorder="1" applyAlignment="1">
      <alignment horizontal="center" vertical="center"/>
    </xf>
    <xf numFmtId="177" fontId="4" fillId="2" borderId="106" xfId="1" applyNumberFormat="1" applyFont="1" applyFill="1" applyBorder="1" applyAlignment="1">
      <alignment horizontal="right" shrinkToFit="1"/>
    </xf>
    <xf numFmtId="176" fontId="4" fillId="0" borderId="95" xfId="1" applyNumberFormat="1" applyFont="1" applyBorder="1" applyAlignment="1">
      <alignment shrinkToFit="1"/>
    </xf>
    <xf numFmtId="177" fontId="4" fillId="0" borderId="13" xfId="1" applyNumberFormat="1" applyFont="1" applyBorder="1" applyAlignment="1">
      <alignment shrinkToFit="1"/>
    </xf>
    <xf numFmtId="177" fontId="4" fillId="0" borderId="107" xfId="1" applyNumberFormat="1" applyFont="1" applyBorder="1" applyAlignment="1">
      <alignment shrinkToFit="1"/>
    </xf>
    <xf numFmtId="177" fontId="4" fillId="0" borderId="15" xfId="1" applyNumberFormat="1" applyFont="1" applyBorder="1" applyAlignment="1">
      <alignment shrinkToFit="1"/>
    </xf>
    <xf numFmtId="177" fontId="4" fillId="0" borderId="108" xfId="1" applyNumberFormat="1" applyFont="1" applyBorder="1" applyAlignment="1">
      <alignment shrinkToFit="1"/>
    </xf>
    <xf numFmtId="176" fontId="4" fillId="0" borderId="109" xfId="1" applyNumberFormat="1" applyFont="1" applyBorder="1" applyAlignment="1">
      <alignment shrinkToFit="1"/>
    </xf>
    <xf numFmtId="176" fontId="1" fillId="0" borderId="36" xfId="1" applyNumberFormat="1" applyBorder="1" applyAlignment="1">
      <alignment horizontal="center" vertical="center"/>
    </xf>
    <xf numFmtId="176" fontId="8" fillId="0" borderId="110" xfId="1" applyNumberFormat="1" applyFont="1" applyBorder="1" applyAlignment="1">
      <alignment horizontal="center" vertical="center"/>
    </xf>
    <xf numFmtId="176" fontId="9" fillId="4" borderId="2" xfId="1" applyNumberFormat="1" applyFont="1" applyFill="1" applyBorder="1" applyAlignment="1" applyProtection="1">
      <alignment shrinkToFit="1"/>
      <protection locked="0"/>
    </xf>
    <xf numFmtId="176" fontId="9" fillId="4" borderId="3" xfId="1" applyNumberFormat="1" applyFont="1" applyFill="1" applyBorder="1" applyAlignment="1" applyProtection="1">
      <alignment shrinkToFit="1"/>
      <protection locked="0"/>
    </xf>
    <xf numFmtId="176" fontId="9" fillId="4" borderId="4" xfId="1" applyNumberFormat="1" applyFont="1" applyFill="1" applyBorder="1" applyAlignment="1" applyProtection="1">
      <alignment shrinkToFit="1"/>
      <protection locked="0"/>
    </xf>
    <xf numFmtId="176" fontId="9" fillId="4" borderId="5" xfId="1" applyNumberFormat="1" applyFont="1" applyFill="1" applyBorder="1" applyAlignment="1" applyProtection="1">
      <alignment shrinkToFit="1"/>
      <protection locked="0"/>
    </xf>
    <xf numFmtId="176" fontId="7" fillId="0" borderId="8" xfId="1" applyNumberFormat="1" applyFont="1" applyBorder="1" applyAlignment="1">
      <alignment horizontal="center"/>
    </xf>
    <xf numFmtId="176" fontId="4" fillId="5" borderId="111" xfId="1" applyNumberFormat="1" applyFont="1" applyFill="1" applyBorder="1" applyAlignment="1">
      <alignment shrinkToFit="1"/>
    </xf>
    <xf numFmtId="179" fontId="4" fillId="5" borderId="112" xfId="2" applyNumberFormat="1" applyFont="1" applyFill="1" applyBorder="1" applyAlignment="1">
      <alignment horizontal="right" shrinkToFit="1"/>
    </xf>
    <xf numFmtId="179" fontId="4" fillId="5" borderId="113" xfId="2" applyNumberFormat="1" applyFont="1" applyFill="1" applyBorder="1" applyAlignment="1">
      <alignment horizontal="right" shrinkToFit="1"/>
    </xf>
    <xf numFmtId="179" fontId="4" fillId="5" borderId="114" xfId="2" applyNumberFormat="1" applyFont="1" applyFill="1" applyBorder="1" applyAlignment="1">
      <alignment horizontal="right" shrinkToFit="1"/>
    </xf>
    <xf numFmtId="179" fontId="4" fillId="5" borderId="115" xfId="2" applyNumberFormat="1" applyFont="1" applyFill="1" applyBorder="1" applyAlignment="1">
      <alignment horizontal="right" shrinkToFit="1"/>
    </xf>
    <xf numFmtId="179" fontId="4" fillId="5" borderId="116" xfId="2" applyNumberFormat="1" applyFont="1" applyFill="1" applyBorder="1" applyAlignment="1">
      <alignment horizontal="right" shrinkToFit="1"/>
    </xf>
    <xf numFmtId="176" fontId="1" fillId="5" borderId="10" xfId="1" applyNumberFormat="1" applyFill="1" applyBorder="1" applyAlignment="1">
      <alignment horizontal="center" vertical="center"/>
    </xf>
    <xf numFmtId="176" fontId="1" fillId="5" borderId="117" xfId="1" applyNumberFormat="1" applyFill="1" applyBorder="1" applyAlignment="1">
      <alignment horizontal="center" vertical="center" wrapText="1"/>
    </xf>
    <xf numFmtId="0" fontId="5" fillId="0" borderId="0" xfId="1" applyFont="1"/>
    <xf numFmtId="176" fontId="4" fillId="2" borderId="71" xfId="1" applyNumberFormat="1" applyFont="1" applyFill="1" applyBorder="1" applyAlignment="1">
      <alignment shrinkToFit="1"/>
    </xf>
    <xf numFmtId="176" fontId="4" fillId="0" borderId="118" xfId="1" applyNumberFormat="1" applyFont="1" applyBorder="1" applyAlignment="1">
      <alignment horizontal="right" shrinkToFit="1"/>
    </xf>
    <xf numFmtId="176" fontId="4" fillId="0" borderId="119" xfId="1" applyNumberFormat="1" applyFont="1" applyBorder="1" applyAlignment="1">
      <alignment horizontal="right" shrinkToFit="1"/>
    </xf>
    <xf numFmtId="176" fontId="4" fillId="0" borderId="120" xfId="1" applyNumberFormat="1" applyFont="1" applyBorder="1" applyAlignment="1">
      <alignment horizontal="right" shrinkToFit="1"/>
    </xf>
    <xf numFmtId="176" fontId="4" fillId="0" borderId="121" xfId="1" applyNumberFormat="1" applyFont="1" applyBorder="1" applyAlignment="1">
      <alignment horizontal="right" shrinkToFit="1"/>
    </xf>
    <xf numFmtId="176" fontId="4" fillId="0" borderId="122" xfId="1" applyNumberFormat="1" applyFont="1" applyBorder="1" applyAlignment="1">
      <alignment horizontal="right" shrinkToFit="1"/>
    </xf>
    <xf numFmtId="176" fontId="1" fillId="0" borderId="123" xfId="1" applyNumberFormat="1" applyBorder="1" applyAlignment="1">
      <alignment horizontal="center"/>
    </xf>
    <xf numFmtId="176" fontId="4" fillId="2" borderId="106" xfId="1" applyNumberFormat="1" applyFont="1" applyFill="1" applyBorder="1" applyAlignment="1">
      <alignment shrinkToFit="1"/>
    </xf>
    <xf numFmtId="176" fontId="4" fillId="0" borderId="12" xfId="1" applyNumberFormat="1" applyFont="1" applyBorder="1" applyAlignment="1">
      <alignment horizontal="right" shrinkToFit="1"/>
    </xf>
    <xf numFmtId="176" fontId="4" fillId="0" borderId="13" xfId="1" applyNumberFormat="1" applyFont="1" applyBorder="1" applyAlignment="1">
      <alignment horizontal="right" shrinkToFit="1"/>
    </xf>
    <xf numFmtId="176" fontId="4" fillId="0" borderId="14" xfId="1" applyNumberFormat="1" applyFont="1" applyBorder="1" applyAlignment="1">
      <alignment horizontal="right" shrinkToFit="1"/>
    </xf>
    <xf numFmtId="176" fontId="4" fillId="0" borderId="15" xfId="1" applyNumberFormat="1" applyFont="1" applyBorder="1" applyAlignment="1">
      <alignment horizontal="right" shrinkToFit="1"/>
    </xf>
    <xf numFmtId="176" fontId="4" fillId="0" borderId="124" xfId="1" applyNumberFormat="1" applyFont="1" applyBorder="1" applyAlignment="1">
      <alignment horizontal="right" shrinkToFit="1"/>
    </xf>
    <xf numFmtId="176" fontId="1" fillId="0" borderId="36" xfId="1" applyNumberFormat="1" applyBorder="1" applyAlignment="1">
      <alignment horizontal="center"/>
    </xf>
    <xf numFmtId="176" fontId="7" fillId="0" borderId="37" xfId="1" applyNumberFormat="1" applyFont="1" applyBorder="1" applyAlignment="1">
      <alignment horizontal="center" shrinkToFit="1"/>
    </xf>
    <xf numFmtId="176" fontId="1" fillId="3" borderId="38" xfId="1" applyNumberFormat="1" applyFill="1" applyBorder="1" applyAlignment="1">
      <alignment horizontal="center" shrinkToFit="1"/>
    </xf>
    <xf numFmtId="176" fontId="1" fillId="3" borderId="39" xfId="1" applyNumberFormat="1" applyFill="1" applyBorder="1" applyAlignment="1">
      <alignment horizontal="center" shrinkToFit="1"/>
    </xf>
    <xf numFmtId="176" fontId="1" fillId="3" borderId="40" xfId="1" applyNumberFormat="1" applyFill="1" applyBorder="1" applyAlignment="1">
      <alignment horizontal="center" shrinkToFit="1"/>
    </xf>
    <xf numFmtId="176" fontId="1" fillId="3" borderId="41" xfId="1" applyNumberFormat="1" applyFill="1" applyBorder="1" applyAlignment="1">
      <alignment horizontal="center" shrinkToFit="1"/>
    </xf>
    <xf numFmtId="176" fontId="1" fillId="0" borderId="40" xfId="1" applyNumberFormat="1" applyBorder="1" applyAlignment="1">
      <alignment horizontal="center" shrinkToFit="1"/>
    </xf>
    <xf numFmtId="176" fontId="1" fillId="0" borderId="41" xfId="1" applyNumberFormat="1" applyBorder="1" applyAlignment="1">
      <alignment horizontal="center" shrinkToFit="1"/>
    </xf>
    <xf numFmtId="176" fontId="1" fillId="0" borderId="39" xfId="1" applyNumberFormat="1" applyBorder="1" applyAlignment="1">
      <alignment horizontal="center" shrinkToFit="1"/>
    </xf>
    <xf numFmtId="176" fontId="1" fillId="0" borderId="125" xfId="1" applyNumberFormat="1" applyBorder="1" applyAlignment="1">
      <alignment horizontal="center" shrinkToFit="1"/>
    </xf>
    <xf numFmtId="176" fontId="1" fillId="0" borderId="126" xfId="1" applyNumberFormat="1" applyBorder="1" applyAlignment="1">
      <alignment horizontal="center" vertical="center"/>
    </xf>
    <xf numFmtId="176" fontId="1" fillId="0" borderId="127" xfId="1" applyNumberFormat="1" applyBorder="1" applyAlignment="1">
      <alignment horizontal="center" vertical="center"/>
    </xf>
    <xf numFmtId="176" fontId="8" fillId="0" borderId="128" xfId="1" applyNumberFormat="1" applyFont="1" applyBorder="1" applyAlignment="1">
      <alignment horizontal="center" vertical="center" wrapText="1"/>
    </xf>
    <xf numFmtId="177" fontId="4" fillId="2" borderId="37" xfId="1" applyNumberFormat="1" applyFont="1" applyFill="1" applyBorder="1" applyAlignment="1">
      <alignment shrinkToFit="1"/>
    </xf>
    <xf numFmtId="177" fontId="4" fillId="2" borderId="129" xfId="1" applyNumberFormat="1" applyFont="1" applyFill="1" applyBorder="1" applyAlignment="1">
      <alignment shrinkToFit="1"/>
    </xf>
    <xf numFmtId="177" fontId="4" fillId="2" borderId="40" xfId="1" applyNumberFormat="1" applyFont="1" applyFill="1" applyBorder="1" applyAlignment="1">
      <alignment shrinkToFit="1"/>
    </xf>
    <xf numFmtId="177" fontId="4" fillId="2" borderId="41" xfId="1" applyNumberFormat="1" applyFont="1" applyFill="1" applyBorder="1" applyAlignment="1">
      <alignment shrinkToFit="1"/>
    </xf>
    <xf numFmtId="177" fontId="4" fillId="2" borderId="39" xfId="1" applyNumberFormat="1" applyFont="1" applyFill="1" applyBorder="1" applyAlignment="1">
      <alignment shrinkToFit="1"/>
    </xf>
    <xf numFmtId="176" fontId="5" fillId="0" borderId="105" xfId="1" applyNumberFormat="1" applyFont="1" applyBorder="1" applyAlignment="1">
      <alignment horizontal="center" vertical="center"/>
    </xf>
    <xf numFmtId="177" fontId="4" fillId="2" borderId="99" xfId="1" applyNumberFormat="1" applyFont="1" applyFill="1" applyBorder="1" applyAlignment="1">
      <alignment shrinkToFit="1"/>
    </xf>
    <xf numFmtId="177" fontId="4" fillId="2" borderId="104" xfId="1" applyNumberFormat="1" applyFont="1" applyFill="1" applyBorder="1" applyAlignment="1">
      <alignment shrinkToFit="1"/>
    </xf>
    <xf numFmtId="176" fontId="5" fillId="0" borderId="110" xfId="1" applyNumberFormat="1" applyFont="1" applyBorder="1" applyAlignment="1">
      <alignment horizontal="center" vertical="center"/>
    </xf>
    <xf numFmtId="176" fontId="4" fillId="0" borderId="106" xfId="1" applyNumberFormat="1" applyFont="1" applyBorder="1" applyAlignment="1">
      <alignment shrinkToFit="1"/>
    </xf>
    <xf numFmtId="181" fontId="4" fillId="0" borderId="95" xfId="1" applyNumberFormat="1" applyFont="1" applyBorder="1" applyAlignment="1">
      <alignment shrinkToFit="1"/>
    </xf>
    <xf numFmtId="176" fontId="4" fillId="0" borderId="108" xfId="1" applyNumberFormat="1" applyFont="1" applyBorder="1" applyAlignment="1">
      <alignment shrinkToFit="1"/>
    </xf>
    <xf numFmtId="176" fontId="4" fillId="0" borderId="130" xfId="1" applyNumberFormat="1" applyFont="1" applyBorder="1" applyAlignment="1">
      <alignment shrinkToFit="1"/>
    </xf>
    <xf numFmtId="176" fontId="4" fillId="0" borderId="131" xfId="1" applyNumberFormat="1" applyFont="1" applyBorder="1" applyAlignment="1">
      <alignment shrinkToFit="1"/>
    </xf>
    <xf numFmtId="176" fontId="4" fillId="0" borderId="132" xfId="1" applyNumberFormat="1" applyFont="1" applyBorder="1" applyAlignment="1">
      <alignment shrinkToFit="1"/>
    </xf>
    <xf numFmtId="176" fontId="4" fillId="0" borderId="133" xfId="1" applyNumberFormat="1" applyFont="1" applyBorder="1" applyAlignment="1">
      <alignment shrinkToFit="1"/>
    </xf>
    <xf numFmtId="176" fontId="4" fillId="0" borderId="125" xfId="1" applyNumberFormat="1" applyFont="1" applyBorder="1" applyAlignment="1">
      <alignment shrinkToFit="1"/>
    </xf>
    <xf numFmtId="176" fontId="4" fillId="0" borderId="37" xfId="1" applyNumberFormat="1" applyFont="1" applyBorder="1" applyAlignment="1">
      <alignment shrinkToFit="1"/>
    </xf>
    <xf numFmtId="176" fontId="7" fillId="0" borderId="1" xfId="1" applyNumberFormat="1" applyFont="1" applyBorder="1" applyAlignment="1">
      <alignment horizontal="center"/>
    </xf>
    <xf numFmtId="176" fontId="4" fillId="0" borderId="1" xfId="1" applyNumberFormat="1" applyFont="1" applyBorder="1" applyAlignment="1">
      <alignment shrinkToFit="1"/>
    </xf>
    <xf numFmtId="176" fontId="4" fillId="0" borderId="134" xfId="1" applyNumberFormat="1" applyFont="1" applyBorder="1" applyAlignment="1">
      <alignment shrinkToFit="1"/>
    </xf>
    <xf numFmtId="176" fontId="7" fillId="0" borderId="18" xfId="1" applyNumberFormat="1" applyFont="1" applyBorder="1" applyAlignment="1">
      <alignment horizontal="center"/>
    </xf>
    <xf numFmtId="176" fontId="4" fillId="0" borderId="71" xfId="1" applyNumberFormat="1" applyFont="1" applyBorder="1" applyAlignment="1">
      <alignment shrinkToFit="1"/>
    </xf>
    <xf numFmtId="176" fontId="4" fillId="0" borderId="118" xfId="1" applyNumberFormat="1" applyFont="1" applyBorder="1" applyAlignment="1">
      <alignment shrinkToFit="1"/>
    </xf>
    <xf numFmtId="176" fontId="4" fillId="3" borderId="119" xfId="1" applyNumberFormat="1" applyFont="1" applyFill="1" applyBorder="1" applyAlignment="1">
      <alignment shrinkToFit="1"/>
    </xf>
    <xf numFmtId="176" fontId="4" fillId="3" borderId="120" xfId="1" applyNumberFormat="1" applyFont="1" applyFill="1" applyBorder="1" applyAlignment="1">
      <alignment shrinkToFit="1"/>
    </xf>
    <xf numFmtId="176" fontId="4" fillId="3" borderId="121" xfId="1" applyNumberFormat="1" applyFont="1" applyFill="1" applyBorder="1" applyAlignment="1">
      <alignment shrinkToFit="1"/>
    </xf>
    <xf numFmtId="176" fontId="4" fillId="0" borderId="120" xfId="1" applyNumberFormat="1" applyFont="1" applyBorder="1" applyAlignment="1">
      <alignment shrinkToFit="1"/>
    </xf>
    <xf numFmtId="176" fontId="4" fillId="0" borderId="121" xfId="1" applyNumberFormat="1" applyFont="1" applyBorder="1" applyAlignment="1">
      <alignment shrinkToFit="1"/>
    </xf>
    <xf numFmtId="176" fontId="4" fillId="0" borderId="119" xfId="1" applyNumberFormat="1" applyFont="1" applyBorder="1" applyAlignment="1">
      <alignment shrinkToFit="1"/>
    </xf>
    <xf numFmtId="176" fontId="4" fillId="0" borderId="135" xfId="1" applyNumberFormat="1" applyFont="1" applyBorder="1" applyAlignment="1">
      <alignment shrinkToFit="1"/>
    </xf>
    <xf numFmtId="176" fontId="7" fillId="0" borderId="24" xfId="1" applyNumberFormat="1" applyFont="1" applyBorder="1" applyAlignment="1">
      <alignment horizontal="center"/>
    </xf>
    <xf numFmtId="176" fontId="4" fillId="0" borderId="64" xfId="1" applyNumberFormat="1" applyFont="1" applyBorder="1" applyAlignment="1">
      <alignment shrinkToFit="1"/>
    </xf>
    <xf numFmtId="176" fontId="4" fillId="0" borderId="136" xfId="1" applyNumberFormat="1" applyFont="1" applyBorder="1" applyAlignment="1">
      <alignment shrinkToFit="1"/>
    </xf>
    <xf numFmtId="176" fontId="4" fillId="3" borderId="137" xfId="1" applyNumberFormat="1" applyFont="1" applyFill="1" applyBorder="1" applyAlignment="1">
      <alignment shrinkToFit="1"/>
    </xf>
    <xf numFmtId="176" fontId="4" fillId="3" borderId="138" xfId="1" applyNumberFormat="1" applyFont="1" applyFill="1" applyBorder="1" applyAlignment="1">
      <alignment shrinkToFit="1"/>
    </xf>
    <xf numFmtId="176" fontId="4" fillId="3" borderId="139" xfId="1" applyNumberFormat="1" applyFont="1" applyFill="1" applyBorder="1" applyAlignment="1">
      <alignment shrinkToFit="1"/>
    </xf>
    <xf numFmtId="176" fontId="4" fillId="0" borderId="138" xfId="1" applyNumberFormat="1" applyFont="1" applyBorder="1" applyAlignment="1">
      <alignment shrinkToFit="1"/>
    </xf>
    <xf numFmtId="176" fontId="4" fillId="0" borderId="139" xfId="1" applyNumberFormat="1" applyFont="1" applyBorder="1" applyAlignment="1">
      <alignment shrinkToFit="1"/>
    </xf>
    <xf numFmtId="176" fontId="4" fillId="0" borderId="137" xfId="1" applyNumberFormat="1" applyFont="1" applyBorder="1" applyAlignment="1">
      <alignment shrinkToFit="1"/>
    </xf>
    <xf numFmtId="176" fontId="7" fillId="0" borderId="64" xfId="1" applyNumberFormat="1" applyFont="1" applyBorder="1" applyAlignment="1">
      <alignment horizontal="center"/>
    </xf>
    <xf numFmtId="176" fontId="1" fillId="0" borderId="140" xfId="1" applyNumberFormat="1" applyBorder="1" applyAlignment="1">
      <alignment horizontal="center" vertical="center" wrapText="1"/>
    </xf>
    <xf numFmtId="181" fontId="4" fillId="0" borderId="111" xfId="1" applyNumberFormat="1" applyFont="1" applyBorder="1" applyAlignment="1">
      <alignment shrinkToFit="1"/>
    </xf>
    <xf numFmtId="181" fontId="9" fillId="0" borderId="112" xfId="1" applyNumberFormat="1" applyFont="1" applyBorder="1" applyAlignment="1" applyProtection="1">
      <alignment shrinkToFit="1"/>
      <protection locked="0"/>
    </xf>
    <xf numFmtId="181" fontId="9" fillId="0" borderId="113" xfId="1" applyNumberFormat="1" applyFont="1" applyBorder="1" applyAlignment="1" applyProtection="1">
      <alignment shrinkToFit="1"/>
      <protection locked="0"/>
    </xf>
    <xf numFmtId="181" fontId="9" fillId="0" borderId="114" xfId="1" applyNumberFormat="1" applyFont="1" applyBorder="1" applyAlignment="1" applyProtection="1">
      <alignment shrinkToFit="1"/>
      <protection locked="0"/>
    </xf>
    <xf numFmtId="181" fontId="9" fillId="0" borderId="115" xfId="1" applyNumberFormat="1" applyFont="1" applyBorder="1" applyAlignment="1" applyProtection="1">
      <alignment shrinkToFit="1"/>
      <protection locked="0"/>
    </xf>
    <xf numFmtId="181" fontId="9" fillId="0" borderId="116" xfId="1" applyNumberFormat="1" applyFont="1" applyBorder="1" applyAlignment="1" applyProtection="1">
      <alignment shrinkToFit="1"/>
      <protection locked="0"/>
    </xf>
    <xf numFmtId="176" fontId="1" fillId="0" borderId="141" xfId="1" applyNumberFormat="1" applyBorder="1" applyAlignment="1">
      <alignment horizontal="center" vertical="center" wrapText="1"/>
    </xf>
    <xf numFmtId="176" fontId="9" fillId="4" borderId="118" xfId="1" applyNumberFormat="1" applyFont="1" applyFill="1" applyBorder="1" applyAlignment="1" applyProtection="1">
      <alignment shrinkToFit="1"/>
      <protection locked="0"/>
    </xf>
    <xf numFmtId="176" fontId="9" fillId="4" borderId="119" xfId="1" applyNumberFormat="1" applyFont="1" applyFill="1" applyBorder="1" applyAlignment="1" applyProtection="1">
      <alignment shrinkToFit="1"/>
      <protection locked="0"/>
    </xf>
    <xf numFmtId="176" fontId="9" fillId="4" borderId="120" xfId="1" applyNumberFormat="1" applyFont="1" applyFill="1" applyBorder="1" applyAlignment="1" applyProtection="1">
      <alignment shrinkToFit="1"/>
      <protection locked="0"/>
    </xf>
    <xf numFmtId="176" fontId="9" fillId="4" borderId="121" xfId="1" applyNumberFormat="1" applyFont="1" applyFill="1" applyBorder="1" applyAlignment="1" applyProtection="1">
      <alignment shrinkToFit="1"/>
      <protection locked="0"/>
    </xf>
    <xf numFmtId="176" fontId="4" fillId="0" borderId="11" xfId="1" applyNumberFormat="1" applyFont="1" applyBorder="1" applyAlignment="1">
      <alignment shrinkToFit="1"/>
    </xf>
    <xf numFmtId="176" fontId="9" fillId="4" borderId="12" xfId="1" applyNumberFormat="1" applyFont="1" applyFill="1" applyBorder="1" applyAlignment="1" applyProtection="1">
      <alignment shrinkToFit="1"/>
      <protection locked="0"/>
    </xf>
    <xf numFmtId="176" fontId="9" fillId="4" borderId="13" xfId="1" applyNumberFormat="1" applyFont="1" applyFill="1" applyBorder="1" applyAlignment="1" applyProtection="1">
      <alignment shrinkToFit="1"/>
      <protection locked="0"/>
    </xf>
    <xf numFmtId="176" fontId="9" fillId="4" borderId="14" xfId="1" applyNumberFormat="1" applyFont="1" applyFill="1" applyBorder="1" applyAlignment="1" applyProtection="1">
      <alignment shrinkToFit="1"/>
      <protection locked="0"/>
    </xf>
    <xf numFmtId="176" fontId="9" fillId="4" borderId="15" xfId="1" applyNumberFormat="1" applyFont="1" applyFill="1" applyBorder="1" applyAlignment="1" applyProtection="1">
      <alignment shrinkToFit="1"/>
      <protection locked="0"/>
    </xf>
    <xf numFmtId="176" fontId="4" fillId="0" borderId="142" xfId="1" applyNumberFormat="1" applyFont="1" applyBorder="1" applyAlignment="1">
      <alignment shrinkToFit="1"/>
    </xf>
    <xf numFmtId="176" fontId="7" fillId="0" borderId="143" xfId="1" applyNumberFormat="1" applyFont="1" applyBorder="1" applyAlignment="1">
      <alignment horizontal="center"/>
    </xf>
    <xf numFmtId="180" fontId="4" fillId="0" borderId="51" xfId="1" applyNumberFormat="1" applyFont="1" applyBorder="1" applyAlignment="1">
      <alignment shrinkToFit="1"/>
    </xf>
    <xf numFmtId="176" fontId="7" fillId="0" borderId="143" xfId="1" applyNumberFormat="1" applyFont="1" applyBorder="1" applyAlignment="1">
      <alignment horizontal="center"/>
    </xf>
    <xf numFmtId="176" fontId="4" fillId="0" borderId="58" xfId="1" applyNumberFormat="1" applyFont="1" applyBorder="1" applyAlignment="1">
      <alignment shrinkToFit="1"/>
    </xf>
    <xf numFmtId="176" fontId="4" fillId="0" borderId="59" xfId="1" applyNumberFormat="1" applyFont="1" applyBorder="1" applyAlignment="1">
      <alignment shrinkToFit="1"/>
    </xf>
    <xf numFmtId="176" fontId="4" fillId="0" borderId="60" xfId="1" applyNumberFormat="1" applyFont="1" applyBorder="1" applyAlignment="1">
      <alignment shrinkToFit="1"/>
    </xf>
    <xf numFmtId="176" fontId="4" fillId="0" borderId="61" xfId="1" applyNumberFormat="1" applyFont="1" applyBorder="1" applyAlignment="1">
      <alignment shrinkToFit="1"/>
    </xf>
    <xf numFmtId="176" fontId="4" fillId="0" borderId="62" xfId="1" applyNumberFormat="1" applyFont="1" applyBorder="1" applyAlignment="1">
      <alignment shrinkToFit="1"/>
    </xf>
    <xf numFmtId="176" fontId="4" fillId="0" borderId="63" xfId="1" applyNumberFormat="1" applyFont="1" applyBorder="1" applyAlignment="1">
      <alignment shrinkToFit="1"/>
    </xf>
    <xf numFmtId="176" fontId="7" fillId="0" borderId="43" xfId="1" applyNumberFormat="1" applyFont="1" applyBorder="1" applyAlignment="1">
      <alignment horizontal="center"/>
    </xf>
    <xf numFmtId="180" fontId="4" fillId="0" borderId="144" xfId="1" applyNumberFormat="1" applyFont="1" applyBorder="1" applyAlignment="1">
      <alignment shrinkToFit="1"/>
    </xf>
    <xf numFmtId="180" fontId="9" fillId="4" borderId="66" xfId="1" applyNumberFormat="1" applyFont="1" applyFill="1" applyBorder="1" applyAlignment="1" applyProtection="1">
      <alignment shrinkToFit="1"/>
      <protection locked="0"/>
    </xf>
    <xf numFmtId="180" fontId="9" fillId="4" borderId="67" xfId="1" applyNumberFormat="1" applyFont="1" applyFill="1" applyBorder="1" applyAlignment="1" applyProtection="1">
      <alignment shrinkToFit="1"/>
      <protection locked="0"/>
    </xf>
    <xf numFmtId="180" fontId="9" fillId="4" borderId="145" xfId="1" applyNumberFormat="1" applyFont="1" applyFill="1" applyBorder="1" applyAlignment="1" applyProtection="1">
      <alignment shrinkToFit="1"/>
      <protection locked="0"/>
    </xf>
    <xf numFmtId="180" fontId="9" fillId="4" borderId="68" xfId="1" applyNumberFormat="1" applyFont="1" applyFill="1" applyBorder="1" applyAlignment="1" applyProtection="1">
      <alignment shrinkToFit="1"/>
      <protection locked="0"/>
    </xf>
    <xf numFmtId="180" fontId="9" fillId="4" borderId="69" xfId="1" applyNumberFormat="1" applyFont="1" applyFill="1" applyBorder="1" applyAlignment="1" applyProtection="1">
      <alignment shrinkToFit="1"/>
      <protection locked="0"/>
    </xf>
    <xf numFmtId="176" fontId="1" fillId="0" borderId="123" xfId="1" applyNumberFormat="1" applyBorder="1" applyAlignment="1">
      <alignment horizontal="center"/>
    </xf>
    <xf numFmtId="176" fontId="4" fillId="0" borderId="146" xfId="1" applyNumberFormat="1" applyFont="1" applyBorder="1" applyAlignment="1">
      <alignment shrinkToFit="1"/>
    </xf>
    <xf numFmtId="178" fontId="9" fillId="4" borderId="147" xfId="1" applyNumberFormat="1" applyFont="1" applyFill="1" applyBorder="1" applyAlignment="1" applyProtection="1">
      <alignment shrinkToFit="1"/>
      <protection locked="0"/>
    </xf>
    <xf numFmtId="178" fontId="9" fillId="4" borderId="148" xfId="1" applyNumberFormat="1" applyFont="1" applyFill="1" applyBorder="1" applyAlignment="1" applyProtection="1">
      <alignment shrinkToFit="1"/>
      <protection locked="0"/>
    </xf>
    <xf numFmtId="178" fontId="9" fillId="4" borderId="149" xfId="1" applyNumberFormat="1" applyFont="1" applyFill="1" applyBorder="1" applyAlignment="1" applyProtection="1">
      <alignment shrinkToFit="1"/>
      <protection locked="0"/>
    </xf>
    <xf numFmtId="178" fontId="9" fillId="4" borderId="150" xfId="1" applyNumberFormat="1" applyFont="1" applyFill="1" applyBorder="1" applyAlignment="1" applyProtection="1">
      <alignment shrinkToFit="1"/>
      <protection locked="0"/>
    </xf>
    <xf numFmtId="178" fontId="9" fillId="4" borderId="151" xfId="1" applyNumberFormat="1" applyFont="1" applyFill="1" applyBorder="1" applyAlignment="1" applyProtection="1">
      <alignment shrinkToFit="1"/>
      <protection locked="0"/>
    </xf>
    <xf numFmtId="178" fontId="9" fillId="4" borderId="152" xfId="1" applyNumberFormat="1" applyFont="1" applyFill="1" applyBorder="1" applyAlignment="1" applyProtection="1">
      <alignment shrinkToFit="1"/>
      <protection locked="0"/>
    </xf>
    <xf numFmtId="176" fontId="1" fillId="0" borderId="17" xfId="1" applyNumberFormat="1" applyBorder="1" applyAlignment="1">
      <alignment horizontal="center"/>
    </xf>
    <xf numFmtId="180" fontId="4" fillId="0" borderId="153" xfId="1" applyNumberFormat="1" applyFont="1" applyBorder="1" applyAlignment="1">
      <alignment shrinkToFit="1"/>
    </xf>
    <xf numFmtId="180" fontId="9" fillId="4" borderId="79" xfId="1" applyNumberFormat="1" applyFont="1" applyFill="1" applyBorder="1" applyAlignment="1" applyProtection="1">
      <alignment shrinkToFit="1"/>
      <protection locked="0"/>
    </xf>
    <xf numFmtId="180" fontId="9" fillId="4" borderId="80" xfId="1" applyNumberFormat="1" applyFont="1" applyFill="1" applyBorder="1" applyAlignment="1" applyProtection="1">
      <alignment shrinkToFit="1"/>
      <protection locked="0"/>
    </xf>
    <xf numFmtId="180" fontId="9" fillId="4" borderId="154" xfId="1" applyNumberFormat="1" applyFont="1" applyFill="1" applyBorder="1" applyAlignment="1" applyProtection="1">
      <alignment shrinkToFit="1"/>
      <protection locked="0"/>
    </xf>
    <xf numFmtId="180" fontId="9" fillId="4" borderId="81" xfId="1" applyNumberFormat="1" applyFont="1" applyFill="1" applyBorder="1" applyAlignment="1" applyProtection="1">
      <alignment shrinkToFit="1"/>
      <protection locked="0"/>
    </xf>
    <xf numFmtId="180" fontId="9" fillId="4" borderId="82" xfId="1" applyNumberFormat="1" applyFont="1" applyFill="1" applyBorder="1" applyAlignment="1" applyProtection="1">
      <alignment shrinkToFit="1"/>
      <protection locked="0"/>
    </xf>
    <xf numFmtId="176" fontId="4" fillId="0" borderId="84" xfId="1" applyNumberFormat="1" applyFont="1" applyBorder="1" applyAlignment="1">
      <alignment shrinkToFit="1"/>
    </xf>
    <xf numFmtId="178" fontId="9" fillId="4" borderId="85" xfId="1" applyNumberFormat="1" applyFont="1" applyFill="1" applyBorder="1" applyAlignment="1" applyProtection="1">
      <alignment shrinkToFit="1"/>
      <protection locked="0"/>
    </xf>
    <xf numFmtId="178" fontId="9" fillId="4" borderId="86" xfId="1" applyNumberFormat="1" applyFont="1" applyFill="1" applyBorder="1" applyAlignment="1" applyProtection="1">
      <alignment shrinkToFit="1"/>
      <protection locked="0"/>
    </xf>
    <xf numFmtId="178" fontId="9" fillId="4" borderId="87" xfId="1" applyNumberFormat="1" applyFont="1" applyFill="1" applyBorder="1" applyAlignment="1" applyProtection="1">
      <alignment shrinkToFit="1"/>
      <protection locked="0"/>
    </xf>
    <xf numFmtId="178" fontId="9" fillId="4" borderId="88" xfId="1" applyNumberFormat="1" applyFont="1" applyFill="1" applyBorder="1" applyAlignment="1" applyProtection="1">
      <alignment shrinkToFit="1"/>
      <protection locked="0"/>
    </xf>
    <xf numFmtId="178" fontId="9" fillId="4" borderId="89" xfId="1" applyNumberFormat="1" applyFont="1" applyFill="1" applyBorder="1" applyAlignment="1" applyProtection="1">
      <alignment shrinkToFit="1"/>
      <protection locked="0"/>
    </xf>
    <xf numFmtId="176" fontId="1" fillId="0" borderId="36" xfId="1" applyNumberFormat="1" applyBorder="1" applyAlignment="1">
      <alignment horizontal="center"/>
    </xf>
    <xf numFmtId="176" fontId="4" fillId="0" borderId="18" xfId="1" applyNumberFormat="1" applyFont="1" applyBorder="1" applyAlignment="1">
      <alignment shrinkToFit="1"/>
    </xf>
    <xf numFmtId="176" fontId="7" fillId="0" borderId="43" xfId="1" applyNumberFormat="1" applyFont="1" applyBorder="1" applyAlignment="1">
      <alignment horizontal="center"/>
    </xf>
    <xf numFmtId="176" fontId="4" fillId="0" borderId="24" xfId="1" applyNumberFormat="1" applyFont="1" applyBorder="1" applyAlignment="1">
      <alignment shrinkToFit="1"/>
    </xf>
    <xf numFmtId="176" fontId="9" fillId="4" borderId="25" xfId="1" applyNumberFormat="1" applyFont="1" applyFill="1" applyBorder="1" applyAlignment="1" applyProtection="1">
      <alignment shrinkToFit="1"/>
      <protection locked="0"/>
    </xf>
    <xf numFmtId="176" fontId="9" fillId="4" borderId="26" xfId="1" applyNumberFormat="1" applyFont="1" applyFill="1" applyBorder="1" applyAlignment="1" applyProtection="1">
      <alignment shrinkToFit="1"/>
      <protection locked="0"/>
    </xf>
    <xf numFmtId="176" fontId="9" fillId="4" borderId="27" xfId="1" applyNumberFormat="1" applyFont="1" applyFill="1" applyBorder="1" applyAlignment="1" applyProtection="1">
      <alignment shrinkToFit="1"/>
      <protection locked="0"/>
    </xf>
    <xf numFmtId="176" fontId="9" fillId="4" borderId="28" xfId="1" applyNumberFormat="1" applyFont="1" applyFill="1" applyBorder="1" applyAlignment="1" applyProtection="1">
      <alignment shrinkToFit="1"/>
      <protection locked="0"/>
    </xf>
    <xf numFmtId="176" fontId="1" fillId="0" borderId="17" xfId="1" applyNumberFormat="1" applyBorder="1" applyAlignment="1">
      <alignment horizontal="center"/>
    </xf>
    <xf numFmtId="176" fontId="5" fillId="0" borderId="128" xfId="1" applyNumberFormat="1" applyFont="1" applyBorder="1" applyAlignment="1">
      <alignment horizontal="center" vertical="center" wrapText="1"/>
    </xf>
    <xf numFmtId="176" fontId="7" fillId="0" borderId="0" xfId="1" applyNumberFormat="1" applyFont="1"/>
    <xf numFmtId="176" fontId="5" fillId="0" borderId="8" xfId="1" applyNumberFormat="1" applyFont="1" applyBorder="1" applyAlignment="1">
      <alignment horizontal="center" vertical="center"/>
    </xf>
    <xf numFmtId="177" fontId="4" fillId="2" borderId="100" xfId="1" applyNumberFormat="1" applyFont="1" applyFill="1" applyBorder="1" applyAlignment="1">
      <alignment shrinkToFit="1"/>
    </xf>
    <xf numFmtId="177" fontId="4" fillId="2" borderId="101" xfId="1" applyNumberFormat="1" applyFont="1" applyFill="1" applyBorder="1" applyAlignment="1">
      <alignment shrinkToFit="1"/>
    </xf>
    <xf numFmtId="177" fontId="4" fillId="2" borderId="102" xfId="1" applyNumberFormat="1" applyFont="1" applyFill="1" applyBorder="1" applyAlignment="1">
      <alignment shrinkToFit="1"/>
    </xf>
    <xf numFmtId="176" fontId="5" fillId="0" borderId="10" xfId="1" applyNumberFormat="1" applyFont="1" applyBorder="1" applyAlignment="1">
      <alignment horizontal="center" vertical="center"/>
    </xf>
    <xf numFmtId="181" fontId="4" fillId="0" borderId="106" xfId="1" applyNumberFormat="1" applyFont="1" applyBorder="1" applyAlignment="1">
      <alignment shrinkToFit="1"/>
    </xf>
    <xf numFmtId="181" fontId="4" fillId="0" borderId="12" xfId="1" applyNumberFormat="1" applyFont="1" applyBorder="1" applyAlignment="1">
      <alignment shrinkToFit="1"/>
    </xf>
    <xf numFmtId="181" fontId="4" fillId="0" borderId="92" xfId="1" applyNumberFormat="1" applyFont="1" applyBorder="1" applyAlignment="1">
      <alignment shrinkToFit="1"/>
    </xf>
    <xf numFmtId="181" fontId="4" fillId="0" borderId="93" xfId="1" applyNumberFormat="1" applyFont="1" applyBorder="1" applyAlignment="1">
      <alignment shrinkToFit="1"/>
    </xf>
    <xf numFmtId="181" fontId="4" fillId="0" borderId="15" xfId="1" applyNumberFormat="1" applyFont="1" applyBorder="1" applyAlignment="1">
      <alignment shrinkToFit="1"/>
    </xf>
    <xf numFmtId="181" fontId="4" fillId="0" borderId="94" xfId="1" applyNumberFormat="1" applyFont="1" applyBorder="1" applyAlignment="1">
      <alignment shrinkToFit="1"/>
    </xf>
    <xf numFmtId="181" fontId="4" fillId="0" borderId="13" xfId="1" applyNumberFormat="1" applyFont="1" applyBorder="1" applyAlignment="1">
      <alignment shrinkToFit="1"/>
    </xf>
    <xf numFmtId="181" fontId="4" fillId="0" borderId="155" xfId="1" applyNumberFormat="1" applyFont="1" applyBorder="1" applyAlignment="1">
      <alignment shrinkToFit="1"/>
    </xf>
    <xf numFmtId="181" fontId="4" fillId="0" borderId="37" xfId="1" applyNumberFormat="1" applyFont="1" applyBorder="1" applyAlignment="1">
      <alignment shrinkToFit="1"/>
    </xf>
    <xf numFmtId="181" fontId="4" fillId="0" borderId="38" xfId="1" applyNumberFormat="1" applyFont="1" applyBorder="1" applyAlignment="1">
      <alignment shrinkToFit="1"/>
    </xf>
    <xf numFmtId="181" fontId="4" fillId="0" borderId="39" xfId="1" applyNumberFormat="1" applyFont="1" applyBorder="1" applyAlignment="1">
      <alignment shrinkToFit="1"/>
    </xf>
    <xf numFmtId="181" fontId="4" fillId="0" borderId="40" xfId="1" applyNumberFormat="1" applyFont="1" applyBorder="1" applyAlignment="1">
      <alignment shrinkToFit="1"/>
    </xf>
    <xf numFmtId="181" fontId="4" fillId="0" borderId="41" xfId="1" applyNumberFormat="1" applyFont="1" applyBorder="1" applyAlignment="1">
      <alignment shrinkToFit="1"/>
    </xf>
    <xf numFmtId="181" fontId="4" fillId="0" borderId="1" xfId="1" applyNumberFormat="1" applyFont="1" applyBorder="1" applyAlignment="1">
      <alignment shrinkToFit="1"/>
    </xf>
    <xf numFmtId="181" fontId="4" fillId="0" borderId="2" xfId="1" applyNumberFormat="1" applyFont="1" applyBorder="1" applyAlignment="1">
      <alignment shrinkToFit="1"/>
    </xf>
    <xf numFmtId="181" fontId="4" fillId="3" borderId="3" xfId="1" applyNumberFormat="1" applyFont="1" applyFill="1" applyBorder="1" applyAlignment="1">
      <alignment shrinkToFit="1"/>
    </xf>
    <xf numFmtId="181" fontId="4" fillId="3" borderId="4" xfId="1" applyNumberFormat="1" applyFont="1" applyFill="1" applyBorder="1" applyAlignment="1">
      <alignment shrinkToFit="1"/>
    </xf>
    <xf numFmtId="181" fontId="4" fillId="3" borderId="5" xfId="1" applyNumberFormat="1" applyFont="1" applyFill="1" applyBorder="1" applyAlignment="1">
      <alignment shrinkToFit="1"/>
    </xf>
    <xf numFmtId="181" fontId="4" fillId="0" borderId="4" xfId="1" applyNumberFormat="1" applyFont="1" applyBorder="1" applyAlignment="1">
      <alignment shrinkToFit="1"/>
    </xf>
    <xf numFmtId="181" fontId="4" fillId="0" borderId="5" xfId="1" applyNumberFormat="1" applyFont="1" applyBorder="1" applyAlignment="1">
      <alignment shrinkToFit="1"/>
    </xf>
    <xf numFmtId="181" fontId="4" fillId="0" borderId="3" xfId="1" applyNumberFormat="1" applyFont="1" applyBorder="1" applyAlignment="1">
      <alignment shrinkToFit="1"/>
    </xf>
    <xf numFmtId="181" fontId="4" fillId="0" borderId="6" xfId="1" applyNumberFormat="1" applyFont="1" applyBorder="1" applyAlignment="1">
      <alignment shrinkToFit="1"/>
    </xf>
    <xf numFmtId="181" fontId="4" fillId="0" borderId="18" xfId="1" applyNumberFormat="1" applyFont="1" applyBorder="1" applyAlignment="1">
      <alignment shrinkToFit="1"/>
    </xf>
    <xf numFmtId="181" fontId="4" fillId="0" borderId="19" xfId="1" applyNumberFormat="1" applyFont="1" applyBorder="1" applyAlignment="1">
      <alignment shrinkToFit="1"/>
    </xf>
    <xf numFmtId="181" fontId="4" fillId="3" borderId="20" xfId="1" applyNumberFormat="1" applyFont="1" applyFill="1" applyBorder="1" applyAlignment="1">
      <alignment shrinkToFit="1"/>
    </xf>
    <xf numFmtId="181" fontId="4" fillId="3" borderId="21" xfId="1" applyNumberFormat="1" applyFont="1" applyFill="1" applyBorder="1" applyAlignment="1">
      <alignment shrinkToFit="1"/>
    </xf>
    <xf numFmtId="181" fontId="4" fillId="3" borderId="22" xfId="1" applyNumberFormat="1" applyFont="1" applyFill="1" applyBorder="1" applyAlignment="1">
      <alignment shrinkToFit="1"/>
    </xf>
    <xf numFmtId="181" fontId="4" fillId="0" borderId="21" xfId="1" applyNumberFormat="1" applyFont="1" applyBorder="1" applyAlignment="1">
      <alignment shrinkToFit="1"/>
    </xf>
    <xf numFmtId="181" fontId="4" fillId="0" borderId="22" xfId="1" applyNumberFormat="1" applyFont="1" applyBorder="1" applyAlignment="1">
      <alignment shrinkToFit="1"/>
    </xf>
    <xf numFmtId="181" fontId="4" fillId="0" borderId="20" xfId="1" applyNumberFormat="1" applyFont="1" applyBorder="1" applyAlignment="1">
      <alignment shrinkToFit="1"/>
    </xf>
    <xf numFmtId="181" fontId="4" fillId="0" borderId="23" xfId="1" applyNumberFormat="1" applyFont="1" applyBorder="1" applyAlignment="1">
      <alignment shrinkToFit="1"/>
    </xf>
    <xf numFmtId="181" fontId="4" fillId="0" borderId="24" xfId="1" applyNumberFormat="1" applyFont="1" applyBorder="1" applyAlignment="1">
      <alignment shrinkToFit="1"/>
    </xf>
    <xf numFmtId="181" fontId="4" fillId="0" borderId="25" xfId="1" applyNumberFormat="1" applyFont="1" applyBorder="1" applyAlignment="1">
      <alignment shrinkToFit="1"/>
    </xf>
    <xf numFmtId="181" fontId="4" fillId="3" borderId="26" xfId="1" applyNumberFormat="1" applyFont="1" applyFill="1" applyBorder="1" applyAlignment="1">
      <alignment shrinkToFit="1"/>
    </xf>
    <xf numFmtId="181" fontId="4" fillId="3" borderId="27" xfId="1" applyNumberFormat="1" applyFont="1" applyFill="1" applyBorder="1" applyAlignment="1">
      <alignment shrinkToFit="1"/>
    </xf>
    <xf numFmtId="181" fontId="4" fillId="3" borderId="28" xfId="1" applyNumberFormat="1" applyFont="1" applyFill="1" applyBorder="1" applyAlignment="1">
      <alignment shrinkToFit="1"/>
    </xf>
    <xf numFmtId="181" fontId="4" fillId="0" borderId="27" xfId="1" applyNumberFormat="1" applyFont="1" applyBorder="1" applyAlignment="1">
      <alignment shrinkToFit="1"/>
    </xf>
    <xf numFmtId="181" fontId="4" fillId="0" borderId="28" xfId="1" applyNumberFormat="1" applyFont="1" applyBorder="1" applyAlignment="1">
      <alignment shrinkToFit="1"/>
    </xf>
    <xf numFmtId="181" fontId="4" fillId="0" borderId="26" xfId="1" applyNumberFormat="1" applyFont="1" applyBorder="1" applyAlignment="1">
      <alignment shrinkToFit="1"/>
    </xf>
    <xf numFmtId="181" fontId="4" fillId="0" borderId="29" xfId="1" applyNumberFormat="1" applyFont="1" applyBorder="1" applyAlignment="1">
      <alignment shrinkToFit="1"/>
    </xf>
    <xf numFmtId="181" fontId="4" fillId="0" borderId="64" xfId="1" applyNumberFormat="1" applyFont="1" applyBorder="1" applyAlignment="1">
      <alignment shrinkToFit="1"/>
    </xf>
    <xf numFmtId="181" fontId="4" fillId="0" borderId="136" xfId="1" applyNumberFormat="1" applyFont="1" applyBorder="1" applyAlignment="1">
      <alignment shrinkToFit="1"/>
    </xf>
    <xf numFmtId="181" fontId="4" fillId="3" borderId="137" xfId="1" applyNumberFormat="1" applyFont="1" applyFill="1" applyBorder="1" applyAlignment="1">
      <alignment shrinkToFit="1"/>
    </xf>
    <xf numFmtId="181" fontId="4" fillId="3" borderId="138" xfId="1" applyNumberFormat="1" applyFont="1" applyFill="1" applyBorder="1" applyAlignment="1">
      <alignment shrinkToFit="1"/>
    </xf>
    <xf numFmtId="181" fontId="4" fillId="3" borderId="139" xfId="1" applyNumberFormat="1" applyFont="1" applyFill="1" applyBorder="1" applyAlignment="1">
      <alignment shrinkToFit="1"/>
    </xf>
    <xf numFmtId="181" fontId="4" fillId="0" borderId="138" xfId="1" applyNumberFormat="1" applyFont="1" applyBorder="1" applyAlignment="1">
      <alignment shrinkToFit="1"/>
    </xf>
    <xf numFmtId="181" fontId="4" fillId="0" borderId="139" xfId="1" applyNumberFormat="1" applyFont="1" applyBorder="1" applyAlignment="1">
      <alignment shrinkToFit="1"/>
    </xf>
    <xf numFmtId="181" fontId="4" fillId="0" borderId="137" xfId="1" applyNumberFormat="1" applyFont="1" applyBorder="1" applyAlignment="1">
      <alignment shrinkToFit="1"/>
    </xf>
    <xf numFmtId="181" fontId="4" fillId="0" borderId="156" xfId="1" applyNumberFormat="1" applyFont="1" applyBorder="1" applyAlignment="1">
      <alignment shrinkToFit="1"/>
    </xf>
    <xf numFmtId="176" fontId="7" fillId="0" borderId="0" xfId="1" applyNumberFormat="1" applyFont="1" applyAlignment="1">
      <alignment horizontal="center" vertical="center"/>
    </xf>
    <xf numFmtId="181" fontId="4" fillId="0" borderId="71" xfId="1" applyNumberFormat="1" applyFont="1" applyBorder="1" applyAlignment="1">
      <alignment shrinkToFit="1"/>
    </xf>
    <xf numFmtId="181" fontId="9" fillId="4" borderId="118" xfId="1" applyNumberFormat="1" applyFont="1" applyFill="1" applyBorder="1" applyAlignment="1" applyProtection="1">
      <alignment shrinkToFit="1"/>
      <protection locked="0"/>
    </xf>
    <xf numFmtId="181" fontId="9" fillId="4" borderId="119" xfId="1" applyNumberFormat="1" applyFont="1" applyFill="1" applyBorder="1" applyAlignment="1" applyProtection="1">
      <alignment shrinkToFit="1"/>
      <protection locked="0"/>
    </xf>
    <xf numFmtId="181" fontId="9" fillId="4" borderId="120" xfId="1" applyNumberFormat="1" applyFont="1" applyFill="1" applyBorder="1" applyAlignment="1" applyProtection="1">
      <alignment shrinkToFit="1"/>
      <protection locked="0"/>
    </xf>
    <xf numFmtId="181" fontId="9" fillId="4" borderId="121" xfId="1" applyNumberFormat="1" applyFont="1" applyFill="1" applyBorder="1" applyAlignment="1" applyProtection="1">
      <alignment shrinkToFit="1"/>
      <protection locked="0"/>
    </xf>
    <xf numFmtId="181" fontId="9" fillId="4" borderId="122" xfId="1" applyNumberFormat="1" applyFont="1" applyFill="1" applyBorder="1" applyAlignment="1" applyProtection="1">
      <alignment shrinkToFit="1"/>
      <protection locked="0"/>
    </xf>
    <xf numFmtId="176" fontId="1" fillId="0" borderId="71" xfId="1" applyNumberFormat="1" applyBorder="1" applyAlignment="1">
      <alignment horizontal="center"/>
    </xf>
    <xf numFmtId="181" fontId="4" fillId="0" borderId="11" xfId="1" applyNumberFormat="1" applyFont="1" applyBorder="1" applyAlignment="1">
      <alignment shrinkToFit="1"/>
    </xf>
    <xf numFmtId="181" fontId="9" fillId="4" borderId="12" xfId="1" applyNumberFormat="1" applyFont="1" applyFill="1" applyBorder="1" applyAlignment="1" applyProtection="1">
      <alignment shrinkToFit="1"/>
      <protection locked="0"/>
    </xf>
    <xf numFmtId="181" fontId="9" fillId="4" borderId="13" xfId="1" applyNumberFormat="1" applyFont="1" applyFill="1" applyBorder="1" applyAlignment="1" applyProtection="1">
      <alignment shrinkToFit="1"/>
      <protection locked="0"/>
    </xf>
    <xf numFmtId="181" fontId="9" fillId="4" borderId="14" xfId="1" applyNumberFormat="1" applyFont="1" applyFill="1" applyBorder="1" applyAlignment="1" applyProtection="1">
      <alignment shrinkToFit="1"/>
      <protection locked="0"/>
    </xf>
    <xf numFmtId="181" fontId="9" fillId="4" borderId="15" xfId="1" applyNumberFormat="1" applyFont="1" applyFill="1" applyBorder="1" applyAlignment="1" applyProtection="1">
      <alignment shrinkToFit="1"/>
      <protection locked="0"/>
    </xf>
    <xf numFmtId="181" fontId="9" fillId="4" borderId="16" xfId="1" applyNumberFormat="1" applyFont="1" applyFill="1" applyBorder="1" applyAlignment="1" applyProtection="1">
      <alignment shrinkToFit="1"/>
      <protection locked="0"/>
    </xf>
    <xf numFmtId="181" fontId="4" fillId="0" borderId="131" xfId="1" applyNumberFormat="1" applyFont="1" applyBorder="1" applyAlignment="1">
      <alignment shrinkToFit="1"/>
    </xf>
    <xf numFmtId="181" fontId="4" fillId="0" borderId="157" xfId="1" applyNumberFormat="1" applyFont="1" applyBorder="1" applyAlignment="1">
      <alignment shrinkToFit="1"/>
    </xf>
    <xf numFmtId="178" fontId="4" fillId="0" borderId="158" xfId="1" applyNumberFormat="1" applyFont="1" applyBorder="1" applyAlignment="1">
      <alignment shrinkToFit="1"/>
    </xf>
    <xf numFmtId="176" fontId="7" fillId="0" borderId="57" xfId="1" applyNumberFormat="1" applyFont="1" applyBorder="1" applyAlignment="1">
      <alignment horizontal="center"/>
    </xf>
    <xf numFmtId="181" fontId="4" fillId="0" borderId="58" xfId="1" applyNumberFormat="1" applyFont="1" applyBorder="1" applyAlignment="1">
      <alignment shrinkToFit="1"/>
    </xf>
    <xf numFmtId="181" fontId="4" fillId="0" borderId="59" xfId="1" applyNumberFormat="1" applyFont="1" applyBorder="1" applyAlignment="1">
      <alignment shrinkToFit="1"/>
    </xf>
    <xf numFmtId="181" fontId="4" fillId="0" borderId="60" xfId="1" applyNumberFormat="1" applyFont="1" applyBorder="1" applyAlignment="1">
      <alignment shrinkToFit="1"/>
    </xf>
    <xf numFmtId="181" fontId="4" fillId="0" borderId="61" xfId="1" applyNumberFormat="1" applyFont="1" applyBorder="1" applyAlignment="1">
      <alignment shrinkToFit="1"/>
    </xf>
    <xf numFmtId="181" fontId="4" fillId="0" borderId="62" xfId="1" applyNumberFormat="1" applyFont="1" applyBorder="1" applyAlignment="1">
      <alignment shrinkToFit="1"/>
    </xf>
    <xf numFmtId="181" fontId="4" fillId="0" borderId="159" xfId="1" applyNumberFormat="1" applyFont="1" applyBorder="1" applyAlignment="1">
      <alignment shrinkToFit="1"/>
    </xf>
    <xf numFmtId="176" fontId="7" fillId="0" borderId="64" xfId="1" applyNumberFormat="1" applyFont="1" applyBorder="1" applyAlignment="1">
      <alignment horizontal="center"/>
    </xf>
    <xf numFmtId="180" fontId="4" fillId="0" borderId="65" xfId="1" applyNumberFormat="1" applyFont="1" applyBorder="1" applyAlignment="1">
      <alignment shrinkToFit="1"/>
    </xf>
    <xf numFmtId="180" fontId="9" fillId="4" borderId="160" xfId="1" applyNumberFormat="1" applyFont="1" applyFill="1" applyBorder="1" applyAlignment="1" applyProtection="1">
      <alignment shrinkToFit="1"/>
      <protection locked="0"/>
    </xf>
    <xf numFmtId="181" fontId="4" fillId="0" borderId="146" xfId="1" applyNumberFormat="1" applyFont="1" applyBorder="1" applyAlignment="1">
      <alignment shrinkToFit="1"/>
    </xf>
    <xf numFmtId="181" fontId="9" fillId="4" borderId="147" xfId="1" applyNumberFormat="1" applyFont="1" applyFill="1" applyBorder="1" applyAlignment="1" applyProtection="1">
      <alignment shrinkToFit="1"/>
      <protection locked="0"/>
    </xf>
    <xf numFmtId="181" fontId="9" fillId="4" borderId="148" xfId="1" applyNumberFormat="1" applyFont="1" applyFill="1" applyBorder="1" applyAlignment="1" applyProtection="1">
      <alignment shrinkToFit="1"/>
      <protection locked="0"/>
    </xf>
    <xf numFmtId="181" fontId="9" fillId="4" borderId="161" xfId="1" applyNumberFormat="1" applyFont="1" applyFill="1" applyBorder="1" applyAlignment="1" applyProtection="1">
      <alignment shrinkToFit="1"/>
      <protection locked="0"/>
    </xf>
    <xf numFmtId="181" fontId="9" fillId="4" borderId="151" xfId="1" applyNumberFormat="1" applyFont="1" applyFill="1" applyBorder="1" applyAlignment="1" applyProtection="1">
      <alignment shrinkToFit="1"/>
      <protection locked="0"/>
    </xf>
    <xf numFmtId="181" fontId="9" fillId="4" borderId="162" xfId="1" applyNumberFormat="1" applyFont="1" applyFill="1" applyBorder="1" applyAlignment="1" applyProtection="1">
      <alignment shrinkToFit="1"/>
      <protection locked="0"/>
    </xf>
    <xf numFmtId="180" fontId="4" fillId="0" borderId="78" xfId="1" applyNumberFormat="1" applyFont="1" applyBorder="1" applyAlignment="1">
      <alignment shrinkToFit="1"/>
    </xf>
    <xf numFmtId="180" fontId="9" fillId="4" borderId="163" xfId="1" applyNumberFormat="1" applyFont="1" applyFill="1" applyBorder="1" applyAlignment="1" applyProtection="1">
      <alignment shrinkToFit="1"/>
      <protection locked="0"/>
    </xf>
    <xf numFmtId="181" fontId="4" fillId="0" borderId="84" xfId="1" applyNumberFormat="1" applyFont="1" applyBorder="1" applyAlignment="1">
      <alignment shrinkToFit="1"/>
    </xf>
    <xf numFmtId="181" fontId="9" fillId="4" borderId="85" xfId="1" applyNumberFormat="1" applyFont="1" applyFill="1" applyBorder="1" applyAlignment="1" applyProtection="1">
      <alignment shrinkToFit="1"/>
      <protection locked="0"/>
    </xf>
    <xf numFmtId="181" fontId="9" fillId="4" borderId="86" xfId="1" applyNumberFormat="1" applyFont="1" applyFill="1" applyBorder="1" applyAlignment="1" applyProtection="1">
      <alignment shrinkToFit="1"/>
      <protection locked="0"/>
    </xf>
    <xf numFmtId="181" fontId="9" fillId="4" borderId="87" xfId="1" applyNumberFormat="1" applyFont="1" applyFill="1" applyBorder="1" applyAlignment="1" applyProtection="1">
      <alignment shrinkToFit="1"/>
      <protection locked="0"/>
    </xf>
    <xf numFmtId="181" fontId="9" fillId="4" borderId="88" xfId="1" applyNumberFormat="1" applyFont="1" applyFill="1" applyBorder="1" applyAlignment="1" applyProtection="1">
      <alignment shrinkToFit="1"/>
      <protection locked="0"/>
    </xf>
    <xf numFmtId="181" fontId="9" fillId="4" borderId="164" xfId="1" applyNumberFormat="1" applyFont="1" applyFill="1" applyBorder="1" applyAlignment="1" applyProtection="1">
      <alignment shrinkToFit="1"/>
      <protection locked="0"/>
    </xf>
    <xf numFmtId="181" fontId="4" fillId="0" borderId="98" xfId="1" applyNumberFormat="1" applyFont="1" applyBorder="1" applyAlignment="1">
      <alignment shrinkToFit="1"/>
    </xf>
    <xf numFmtId="181" fontId="4" fillId="0" borderId="102" xfId="1" applyNumberFormat="1" applyFont="1" applyBorder="1" applyAlignment="1">
      <alignment shrinkToFit="1"/>
    </xf>
    <xf numFmtId="181" fontId="4" fillId="0" borderId="101" xfId="1" applyNumberFormat="1" applyFont="1" applyBorder="1" applyAlignment="1">
      <alignment shrinkToFit="1"/>
    </xf>
    <xf numFmtId="176" fontId="1" fillId="0" borderId="165" xfId="1" applyNumberFormat="1" applyBorder="1" applyAlignment="1">
      <alignment horizontal="center" vertical="center"/>
    </xf>
    <xf numFmtId="176" fontId="7" fillId="0" borderId="140" xfId="1" applyNumberFormat="1" applyFont="1" applyBorder="1" applyAlignment="1">
      <alignment horizontal="center"/>
    </xf>
    <xf numFmtId="181" fontId="9" fillId="4" borderId="25" xfId="1" applyNumberFormat="1" applyFont="1" applyFill="1" applyBorder="1" applyAlignment="1" applyProtection="1">
      <alignment shrinkToFit="1"/>
      <protection locked="0"/>
    </xf>
    <xf numFmtId="181" fontId="9" fillId="4" borderId="26" xfId="1" applyNumberFormat="1" applyFont="1" applyFill="1" applyBorder="1" applyAlignment="1" applyProtection="1">
      <alignment shrinkToFit="1"/>
      <protection locked="0"/>
    </xf>
    <xf numFmtId="181" fontId="9" fillId="4" borderId="27" xfId="1" applyNumberFormat="1" applyFont="1" applyFill="1" applyBorder="1" applyAlignment="1" applyProtection="1">
      <alignment shrinkToFit="1"/>
      <protection locked="0"/>
    </xf>
    <xf numFmtId="181" fontId="9" fillId="4" borderId="28" xfId="1" applyNumberFormat="1" applyFont="1" applyFill="1" applyBorder="1" applyAlignment="1" applyProtection="1">
      <alignment shrinkToFit="1"/>
      <protection locked="0"/>
    </xf>
    <xf numFmtId="181" fontId="9" fillId="4" borderId="29" xfId="1" applyNumberFormat="1" applyFont="1" applyFill="1" applyBorder="1" applyAlignment="1" applyProtection="1">
      <alignment shrinkToFit="1"/>
      <protection locked="0"/>
    </xf>
    <xf numFmtId="176" fontId="1" fillId="0" borderId="0" xfId="1" applyNumberFormat="1" applyAlignment="1">
      <alignment horizontal="center"/>
    </xf>
    <xf numFmtId="176" fontId="1" fillId="0" borderId="37" xfId="1" applyNumberFormat="1" applyBorder="1" applyAlignment="1">
      <alignment horizontal="center" shrinkToFit="1"/>
    </xf>
    <xf numFmtId="176" fontId="1" fillId="0" borderId="42" xfId="1" applyNumberFormat="1" applyBorder="1" applyAlignment="1">
      <alignment horizontal="center" shrinkToFit="1"/>
    </xf>
    <xf numFmtId="0" fontId="1" fillId="0" borderId="157" xfId="1" applyBorder="1" applyAlignment="1">
      <alignment horizontal="right"/>
    </xf>
    <xf numFmtId="176" fontId="10" fillId="0" borderId="0" xfId="1" applyNumberFormat="1" applyFont="1"/>
    <xf numFmtId="176" fontId="10" fillId="0" borderId="0" xfId="1" applyNumberFormat="1" applyFont="1" applyAlignment="1">
      <alignment horizontal="center"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420083\Desktop\&#21033;&#29992;&#26009;&#37329;&#35336;&#31639;&#26360;(R5&#24180;&#24230;)%20&#65306;&#31038;&#20250;&#25945;&#32946;&#35506;&#25285;&#24403;&#12408;&#65328;&#65316;&#65318;&#22793;&#25563;&#12375;&#12390;&#22577;&#2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年度 たて表"/>
      <sheetName val="27年 久留米市 主要観光施設使用状況調査"/>
      <sheetName val="28年度 たて表"/>
      <sheetName val="28年 久留米市 主要観光施設使用状況調査"/>
      <sheetName val="29年度 たて表"/>
      <sheetName val="29年 久留米市 主要観光施設使用状況調査 "/>
      <sheetName val="30年度 たて表"/>
      <sheetName val="30年 久留米市 主要観光施設使用状況調査  "/>
      <sheetName val="31(2019)年度 たて表 "/>
      <sheetName val="31(2019)年 久留米市 主要観光施設使用状況調査 "/>
      <sheetName val="R2年度 たて表"/>
      <sheetName val="2年 久留米市 主要観光施設使用状況調査"/>
      <sheetName val="R3年度 たて表 "/>
      <sheetName val="3年 久留米市 主要観光施設使用状況調査 "/>
      <sheetName val="R4年度 たて表  "/>
      <sheetName val="4年 久留米市 主要観光施設使用状況調査 "/>
      <sheetName val="5年 久留米市 主要観光施設使用状況調査"/>
      <sheetName val="R5年度 たて表 "/>
      <sheetName val="6年 久留米市 主要観光施設使用状況調査 "/>
      <sheetName val="2６年度  ( ﾗｲﾌﾞﾗﾘｰ計上後)"/>
      <sheetName val="26年度(ﾗｲﾌﾞﾗﾘｰ計上前）"/>
      <sheetName val="修正前　27年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1">
          <cell r="D21">
            <v>9111</v>
          </cell>
          <cell r="E21">
            <v>8838</v>
          </cell>
          <cell r="F21">
            <v>7141</v>
          </cell>
          <cell r="G21">
            <v>15876</v>
          </cell>
          <cell r="H21">
            <v>20843</v>
          </cell>
          <cell r="I21">
            <v>6618</v>
          </cell>
          <cell r="J21">
            <v>9776</v>
          </cell>
          <cell r="K21">
            <v>9006</v>
          </cell>
          <cell r="L21">
            <v>4441</v>
          </cell>
          <cell r="M21">
            <v>5878</v>
          </cell>
          <cell r="N21">
            <v>8998</v>
          </cell>
          <cell r="O21">
            <v>13317</v>
          </cell>
        </row>
        <row r="22">
          <cell r="D22">
            <v>1664720</v>
          </cell>
          <cell r="E22">
            <v>1771000</v>
          </cell>
          <cell r="F22">
            <v>1177850</v>
          </cell>
          <cell r="G22">
            <v>2872530</v>
          </cell>
          <cell r="H22">
            <v>4037680</v>
          </cell>
          <cell r="I22">
            <v>918100</v>
          </cell>
          <cell r="J22">
            <v>1168800</v>
          </cell>
          <cell r="K22">
            <v>1159540</v>
          </cell>
          <cell r="L22">
            <v>628970</v>
          </cell>
          <cell r="M22">
            <v>1070360</v>
          </cell>
          <cell r="N22">
            <v>1467990</v>
          </cell>
          <cell r="O22">
            <v>2203300</v>
          </cell>
        </row>
        <row r="46">
          <cell r="D46">
            <v>4945</v>
          </cell>
          <cell r="E46">
            <v>4908</v>
          </cell>
          <cell r="F46">
            <v>4327</v>
          </cell>
          <cell r="G46">
            <v>8578</v>
          </cell>
          <cell r="H46">
            <v>11205</v>
          </cell>
          <cell r="I46">
            <v>3661</v>
          </cell>
          <cell r="J46">
            <v>4271</v>
          </cell>
          <cell r="K46">
            <v>4594</v>
          </cell>
          <cell r="L46">
            <v>2638</v>
          </cell>
          <cell r="M46">
            <v>1231</v>
          </cell>
          <cell r="N46">
            <v>3630</v>
          </cell>
          <cell r="O46">
            <v>5750</v>
          </cell>
        </row>
        <row r="47">
          <cell r="D47">
            <v>1016850</v>
          </cell>
          <cell r="E47">
            <v>1159510</v>
          </cell>
          <cell r="F47">
            <v>716050</v>
          </cell>
          <cell r="G47">
            <v>1799710</v>
          </cell>
          <cell r="H47">
            <v>2573590</v>
          </cell>
          <cell r="I47">
            <v>603000</v>
          </cell>
          <cell r="J47">
            <v>770320</v>
          </cell>
          <cell r="K47">
            <v>616920</v>
          </cell>
          <cell r="L47">
            <v>395080</v>
          </cell>
          <cell r="M47">
            <v>179760</v>
          </cell>
          <cell r="N47">
            <v>546580</v>
          </cell>
          <cell r="O47">
            <v>1093670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V89"/>
  <sheetViews>
    <sheetView tabSelected="1" view="pageBreakPreview"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4" sqref="M4"/>
    </sheetView>
  </sheetViews>
  <sheetFormatPr defaultRowHeight="13.5" x14ac:dyDescent="0.15"/>
  <cols>
    <col min="1" max="1" width="4" style="1" customWidth="1"/>
    <col min="2" max="2" width="17.375" style="1" customWidth="1"/>
    <col min="3" max="15" width="11.25" style="1" customWidth="1"/>
    <col min="16" max="16" width="12.875" style="1" customWidth="1"/>
    <col min="17" max="17" width="14.125" style="1" customWidth="1"/>
    <col min="18" max="16384" width="9" style="1"/>
  </cols>
  <sheetData>
    <row r="1" spans="1:74" ht="20.25" customHeight="1" x14ac:dyDescent="0.15">
      <c r="B1" s="486" t="s">
        <v>37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</row>
    <row r="2" spans="1:74" ht="16.5" customHeight="1" thickBot="1" x14ac:dyDescent="0.25">
      <c r="B2" s="485"/>
      <c r="O2" s="484" t="s">
        <v>36</v>
      </c>
      <c r="P2" s="484"/>
    </row>
    <row r="3" spans="1:74" ht="19.5" customHeight="1" thickBot="1" x14ac:dyDescent="0.2">
      <c r="A3" s="206" t="s">
        <v>35</v>
      </c>
      <c r="B3" s="267"/>
      <c r="C3" s="266"/>
      <c r="D3" s="483" t="s">
        <v>24</v>
      </c>
      <c r="E3" s="264" t="s">
        <v>23</v>
      </c>
      <c r="F3" s="263" t="s">
        <v>22</v>
      </c>
      <c r="G3" s="262" t="s">
        <v>21</v>
      </c>
      <c r="H3" s="259" t="s">
        <v>20</v>
      </c>
      <c r="I3" s="261" t="s">
        <v>19</v>
      </c>
      <c r="J3" s="260" t="s">
        <v>18</v>
      </c>
      <c r="K3" s="259" t="s">
        <v>17</v>
      </c>
      <c r="L3" s="261" t="s">
        <v>16</v>
      </c>
      <c r="M3" s="260" t="s">
        <v>15</v>
      </c>
      <c r="N3" s="259" t="s">
        <v>14</v>
      </c>
      <c r="O3" s="258" t="s">
        <v>13</v>
      </c>
      <c r="P3" s="482" t="s">
        <v>12</v>
      </c>
      <c r="Q3" s="481"/>
      <c r="AH3" s="481"/>
      <c r="AY3" s="481"/>
    </row>
    <row r="4" spans="1:74" ht="19.5" customHeight="1" x14ac:dyDescent="0.15">
      <c r="A4" s="380"/>
      <c r="B4" s="67" t="s">
        <v>11</v>
      </c>
      <c r="C4" s="22" t="s">
        <v>7</v>
      </c>
      <c r="D4" s="443">
        <v>3177</v>
      </c>
      <c r="E4" s="440">
        <v>2505</v>
      </c>
      <c r="F4" s="442">
        <v>1533</v>
      </c>
      <c r="G4" s="441">
        <v>3645</v>
      </c>
      <c r="H4" s="440">
        <v>5477</v>
      </c>
      <c r="I4" s="442">
        <v>1770</v>
      </c>
      <c r="J4" s="441">
        <v>1263</v>
      </c>
      <c r="K4" s="440">
        <v>1203</v>
      </c>
      <c r="L4" s="442">
        <v>1097</v>
      </c>
      <c r="M4" s="441">
        <v>2109</v>
      </c>
      <c r="N4" s="440">
        <v>1983</v>
      </c>
      <c r="O4" s="439">
        <v>5978</v>
      </c>
      <c r="P4" s="438">
        <f>SUM(D4:O4)</f>
        <v>31740</v>
      </c>
      <c r="Q4" s="2"/>
      <c r="AH4" s="2"/>
      <c r="AY4" s="2"/>
    </row>
    <row r="5" spans="1:74" ht="19.5" customHeight="1" thickBot="1" x14ac:dyDescent="0.2">
      <c r="A5" s="380"/>
      <c r="B5" s="23"/>
      <c r="C5" s="56" t="s">
        <v>6</v>
      </c>
      <c r="D5" s="480">
        <v>42</v>
      </c>
      <c r="E5" s="477">
        <v>23</v>
      </c>
      <c r="F5" s="479">
        <v>16</v>
      </c>
      <c r="G5" s="478">
        <v>25</v>
      </c>
      <c r="H5" s="477">
        <v>80</v>
      </c>
      <c r="I5" s="479">
        <v>19</v>
      </c>
      <c r="J5" s="478">
        <v>7</v>
      </c>
      <c r="K5" s="477">
        <v>24</v>
      </c>
      <c r="L5" s="479">
        <v>9</v>
      </c>
      <c r="M5" s="478">
        <v>12</v>
      </c>
      <c r="N5" s="477">
        <v>25</v>
      </c>
      <c r="O5" s="476">
        <v>73</v>
      </c>
      <c r="P5" s="412">
        <f>SUM(D5:O5)</f>
        <v>355</v>
      </c>
      <c r="Q5" s="2"/>
      <c r="AH5" s="2"/>
      <c r="AY5" s="2"/>
    </row>
    <row r="6" spans="1:74" ht="19.5" customHeight="1" thickTop="1" x14ac:dyDescent="0.15">
      <c r="A6" s="380"/>
      <c r="B6" s="23"/>
      <c r="C6" s="475" t="s">
        <v>5</v>
      </c>
      <c r="D6" s="429">
        <f>SUM(D4:D5)</f>
        <v>3219</v>
      </c>
      <c r="E6" s="428">
        <f>SUM(E4:E5)</f>
        <v>2528</v>
      </c>
      <c r="F6" s="427">
        <f>SUM(F4:F5)</f>
        <v>1549</v>
      </c>
      <c r="G6" s="426">
        <f>SUM(G4:G5)</f>
        <v>3670</v>
      </c>
      <c r="H6" s="428">
        <f>SUM(H4:H5)</f>
        <v>5557</v>
      </c>
      <c r="I6" s="427">
        <f>SUM(I4:I5)</f>
        <v>1789</v>
      </c>
      <c r="J6" s="426">
        <f>SUM(J4:J5)</f>
        <v>1270</v>
      </c>
      <c r="K6" s="428">
        <f>SUM(K4:K5)</f>
        <v>1227</v>
      </c>
      <c r="L6" s="427">
        <f>SUM(L4:L5)</f>
        <v>1106</v>
      </c>
      <c r="M6" s="426">
        <f>SUM(M4:M5)</f>
        <v>2121</v>
      </c>
      <c r="N6" s="428">
        <f>SUM(N4:N5)</f>
        <v>2008</v>
      </c>
      <c r="O6" s="422">
        <f>SUM(O4:O5)</f>
        <v>6051</v>
      </c>
      <c r="P6" s="421">
        <f>SUM(D6:O6)</f>
        <v>32095</v>
      </c>
      <c r="Q6" s="2"/>
      <c r="AH6" s="2"/>
      <c r="AY6" s="2"/>
      <c r="BP6" s="2"/>
      <c r="BQ6" s="2"/>
      <c r="BR6" s="2"/>
      <c r="BS6" s="2"/>
      <c r="BT6" s="2"/>
      <c r="BU6" s="2"/>
      <c r="BV6" s="2"/>
    </row>
    <row r="7" spans="1:74" ht="19.5" customHeight="1" thickBot="1" x14ac:dyDescent="0.2">
      <c r="A7" s="380"/>
      <c r="B7" s="474"/>
      <c r="C7" s="233" t="s">
        <v>1</v>
      </c>
      <c r="D7" s="402">
        <f>D4*410+D5*210</f>
        <v>1311390</v>
      </c>
      <c r="E7" s="402">
        <f>E4*410+E5*210</f>
        <v>1031880</v>
      </c>
      <c r="F7" s="445">
        <f>F4*410+F5*210</f>
        <v>631890</v>
      </c>
      <c r="G7" s="473">
        <f>G4*410+G5*210</f>
        <v>1499700</v>
      </c>
      <c r="H7" s="402">
        <f>H4*410+H5*210</f>
        <v>2262370</v>
      </c>
      <c r="I7" s="445">
        <f>I4*410+I5*210</f>
        <v>729690</v>
      </c>
      <c r="J7" s="473">
        <f>J4*410+J5*210</f>
        <v>519300</v>
      </c>
      <c r="K7" s="402">
        <f>K4*410+K5*210</f>
        <v>498270</v>
      </c>
      <c r="L7" s="472">
        <f>L4*410+L5*210</f>
        <v>451660</v>
      </c>
      <c r="M7" s="402">
        <f>M4*410+M5*210</f>
        <v>867210</v>
      </c>
      <c r="N7" s="402">
        <f>N4*410+N5*210</f>
        <v>818280</v>
      </c>
      <c r="O7" s="402">
        <f>O4*410+O5*210</f>
        <v>2466310</v>
      </c>
      <c r="P7" s="471">
        <f>SUM(D7:O7)</f>
        <v>13087950</v>
      </c>
      <c r="Q7" s="375"/>
      <c r="AH7" s="375"/>
      <c r="AY7" s="2"/>
      <c r="BP7" s="375"/>
      <c r="BQ7" s="375"/>
      <c r="BR7" s="430"/>
      <c r="BS7" s="430"/>
      <c r="BT7" s="375"/>
      <c r="BU7" s="375"/>
      <c r="BV7" s="375"/>
    </row>
    <row r="8" spans="1:74" ht="19.5" customHeight="1" x14ac:dyDescent="0.15">
      <c r="A8" s="380"/>
      <c r="B8" s="67" t="s">
        <v>10</v>
      </c>
      <c r="C8" s="166" t="s">
        <v>7</v>
      </c>
      <c r="D8" s="470">
        <v>2229</v>
      </c>
      <c r="E8" s="467">
        <v>2227</v>
      </c>
      <c r="F8" s="469">
        <v>1135</v>
      </c>
      <c r="G8" s="468">
        <v>3345</v>
      </c>
      <c r="H8" s="467">
        <v>5144</v>
      </c>
      <c r="I8" s="469">
        <v>1878</v>
      </c>
      <c r="J8" s="468">
        <v>1133</v>
      </c>
      <c r="K8" s="467">
        <v>1071</v>
      </c>
      <c r="L8" s="469">
        <v>806</v>
      </c>
      <c r="M8" s="468">
        <v>1346</v>
      </c>
      <c r="N8" s="467">
        <v>1341</v>
      </c>
      <c r="O8" s="466">
        <v>4801</v>
      </c>
      <c r="P8" s="465">
        <f>SUM(D8:O8)</f>
        <v>26456</v>
      </c>
      <c r="Q8" s="2"/>
      <c r="AH8" s="2"/>
      <c r="AY8" s="2"/>
      <c r="BP8" s="2"/>
      <c r="BQ8" s="2"/>
      <c r="BR8" s="2"/>
      <c r="BS8" s="2"/>
      <c r="BT8" s="2"/>
      <c r="BU8" s="2"/>
      <c r="BV8" s="2"/>
    </row>
    <row r="9" spans="1:74" ht="19.5" customHeight="1" x14ac:dyDescent="0.15">
      <c r="A9" s="380"/>
      <c r="B9" s="23"/>
      <c r="C9" s="150"/>
      <c r="D9" s="357">
        <v>1992</v>
      </c>
      <c r="E9" s="355">
        <v>2000</v>
      </c>
      <c r="F9" s="358">
        <v>961</v>
      </c>
      <c r="G9" s="464">
        <v>3025</v>
      </c>
      <c r="H9" s="355">
        <v>4768</v>
      </c>
      <c r="I9" s="358">
        <v>1732</v>
      </c>
      <c r="J9" s="464">
        <v>921</v>
      </c>
      <c r="K9" s="355">
        <v>842</v>
      </c>
      <c r="L9" s="358">
        <v>701</v>
      </c>
      <c r="M9" s="464">
        <v>1192</v>
      </c>
      <c r="N9" s="355">
        <v>1195</v>
      </c>
      <c r="O9" s="354">
        <v>4141</v>
      </c>
      <c r="P9" s="463">
        <f>SUM(D9:O9)</f>
        <v>23470</v>
      </c>
      <c r="Q9" s="2"/>
      <c r="AH9" s="2"/>
      <c r="AY9" s="2"/>
      <c r="BP9" s="2"/>
      <c r="BQ9" s="2"/>
      <c r="BR9" s="2"/>
      <c r="BS9" s="2"/>
      <c r="BT9" s="2"/>
      <c r="BU9" s="2"/>
      <c r="BV9" s="2"/>
    </row>
    <row r="10" spans="1:74" ht="19.5" customHeight="1" x14ac:dyDescent="0.15">
      <c r="A10" s="380"/>
      <c r="B10" s="23"/>
      <c r="C10" s="150" t="s">
        <v>6</v>
      </c>
      <c r="D10" s="462">
        <v>41</v>
      </c>
      <c r="E10" s="459">
        <v>26</v>
      </c>
      <c r="F10" s="461">
        <v>16</v>
      </c>
      <c r="G10" s="460">
        <v>22</v>
      </c>
      <c r="H10" s="459">
        <v>75</v>
      </c>
      <c r="I10" s="461">
        <v>27</v>
      </c>
      <c r="J10" s="460">
        <v>16</v>
      </c>
      <c r="K10" s="459">
        <v>7</v>
      </c>
      <c r="L10" s="461">
        <v>21</v>
      </c>
      <c r="M10" s="460">
        <v>10</v>
      </c>
      <c r="N10" s="459">
        <v>25</v>
      </c>
      <c r="O10" s="458">
        <v>54</v>
      </c>
      <c r="P10" s="457">
        <f>SUM(D10:O10)</f>
        <v>340</v>
      </c>
      <c r="Q10" s="2"/>
      <c r="AH10" s="2"/>
      <c r="AY10" s="2"/>
      <c r="BP10" s="2"/>
      <c r="BQ10" s="2"/>
      <c r="BR10" s="2"/>
      <c r="BS10" s="2"/>
      <c r="BT10" s="2"/>
      <c r="BU10" s="2"/>
      <c r="BV10" s="2"/>
    </row>
    <row r="11" spans="1:74" ht="19.5" customHeight="1" thickBot="1" x14ac:dyDescent="0.2">
      <c r="A11" s="380"/>
      <c r="B11" s="23"/>
      <c r="C11" s="140"/>
      <c r="D11" s="342">
        <v>40</v>
      </c>
      <c r="E11" s="340">
        <v>26</v>
      </c>
      <c r="F11" s="343">
        <v>6</v>
      </c>
      <c r="G11" s="456">
        <v>20</v>
      </c>
      <c r="H11" s="340">
        <v>74</v>
      </c>
      <c r="I11" s="343">
        <v>27</v>
      </c>
      <c r="J11" s="456">
        <v>10</v>
      </c>
      <c r="K11" s="340">
        <v>5</v>
      </c>
      <c r="L11" s="343">
        <v>20</v>
      </c>
      <c r="M11" s="456">
        <v>10</v>
      </c>
      <c r="N11" s="340">
        <v>25</v>
      </c>
      <c r="O11" s="339">
        <v>42</v>
      </c>
      <c r="P11" s="455">
        <f>SUM(D11:O11)</f>
        <v>305</v>
      </c>
      <c r="Q11" s="2"/>
      <c r="AH11" s="2"/>
      <c r="AY11" s="2"/>
      <c r="BP11" s="2"/>
      <c r="BQ11" s="2"/>
      <c r="BR11" s="2"/>
      <c r="BS11" s="2"/>
      <c r="BT11" s="2"/>
      <c r="BU11" s="2"/>
      <c r="BV11" s="2"/>
    </row>
    <row r="12" spans="1:74" ht="19.5" customHeight="1" thickTop="1" x14ac:dyDescent="0.15">
      <c r="A12" s="380"/>
      <c r="B12" s="23"/>
      <c r="C12" s="454" t="s">
        <v>5</v>
      </c>
      <c r="D12" s="453">
        <f>D8+D10</f>
        <v>2270</v>
      </c>
      <c r="E12" s="450">
        <f>E8+E10</f>
        <v>2253</v>
      </c>
      <c r="F12" s="452">
        <f>F8+F10</f>
        <v>1151</v>
      </c>
      <c r="G12" s="451">
        <f>G8+G10</f>
        <v>3367</v>
      </c>
      <c r="H12" s="450">
        <f>H8+H10</f>
        <v>5219</v>
      </c>
      <c r="I12" s="452">
        <f>I8+I10</f>
        <v>1905</v>
      </c>
      <c r="J12" s="451">
        <f>J8+J10</f>
        <v>1149</v>
      </c>
      <c r="K12" s="450">
        <f>K8+K10</f>
        <v>1078</v>
      </c>
      <c r="L12" s="452">
        <f>L8+L10</f>
        <v>827</v>
      </c>
      <c r="M12" s="451">
        <f>M8+M10</f>
        <v>1356</v>
      </c>
      <c r="N12" s="450">
        <f>N8+N10</f>
        <v>1366</v>
      </c>
      <c r="O12" s="449">
        <f>O8+O10</f>
        <v>4855</v>
      </c>
      <c r="P12" s="448">
        <f>SUM(D12:O12)</f>
        <v>26796</v>
      </c>
      <c r="Q12" s="375"/>
      <c r="AH12" s="375"/>
      <c r="AY12" s="2"/>
      <c r="BP12" s="375"/>
      <c r="BQ12" s="375"/>
      <c r="BR12" s="375"/>
      <c r="BS12" s="375"/>
      <c r="BT12" s="375"/>
      <c r="BU12" s="375"/>
      <c r="BV12" s="375"/>
    </row>
    <row r="13" spans="1:74" ht="19.5" customHeight="1" thickBot="1" x14ac:dyDescent="0.2">
      <c r="A13" s="380"/>
      <c r="B13" s="23"/>
      <c r="C13" s="447"/>
      <c r="D13" s="120">
        <f>D9+D11</f>
        <v>2032</v>
      </c>
      <c r="E13" s="119">
        <f>E9+E11</f>
        <v>2026</v>
      </c>
      <c r="F13" s="121">
        <f>F9+F11</f>
        <v>967</v>
      </c>
      <c r="G13" s="446">
        <f>G9+G11</f>
        <v>3045</v>
      </c>
      <c r="H13" s="119">
        <f>H9+H11</f>
        <v>4842</v>
      </c>
      <c r="I13" s="121">
        <f>I9+I11</f>
        <v>1759</v>
      </c>
      <c r="J13" s="446">
        <f>J9+J11</f>
        <v>931</v>
      </c>
      <c r="K13" s="119">
        <f>K9+K11</f>
        <v>847</v>
      </c>
      <c r="L13" s="121">
        <f>L9+L11</f>
        <v>721</v>
      </c>
      <c r="M13" s="446">
        <f>M9+M11</f>
        <v>1202</v>
      </c>
      <c r="N13" s="119">
        <f>N9+N11</f>
        <v>1220</v>
      </c>
      <c r="O13" s="118">
        <f>O9+O11</f>
        <v>4183</v>
      </c>
      <c r="P13" s="329">
        <f>SUM(D13:O13)</f>
        <v>23775</v>
      </c>
      <c r="Q13" s="375"/>
      <c r="AH13" s="375"/>
      <c r="AY13" s="2"/>
      <c r="BP13" s="375"/>
      <c r="BQ13" s="375"/>
      <c r="BR13" s="375"/>
      <c r="BS13" s="375"/>
      <c r="BT13" s="375"/>
      <c r="BU13" s="375"/>
      <c r="BV13" s="375"/>
    </row>
    <row r="14" spans="1:74" ht="19.5" customHeight="1" thickBot="1" x14ac:dyDescent="0.2">
      <c r="A14" s="380"/>
      <c r="B14" s="175"/>
      <c r="C14" s="287" t="s">
        <v>1</v>
      </c>
      <c r="D14" s="402">
        <v>689800</v>
      </c>
      <c r="E14" s="402">
        <f>E8*310+E10*160</f>
        <v>694530</v>
      </c>
      <c r="F14" s="445">
        <f>F8*310+F10*160</f>
        <v>354410</v>
      </c>
      <c r="G14" s="392">
        <f>G8*310+G10*160</f>
        <v>1040470</v>
      </c>
      <c r="H14" s="402">
        <f>H8*310+H10*160</f>
        <v>1606640</v>
      </c>
      <c r="I14" s="445">
        <f>I8*310+I10*160</f>
        <v>586500</v>
      </c>
      <c r="J14" s="392">
        <f>J8*310+J10*160</f>
        <v>353790</v>
      </c>
      <c r="K14" s="402">
        <f>K8*310+K10*160</f>
        <v>333130</v>
      </c>
      <c r="L14" s="393">
        <f>L8*310+L10*160</f>
        <v>253220</v>
      </c>
      <c r="M14" s="402">
        <f>M8*310+M10*160</f>
        <v>418860</v>
      </c>
      <c r="N14" s="402">
        <f>N8*310+N10*160</f>
        <v>419710</v>
      </c>
      <c r="O14" s="402">
        <f>O8*310+O10*160</f>
        <v>1496950</v>
      </c>
      <c r="P14" s="444">
        <f>SUM(D14:O14)</f>
        <v>8248010</v>
      </c>
      <c r="Q14" s="375"/>
      <c r="AH14" s="375"/>
      <c r="AY14" s="2"/>
      <c r="BP14" s="375"/>
      <c r="BQ14" s="375"/>
      <c r="BR14" s="375"/>
      <c r="BS14" s="375"/>
      <c r="BT14" s="375"/>
      <c r="BU14" s="375"/>
      <c r="BV14" s="375"/>
    </row>
    <row r="15" spans="1:74" ht="19.5" customHeight="1" x14ac:dyDescent="0.15">
      <c r="A15" s="380"/>
      <c r="B15" s="108" t="s">
        <v>9</v>
      </c>
      <c r="C15" s="22" t="s">
        <v>7</v>
      </c>
      <c r="D15" s="443">
        <v>1258</v>
      </c>
      <c r="E15" s="440">
        <v>1049</v>
      </c>
      <c r="F15" s="442">
        <v>622</v>
      </c>
      <c r="G15" s="441">
        <v>1481</v>
      </c>
      <c r="H15" s="440">
        <v>2648</v>
      </c>
      <c r="I15" s="442">
        <v>1021</v>
      </c>
      <c r="J15" s="441">
        <v>1650</v>
      </c>
      <c r="K15" s="440">
        <v>998</v>
      </c>
      <c r="L15" s="442">
        <v>594</v>
      </c>
      <c r="M15" s="441">
        <v>672</v>
      </c>
      <c r="N15" s="440">
        <v>693</v>
      </c>
      <c r="O15" s="439">
        <v>2152</v>
      </c>
      <c r="P15" s="438">
        <f>SUM(D15:O15)</f>
        <v>14838</v>
      </c>
      <c r="Q15" s="2"/>
      <c r="AH15" s="2"/>
      <c r="AY15" s="2"/>
      <c r="BP15" s="2"/>
      <c r="BQ15" s="2"/>
      <c r="BR15" s="2"/>
      <c r="BS15" s="2"/>
      <c r="BT15" s="2"/>
      <c r="BU15" s="2"/>
      <c r="BV15" s="2"/>
    </row>
    <row r="16" spans="1:74" ht="19.5" customHeight="1" thickBot="1" x14ac:dyDescent="0.2">
      <c r="A16" s="380"/>
      <c r="B16" s="89"/>
      <c r="C16" s="437" t="s">
        <v>6</v>
      </c>
      <c r="D16" s="436">
        <v>8004</v>
      </c>
      <c r="E16" s="433">
        <v>6018</v>
      </c>
      <c r="F16" s="435">
        <v>4494</v>
      </c>
      <c r="G16" s="434">
        <v>10950</v>
      </c>
      <c r="H16" s="433">
        <v>16239</v>
      </c>
      <c r="I16" s="435">
        <v>6589</v>
      </c>
      <c r="J16" s="434">
        <v>6171</v>
      </c>
      <c r="K16" s="433">
        <v>5655</v>
      </c>
      <c r="L16" s="435">
        <v>3807</v>
      </c>
      <c r="M16" s="434">
        <v>4758</v>
      </c>
      <c r="N16" s="433">
        <v>4797</v>
      </c>
      <c r="O16" s="432">
        <v>15352</v>
      </c>
      <c r="P16" s="431">
        <f>SUM(D16:O16)</f>
        <v>92834</v>
      </c>
      <c r="Q16" s="2"/>
      <c r="AH16" s="2"/>
      <c r="AY16" s="2"/>
      <c r="BP16" s="2"/>
      <c r="BQ16" s="2"/>
      <c r="BR16" s="2"/>
      <c r="BS16" s="2"/>
      <c r="BT16" s="2"/>
      <c r="BU16" s="2"/>
      <c r="BV16" s="2"/>
    </row>
    <row r="17" spans="1:74" ht="19.5" customHeight="1" thickTop="1" thickBot="1" x14ac:dyDescent="0.25">
      <c r="A17" s="380"/>
      <c r="B17" s="89"/>
      <c r="C17" s="367" t="s">
        <v>5</v>
      </c>
      <c r="D17" s="411">
        <f>D15+D16</f>
        <v>9262</v>
      </c>
      <c r="E17" s="410">
        <f>E15+E16</f>
        <v>7067</v>
      </c>
      <c r="F17" s="409">
        <f>F15+F16</f>
        <v>5116</v>
      </c>
      <c r="G17" s="408">
        <f>G15+G16</f>
        <v>12431</v>
      </c>
      <c r="H17" s="410">
        <f>H15+H16</f>
        <v>18887</v>
      </c>
      <c r="I17" s="409">
        <f>I15+I16</f>
        <v>7610</v>
      </c>
      <c r="J17" s="408">
        <f>J15+J16</f>
        <v>7821</v>
      </c>
      <c r="K17" s="410">
        <f>K15+K16</f>
        <v>6653</v>
      </c>
      <c r="L17" s="409">
        <f>L15+L16</f>
        <v>4401</v>
      </c>
      <c r="M17" s="408">
        <f>M15+M16</f>
        <v>5430</v>
      </c>
      <c r="N17" s="410">
        <f>N15+N16</f>
        <v>5490</v>
      </c>
      <c r="O17" s="404">
        <f>O15+O16</f>
        <v>17504</v>
      </c>
      <c r="P17" s="403">
        <f>SUM(D17:O17)</f>
        <v>107672</v>
      </c>
      <c r="Q17" s="79">
        <f>P17/P21</f>
        <v>0.64643408199900343</v>
      </c>
      <c r="AH17" s="375"/>
      <c r="AY17" s="2"/>
      <c r="BP17" s="375"/>
      <c r="BQ17" s="375"/>
      <c r="BR17" s="430"/>
      <c r="BS17" s="430"/>
      <c r="BT17" s="375"/>
      <c r="BU17" s="375"/>
      <c r="BV17" s="375"/>
    </row>
    <row r="18" spans="1:74" ht="19.5" customHeight="1" thickBot="1" x14ac:dyDescent="0.2">
      <c r="A18" s="380"/>
      <c r="B18" s="317"/>
      <c r="C18" s="287" t="s">
        <v>1</v>
      </c>
      <c r="D18" s="316">
        <v>23840</v>
      </c>
      <c r="E18" s="313">
        <v>3360</v>
      </c>
      <c r="F18" s="315">
        <v>0</v>
      </c>
      <c r="G18" s="314">
        <v>2300</v>
      </c>
      <c r="H18" s="313">
        <v>0</v>
      </c>
      <c r="I18" s="315">
        <v>0</v>
      </c>
      <c r="J18" s="314">
        <v>0</v>
      </c>
      <c r="K18" s="313">
        <v>1500</v>
      </c>
      <c r="L18" s="315">
        <v>4000</v>
      </c>
      <c r="M18" s="314">
        <v>0</v>
      </c>
      <c r="N18" s="313">
        <v>0</v>
      </c>
      <c r="O18" s="312">
        <v>0</v>
      </c>
      <c r="P18" s="311">
        <f>SUM(D18:O18)</f>
        <v>35000</v>
      </c>
      <c r="Q18" s="375"/>
      <c r="AH18" s="375"/>
      <c r="AY18" s="2"/>
      <c r="BP18" s="375"/>
      <c r="BQ18" s="375"/>
      <c r="BR18" s="430"/>
      <c r="BS18" s="430"/>
      <c r="BT18" s="375"/>
      <c r="BU18" s="375"/>
      <c r="BV18" s="375"/>
    </row>
    <row r="19" spans="1:74" ht="19.5" customHeight="1" thickTop="1" x14ac:dyDescent="0.15">
      <c r="A19" s="380"/>
      <c r="B19" s="310" t="s">
        <v>8</v>
      </c>
      <c r="C19" s="309" t="s">
        <v>7</v>
      </c>
      <c r="D19" s="429">
        <f>D4+D8+D15</f>
        <v>6664</v>
      </c>
      <c r="E19" s="428">
        <f>E4+E8+E15</f>
        <v>5781</v>
      </c>
      <c r="F19" s="427">
        <f>F4+F8+F15</f>
        <v>3290</v>
      </c>
      <c r="G19" s="426">
        <f>G4+G8+G15</f>
        <v>8471</v>
      </c>
      <c r="H19" s="423">
        <f>H4+H8+H15</f>
        <v>13269</v>
      </c>
      <c r="I19" s="425">
        <f>I4+I8+I15</f>
        <v>4669</v>
      </c>
      <c r="J19" s="424">
        <f>J4+J8+J15</f>
        <v>4046</v>
      </c>
      <c r="K19" s="423">
        <f>K4+K8+K15</f>
        <v>3272</v>
      </c>
      <c r="L19" s="425">
        <f>L4+L8+L15</f>
        <v>2497</v>
      </c>
      <c r="M19" s="424">
        <f>M4+M8+M15</f>
        <v>4127</v>
      </c>
      <c r="N19" s="423">
        <f>N4+N8+N15</f>
        <v>4017</v>
      </c>
      <c r="O19" s="422">
        <f>O4+O8+O15</f>
        <v>12931</v>
      </c>
      <c r="P19" s="421">
        <f>SUM(D19:O19)</f>
        <v>73034</v>
      </c>
      <c r="Q19" s="375"/>
      <c r="AH19" s="375"/>
      <c r="AY19" s="2"/>
      <c r="BP19" s="375"/>
      <c r="BQ19" s="375"/>
      <c r="BR19" s="375"/>
      <c r="BS19" s="375"/>
      <c r="BT19" s="375"/>
      <c r="BU19" s="375"/>
      <c r="BV19" s="375"/>
    </row>
    <row r="20" spans="1:74" ht="19.5" customHeight="1" thickBot="1" x14ac:dyDescent="0.2">
      <c r="A20" s="380"/>
      <c r="B20" s="23"/>
      <c r="C20" s="300" t="s">
        <v>6</v>
      </c>
      <c r="D20" s="420">
        <f>D5+D10+D16</f>
        <v>8087</v>
      </c>
      <c r="E20" s="419">
        <f>E5+E10+E16</f>
        <v>6067</v>
      </c>
      <c r="F20" s="418">
        <f>F5+F10+F16</f>
        <v>4526</v>
      </c>
      <c r="G20" s="417">
        <f>G5+G10+G16</f>
        <v>10997</v>
      </c>
      <c r="H20" s="414">
        <f>H5+H10+H16</f>
        <v>16394</v>
      </c>
      <c r="I20" s="416">
        <f>I5+I10+I16</f>
        <v>6635</v>
      </c>
      <c r="J20" s="415">
        <f>J5+J10+J16</f>
        <v>6194</v>
      </c>
      <c r="K20" s="414">
        <f>K5+K10+K16</f>
        <v>5686</v>
      </c>
      <c r="L20" s="416">
        <f>L5+L10+L16</f>
        <v>3837</v>
      </c>
      <c r="M20" s="415">
        <f>M5+M10+M16</f>
        <v>4780</v>
      </c>
      <c r="N20" s="414">
        <f>N5+N10+N16</f>
        <v>4847</v>
      </c>
      <c r="O20" s="413">
        <f>O5+O10+O16</f>
        <v>15479</v>
      </c>
      <c r="P20" s="412">
        <f>SUM(D20:O20)</f>
        <v>93529</v>
      </c>
      <c r="Q20" s="375"/>
      <c r="AH20" s="375"/>
      <c r="AY20" s="2"/>
      <c r="BP20" s="375"/>
      <c r="BQ20" s="375"/>
      <c r="BR20" s="375"/>
      <c r="BS20" s="375"/>
      <c r="BT20" s="375"/>
      <c r="BU20" s="375"/>
      <c r="BV20" s="375"/>
    </row>
    <row r="21" spans="1:74" ht="19.5" customHeight="1" thickTop="1" thickBot="1" x14ac:dyDescent="0.2">
      <c r="A21" s="380"/>
      <c r="B21" s="23"/>
      <c r="C21" s="290" t="s">
        <v>5</v>
      </c>
      <c r="D21" s="411">
        <f>D6+D12+D17</f>
        <v>14751</v>
      </c>
      <c r="E21" s="410">
        <f>E6+E12+E17</f>
        <v>11848</v>
      </c>
      <c r="F21" s="409">
        <f>F6+F12+F17</f>
        <v>7816</v>
      </c>
      <c r="G21" s="408">
        <f>G6+G12+G17</f>
        <v>19468</v>
      </c>
      <c r="H21" s="405">
        <f>H6+H12+H17</f>
        <v>29663</v>
      </c>
      <c r="I21" s="407">
        <f>I6+I12+I17</f>
        <v>11304</v>
      </c>
      <c r="J21" s="406">
        <f>J6+J12+J17</f>
        <v>10240</v>
      </c>
      <c r="K21" s="405">
        <f>K6+K12+K17</f>
        <v>8958</v>
      </c>
      <c r="L21" s="407">
        <f>L6+L12+L17</f>
        <v>6334</v>
      </c>
      <c r="M21" s="406">
        <f>M6+M12+M17</f>
        <v>8907</v>
      </c>
      <c r="N21" s="405">
        <f>N6+N12+N17</f>
        <v>8864</v>
      </c>
      <c r="O21" s="404">
        <f>O6+O12+O17</f>
        <v>28410</v>
      </c>
      <c r="P21" s="403">
        <f>SUM(D21:O21)</f>
        <v>166563</v>
      </c>
      <c r="Q21" s="375"/>
      <c r="AH21" s="375"/>
      <c r="AY21" s="2"/>
      <c r="BP21" s="375"/>
      <c r="BQ21" s="375"/>
      <c r="BR21" s="375"/>
      <c r="BS21" s="375"/>
      <c r="BT21" s="375"/>
      <c r="BU21" s="375"/>
      <c r="BV21" s="375"/>
    </row>
    <row r="22" spans="1:74" ht="19.5" customHeight="1" thickBot="1" x14ac:dyDescent="0.2">
      <c r="A22" s="380"/>
      <c r="B22" s="175"/>
      <c r="C22" s="287" t="s">
        <v>1</v>
      </c>
      <c r="D22" s="402">
        <f>D7+D14+D18</f>
        <v>2025030</v>
      </c>
      <c r="E22" s="401">
        <f>E7+E14+E18</f>
        <v>1729770</v>
      </c>
      <c r="F22" s="400">
        <f>F7+F14+F18</f>
        <v>986300</v>
      </c>
      <c r="G22" s="399">
        <f>G7+G14+G18</f>
        <v>2542470</v>
      </c>
      <c r="H22" s="396">
        <f>H7+H14+H18</f>
        <v>3869010</v>
      </c>
      <c r="I22" s="398">
        <f>I7+I14+I18</f>
        <v>1316190</v>
      </c>
      <c r="J22" s="397">
        <f>J7+J14+J18</f>
        <v>873090</v>
      </c>
      <c r="K22" s="396">
        <f>K7+K14+K18</f>
        <v>832900</v>
      </c>
      <c r="L22" s="398">
        <f>L7+L14+L18</f>
        <v>708880</v>
      </c>
      <c r="M22" s="397">
        <f>M7+M14+M18</f>
        <v>1286070</v>
      </c>
      <c r="N22" s="396">
        <f>N7+N14+N18</f>
        <v>1237990</v>
      </c>
      <c r="O22" s="395">
        <f>O7+O14+O18</f>
        <v>3963260</v>
      </c>
      <c r="P22" s="394">
        <f>SUM(D22:O22)</f>
        <v>21370960</v>
      </c>
      <c r="Q22" s="375"/>
      <c r="AH22" s="375"/>
      <c r="AY22" s="2"/>
      <c r="BP22" s="375"/>
      <c r="BQ22" s="375"/>
      <c r="BR22" s="375"/>
      <c r="BS22" s="375"/>
      <c r="BT22" s="375"/>
      <c r="BU22" s="375"/>
      <c r="BV22" s="375"/>
    </row>
    <row r="23" spans="1:74" ht="19.5" customHeight="1" thickBot="1" x14ac:dyDescent="0.2">
      <c r="A23" s="380"/>
      <c r="B23" s="67" t="s">
        <v>4</v>
      </c>
      <c r="C23" s="77" t="s">
        <v>2</v>
      </c>
      <c r="D23" s="279">
        <f>'[1]R4年度 たて表  '!D21</f>
        <v>9111</v>
      </c>
      <c r="E23" s="391">
        <f>'[1]R4年度 たて表  '!E21</f>
        <v>8838</v>
      </c>
      <c r="F23" s="393">
        <f>'[1]R4年度 たて表  '!F21</f>
        <v>7141</v>
      </c>
      <c r="G23" s="392">
        <f>'[1]R4年度 たて表  '!G21</f>
        <v>15876</v>
      </c>
      <c r="H23" s="391">
        <f>'[1]R4年度 たて表  '!H21</f>
        <v>20843</v>
      </c>
      <c r="I23" s="393">
        <f>'[1]R4年度 たて表  '!I21</f>
        <v>6618</v>
      </c>
      <c r="J23" s="392">
        <f>'[1]R4年度 たて表  '!J21</f>
        <v>9776</v>
      </c>
      <c r="K23" s="391">
        <f>'[1]R4年度 たて表  '!K21</f>
        <v>9006</v>
      </c>
      <c r="L23" s="386">
        <f>'[1]R4年度 たて表  '!L21</f>
        <v>4441</v>
      </c>
      <c r="M23" s="392">
        <f>'[1]R4年度 たて表  '!M21</f>
        <v>5878</v>
      </c>
      <c r="N23" s="391">
        <f>'[1]R4年度 たて表  '!N21</f>
        <v>8998</v>
      </c>
      <c r="O23" s="390">
        <f>'[1]R4年度 たて表  '!O21</f>
        <v>13317</v>
      </c>
      <c r="P23" s="389">
        <f>SUM(D23:O23)</f>
        <v>119843</v>
      </c>
      <c r="Q23" s="2"/>
      <c r="AH23" s="2"/>
      <c r="AY23" s="2"/>
      <c r="BP23" s="2"/>
      <c r="BQ23" s="2"/>
      <c r="BR23" s="2"/>
      <c r="BS23" s="2"/>
      <c r="BT23" s="2"/>
      <c r="BU23" s="2"/>
      <c r="BV23" s="2"/>
    </row>
    <row r="24" spans="1:74" ht="19.5" customHeight="1" x14ac:dyDescent="0.15">
      <c r="A24" s="380"/>
      <c r="B24" s="23"/>
      <c r="C24" s="66" t="s">
        <v>1</v>
      </c>
      <c r="D24" s="279">
        <f>'[1]R4年度 たて表  '!D22</f>
        <v>1664720</v>
      </c>
      <c r="E24" s="386">
        <f>'[1]R4年度 たて表  '!E22</f>
        <v>1771000</v>
      </c>
      <c r="F24" s="388">
        <f>'[1]R4年度 たて表  '!F22</f>
        <v>1177850</v>
      </c>
      <c r="G24" s="384">
        <f>'[1]R4年度 たて表  '!G22</f>
        <v>2872530</v>
      </c>
      <c r="H24" s="387">
        <f>'[1]R4年度 たて表  '!H22</f>
        <v>4037680</v>
      </c>
      <c r="I24" s="386">
        <f>'[1]R4年度 たて表  '!I22</f>
        <v>918100</v>
      </c>
      <c r="J24" s="384">
        <f>'[1]R4年度 たて表  '!J22</f>
        <v>1168800</v>
      </c>
      <c r="K24" s="383">
        <f>'[1]R4年度 たて表  '!K22</f>
        <v>1159540</v>
      </c>
      <c r="L24" s="385">
        <f>'[1]R4年度 たて表  '!L22</f>
        <v>628970</v>
      </c>
      <c r="M24" s="384">
        <f>'[1]R4年度 たて表  '!M22</f>
        <v>1070360</v>
      </c>
      <c r="N24" s="383">
        <f>'[1]R4年度 たて表  '!N22</f>
        <v>1467990</v>
      </c>
      <c r="O24" s="382">
        <f>'[1]R4年度 たて表  '!O22</f>
        <v>2203300</v>
      </c>
      <c r="P24" s="381">
        <f>SUM(D24:O24)</f>
        <v>20140840</v>
      </c>
      <c r="Q24" s="2"/>
      <c r="AH24" s="2"/>
      <c r="AY24" s="2"/>
      <c r="BP24" s="2"/>
      <c r="BQ24" s="2"/>
      <c r="BR24" s="2"/>
      <c r="BS24" s="2"/>
      <c r="BT24" s="2"/>
      <c r="BU24" s="2"/>
      <c r="BV24" s="2"/>
    </row>
    <row r="25" spans="1:74" ht="19.5" customHeight="1" thickBot="1" x14ac:dyDescent="0.2">
      <c r="A25" s="380"/>
      <c r="B25" s="14" t="s">
        <v>3</v>
      </c>
      <c r="C25" s="11" t="s">
        <v>2</v>
      </c>
      <c r="D25" s="378">
        <f>IF(D21=0,"",D21-D23)</f>
        <v>5640</v>
      </c>
      <c r="E25" s="377">
        <f>IF(E21=0,"",E21-E23)</f>
        <v>3010</v>
      </c>
      <c r="F25" s="9">
        <f>IF(F21=0,"",F21-F23)</f>
        <v>675</v>
      </c>
      <c r="G25" s="378">
        <f>IF(G21=0,"",G21-G23)</f>
        <v>3592</v>
      </c>
      <c r="H25" s="270">
        <f>IF(H21=0,"",H21-H23)</f>
        <v>8820</v>
      </c>
      <c r="I25" s="379">
        <f>IF(I21=0,"",I21-I23)</f>
        <v>4686</v>
      </c>
      <c r="J25" s="378">
        <f>IF(J21=0,"",J21-J23)</f>
        <v>464</v>
      </c>
      <c r="K25" s="377">
        <f>IF(K21=0,"",K21-K23)</f>
        <v>-48</v>
      </c>
      <c r="L25" s="9">
        <f>IF(L21=0,"",L21-L23)</f>
        <v>1893</v>
      </c>
      <c r="M25" s="378">
        <f>IF(M21=0,"",M21-M23)</f>
        <v>3029</v>
      </c>
      <c r="N25" s="377">
        <f>IF(N21=0,"",N21-N23)</f>
        <v>-134</v>
      </c>
      <c r="O25" s="6">
        <f>IF(O21=0,"",O21-O23)</f>
        <v>15093</v>
      </c>
      <c r="P25" s="5">
        <f>SUM(D25:O25)</f>
        <v>46720</v>
      </c>
      <c r="Q25" s="375"/>
      <c r="AH25" s="375"/>
      <c r="AY25" s="2"/>
      <c r="BP25" s="375"/>
      <c r="BQ25" s="375"/>
      <c r="BR25" s="375"/>
      <c r="BS25" s="375"/>
      <c r="BT25" s="375"/>
      <c r="BU25" s="375"/>
      <c r="BV25" s="375"/>
    </row>
    <row r="26" spans="1:74" ht="19.5" customHeight="1" thickBot="1" x14ac:dyDescent="0.2">
      <c r="A26" s="376"/>
      <c r="B26" s="12"/>
      <c r="C26" s="11" t="s">
        <v>1</v>
      </c>
      <c r="D26" s="8">
        <f>IF(D21=0,"",D22-D24)</f>
        <v>360310</v>
      </c>
      <c r="E26" s="7">
        <f>IF(E21=0,"",E22-E24)</f>
        <v>-41230</v>
      </c>
      <c r="F26" s="9">
        <f>IF(F21=0,"",F22-F24)</f>
        <v>-191550</v>
      </c>
      <c r="G26" s="8">
        <f>IF(G21=0,"",G22-G24)</f>
        <v>-330060</v>
      </c>
      <c r="H26" s="7">
        <f>IF(H21=0,"",H22-H24)</f>
        <v>-168670</v>
      </c>
      <c r="I26" s="10">
        <f>IF(I21=0,"",I22-I24)</f>
        <v>398090</v>
      </c>
      <c r="J26" s="8">
        <f>IF(J21=0,"",J22-J24)</f>
        <v>-295710</v>
      </c>
      <c r="K26" s="7">
        <f>IF(K21=0,"",K22-K24)</f>
        <v>-326640</v>
      </c>
      <c r="L26" s="9">
        <f>IF(L21=0,"",L22-L24)</f>
        <v>79910</v>
      </c>
      <c r="M26" s="8">
        <f>IF(M21=0,"",M22-M24)</f>
        <v>215710</v>
      </c>
      <c r="N26" s="7">
        <f>IF(N21=0,"",N22-N24)</f>
        <v>-230000</v>
      </c>
      <c r="O26" s="6">
        <f>IF(O21=0,"",O22-O24)</f>
        <v>1759960</v>
      </c>
      <c r="P26" s="5">
        <f>SUM(D26:O26)</f>
        <v>1230120</v>
      </c>
      <c r="Q26" s="375"/>
      <c r="AH26" s="375"/>
      <c r="AY26" s="2"/>
      <c r="BP26" s="375"/>
      <c r="BQ26" s="375"/>
      <c r="BR26" s="375"/>
      <c r="BS26" s="375"/>
      <c r="BT26" s="375"/>
      <c r="BU26" s="375"/>
      <c r="BV26" s="375"/>
    </row>
    <row r="27" spans="1:74" ht="19.5" customHeight="1" thickBot="1" x14ac:dyDescent="0.2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</row>
    <row r="28" spans="1:74" ht="19.5" customHeight="1" thickBot="1" x14ac:dyDescent="0.2">
      <c r="A28" s="374" t="s">
        <v>34</v>
      </c>
      <c r="B28" s="205"/>
      <c r="C28" s="204"/>
      <c r="D28" s="203" t="s">
        <v>24</v>
      </c>
      <c r="E28" s="202" t="s">
        <v>23</v>
      </c>
      <c r="F28" s="201" t="s">
        <v>22</v>
      </c>
      <c r="G28" s="200" t="s">
        <v>21</v>
      </c>
      <c r="H28" s="197" t="s">
        <v>20</v>
      </c>
      <c r="I28" s="199" t="s">
        <v>19</v>
      </c>
      <c r="J28" s="198" t="s">
        <v>18</v>
      </c>
      <c r="K28" s="197" t="s">
        <v>17</v>
      </c>
      <c r="L28" s="199" t="s">
        <v>16</v>
      </c>
      <c r="M28" s="198" t="s">
        <v>15</v>
      </c>
      <c r="N28" s="197" t="s">
        <v>14</v>
      </c>
      <c r="O28" s="196" t="s">
        <v>13</v>
      </c>
      <c r="P28" s="195" t="s">
        <v>12</v>
      </c>
    </row>
    <row r="29" spans="1:74" ht="19.5" customHeight="1" x14ac:dyDescent="0.15">
      <c r="A29" s="277"/>
      <c r="B29" s="67" t="s">
        <v>11</v>
      </c>
      <c r="C29" s="256" t="s">
        <v>7</v>
      </c>
      <c r="D29" s="325">
        <v>97</v>
      </c>
      <c r="E29" s="324">
        <v>79</v>
      </c>
      <c r="F29" s="326">
        <v>30</v>
      </c>
      <c r="G29" s="325">
        <v>197</v>
      </c>
      <c r="H29" s="324">
        <v>218</v>
      </c>
      <c r="I29" s="326">
        <v>98</v>
      </c>
      <c r="J29" s="325">
        <v>140</v>
      </c>
      <c r="K29" s="324">
        <v>69</v>
      </c>
      <c r="L29" s="326">
        <v>155</v>
      </c>
      <c r="M29" s="325">
        <v>40</v>
      </c>
      <c r="N29" s="324">
        <v>48</v>
      </c>
      <c r="O29" s="323">
        <v>266</v>
      </c>
      <c r="P29" s="322">
        <f>SUM(D29:O29)</f>
        <v>1437</v>
      </c>
    </row>
    <row r="30" spans="1:74" ht="19.5" customHeight="1" thickBot="1" x14ac:dyDescent="0.2">
      <c r="A30" s="277"/>
      <c r="B30" s="23"/>
      <c r="C30" s="373" t="s">
        <v>6</v>
      </c>
      <c r="D30" s="371">
        <v>0</v>
      </c>
      <c r="E30" s="370">
        <v>3</v>
      </c>
      <c r="F30" s="372">
        <v>2</v>
      </c>
      <c r="G30" s="371">
        <v>47</v>
      </c>
      <c r="H30" s="370">
        <v>2</v>
      </c>
      <c r="I30" s="372">
        <v>0</v>
      </c>
      <c r="J30" s="371">
        <v>1</v>
      </c>
      <c r="K30" s="370">
        <v>0</v>
      </c>
      <c r="L30" s="372">
        <v>45</v>
      </c>
      <c r="M30" s="371">
        <v>1</v>
      </c>
      <c r="N30" s="370">
        <v>2</v>
      </c>
      <c r="O30" s="369">
        <v>14</v>
      </c>
      <c r="P30" s="368">
        <f>SUM(D30:O30)</f>
        <v>117</v>
      </c>
    </row>
    <row r="31" spans="1:74" ht="19.5" customHeight="1" thickTop="1" thickBot="1" x14ac:dyDescent="0.2">
      <c r="A31" s="277"/>
      <c r="B31" s="23"/>
      <c r="C31" s="367" t="s">
        <v>5</v>
      </c>
      <c r="D31" s="41">
        <f>D29+D30</f>
        <v>97</v>
      </c>
      <c r="E31" s="43">
        <f>E29+E30</f>
        <v>82</v>
      </c>
      <c r="F31" s="42">
        <f>F29+F30</f>
        <v>32</v>
      </c>
      <c r="G31" s="41">
        <f>G29+G30</f>
        <v>244</v>
      </c>
      <c r="H31" s="38">
        <f>H29+H30</f>
        <v>220</v>
      </c>
      <c r="I31" s="40">
        <f>I29+I30</f>
        <v>98</v>
      </c>
      <c r="J31" s="39">
        <f>J29+J30</f>
        <v>141</v>
      </c>
      <c r="K31" s="38">
        <f>K29+K30</f>
        <v>69</v>
      </c>
      <c r="L31" s="40">
        <f>L29+L30</f>
        <v>200</v>
      </c>
      <c r="M31" s="39">
        <f>M29+M30</f>
        <v>41</v>
      </c>
      <c r="N31" s="38">
        <f>N29+N30</f>
        <v>50</v>
      </c>
      <c r="O31" s="37">
        <f>O29+O30</f>
        <v>280</v>
      </c>
      <c r="P31" s="366">
        <f>SUM(D31:O31)</f>
        <v>1554</v>
      </c>
    </row>
    <row r="32" spans="1:74" ht="19.5" customHeight="1" thickBot="1" x14ac:dyDescent="0.2">
      <c r="A32" s="277"/>
      <c r="B32" s="175"/>
      <c r="C32" s="328" t="s">
        <v>1</v>
      </c>
      <c r="D32" s="327">
        <f>D29*620+D30*310</f>
        <v>60140</v>
      </c>
      <c r="E32" s="283">
        <f>E29*620+E30*310</f>
        <v>49910</v>
      </c>
      <c r="F32" s="172">
        <f>F29*620+F30*310</f>
        <v>19220</v>
      </c>
      <c r="G32" s="171">
        <f>G29*620+G30*310</f>
        <v>136710</v>
      </c>
      <c r="H32" s="173">
        <f>H29*620+H30*310</f>
        <v>135780</v>
      </c>
      <c r="I32" s="174">
        <f>I29*620+I30*310</f>
        <v>60760</v>
      </c>
      <c r="J32" s="327">
        <f>J29*620+J30*310</f>
        <v>87110</v>
      </c>
      <c r="K32" s="283">
        <f>K29*620+K30*310</f>
        <v>42780</v>
      </c>
      <c r="L32" s="172">
        <f>L29*620+L30*310</f>
        <v>110050</v>
      </c>
      <c r="M32" s="327">
        <f>M29*620+M30*310</f>
        <v>25110</v>
      </c>
      <c r="N32" s="283">
        <f>N29*620+N30*310</f>
        <v>30380</v>
      </c>
      <c r="O32" s="167">
        <f>O29*620+O30*310</f>
        <v>169260</v>
      </c>
      <c r="P32" s="282">
        <f>SUM(D32:O32)</f>
        <v>927210</v>
      </c>
    </row>
    <row r="33" spans="1:17" ht="19.5" customHeight="1" x14ac:dyDescent="0.15">
      <c r="A33" s="277"/>
      <c r="B33" s="67" t="s">
        <v>10</v>
      </c>
      <c r="C33" s="365" t="s">
        <v>7</v>
      </c>
      <c r="D33" s="364">
        <v>2090</v>
      </c>
      <c r="E33" s="361">
        <v>2052</v>
      </c>
      <c r="F33" s="363">
        <v>1055</v>
      </c>
      <c r="G33" s="362">
        <v>3116</v>
      </c>
      <c r="H33" s="361">
        <v>4918</v>
      </c>
      <c r="I33" s="363">
        <v>1772</v>
      </c>
      <c r="J33" s="362">
        <v>996</v>
      </c>
      <c r="K33" s="361">
        <v>926</v>
      </c>
      <c r="L33" s="363">
        <v>740</v>
      </c>
      <c r="M33" s="362">
        <v>1232</v>
      </c>
      <c r="N33" s="361">
        <v>1240</v>
      </c>
      <c r="O33" s="360">
        <v>4300</v>
      </c>
      <c r="P33" s="359">
        <f>SUM(D33:O33)</f>
        <v>24437</v>
      </c>
    </row>
    <row r="34" spans="1:17" ht="19.5" customHeight="1" x14ac:dyDescent="0.15">
      <c r="A34" s="277"/>
      <c r="B34" s="23"/>
      <c r="C34" s="352"/>
      <c r="D34" s="357">
        <v>1992</v>
      </c>
      <c r="E34" s="357">
        <v>2000</v>
      </c>
      <c r="F34" s="358">
        <v>961</v>
      </c>
      <c r="G34" s="356">
        <v>3025</v>
      </c>
      <c r="H34" s="355">
        <v>4768</v>
      </c>
      <c r="I34" s="357">
        <v>1732</v>
      </c>
      <c r="J34" s="356">
        <v>921</v>
      </c>
      <c r="K34" s="355">
        <v>842</v>
      </c>
      <c r="L34" s="357">
        <v>701</v>
      </c>
      <c r="M34" s="356">
        <v>1192</v>
      </c>
      <c r="N34" s="355">
        <v>1195</v>
      </c>
      <c r="O34" s="354">
        <v>4141</v>
      </c>
      <c r="P34" s="353">
        <f>SUM(D34:O34)</f>
        <v>23470</v>
      </c>
    </row>
    <row r="35" spans="1:17" ht="19.5" customHeight="1" x14ac:dyDescent="0.15">
      <c r="A35" s="277"/>
      <c r="B35" s="23"/>
      <c r="C35" s="352" t="s">
        <v>6</v>
      </c>
      <c r="D35" s="351">
        <v>41</v>
      </c>
      <c r="E35" s="347">
        <v>26</v>
      </c>
      <c r="F35" s="350">
        <v>16</v>
      </c>
      <c r="G35" s="348">
        <v>21</v>
      </c>
      <c r="H35" s="347">
        <v>76</v>
      </c>
      <c r="I35" s="349">
        <v>27</v>
      </c>
      <c r="J35" s="348">
        <v>10</v>
      </c>
      <c r="K35" s="347">
        <v>7</v>
      </c>
      <c r="L35" s="349">
        <v>20</v>
      </c>
      <c r="M35" s="348">
        <v>10</v>
      </c>
      <c r="N35" s="347">
        <v>25</v>
      </c>
      <c r="O35" s="346">
        <v>54</v>
      </c>
      <c r="P35" s="345">
        <f>SUM(D35:O35)</f>
        <v>333</v>
      </c>
    </row>
    <row r="36" spans="1:17" ht="19.5" customHeight="1" thickBot="1" x14ac:dyDescent="0.2">
      <c r="A36" s="277"/>
      <c r="B36" s="23"/>
      <c r="C36" s="344"/>
      <c r="D36" s="342">
        <v>40</v>
      </c>
      <c r="E36" s="342">
        <v>26</v>
      </c>
      <c r="F36" s="343">
        <v>6</v>
      </c>
      <c r="G36" s="341">
        <v>20</v>
      </c>
      <c r="H36" s="340">
        <v>74</v>
      </c>
      <c r="I36" s="342">
        <v>27</v>
      </c>
      <c r="J36" s="341">
        <v>10</v>
      </c>
      <c r="K36" s="340">
        <v>5</v>
      </c>
      <c r="L36" s="342">
        <v>20</v>
      </c>
      <c r="M36" s="341">
        <v>10</v>
      </c>
      <c r="N36" s="340">
        <v>25</v>
      </c>
      <c r="O36" s="339">
        <v>42</v>
      </c>
      <c r="P36" s="338">
        <f>SUM(D36:O36)</f>
        <v>305</v>
      </c>
    </row>
    <row r="37" spans="1:17" ht="19.5" customHeight="1" thickTop="1" thickBot="1" x14ac:dyDescent="0.2">
      <c r="A37" s="277"/>
      <c r="B37" s="23"/>
      <c r="C37" s="337" t="s">
        <v>5</v>
      </c>
      <c r="D37" s="336">
        <f>D33+D35</f>
        <v>2131</v>
      </c>
      <c r="E37" s="333">
        <f>E33+E35</f>
        <v>2078</v>
      </c>
      <c r="F37" s="335">
        <f>F33+F35</f>
        <v>1071</v>
      </c>
      <c r="G37" s="334">
        <f>G33+G35</f>
        <v>3137</v>
      </c>
      <c r="H37" s="333">
        <f>H33+H35</f>
        <v>4994</v>
      </c>
      <c r="I37" s="335">
        <f>I33+I35</f>
        <v>1799</v>
      </c>
      <c r="J37" s="334">
        <f>J33+J35</f>
        <v>1006</v>
      </c>
      <c r="K37" s="333">
        <f>K33+K35</f>
        <v>933</v>
      </c>
      <c r="L37" s="335">
        <f>L33+L35</f>
        <v>760</v>
      </c>
      <c r="M37" s="334">
        <f>M33+M35</f>
        <v>1242</v>
      </c>
      <c r="N37" s="333">
        <f>N33+N35</f>
        <v>1265</v>
      </c>
      <c r="O37" s="332">
        <f>O33+O35</f>
        <v>4354</v>
      </c>
      <c r="P37" s="331">
        <f>SUM(D37:O37)</f>
        <v>24770</v>
      </c>
    </row>
    <row r="38" spans="1:17" ht="19.5" customHeight="1" thickBot="1" x14ac:dyDescent="0.2">
      <c r="A38" s="277"/>
      <c r="B38" s="23"/>
      <c r="C38" s="330"/>
      <c r="D38" s="122">
        <f>D34+D36</f>
        <v>2032</v>
      </c>
      <c r="E38" s="119">
        <f>E34+E36</f>
        <v>2026</v>
      </c>
      <c r="F38" s="121">
        <f>F34+F36</f>
        <v>967</v>
      </c>
      <c r="G38" s="120">
        <f>G34+G36</f>
        <v>3045</v>
      </c>
      <c r="H38" s="119">
        <f>H34+H36</f>
        <v>4842</v>
      </c>
      <c r="I38" s="121">
        <f>I34+I36</f>
        <v>1759</v>
      </c>
      <c r="J38" s="120">
        <f>J34+J36</f>
        <v>931</v>
      </c>
      <c r="K38" s="119">
        <f>K34+K36</f>
        <v>847</v>
      </c>
      <c r="L38" s="121">
        <f>L34+L36</f>
        <v>721</v>
      </c>
      <c r="M38" s="120">
        <f>M34+M36</f>
        <v>1202</v>
      </c>
      <c r="N38" s="119">
        <f>N34+N36</f>
        <v>1220</v>
      </c>
      <c r="O38" s="118">
        <f>O34+O36</f>
        <v>4183</v>
      </c>
      <c r="P38" s="329">
        <f>SUM(D38:O38)</f>
        <v>23775</v>
      </c>
    </row>
    <row r="39" spans="1:17" ht="19.5" customHeight="1" thickBot="1" x14ac:dyDescent="0.2">
      <c r="A39" s="277"/>
      <c r="B39" s="175"/>
      <c r="C39" s="328" t="s">
        <v>1</v>
      </c>
      <c r="D39" s="327">
        <f>D33*410+D35*210</f>
        <v>865510</v>
      </c>
      <c r="E39" s="173">
        <f>E33*410+E35*210</f>
        <v>846780</v>
      </c>
      <c r="F39" s="174">
        <f>F33*410+F35*210</f>
        <v>435910</v>
      </c>
      <c r="G39" s="327">
        <f>G33*410+G35*210</f>
        <v>1281970</v>
      </c>
      <c r="H39" s="283">
        <f>H33*410+H35*210</f>
        <v>2032340</v>
      </c>
      <c r="I39" s="172">
        <f>I33*410+I35*210</f>
        <v>732190</v>
      </c>
      <c r="J39" s="327">
        <f>J33*410+J35*210</f>
        <v>410460</v>
      </c>
      <c r="K39" s="283">
        <f>K33*410+K35*210</f>
        <v>381130</v>
      </c>
      <c r="L39" s="172">
        <f>L33*410+L35*210</f>
        <v>307600</v>
      </c>
      <c r="M39" s="327">
        <f>M33*410+M35*210</f>
        <v>507220</v>
      </c>
      <c r="N39" s="283">
        <f>N33*410+N35*210</f>
        <v>513650</v>
      </c>
      <c r="O39" s="167">
        <f>O33*410+O35*210</f>
        <v>1774340</v>
      </c>
      <c r="P39" s="282">
        <f>SUM(D39:O39)</f>
        <v>10089100</v>
      </c>
    </row>
    <row r="40" spans="1:17" ht="19.5" customHeight="1" x14ac:dyDescent="0.15">
      <c r="A40" s="277"/>
      <c r="B40" s="108" t="s">
        <v>9</v>
      </c>
      <c r="C40" s="256" t="s">
        <v>7</v>
      </c>
      <c r="D40" s="325">
        <v>798</v>
      </c>
      <c r="E40" s="324">
        <v>733</v>
      </c>
      <c r="F40" s="326">
        <v>479</v>
      </c>
      <c r="G40" s="325">
        <v>994</v>
      </c>
      <c r="H40" s="324">
        <v>1684</v>
      </c>
      <c r="I40" s="326">
        <v>720</v>
      </c>
      <c r="J40" s="325">
        <v>599</v>
      </c>
      <c r="K40" s="324">
        <v>549</v>
      </c>
      <c r="L40" s="326">
        <v>320</v>
      </c>
      <c r="M40" s="325">
        <v>479</v>
      </c>
      <c r="N40" s="324">
        <v>585</v>
      </c>
      <c r="O40" s="323">
        <v>1119</v>
      </c>
      <c r="P40" s="322">
        <f>SUM(D40:O40)</f>
        <v>9059</v>
      </c>
    </row>
    <row r="41" spans="1:17" ht="19.5" customHeight="1" thickBot="1" x14ac:dyDescent="0.2">
      <c r="A41" s="277"/>
      <c r="B41" s="89"/>
      <c r="C41" s="249" t="s">
        <v>6</v>
      </c>
      <c r="D41" s="320">
        <v>3839</v>
      </c>
      <c r="E41" s="319">
        <v>2991</v>
      </c>
      <c r="F41" s="321">
        <v>2046</v>
      </c>
      <c r="G41" s="320">
        <v>5821</v>
      </c>
      <c r="H41" s="319">
        <v>8690</v>
      </c>
      <c r="I41" s="321">
        <v>3161</v>
      </c>
      <c r="J41" s="320">
        <v>2735</v>
      </c>
      <c r="K41" s="319">
        <v>2451</v>
      </c>
      <c r="L41" s="321">
        <v>1646</v>
      </c>
      <c r="M41" s="320">
        <v>1900</v>
      </c>
      <c r="N41" s="319">
        <v>2321</v>
      </c>
      <c r="O41" s="318">
        <v>7333</v>
      </c>
      <c r="P41" s="291">
        <f>SUM(D41:O41)</f>
        <v>44934</v>
      </c>
    </row>
    <row r="42" spans="1:17" ht="19.5" customHeight="1" thickTop="1" thickBot="1" x14ac:dyDescent="0.25">
      <c r="A42" s="277"/>
      <c r="B42" s="89"/>
      <c r="C42" s="287" t="s">
        <v>5</v>
      </c>
      <c r="D42" s="289">
        <f>D40+D41</f>
        <v>4637</v>
      </c>
      <c r="E42" s="26">
        <f>E40+E41</f>
        <v>3724</v>
      </c>
      <c r="F42" s="28">
        <f>F40+F41</f>
        <v>2525</v>
      </c>
      <c r="G42" s="27">
        <f>G40+G41</f>
        <v>6815</v>
      </c>
      <c r="H42" s="32">
        <f>H40+H41</f>
        <v>10374</v>
      </c>
      <c r="I42" s="34">
        <f>I40+I41</f>
        <v>3881</v>
      </c>
      <c r="J42" s="33">
        <f>J40+J41</f>
        <v>3334</v>
      </c>
      <c r="K42" s="32">
        <f>K40+K41</f>
        <v>3000</v>
      </c>
      <c r="L42" s="34">
        <f>L40+L41</f>
        <v>1966</v>
      </c>
      <c r="M42" s="33">
        <f>M40+M41</f>
        <v>2379</v>
      </c>
      <c r="N42" s="32">
        <f>N40+N41</f>
        <v>2906</v>
      </c>
      <c r="O42" s="25">
        <f>O40+O41</f>
        <v>8452</v>
      </c>
      <c r="P42" s="288">
        <f>SUM(D42:O42)</f>
        <v>53993</v>
      </c>
      <c r="Q42" s="79">
        <f>P42/P46</f>
        <v>0.67224871446891687</v>
      </c>
    </row>
    <row r="43" spans="1:17" ht="19.5" customHeight="1" thickBot="1" x14ac:dyDescent="0.2">
      <c r="A43" s="277"/>
      <c r="B43" s="317"/>
      <c r="C43" s="287" t="s">
        <v>1</v>
      </c>
      <c r="D43" s="316">
        <v>29800</v>
      </c>
      <c r="E43" s="313">
        <v>0</v>
      </c>
      <c r="F43" s="315">
        <v>0</v>
      </c>
      <c r="G43" s="314">
        <v>0</v>
      </c>
      <c r="H43" s="313">
        <v>0</v>
      </c>
      <c r="I43" s="315">
        <v>0</v>
      </c>
      <c r="J43" s="314">
        <v>0</v>
      </c>
      <c r="K43" s="313">
        <v>2250</v>
      </c>
      <c r="L43" s="315">
        <v>0</v>
      </c>
      <c r="M43" s="314">
        <v>0</v>
      </c>
      <c r="N43" s="313">
        <v>0</v>
      </c>
      <c r="O43" s="312">
        <v>0</v>
      </c>
      <c r="P43" s="311">
        <f>SUM(D43:O43)</f>
        <v>32050</v>
      </c>
    </row>
    <row r="44" spans="1:17" ht="19.5" customHeight="1" thickTop="1" x14ac:dyDescent="0.15">
      <c r="A44" s="277"/>
      <c r="B44" s="310" t="s">
        <v>8</v>
      </c>
      <c r="C44" s="309" t="s">
        <v>7</v>
      </c>
      <c r="D44" s="306">
        <f>D29+D33+D40</f>
        <v>2985</v>
      </c>
      <c r="E44" s="308">
        <f>E29+E33+E40</f>
        <v>2864</v>
      </c>
      <c r="F44" s="307">
        <f>F29+F33+F40</f>
        <v>1564</v>
      </c>
      <c r="G44" s="306">
        <f>G29+G33+G40</f>
        <v>4307</v>
      </c>
      <c r="H44" s="303">
        <f>H29+H33+H40</f>
        <v>6820</v>
      </c>
      <c r="I44" s="305">
        <f>I29+I33+I40</f>
        <v>2590</v>
      </c>
      <c r="J44" s="304">
        <f>J29+J33+J40</f>
        <v>1735</v>
      </c>
      <c r="K44" s="303">
        <f>K29+K33+K40</f>
        <v>1544</v>
      </c>
      <c r="L44" s="305">
        <f>L29+L33+L40</f>
        <v>1215</v>
      </c>
      <c r="M44" s="304">
        <f>M29+M33+M40</f>
        <v>1751</v>
      </c>
      <c r="N44" s="303">
        <f>N29+N33+N40</f>
        <v>1873</v>
      </c>
      <c r="O44" s="302">
        <f>O29+O33+O40</f>
        <v>5685</v>
      </c>
      <c r="P44" s="301">
        <f>SUM(D44:O44)</f>
        <v>34933</v>
      </c>
    </row>
    <row r="45" spans="1:17" ht="19.5" customHeight="1" thickBot="1" x14ac:dyDescent="0.2">
      <c r="A45" s="277"/>
      <c r="B45" s="23"/>
      <c r="C45" s="300" t="s">
        <v>6</v>
      </c>
      <c r="D45" s="299">
        <f>D30+D35+D41</f>
        <v>3880</v>
      </c>
      <c r="E45" s="298">
        <f>E30+E35+E41</f>
        <v>3020</v>
      </c>
      <c r="F45" s="297">
        <f>F30+F35+F41</f>
        <v>2064</v>
      </c>
      <c r="G45" s="296">
        <f>G30+G35+G41</f>
        <v>5889</v>
      </c>
      <c r="H45" s="293">
        <f>H30+H35+H41</f>
        <v>8768</v>
      </c>
      <c r="I45" s="295">
        <f>I30+I35+I41</f>
        <v>3188</v>
      </c>
      <c r="J45" s="294">
        <f>J30+J35+J41</f>
        <v>2746</v>
      </c>
      <c r="K45" s="293">
        <f>K30+K35+K41</f>
        <v>2458</v>
      </c>
      <c r="L45" s="295">
        <f>L30+L35+L41</f>
        <v>1711</v>
      </c>
      <c r="M45" s="294">
        <f>M30+M35+M41</f>
        <v>1911</v>
      </c>
      <c r="N45" s="293">
        <f>N30+N35+N41</f>
        <v>2348</v>
      </c>
      <c r="O45" s="292">
        <f>O30+O35+O41</f>
        <v>7401</v>
      </c>
      <c r="P45" s="291">
        <f>SUM(D45:O45)</f>
        <v>45384</v>
      </c>
    </row>
    <row r="46" spans="1:17" ht="19.5" customHeight="1" thickTop="1" thickBot="1" x14ac:dyDescent="0.2">
      <c r="A46" s="277"/>
      <c r="B46" s="23"/>
      <c r="C46" s="290" t="s">
        <v>5</v>
      </c>
      <c r="D46" s="289">
        <f>D31+D37+D42</f>
        <v>6865</v>
      </c>
      <c r="E46" s="26">
        <f>E31+E37+E42</f>
        <v>5884</v>
      </c>
      <c r="F46" s="28">
        <f>F31+F37+F42</f>
        <v>3628</v>
      </c>
      <c r="G46" s="27">
        <f>G31+G37+G42</f>
        <v>10196</v>
      </c>
      <c r="H46" s="32">
        <f>H31+H37+H42</f>
        <v>15588</v>
      </c>
      <c r="I46" s="34">
        <f>I31+I37+I42</f>
        <v>5778</v>
      </c>
      <c r="J46" s="33">
        <f>J31+J37+J42</f>
        <v>4481</v>
      </c>
      <c r="K46" s="32">
        <f>K31+K37+K42</f>
        <v>4002</v>
      </c>
      <c r="L46" s="34">
        <f>L31+L37+L42</f>
        <v>2926</v>
      </c>
      <c r="M46" s="33">
        <f>M31+M37+M42</f>
        <v>3662</v>
      </c>
      <c r="N46" s="32">
        <f>N31+N37+N42</f>
        <v>4221</v>
      </c>
      <c r="O46" s="25">
        <f>O31+O37+O42</f>
        <v>13086</v>
      </c>
      <c r="P46" s="288">
        <f>SUM(D46:O46)</f>
        <v>80317</v>
      </c>
    </row>
    <row r="47" spans="1:17" ht="19.5" customHeight="1" thickBot="1" x14ac:dyDescent="0.2">
      <c r="A47" s="277"/>
      <c r="B47" s="175"/>
      <c r="C47" s="287" t="s">
        <v>1</v>
      </c>
      <c r="D47" s="285">
        <f>D32+D39+D43</f>
        <v>955450</v>
      </c>
      <c r="E47" s="173">
        <f>E32+E39+E43</f>
        <v>896690</v>
      </c>
      <c r="F47" s="172">
        <f>F32+F39+F43</f>
        <v>455130</v>
      </c>
      <c r="G47" s="171">
        <f>G32+G39+G43</f>
        <v>1418680</v>
      </c>
      <c r="H47" s="168">
        <f>H32+H39+H43</f>
        <v>2168120</v>
      </c>
      <c r="I47" s="170">
        <f>I32+I39+I43</f>
        <v>792950</v>
      </c>
      <c r="J47" s="169">
        <f>J32+J39+J43</f>
        <v>497570</v>
      </c>
      <c r="K47" s="168">
        <f>K32+K39+K43</f>
        <v>426160</v>
      </c>
      <c r="L47" s="170">
        <f>L32+L39+L43</f>
        <v>417650</v>
      </c>
      <c r="M47" s="169">
        <f>M32+M39+M43</f>
        <v>532330</v>
      </c>
      <c r="N47" s="168">
        <f>N32+N39+N43</f>
        <v>544030</v>
      </c>
      <c r="O47" s="167">
        <f>O32+O39+O43</f>
        <v>1943600</v>
      </c>
      <c r="P47" s="286">
        <f>SUM(D47:O47)</f>
        <v>11048360</v>
      </c>
    </row>
    <row r="48" spans="1:17" ht="19.5" customHeight="1" thickBot="1" x14ac:dyDescent="0.2">
      <c r="A48" s="277"/>
      <c r="B48" s="67" t="s">
        <v>4</v>
      </c>
      <c r="C48" s="77" t="s">
        <v>2</v>
      </c>
      <c r="D48" s="285">
        <f>'[1]R4年度 たて表  '!D46</f>
        <v>4945</v>
      </c>
      <c r="E48" s="173">
        <f>'[1]R4年度 たて表  '!E46</f>
        <v>4908</v>
      </c>
      <c r="F48" s="172">
        <f>'[1]R4年度 たて表  '!F46</f>
        <v>4327</v>
      </c>
      <c r="G48" s="171">
        <f>'[1]R4年度 たて表  '!G46</f>
        <v>8578</v>
      </c>
      <c r="H48" s="173">
        <f>'[1]R4年度 たて表  '!H46</f>
        <v>11205</v>
      </c>
      <c r="I48" s="172">
        <f>'[1]R4年度 たて表  '!I46</f>
        <v>3661</v>
      </c>
      <c r="J48" s="171">
        <f>'[1]R4年度 たて表  '!J46</f>
        <v>4271</v>
      </c>
      <c r="K48" s="284">
        <f>'[1]R4年度 たて表  '!K46</f>
        <v>4594</v>
      </c>
      <c r="L48" s="172">
        <f>'[1]R4年度 たて表  '!L46</f>
        <v>2638</v>
      </c>
      <c r="M48" s="283">
        <f>'[1]R4年度 たて表  '!M46</f>
        <v>1231</v>
      </c>
      <c r="N48" s="283">
        <f>'[1]R4年度 たて表  '!N46</f>
        <v>3630</v>
      </c>
      <c r="O48" s="167">
        <f>'[1]R4年度 たて表  '!O46</f>
        <v>5750</v>
      </c>
      <c r="P48" s="282">
        <f>SUM(D48:O48)</f>
        <v>59738</v>
      </c>
    </row>
    <row r="49" spans="1:17" ht="19.5" customHeight="1" x14ac:dyDescent="0.15">
      <c r="A49" s="277"/>
      <c r="B49" s="23"/>
      <c r="C49" s="66" t="s">
        <v>1</v>
      </c>
      <c r="D49" s="279">
        <f>'[1]R4年度 たて表  '!D47</f>
        <v>1016850</v>
      </c>
      <c r="E49" s="18">
        <f>'[1]R4年度 たて表  '!E47</f>
        <v>1159510</v>
      </c>
      <c r="F49" s="20">
        <f>'[1]R4年度 たて表  '!F47</f>
        <v>716050</v>
      </c>
      <c r="G49" s="281">
        <f>'[1]R4年度 たて表  '!G47</f>
        <v>1799710</v>
      </c>
      <c r="H49" s="18">
        <f>'[1]R4年度 たて表  '!H47</f>
        <v>2573590</v>
      </c>
      <c r="I49" s="281">
        <f>'[1]R4年度 たて表  '!I47</f>
        <v>603000</v>
      </c>
      <c r="J49" s="19">
        <f>'[1]R4年度 たて表  '!J47</f>
        <v>770320</v>
      </c>
      <c r="K49" s="280">
        <f>'[1]R4年度 たて表  '!K47</f>
        <v>616920</v>
      </c>
      <c r="L49" s="280">
        <f>'[1]R4年度 たて表  '!L47</f>
        <v>395080</v>
      </c>
      <c r="M49" s="19">
        <f>'[1]R4年度 たて表  '!M47</f>
        <v>179760</v>
      </c>
      <c r="N49" s="18">
        <f>'[1]R4年度 たて表  '!N47</f>
        <v>546580</v>
      </c>
      <c r="O49" s="279">
        <f>'[1]R4年度 たて表  '!O47</f>
        <v>1093670</v>
      </c>
      <c r="P49" s="278">
        <f>SUM(D49:O49)</f>
        <v>11471040</v>
      </c>
    </row>
    <row r="50" spans="1:17" ht="19.5" customHeight="1" thickBot="1" x14ac:dyDescent="0.2">
      <c r="A50" s="277"/>
      <c r="B50" s="14" t="s">
        <v>3</v>
      </c>
      <c r="C50" s="11" t="s">
        <v>2</v>
      </c>
      <c r="D50" s="276">
        <f>IF(D46=0,"",D46-D48)</f>
        <v>1920</v>
      </c>
      <c r="E50" s="7">
        <f>IF(E46=0,"",E46-E48)</f>
        <v>976</v>
      </c>
      <c r="F50" s="9">
        <f>IF(F46=0,"",F46-F48)</f>
        <v>-699</v>
      </c>
      <c r="G50" s="8">
        <f>IF(G46=0,"",G46-G48)</f>
        <v>1618</v>
      </c>
      <c r="H50" s="270">
        <f>IF(H46=0,"",H46-H48)</f>
        <v>4383</v>
      </c>
      <c r="I50" s="270">
        <f>IF(I46=0,"",I46-I48)</f>
        <v>2117</v>
      </c>
      <c r="J50" s="8">
        <f>IF(J46=0,"",J46-J48)</f>
        <v>210</v>
      </c>
      <c r="K50" s="7">
        <f>IF(K46=0,"",K46-K48)</f>
        <v>-592</v>
      </c>
      <c r="L50" s="9">
        <f>IF(L46=0,"",L46-L48)</f>
        <v>288</v>
      </c>
      <c r="M50" s="8">
        <f>IF(M46=0,"",M46-M48)</f>
        <v>2431</v>
      </c>
      <c r="N50" s="7">
        <f>IF(N46=0,"",N46-N48)</f>
        <v>591</v>
      </c>
      <c r="O50" s="275">
        <f>IF(O46=0,"",O46-O48)</f>
        <v>7336</v>
      </c>
      <c r="P50" s="5">
        <f>SUM(D50:O50)</f>
        <v>20579</v>
      </c>
    </row>
    <row r="51" spans="1:17" ht="19.5" customHeight="1" thickBot="1" x14ac:dyDescent="0.2">
      <c r="A51" s="274"/>
      <c r="B51" s="12"/>
      <c r="C51" s="11" t="s">
        <v>1</v>
      </c>
      <c r="D51" s="273">
        <f>IF(D46=0,"",D47-D49)</f>
        <v>-61400</v>
      </c>
      <c r="E51" s="273">
        <f>IF(E46=0,"",E47-E49)</f>
        <v>-262820</v>
      </c>
      <c r="F51" s="272">
        <f>IF(F46=0,"",F47-F49)</f>
        <v>-260920</v>
      </c>
      <c r="G51" s="271">
        <f>IF(G46=0,"",G47-G49)</f>
        <v>-381030</v>
      </c>
      <c r="H51" s="270">
        <f>IF(H46=0,"",H47-H49)</f>
        <v>-405470</v>
      </c>
      <c r="I51" s="270">
        <f>IF(I46=0,"",I47-I49)</f>
        <v>189950</v>
      </c>
      <c r="J51" s="8">
        <f>IF(J46=0,"",J47-J49)</f>
        <v>-272750</v>
      </c>
      <c r="K51" s="7">
        <f>IF(K46=0,"",K47-K49)</f>
        <v>-190760</v>
      </c>
      <c r="L51" s="9">
        <f>IF(L46=0,"",L47-L49)</f>
        <v>22570</v>
      </c>
      <c r="M51" s="8">
        <f>IF(M46=0,"",M47-M49)</f>
        <v>352570</v>
      </c>
      <c r="N51" s="7">
        <f>IF(N46=0,"",N47-N49)</f>
        <v>-2550</v>
      </c>
      <c r="O51" s="6">
        <f>IF(O46=0,"",O47-O49)</f>
        <v>849930</v>
      </c>
      <c r="P51" s="269">
        <f>SUM(D51:O51)</f>
        <v>-422680</v>
      </c>
    </row>
    <row r="52" spans="1:17" ht="19.5" customHeight="1" thickBot="1" x14ac:dyDescent="0.2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</row>
    <row r="53" spans="1:17" ht="19.5" customHeight="1" thickBot="1" x14ac:dyDescent="0.2">
      <c r="A53" s="268" t="s">
        <v>33</v>
      </c>
      <c r="B53" s="267"/>
      <c r="C53" s="266"/>
      <c r="D53" s="265" t="s">
        <v>24</v>
      </c>
      <c r="E53" s="264" t="s">
        <v>23</v>
      </c>
      <c r="F53" s="263" t="s">
        <v>22</v>
      </c>
      <c r="G53" s="262" t="s">
        <v>21</v>
      </c>
      <c r="H53" s="259" t="s">
        <v>20</v>
      </c>
      <c r="I53" s="261" t="s">
        <v>19</v>
      </c>
      <c r="J53" s="260" t="s">
        <v>18</v>
      </c>
      <c r="K53" s="259" t="s">
        <v>17</v>
      </c>
      <c r="L53" s="261" t="s">
        <v>16</v>
      </c>
      <c r="M53" s="260" t="s">
        <v>15</v>
      </c>
      <c r="N53" s="259" t="s">
        <v>14</v>
      </c>
      <c r="O53" s="258" t="s">
        <v>13</v>
      </c>
      <c r="P53" s="257" t="s">
        <v>12</v>
      </c>
    </row>
    <row r="54" spans="1:17" ht="19.5" customHeight="1" x14ac:dyDescent="0.15">
      <c r="A54" s="228"/>
      <c r="B54" s="46" t="s">
        <v>32</v>
      </c>
      <c r="C54" s="256" t="s">
        <v>7</v>
      </c>
      <c r="D54" s="255">
        <f>IF(D58="",0,(ROUND(D58*D56,0)))</f>
        <v>0</v>
      </c>
      <c r="E54" s="252">
        <f>IF(E58="",0,(ROUND(E58*E56,0)))</f>
        <v>0</v>
      </c>
      <c r="F54" s="254">
        <f>IF(F58="",0,(ROUND(F58*F56,0)))</f>
        <v>0</v>
      </c>
      <c r="G54" s="253">
        <f>IF(G58="",0,(ROUND(G58*G56,0)))</f>
        <v>0</v>
      </c>
      <c r="H54" s="252">
        <f>IF(H58="",0,(ROUND(H58*H56,0)))</f>
        <v>0</v>
      </c>
      <c r="I54" s="254">
        <f>IF(I58="",0,(ROUND(I58*I56,0)))</f>
        <v>0</v>
      </c>
      <c r="J54" s="253">
        <f>IF(J58="",0,(ROUND(J58*J56,0)))</f>
        <v>0</v>
      </c>
      <c r="K54" s="252">
        <f>IF(K58="",0,(ROUND(K58*K56,0)))</f>
        <v>0</v>
      </c>
      <c r="L54" s="254">
        <f>IF(L58="",0,(ROUND(L58*L56,0)))</f>
        <v>0</v>
      </c>
      <c r="M54" s="253">
        <f>IF(M58="",0,(ROUND(M58*M56,0)))</f>
        <v>0</v>
      </c>
      <c r="N54" s="252">
        <f>IF(N58="",0,(ROUND(N58*N56,0)))</f>
        <v>0</v>
      </c>
      <c r="O54" s="251">
        <f>IF(O58="",0,(ROUND(O58*O56,0)))</f>
        <v>0</v>
      </c>
      <c r="P54" s="250">
        <f>SUM(D54:O54)</f>
        <v>0</v>
      </c>
      <c r="Q54" s="242" t="s">
        <v>31</v>
      </c>
    </row>
    <row r="55" spans="1:17" ht="19.5" customHeight="1" thickBot="1" x14ac:dyDescent="0.2">
      <c r="A55" s="228"/>
      <c r="B55" s="46"/>
      <c r="C55" s="249" t="s">
        <v>6</v>
      </c>
      <c r="D55" s="248">
        <f>IF(D58="",0,ROUND(D58*D57,0))</f>
        <v>0</v>
      </c>
      <c r="E55" s="245">
        <f>IF(E58="",0,ROUND(E58*E57,0))</f>
        <v>0</v>
      </c>
      <c r="F55" s="247">
        <f>IF(F58="",0,ROUND(F58*F57,0))</f>
        <v>0</v>
      </c>
      <c r="G55" s="246">
        <f>IF(G58="",0,ROUND(G58*G57,0))</f>
        <v>0</v>
      </c>
      <c r="H55" s="245">
        <f>IF(H58="",0,ROUND(H58*H57,0))</f>
        <v>0</v>
      </c>
      <c r="I55" s="247">
        <f>IF(I58="",0,ROUND(I58*I57,0))</f>
        <v>0</v>
      </c>
      <c r="J55" s="246">
        <f>IF(J58="",0,ROUND(J58*J57,0))</f>
        <v>0</v>
      </c>
      <c r="K55" s="245">
        <f>IF(K58="",0,ROUND(K58*K57,0))</f>
        <v>0</v>
      </c>
      <c r="L55" s="247">
        <f>IF(L58="",0,ROUND(L58*L57,0))</f>
        <v>0</v>
      </c>
      <c r="M55" s="246">
        <f>IF(M58="",0,ROUND(M58*M57,0))</f>
        <v>0</v>
      </c>
      <c r="N55" s="245">
        <f>IF(N58="",0,ROUND(N58*N57,0))</f>
        <v>0</v>
      </c>
      <c r="O55" s="244">
        <f>IF(O58="",0,ROUND(O58*O57,0))</f>
        <v>0</v>
      </c>
      <c r="P55" s="243">
        <f>SUM(D55:O55)</f>
        <v>0</v>
      </c>
      <c r="Q55" s="242" t="s">
        <v>30</v>
      </c>
    </row>
    <row r="56" spans="1:17" ht="19.5" hidden="1" customHeight="1" thickTop="1" x14ac:dyDescent="0.15">
      <c r="A56" s="228"/>
      <c r="B56" s="46"/>
      <c r="C56" s="241" t="s">
        <v>29</v>
      </c>
      <c r="D56" s="239">
        <f>D19/D21</f>
        <v>0.45176598196732426</v>
      </c>
      <c r="E56" s="236">
        <f>E19/E21</f>
        <v>0.48793045239702904</v>
      </c>
      <c r="F56" s="238">
        <f>F19/F21</f>
        <v>0.42093142272262024</v>
      </c>
      <c r="G56" s="237">
        <f>G19/G21</f>
        <v>0.43512430655434559</v>
      </c>
      <c r="H56" s="236">
        <f>H19/H21</f>
        <v>0.44732495027475305</v>
      </c>
      <c r="I56" s="238">
        <f>I19/I21</f>
        <v>0.41303963198867655</v>
      </c>
      <c r="J56" s="237">
        <f>J19/J21</f>
        <v>0.39511718750000002</v>
      </c>
      <c r="K56" s="236">
        <f>K19/K21</f>
        <v>0.36526010270149589</v>
      </c>
      <c r="L56" s="238">
        <f>L19/L21</f>
        <v>0.39422166087780236</v>
      </c>
      <c r="M56" s="237">
        <f>M19/M21</f>
        <v>0.46334343774559333</v>
      </c>
      <c r="N56" s="236">
        <f>N19/N21</f>
        <v>0.45318140794223827</v>
      </c>
      <c r="O56" s="235">
        <f>O19/O21</f>
        <v>0.45515663498768039</v>
      </c>
      <c r="P56" s="234"/>
    </row>
    <row r="57" spans="1:17" ht="19.5" hidden="1" customHeight="1" x14ac:dyDescent="0.15">
      <c r="A57" s="228"/>
      <c r="B57" s="46"/>
      <c r="C57" s="240"/>
      <c r="D57" s="239">
        <f>D20/D21</f>
        <v>0.5482340180326758</v>
      </c>
      <c r="E57" s="236">
        <f>E20/E21</f>
        <v>0.51206954760297096</v>
      </c>
      <c r="F57" s="238">
        <f>F20/F21</f>
        <v>0.5790685772773797</v>
      </c>
      <c r="G57" s="237">
        <f>G20/G21</f>
        <v>0.56487569344565436</v>
      </c>
      <c r="H57" s="236">
        <f>H20/H21</f>
        <v>0.55267504972524695</v>
      </c>
      <c r="I57" s="238">
        <f>I20/I21</f>
        <v>0.58696036801132345</v>
      </c>
      <c r="J57" s="237">
        <f>J20/J21</f>
        <v>0.60488281249999998</v>
      </c>
      <c r="K57" s="236">
        <f>K20/K21</f>
        <v>0.63473989729850411</v>
      </c>
      <c r="L57" s="238">
        <f>L20/L21</f>
        <v>0.6057783391221977</v>
      </c>
      <c r="M57" s="237">
        <f>M20/M21</f>
        <v>0.53665656225440661</v>
      </c>
      <c r="N57" s="236">
        <f>N20/N21</f>
        <v>0.54681859205776173</v>
      </c>
      <c r="O57" s="235">
        <f>O20/O21</f>
        <v>0.54484336501231956</v>
      </c>
      <c r="P57" s="234"/>
    </row>
    <row r="58" spans="1:17" ht="19.5" customHeight="1" thickTop="1" thickBot="1" x14ac:dyDescent="0.2">
      <c r="A58" s="228"/>
      <c r="B58" s="23"/>
      <c r="C58" s="233" t="s">
        <v>5</v>
      </c>
      <c r="D58" s="231"/>
      <c r="E58" s="230"/>
      <c r="F58" s="232"/>
      <c r="G58" s="231"/>
      <c r="H58" s="230"/>
      <c r="I58" s="232"/>
      <c r="J58" s="231"/>
      <c r="K58" s="230"/>
      <c r="L58" s="232"/>
      <c r="M58" s="231"/>
      <c r="N58" s="230"/>
      <c r="O58" s="229"/>
      <c r="P58" s="24">
        <f>SUM(D58:O58)</f>
        <v>0</v>
      </c>
    </row>
    <row r="59" spans="1:17" ht="19.5" customHeight="1" x14ac:dyDescent="0.15">
      <c r="A59" s="228"/>
      <c r="B59" s="227" t="s">
        <v>28</v>
      </c>
      <c r="C59" s="66" t="s">
        <v>2</v>
      </c>
      <c r="D59" s="226">
        <f>'[1]R4年度 たて表  '!D60</f>
        <v>0</v>
      </c>
      <c r="E59" s="225">
        <f>'[1]R4年度 たて表  '!E60</f>
        <v>0</v>
      </c>
      <c r="F59" s="224">
        <f>'[1]R4年度 たて表  '!F60</f>
        <v>0</v>
      </c>
      <c r="G59" s="223">
        <f>'[1]R4年度 たて表  '!G60</f>
        <v>0</v>
      </c>
      <c r="H59" s="222">
        <f>'[1]R4年度 たて表  '!H60</f>
        <v>0</v>
      </c>
      <c r="I59" s="224">
        <f>'[1]R4年度 たて表  '!I60</f>
        <v>0</v>
      </c>
      <c r="J59" s="223">
        <f>'[1]R4年度 たて表  '!J60</f>
        <v>0</v>
      </c>
      <c r="K59" s="225">
        <f>'[1]R4年度 たて表  '!K60</f>
        <v>0</v>
      </c>
      <c r="L59" s="224">
        <f>'[1]R4年度 たて表  '!L60</f>
        <v>0</v>
      </c>
      <c r="M59" s="223">
        <f>'[1]R4年度 たて表  '!M60</f>
        <v>0</v>
      </c>
      <c r="N59" s="222">
        <f>'[1]R4年度 たて表  '!N60</f>
        <v>0</v>
      </c>
      <c r="O59" s="221">
        <f>'[1]R4年度 たて表  '!O60</f>
        <v>0</v>
      </c>
      <c r="P59" s="220">
        <f>SUM(D59:O59)</f>
        <v>0</v>
      </c>
    </row>
    <row r="60" spans="1:17" ht="19.5" customHeight="1" thickBot="1" x14ac:dyDescent="0.2">
      <c r="A60" s="219"/>
      <c r="B60" s="218" t="s">
        <v>27</v>
      </c>
      <c r="C60" s="217" t="s">
        <v>2</v>
      </c>
      <c r="D60" s="216">
        <f>D58-D59</f>
        <v>0</v>
      </c>
      <c r="E60" s="212">
        <f>E58-E59</f>
        <v>0</v>
      </c>
      <c r="F60" s="214">
        <f>F58-F59</f>
        <v>0</v>
      </c>
      <c r="G60" s="215">
        <f>G58-G59</f>
        <v>0</v>
      </c>
      <c r="H60" s="212">
        <f>H58-H59</f>
        <v>0</v>
      </c>
      <c r="I60" s="214">
        <f>I58-I59</f>
        <v>0</v>
      </c>
      <c r="J60" s="213">
        <f>J58-J59</f>
        <v>0</v>
      </c>
      <c r="K60" s="212">
        <f>K58-K59</f>
        <v>0</v>
      </c>
      <c r="L60" s="214">
        <f>L58-L59</f>
        <v>0</v>
      </c>
      <c r="M60" s="213">
        <f>M58-M59</f>
        <v>0</v>
      </c>
      <c r="N60" s="212">
        <f>N58-N59</f>
        <v>0</v>
      </c>
      <c r="O60" s="211">
        <f>O58-O59</f>
        <v>0</v>
      </c>
      <c r="P60" s="210">
        <f>SUM(D60:O60)</f>
        <v>0</v>
      </c>
    </row>
    <row r="61" spans="1:17" ht="19.5" customHeight="1" thickBot="1" x14ac:dyDescent="0.2">
      <c r="B61" s="209" t="s">
        <v>26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7"/>
    </row>
    <row r="62" spans="1:17" ht="19.5" customHeight="1" thickBot="1" x14ac:dyDescent="0.2">
      <c r="A62" s="206" t="s">
        <v>25</v>
      </c>
      <c r="B62" s="205"/>
      <c r="C62" s="204"/>
      <c r="D62" s="203" t="s">
        <v>24</v>
      </c>
      <c r="E62" s="202" t="s">
        <v>23</v>
      </c>
      <c r="F62" s="201" t="s">
        <v>22</v>
      </c>
      <c r="G62" s="200" t="s">
        <v>21</v>
      </c>
      <c r="H62" s="197" t="s">
        <v>20</v>
      </c>
      <c r="I62" s="199" t="s">
        <v>19</v>
      </c>
      <c r="J62" s="198" t="s">
        <v>18</v>
      </c>
      <c r="K62" s="197" t="s">
        <v>17</v>
      </c>
      <c r="L62" s="199" t="s">
        <v>16</v>
      </c>
      <c r="M62" s="198" t="s">
        <v>15</v>
      </c>
      <c r="N62" s="197" t="s">
        <v>14</v>
      </c>
      <c r="O62" s="196" t="s">
        <v>13</v>
      </c>
      <c r="P62" s="195" t="s">
        <v>12</v>
      </c>
    </row>
    <row r="63" spans="1:17" ht="19.5" customHeight="1" x14ac:dyDescent="0.15">
      <c r="A63" s="15"/>
      <c r="B63" s="67" t="s">
        <v>11</v>
      </c>
      <c r="C63" s="22" t="s">
        <v>7</v>
      </c>
      <c r="D63" s="21">
        <f>D4+D29+D54</f>
        <v>3274</v>
      </c>
      <c r="E63" s="18">
        <f>E4+E29+E54</f>
        <v>2584</v>
      </c>
      <c r="F63" s="20">
        <f>F4+F29+F54</f>
        <v>1563</v>
      </c>
      <c r="G63" s="19">
        <f>G4+G29+G54</f>
        <v>3842</v>
      </c>
      <c r="H63" s="192">
        <f>H4+H29+H54</f>
        <v>5695</v>
      </c>
      <c r="I63" s="194">
        <f>I4+I29+I54</f>
        <v>1868</v>
      </c>
      <c r="J63" s="193">
        <f>J4+J29+J54</f>
        <v>1403</v>
      </c>
      <c r="K63" s="192">
        <f>K4+K29+K54</f>
        <v>1272</v>
      </c>
      <c r="L63" s="194">
        <f>L4+L29+L54</f>
        <v>1252</v>
      </c>
      <c r="M63" s="193">
        <f>M4+M29+M54</f>
        <v>2149</v>
      </c>
      <c r="N63" s="192">
        <f>N4+N29+N54</f>
        <v>2031</v>
      </c>
      <c r="O63" s="17">
        <f>O4+O29+O54</f>
        <v>6244</v>
      </c>
      <c r="P63" s="16">
        <f>SUM(D63:O63)</f>
        <v>33177</v>
      </c>
    </row>
    <row r="64" spans="1:17" ht="19.5" customHeight="1" thickBot="1" x14ac:dyDescent="0.2">
      <c r="A64" s="15"/>
      <c r="B64" s="23"/>
      <c r="C64" s="56" t="s">
        <v>6</v>
      </c>
      <c r="D64" s="191">
        <f>D5+D30+D55</f>
        <v>42</v>
      </c>
      <c r="E64" s="190">
        <f>E5+E30+E55</f>
        <v>26</v>
      </c>
      <c r="F64" s="189">
        <f>F5+F30+F55</f>
        <v>18</v>
      </c>
      <c r="G64" s="188">
        <f>G5+G30+G55</f>
        <v>72</v>
      </c>
      <c r="H64" s="185">
        <f>H5+H30+H55</f>
        <v>82</v>
      </c>
      <c r="I64" s="187">
        <f>I5+I30+I55</f>
        <v>19</v>
      </c>
      <c r="J64" s="186">
        <f>J5+J30+J55</f>
        <v>8</v>
      </c>
      <c r="K64" s="185">
        <f>K5+K30+K55</f>
        <v>24</v>
      </c>
      <c r="L64" s="187">
        <f>L5+L30+L55</f>
        <v>54</v>
      </c>
      <c r="M64" s="186">
        <f>M5+M30+M55</f>
        <v>13</v>
      </c>
      <c r="N64" s="185">
        <f>N5+N30+N55</f>
        <v>27</v>
      </c>
      <c r="O64" s="184">
        <f>O5+O30+O55</f>
        <v>87</v>
      </c>
      <c r="P64" s="47">
        <f>SUM(D64:O64)</f>
        <v>472</v>
      </c>
    </row>
    <row r="65" spans="1:17" ht="19.5" customHeight="1" thickTop="1" thickBot="1" x14ac:dyDescent="0.2">
      <c r="A65" s="15"/>
      <c r="B65" s="23"/>
      <c r="C65" s="45" t="s">
        <v>5</v>
      </c>
      <c r="D65" s="183">
        <f>D63+D64</f>
        <v>3316</v>
      </c>
      <c r="E65" s="182">
        <f>E63+E64</f>
        <v>2610</v>
      </c>
      <c r="F65" s="181">
        <f>F63+F64</f>
        <v>1581</v>
      </c>
      <c r="G65" s="180">
        <f>G63+G64</f>
        <v>3914</v>
      </c>
      <c r="H65" s="177">
        <f>H63+H64</f>
        <v>5777</v>
      </c>
      <c r="I65" s="179">
        <f>I63+I64</f>
        <v>1887</v>
      </c>
      <c r="J65" s="178">
        <f>J63+J64</f>
        <v>1411</v>
      </c>
      <c r="K65" s="177">
        <f>K63+K64</f>
        <v>1296</v>
      </c>
      <c r="L65" s="179">
        <f>L63+L64</f>
        <v>1306</v>
      </c>
      <c r="M65" s="178">
        <f>M63+M64</f>
        <v>2162</v>
      </c>
      <c r="N65" s="177">
        <f>N63+N64</f>
        <v>2058</v>
      </c>
      <c r="O65" s="176">
        <f>O63+O64</f>
        <v>6331</v>
      </c>
      <c r="P65" s="36">
        <f>SUM(D65:O65)</f>
        <v>33649</v>
      </c>
    </row>
    <row r="66" spans="1:17" ht="19.5" customHeight="1" thickBot="1" x14ac:dyDescent="0.2">
      <c r="A66" s="15"/>
      <c r="B66" s="175"/>
      <c r="C66" s="77" t="s">
        <v>1</v>
      </c>
      <c r="D66" s="174">
        <f>D7+D32</f>
        <v>1371530</v>
      </c>
      <c r="E66" s="173">
        <f>E7+E32</f>
        <v>1081790</v>
      </c>
      <c r="F66" s="172">
        <f>F7+F32</f>
        <v>651110</v>
      </c>
      <c r="G66" s="171">
        <f>G7+G32</f>
        <v>1636410</v>
      </c>
      <c r="H66" s="168">
        <f>H7+H32</f>
        <v>2398150</v>
      </c>
      <c r="I66" s="170">
        <f>I7+I32</f>
        <v>790450</v>
      </c>
      <c r="J66" s="169">
        <f>J7+J32</f>
        <v>606410</v>
      </c>
      <c r="K66" s="168">
        <f>K7+K32</f>
        <v>541050</v>
      </c>
      <c r="L66" s="170">
        <f>L7+L32</f>
        <v>561710</v>
      </c>
      <c r="M66" s="169">
        <f>M7+M32</f>
        <v>892320</v>
      </c>
      <c r="N66" s="168">
        <f>N7+N32</f>
        <v>848660</v>
      </c>
      <c r="O66" s="167">
        <f>O7+O32</f>
        <v>2635570</v>
      </c>
      <c r="P66" s="68">
        <f>SUM(D66:O66)</f>
        <v>14015160</v>
      </c>
    </row>
    <row r="67" spans="1:17" ht="19.5" customHeight="1" x14ac:dyDescent="0.15">
      <c r="A67" s="15"/>
      <c r="B67" s="67" t="s">
        <v>10</v>
      </c>
      <c r="C67" s="166" t="s">
        <v>7</v>
      </c>
      <c r="D67" s="165">
        <f>D8+D33</f>
        <v>4319</v>
      </c>
      <c r="E67" s="164">
        <f>E8+E33</f>
        <v>4279</v>
      </c>
      <c r="F67" s="163">
        <f>F8+F33</f>
        <v>2190</v>
      </c>
      <c r="G67" s="162">
        <f>G8+G33</f>
        <v>6461</v>
      </c>
      <c r="H67" s="159">
        <f>H8+H33</f>
        <v>10062</v>
      </c>
      <c r="I67" s="161">
        <f>I8+I33</f>
        <v>3650</v>
      </c>
      <c r="J67" s="160">
        <f>J8+J33</f>
        <v>2129</v>
      </c>
      <c r="K67" s="159">
        <f>K8+K33</f>
        <v>1997</v>
      </c>
      <c r="L67" s="161">
        <f>L8+L33</f>
        <v>1546</v>
      </c>
      <c r="M67" s="160">
        <f>M8+M33</f>
        <v>2578</v>
      </c>
      <c r="N67" s="159">
        <f>N8+N33</f>
        <v>2581</v>
      </c>
      <c r="O67" s="158">
        <f>O8+O33</f>
        <v>9101</v>
      </c>
      <c r="P67" s="157">
        <f>SUM(D67:O67)</f>
        <v>50893</v>
      </c>
    </row>
    <row r="68" spans="1:17" ht="19.5" customHeight="1" x14ac:dyDescent="0.15">
      <c r="A68" s="15"/>
      <c r="B68" s="46"/>
      <c r="C68" s="150"/>
      <c r="D68" s="156">
        <f>D9+D34</f>
        <v>3984</v>
      </c>
      <c r="E68" s="153">
        <f>E9+E34</f>
        <v>4000</v>
      </c>
      <c r="F68" s="155">
        <f>F9+F34</f>
        <v>1922</v>
      </c>
      <c r="G68" s="154">
        <f>G9+G34</f>
        <v>6050</v>
      </c>
      <c r="H68" s="153">
        <f>H9+H34</f>
        <v>9536</v>
      </c>
      <c r="I68" s="155">
        <f>I9+I34</f>
        <v>3464</v>
      </c>
      <c r="J68" s="154">
        <f>J9+J34</f>
        <v>1842</v>
      </c>
      <c r="K68" s="153">
        <f>K9+K34</f>
        <v>1684</v>
      </c>
      <c r="L68" s="155">
        <f>L9+L34</f>
        <v>1402</v>
      </c>
      <c r="M68" s="154">
        <f>M9+M34</f>
        <v>2384</v>
      </c>
      <c r="N68" s="153">
        <f>N9+N34</f>
        <v>2390</v>
      </c>
      <c r="O68" s="152">
        <f>O9+O34</f>
        <v>8282</v>
      </c>
      <c r="P68" s="151">
        <f>SUM(D68:O68)</f>
        <v>46940</v>
      </c>
    </row>
    <row r="69" spans="1:17" ht="19.5" customHeight="1" x14ac:dyDescent="0.15">
      <c r="A69" s="15"/>
      <c r="B69" s="46"/>
      <c r="C69" s="150" t="s">
        <v>6</v>
      </c>
      <c r="D69" s="149">
        <f>D10+D35</f>
        <v>82</v>
      </c>
      <c r="E69" s="148">
        <f>E10+E35</f>
        <v>52</v>
      </c>
      <c r="F69" s="147">
        <f>F10+F35</f>
        <v>32</v>
      </c>
      <c r="G69" s="146">
        <f>G10+G35</f>
        <v>43</v>
      </c>
      <c r="H69" s="143">
        <f>H10+H35</f>
        <v>151</v>
      </c>
      <c r="I69" s="145">
        <f>I10+I35</f>
        <v>54</v>
      </c>
      <c r="J69" s="144">
        <f>J10+J35</f>
        <v>26</v>
      </c>
      <c r="K69" s="143">
        <f>K10+K35</f>
        <v>14</v>
      </c>
      <c r="L69" s="145">
        <f>L10+L35</f>
        <v>41</v>
      </c>
      <c r="M69" s="144">
        <f>M10+M35</f>
        <v>20</v>
      </c>
      <c r="N69" s="143">
        <f>N10+N35</f>
        <v>50</v>
      </c>
      <c r="O69" s="142">
        <f>O10+O35</f>
        <v>108</v>
      </c>
      <c r="P69" s="141">
        <f>SUM(D69:O69)</f>
        <v>673</v>
      </c>
    </row>
    <row r="70" spans="1:17" ht="19.5" customHeight="1" thickBot="1" x14ac:dyDescent="0.2">
      <c r="A70" s="15"/>
      <c r="B70" s="46"/>
      <c r="C70" s="140"/>
      <c r="D70" s="139">
        <f>D11+D36</f>
        <v>80</v>
      </c>
      <c r="E70" s="136">
        <f>E11+E36</f>
        <v>52</v>
      </c>
      <c r="F70" s="138">
        <f>F11+F36</f>
        <v>12</v>
      </c>
      <c r="G70" s="137">
        <f>G11+G36</f>
        <v>40</v>
      </c>
      <c r="H70" s="136">
        <f>H11+H36</f>
        <v>148</v>
      </c>
      <c r="I70" s="138">
        <f>I11+I36</f>
        <v>54</v>
      </c>
      <c r="J70" s="137">
        <f>J11+J36</f>
        <v>20</v>
      </c>
      <c r="K70" s="136">
        <f>K11+K36</f>
        <v>10</v>
      </c>
      <c r="L70" s="138">
        <f>L11+L36</f>
        <v>40</v>
      </c>
      <c r="M70" s="137">
        <f>M11+M36</f>
        <v>20</v>
      </c>
      <c r="N70" s="136">
        <f>N11+N36</f>
        <v>50</v>
      </c>
      <c r="O70" s="135">
        <f>O11+O36</f>
        <v>84</v>
      </c>
      <c r="P70" s="134">
        <f>SUM(D70:O70)</f>
        <v>610</v>
      </c>
    </row>
    <row r="71" spans="1:17" ht="19.5" customHeight="1" thickTop="1" x14ac:dyDescent="0.15">
      <c r="A71" s="15"/>
      <c r="B71" s="46"/>
      <c r="C71" s="133" t="s">
        <v>5</v>
      </c>
      <c r="D71" s="132">
        <f>D12+D37</f>
        <v>4401</v>
      </c>
      <c r="E71" s="131">
        <f>E12+E37</f>
        <v>4331</v>
      </c>
      <c r="F71" s="130">
        <f>F12+F37</f>
        <v>2222</v>
      </c>
      <c r="G71" s="129">
        <f>G12+G37</f>
        <v>6504</v>
      </c>
      <c r="H71" s="126">
        <f>H12+H37</f>
        <v>10213</v>
      </c>
      <c r="I71" s="128">
        <f>I12+I37</f>
        <v>3704</v>
      </c>
      <c r="J71" s="127">
        <f>J12+J37</f>
        <v>2155</v>
      </c>
      <c r="K71" s="126">
        <f>K12+K37</f>
        <v>2011</v>
      </c>
      <c r="L71" s="128">
        <f>L12+L37</f>
        <v>1587</v>
      </c>
      <c r="M71" s="127">
        <f>M12+M37</f>
        <v>2598</v>
      </c>
      <c r="N71" s="126">
        <f>N12+N37</f>
        <v>2631</v>
      </c>
      <c r="O71" s="125">
        <f>O12+O37</f>
        <v>9209</v>
      </c>
      <c r="P71" s="124">
        <f>SUM(D71:O71)</f>
        <v>51566</v>
      </c>
    </row>
    <row r="72" spans="1:17" ht="19.5" customHeight="1" thickBot="1" x14ac:dyDescent="0.2">
      <c r="A72" s="15"/>
      <c r="B72" s="46"/>
      <c r="C72" s="123"/>
      <c r="D72" s="122">
        <f>D68+D70</f>
        <v>4064</v>
      </c>
      <c r="E72" s="119">
        <f>E68+E70</f>
        <v>4052</v>
      </c>
      <c r="F72" s="121">
        <f>F68+F70</f>
        <v>1934</v>
      </c>
      <c r="G72" s="120">
        <f>G68+G70</f>
        <v>6090</v>
      </c>
      <c r="H72" s="119">
        <f>H68+H70</f>
        <v>9684</v>
      </c>
      <c r="I72" s="121">
        <f>I68+I70</f>
        <v>3518</v>
      </c>
      <c r="J72" s="120">
        <f>J68+J70</f>
        <v>1862</v>
      </c>
      <c r="K72" s="119">
        <f>K68+K70</f>
        <v>1694</v>
      </c>
      <c r="L72" s="121">
        <f>L68+L70</f>
        <v>1442</v>
      </c>
      <c r="M72" s="120">
        <f>M68+M70</f>
        <v>2404</v>
      </c>
      <c r="N72" s="119">
        <f>N68+N70</f>
        <v>2440</v>
      </c>
      <c r="O72" s="118">
        <f>O68+O70</f>
        <v>8366</v>
      </c>
      <c r="P72" s="117">
        <f>SUM(D72:O72)</f>
        <v>47550</v>
      </c>
    </row>
    <row r="73" spans="1:17" ht="19.5" customHeight="1" thickBot="1" x14ac:dyDescent="0.2">
      <c r="A73" s="15"/>
      <c r="B73" s="35"/>
      <c r="C73" s="30" t="s">
        <v>1</v>
      </c>
      <c r="D73" s="116">
        <f>D14+D39</f>
        <v>1555310</v>
      </c>
      <c r="E73" s="115">
        <f>E14+E39</f>
        <v>1541310</v>
      </c>
      <c r="F73" s="114">
        <f>F14+F39</f>
        <v>790320</v>
      </c>
      <c r="G73" s="113">
        <f>G14+G39</f>
        <v>2322440</v>
      </c>
      <c r="H73" s="110">
        <f>H14+H39</f>
        <v>3638980</v>
      </c>
      <c r="I73" s="112">
        <f>I14+I39</f>
        <v>1318690</v>
      </c>
      <c r="J73" s="111">
        <f>J14+J39</f>
        <v>764250</v>
      </c>
      <c r="K73" s="110">
        <f>K14+K39</f>
        <v>714260</v>
      </c>
      <c r="L73" s="112">
        <f>L14+L39</f>
        <v>560820</v>
      </c>
      <c r="M73" s="111">
        <f>M14+M39</f>
        <v>926080</v>
      </c>
      <c r="N73" s="110">
        <f>N14+N39</f>
        <v>933360</v>
      </c>
      <c r="O73" s="109">
        <f>O14+O39</f>
        <v>3271290</v>
      </c>
      <c r="P73" s="24">
        <f>SUM(D73:O73)</f>
        <v>18337110</v>
      </c>
    </row>
    <row r="74" spans="1:17" ht="19.5" customHeight="1" x14ac:dyDescent="0.15">
      <c r="A74" s="15"/>
      <c r="B74" s="108" t="s">
        <v>9</v>
      </c>
      <c r="C74" s="22" t="s">
        <v>7</v>
      </c>
      <c r="D74" s="107">
        <f>D15+D40</f>
        <v>2056</v>
      </c>
      <c r="E74" s="106">
        <f>E15+E40</f>
        <v>1782</v>
      </c>
      <c r="F74" s="105">
        <f>F15+F40</f>
        <v>1101</v>
      </c>
      <c r="G74" s="104">
        <f>G15+G40</f>
        <v>2475</v>
      </c>
      <c r="H74" s="101">
        <f>H15+H40</f>
        <v>4332</v>
      </c>
      <c r="I74" s="103">
        <f>I15+I40</f>
        <v>1741</v>
      </c>
      <c r="J74" s="102">
        <f>J15+J40</f>
        <v>2249</v>
      </c>
      <c r="K74" s="101">
        <f>K15+K40</f>
        <v>1547</v>
      </c>
      <c r="L74" s="103">
        <f>L15+L40</f>
        <v>914</v>
      </c>
      <c r="M74" s="102">
        <f>M15+M40</f>
        <v>1151</v>
      </c>
      <c r="N74" s="101">
        <f>N15+N40</f>
        <v>1278</v>
      </c>
      <c r="O74" s="100">
        <f>O15+O40</f>
        <v>3271</v>
      </c>
      <c r="P74" s="16">
        <f>SUM(D74:O74)</f>
        <v>23897</v>
      </c>
    </row>
    <row r="75" spans="1:17" ht="19.5" customHeight="1" thickBot="1" x14ac:dyDescent="0.2">
      <c r="A75" s="15"/>
      <c r="B75" s="89"/>
      <c r="C75" s="99" t="s">
        <v>6</v>
      </c>
      <c r="D75" s="98">
        <f>D16+D41</f>
        <v>11843</v>
      </c>
      <c r="E75" s="97">
        <f>E16+E41</f>
        <v>9009</v>
      </c>
      <c r="F75" s="96">
        <f>F16+F41</f>
        <v>6540</v>
      </c>
      <c r="G75" s="95">
        <f>G16+G41</f>
        <v>16771</v>
      </c>
      <c r="H75" s="92">
        <f>H16+H41</f>
        <v>24929</v>
      </c>
      <c r="I75" s="94">
        <f>I16+I41</f>
        <v>9750</v>
      </c>
      <c r="J75" s="93">
        <f>J16+J41</f>
        <v>8906</v>
      </c>
      <c r="K75" s="92">
        <f>K16+K41</f>
        <v>8106</v>
      </c>
      <c r="L75" s="94">
        <f>L16+L41</f>
        <v>5453</v>
      </c>
      <c r="M75" s="93">
        <f>M16+M41</f>
        <v>6658</v>
      </c>
      <c r="N75" s="92">
        <f>N16+N41</f>
        <v>7118</v>
      </c>
      <c r="O75" s="91">
        <f>O16+O41</f>
        <v>22685</v>
      </c>
      <c r="P75" s="90">
        <f>SUM(D75:O75)</f>
        <v>137768</v>
      </c>
    </row>
    <row r="76" spans="1:17" ht="19.5" customHeight="1" thickTop="1" thickBot="1" x14ac:dyDescent="0.25">
      <c r="A76" s="15"/>
      <c r="B76" s="89"/>
      <c r="C76" s="88" t="s">
        <v>5</v>
      </c>
      <c r="D76" s="87">
        <f>D17+D42</f>
        <v>13899</v>
      </c>
      <c r="E76" s="86">
        <f>E17+E42</f>
        <v>10791</v>
      </c>
      <c r="F76" s="85">
        <f>F17+F42</f>
        <v>7641</v>
      </c>
      <c r="G76" s="84">
        <f>G17+G42</f>
        <v>19246</v>
      </c>
      <c r="H76" s="81">
        <f>H17+H42</f>
        <v>29261</v>
      </c>
      <c r="I76" s="83">
        <f>I17+I42</f>
        <v>11491</v>
      </c>
      <c r="J76" s="82">
        <f>J17+J42</f>
        <v>11155</v>
      </c>
      <c r="K76" s="81">
        <f>K17+K42</f>
        <v>9653</v>
      </c>
      <c r="L76" s="83">
        <f>L17+L42</f>
        <v>6367</v>
      </c>
      <c r="M76" s="82">
        <f>M17+M42</f>
        <v>7809</v>
      </c>
      <c r="N76" s="81">
        <f>N17+N42</f>
        <v>8396</v>
      </c>
      <c r="O76" s="80">
        <f>O17+O42</f>
        <v>25956</v>
      </c>
      <c r="P76" s="36">
        <f>SUM(D76:O76)</f>
        <v>161665</v>
      </c>
      <c r="Q76" s="79">
        <f>P76/P80</f>
        <v>0.65483230719377838</v>
      </c>
    </row>
    <row r="77" spans="1:17" ht="19.5" customHeight="1" thickBot="1" x14ac:dyDescent="0.2">
      <c r="A77" s="15"/>
      <c r="B77" s="78"/>
      <c r="C77" s="77" t="s">
        <v>1</v>
      </c>
      <c r="D77" s="76">
        <f>D18+D43</f>
        <v>53640</v>
      </c>
      <c r="E77" s="75">
        <f>E18+E43</f>
        <v>3360</v>
      </c>
      <c r="F77" s="74">
        <f>F18+F43</f>
        <v>0</v>
      </c>
      <c r="G77" s="73">
        <f>G18+G43</f>
        <v>2300</v>
      </c>
      <c r="H77" s="70">
        <f>H18+H43</f>
        <v>0</v>
      </c>
      <c r="I77" s="72">
        <f>I18+I43</f>
        <v>0</v>
      </c>
      <c r="J77" s="71">
        <f>J18+J43</f>
        <v>0</v>
      </c>
      <c r="K77" s="70">
        <f>K18+K43</f>
        <v>3750</v>
      </c>
      <c r="L77" s="72">
        <f>L18+L43</f>
        <v>4000</v>
      </c>
      <c r="M77" s="71">
        <f>M18+M43</f>
        <v>0</v>
      </c>
      <c r="N77" s="70">
        <f>N18+N43</f>
        <v>0</v>
      </c>
      <c r="O77" s="69">
        <f>O18+O43</f>
        <v>0</v>
      </c>
      <c r="P77" s="68">
        <f>SUM(D77:O77)</f>
        <v>67050</v>
      </c>
    </row>
    <row r="78" spans="1:17" ht="19.5" customHeight="1" x14ac:dyDescent="0.15">
      <c r="A78" s="15"/>
      <c r="B78" s="67" t="s">
        <v>8</v>
      </c>
      <c r="C78" s="66" t="s">
        <v>7</v>
      </c>
      <c r="D78" s="65">
        <f>D19+D44+D54</f>
        <v>9649</v>
      </c>
      <c r="E78" s="64">
        <f>E19+E44+E54</f>
        <v>8645</v>
      </c>
      <c r="F78" s="63">
        <f>F19+F44+F54</f>
        <v>4854</v>
      </c>
      <c r="G78" s="62">
        <f>G19+G44+G54</f>
        <v>12778</v>
      </c>
      <c r="H78" s="59">
        <f>H19+H44+H54</f>
        <v>20089</v>
      </c>
      <c r="I78" s="61">
        <f>I19+I44+I54</f>
        <v>7259</v>
      </c>
      <c r="J78" s="60">
        <f>J19+J44+J54</f>
        <v>5781</v>
      </c>
      <c r="K78" s="59">
        <f>K19+K44+K54</f>
        <v>4816</v>
      </c>
      <c r="L78" s="61">
        <f>L19+L44+L54</f>
        <v>3712</v>
      </c>
      <c r="M78" s="60">
        <f>M19+M44+M54</f>
        <v>5878</v>
      </c>
      <c r="N78" s="59">
        <f>N19+N44+N54</f>
        <v>5890</v>
      </c>
      <c r="O78" s="58">
        <f>O19+O44+O54</f>
        <v>18616</v>
      </c>
      <c r="P78" s="57">
        <f>SUM(D78:O78)</f>
        <v>107967</v>
      </c>
    </row>
    <row r="79" spans="1:17" ht="19.5" customHeight="1" thickBot="1" x14ac:dyDescent="0.2">
      <c r="A79" s="15"/>
      <c r="B79" s="46"/>
      <c r="C79" s="56" t="s">
        <v>6</v>
      </c>
      <c r="D79" s="55">
        <f>D20+D45+D55</f>
        <v>11967</v>
      </c>
      <c r="E79" s="54">
        <f>E20+E45+E55</f>
        <v>9087</v>
      </c>
      <c r="F79" s="53">
        <f>F20+F45+F55</f>
        <v>6590</v>
      </c>
      <c r="G79" s="52">
        <f>G20+G45+G55</f>
        <v>16886</v>
      </c>
      <c r="H79" s="49">
        <f>H20+H45+H55</f>
        <v>25162</v>
      </c>
      <c r="I79" s="51">
        <f>I20+I45+I55</f>
        <v>9823</v>
      </c>
      <c r="J79" s="50">
        <f>J20+J45+J55</f>
        <v>8940</v>
      </c>
      <c r="K79" s="49">
        <f>K20+K45+K55</f>
        <v>8144</v>
      </c>
      <c r="L79" s="51">
        <f>L20+L45+L55</f>
        <v>5548</v>
      </c>
      <c r="M79" s="50">
        <f>M20+M45+M55</f>
        <v>6691</v>
      </c>
      <c r="N79" s="49">
        <f>N20+N45+N55</f>
        <v>7195</v>
      </c>
      <c r="O79" s="48">
        <f>O20+O45+O55</f>
        <v>22880</v>
      </c>
      <c r="P79" s="47">
        <f>SUM(D79:O79)</f>
        <v>138913</v>
      </c>
    </row>
    <row r="80" spans="1:17" ht="19.5" customHeight="1" thickTop="1" thickBot="1" x14ac:dyDescent="0.2">
      <c r="A80" s="15"/>
      <c r="B80" s="46"/>
      <c r="C80" s="45" t="s">
        <v>5</v>
      </c>
      <c r="D80" s="44">
        <f>D21+D46+D58</f>
        <v>21616</v>
      </c>
      <c r="E80" s="43">
        <f>E21+E46+E58</f>
        <v>17732</v>
      </c>
      <c r="F80" s="42">
        <f>F21+F46+F58</f>
        <v>11444</v>
      </c>
      <c r="G80" s="41">
        <f>G21+G46+G58</f>
        <v>29664</v>
      </c>
      <c r="H80" s="38">
        <f>H21+H46+H58</f>
        <v>45251</v>
      </c>
      <c r="I80" s="40">
        <f>I21+I46+I58</f>
        <v>17082</v>
      </c>
      <c r="J80" s="39">
        <f>J21+J46+J58</f>
        <v>14721</v>
      </c>
      <c r="K80" s="38">
        <f>K21+K46+K58</f>
        <v>12960</v>
      </c>
      <c r="L80" s="40">
        <f>L21+L46+L58</f>
        <v>9260</v>
      </c>
      <c r="M80" s="39">
        <f>M21+M46+M58</f>
        <v>12569</v>
      </c>
      <c r="N80" s="38">
        <f>N21+N46+N58</f>
        <v>13085</v>
      </c>
      <c r="O80" s="37">
        <f>O21+O46+O58</f>
        <v>41496</v>
      </c>
      <c r="P80" s="36">
        <f>SUM(D80:O80)</f>
        <v>246880</v>
      </c>
    </row>
    <row r="81" spans="1:16" ht="19.5" customHeight="1" thickBot="1" x14ac:dyDescent="0.2">
      <c r="A81" s="15"/>
      <c r="B81" s="35"/>
      <c r="C81" s="30" t="s">
        <v>1</v>
      </c>
      <c r="D81" s="29">
        <f>D22+D47</f>
        <v>2980480</v>
      </c>
      <c r="E81" s="26">
        <f>E22+E47</f>
        <v>2626460</v>
      </c>
      <c r="F81" s="28">
        <f>F22+F47</f>
        <v>1441430</v>
      </c>
      <c r="G81" s="27">
        <f>G22+G47</f>
        <v>3961150</v>
      </c>
      <c r="H81" s="32">
        <f>H22+H47</f>
        <v>6037130</v>
      </c>
      <c r="I81" s="34">
        <f>I22+I47</f>
        <v>2109140</v>
      </c>
      <c r="J81" s="33">
        <f>J22+J47</f>
        <v>1370660</v>
      </c>
      <c r="K81" s="32">
        <f>K22+K47</f>
        <v>1259060</v>
      </c>
      <c r="L81" s="34">
        <f>L22+L47</f>
        <v>1126530</v>
      </c>
      <c r="M81" s="33">
        <f>M22+M47</f>
        <v>1818400</v>
      </c>
      <c r="N81" s="32">
        <f>N22+N47</f>
        <v>1782020</v>
      </c>
      <c r="O81" s="25">
        <f>O22+O47</f>
        <v>5906860</v>
      </c>
      <c r="P81" s="24">
        <f>SUM(D81:O81)</f>
        <v>32419320</v>
      </c>
    </row>
    <row r="82" spans="1:16" ht="19.5" customHeight="1" thickBot="1" x14ac:dyDescent="0.2">
      <c r="A82" s="15"/>
      <c r="B82" s="31" t="s">
        <v>4</v>
      </c>
      <c r="C82" s="30" t="s">
        <v>2</v>
      </c>
      <c r="D82" s="29">
        <f>D23+D48+D59</f>
        <v>14056</v>
      </c>
      <c r="E82" s="26">
        <f>E23+E48+E59</f>
        <v>13746</v>
      </c>
      <c r="F82" s="28">
        <f>F23+F48+F59</f>
        <v>11468</v>
      </c>
      <c r="G82" s="27">
        <f>G23+G48+G59</f>
        <v>24454</v>
      </c>
      <c r="H82" s="26">
        <f>H23+H48+H59</f>
        <v>32048</v>
      </c>
      <c r="I82" s="28">
        <f>I23+I48+I59</f>
        <v>10279</v>
      </c>
      <c r="J82" s="27">
        <f>J23+J48+J59</f>
        <v>14047</v>
      </c>
      <c r="K82" s="26">
        <f>K23+K48+K59</f>
        <v>13600</v>
      </c>
      <c r="L82" s="28">
        <f>L23+L48+L59</f>
        <v>7079</v>
      </c>
      <c r="M82" s="27">
        <f>M23+M48+M59</f>
        <v>7109</v>
      </c>
      <c r="N82" s="26">
        <f>N23+N48+N59</f>
        <v>12628</v>
      </c>
      <c r="O82" s="25">
        <f>O23+O48+O59</f>
        <v>19067</v>
      </c>
      <c r="P82" s="24">
        <f>SUM(D82:O82)</f>
        <v>179581</v>
      </c>
    </row>
    <row r="83" spans="1:16" ht="19.5" customHeight="1" x14ac:dyDescent="0.15">
      <c r="A83" s="15"/>
      <c r="B83" s="23"/>
      <c r="C83" s="22" t="s">
        <v>1</v>
      </c>
      <c r="D83" s="21">
        <f>D24+D49</f>
        <v>2681570</v>
      </c>
      <c r="E83" s="18">
        <f>E24+E49</f>
        <v>2930510</v>
      </c>
      <c r="F83" s="20">
        <f>F24+F49</f>
        <v>1893900</v>
      </c>
      <c r="G83" s="19">
        <f>G24+G49</f>
        <v>4672240</v>
      </c>
      <c r="H83" s="18">
        <f>H24+H49</f>
        <v>6611270</v>
      </c>
      <c r="I83" s="20">
        <f>I24+I49</f>
        <v>1521100</v>
      </c>
      <c r="J83" s="19">
        <f>J24+J49</f>
        <v>1939120</v>
      </c>
      <c r="K83" s="18">
        <f>K24+K49</f>
        <v>1776460</v>
      </c>
      <c r="L83" s="20">
        <f>L24+L49</f>
        <v>1024050</v>
      </c>
      <c r="M83" s="19">
        <f>M24+M49</f>
        <v>1250120</v>
      </c>
      <c r="N83" s="18">
        <f>N24+N49</f>
        <v>2014570</v>
      </c>
      <c r="O83" s="17">
        <f>O24+O49</f>
        <v>3296970</v>
      </c>
      <c r="P83" s="16">
        <f>SUM(D83:O83)</f>
        <v>31611880</v>
      </c>
    </row>
    <row r="84" spans="1:16" ht="19.5" customHeight="1" thickBot="1" x14ac:dyDescent="0.2">
      <c r="A84" s="15"/>
      <c r="B84" s="14" t="s">
        <v>3</v>
      </c>
      <c r="C84" s="11" t="s">
        <v>2</v>
      </c>
      <c r="D84" s="7">
        <f>IF(D80=0,"",D80-D82)</f>
        <v>7560</v>
      </c>
      <c r="E84" s="7">
        <f>IF(E80=0,"",E80-E82)</f>
        <v>3986</v>
      </c>
      <c r="F84" s="9">
        <f>IF(F80=0,"",F80-F82)</f>
        <v>-24</v>
      </c>
      <c r="G84" s="8">
        <f>IF(G80=0,"",G80-G82)</f>
        <v>5210</v>
      </c>
      <c r="H84" s="7">
        <f>IF(H80=0,"",H80-H82)</f>
        <v>13203</v>
      </c>
      <c r="I84" s="10">
        <f>IF(I80=0,"",I80-I82)</f>
        <v>6803</v>
      </c>
      <c r="J84" s="8">
        <f>IF(J80=0,"",J80-J82)</f>
        <v>674</v>
      </c>
      <c r="K84" s="7">
        <f>IF(K80=0,"",K80-K82)</f>
        <v>-640</v>
      </c>
      <c r="L84" s="9">
        <f>IF(L80=0,"",L80-L82)</f>
        <v>2181</v>
      </c>
      <c r="M84" s="8">
        <f>IF(M80=0,"",M80-M82)</f>
        <v>5460</v>
      </c>
      <c r="N84" s="7">
        <f>IF(N80=0,"",N80-N82)</f>
        <v>457</v>
      </c>
      <c r="O84" s="6">
        <f>IF(O80=0,"",O80-O82)</f>
        <v>22429</v>
      </c>
      <c r="P84" s="5">
        <f>SUM(D84:O84)</f>
        <v>67299</v>
      </c>
    </row>
    <row r="85" spans="1:16" ht="19.5" customHeight="1" thickBot="1" x14ac:dyDescent="0.2">
      <c r="A85" s="13"/>
      <c r="B85" s="12"/>
      <c r="C85" s="11" t="s">
        <v>1</v>
      </c>
      <c r="D85" s="7">
        <f>IF(D80=0,"",D81-D83)</f>
        <v>298910</v>
      </c>
      <c r="E85" s="7">
        <f>IF(E80=0,"",E81-E83)</f>
        <v>-304050</v>
      </c>
      <c r="F85" s="9">
        <f>IF(F80=0,"",F81-F83)</f>
        <v>-452470</v>
      </c>
      <c r="G85" s="8">
        <f>IF(G80=0,"",G81-G83)</f>
        <v>-711090</v>
      </c>
      <c r="H85" s="7">
        <f>IF(H80=0,"",H81-H83)</f>
        <v>-574140</v>
      </c>
      <c r="I85" s="10">
        <f>IF(I80=0,"",I81-I83)</f>
        <v>588040</v>
      </c>
      <c r="J85" s="8">
        <f>IF(J80=0,"",J81-J83)</f>
        <v>-568460</v>
      </c>
      <c r="K85" s="7">
        <f>IF(K80=0,"",K81-K83)</f>
        <v>-517400</v>
      </c>
      <c r="L85" s="9">
        <f>IF(L80=0,"",L81-L83)</f>
        <v>102480</v>
      </c>
      <c r="M85" s="8">
        <f>IF(M80=0,"",M81-M83)</f>
        <v>568280</v>
      </c>
      <c r="N85" s="7">
        <f>IF(N80=0,"",N81-N83)</f>
        <v>-232550</v>
      </c>
      <c r="O85" s="6">
        <f>IF(O80=0,"",O81-O83)</f>
        <v>2609890</v>
      </c>
      <c r="P85" s="5">
        <f>SUM(D85:O85)</f>
        <v>807440</v>
      </c>
    </row>
    <row r="86" spans="1:16" ht="5.25" customHeight="1" x14ac:dyDescent="0.15"/>
    <row r="87" spans="1:16" x14ac:dyDescent="0.15">
      <c r="B87" s="4" t="s">
        <v>0</v>
      </c>
      <c r="C87" s="2"/>
      <c r="D87" s="3"/>
      <c r="E87" s="3"/>
      <c r="F87" s="3"/>
      <c r="G87" s="2"/>
      <c r="H87" s="2"/>
    </row>
    <row r="88" spans="1:16" x14ac:dyDescent="0.15">
      <c r="C88" s="2"/>
      <c r="D88" s="3"/>
      <c r="E88" s="3"/>
      <c r="F88" s="3"/>
      <c r="G88" s="3"/>
      <c r="H88" s="2"/>
    </row>
    <row r="89" spans="1:16" x14ac:dyDescent="0.15">
      <c r="B89" s="2"/>
      <c r="C89" s="2"/>
      <c r="D89" s="2"/>
      <c r="E89" s="2"/>
      <c r="F89" s="2"/>
      <c r="G89" s="2"/>
      <c r="H89" s="2"/>
    </row>
  </sheetData>
  <mergeCells count="39">
    <mergeCell ref="B1:P1"/>
    <mergeCell ref="O2:P2"/>
    <mergeCell ref="A3:A26"/>
    <mergeCell ref="B3:C3"/>
    <mergeCell ref="B4:B7"/>
    <mergeCell ref="B8:B14"/>
    <mergeCell ref="C8:C9"/>
    <mergeCell ref="C10:C11"/>
    <mergeCell ref="C12:C13"/>
    <mergeCell ref="B15:B18"/>
    <mergeCell ref="B19:B22"/>
    <mergeCell ref="B23:B24"/>
    <mergeCell ref="B25:B26"/>
    <mergeCell ref="A28:A51"/>
    <mergeCell ref="B28:C28"/>
    <mergeCell ref="B29:B32"/>
    <mergeCell ref="B33:B39"/>
    <mergeCell ref="C33:C34"/>
    <mergeCell ref="C35:C36"/>
    <mergeCell ref="C37:C38"/>
    <mergeCell ref="B82:B83"/>
    <mergeCell ref="B40:B43"/>
    <mergeCell ref="B44:B47"/>
    <mergeCell ref="B48:B49"/>
    <mergeCell ref="B50:B51"/>
    <mergeCell ref="A53:A60"/>
    <mergeCell ref="B53:C53"/>
    <mergeCell ref="B54:B58"/>
    <mergeCell ref="C56:C57"/>
    <mergeCell ref="B84:B85"/>
    <mergeCell ref="A62:A85"/>
    <mergeCell ref="B62:C62"/>
    <mergeCell ref="B63:B66"/>
    <mergeCell ref="B67:B73"/>
    <mergeCell ref="C67:C68"/>
    <mergeCell ref="C69:C70"/>
    <mergeCell ref="C71:C72"/>
    <mergeCell ref="B74:B77"/>
    <mergeCell ref="B78:B81"/>
  </mergeCells>
  <phoneticPr fontId="2"/>
  <pageMargins left="0.74803149606299213" right="0.15748031496062992" top="0.43307086614173229" bottom="0.15748031496062992" header="0.31496062992125984" footer="0.19685039370078741"/>
  <pageSetup paperSize="9" scale="52" orientation="portrait" blackAndWhite="1" r:id="rId1"/>
  <headerFooter>
    <oddFooter>&amp;R&amp;6&amp;Z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R5年度 たて表  (2)</vt:lpstr>
      <vt:lpstr>'R5年度 たて表  (2)'!Print_Area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2024-10-29T03:20:37Z</cp:lastPrinted>
  <dcterms:created xsi:type="dcterms:W3CDTF">2024-10-29T03:19:59Z</dcterms:created>
  <dcterms:modified xsi:type="dcterms:W3CDTF">2024-10-29T03:21:02Z</dcterms:modified>
</cp:coreProperties>
</file>