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16.163.187\disk\R4\30　★共通事項★\290　他部局\221206デジタル推進戦略課庁内各所属保有データの提出について\提出\"/>
    </mc:Choice>
  </mc:AlternateContent>
  <bookViews>
    <workbookView xWindow="0" yWindow="0" windowWidth="20490" windowHeight="7530" tabRatio="655"/>
  </bookViews>
  <sheets>
    <sheet name="６－１ 概要" sheetId="19" r:id="rId1"/>
    <sheet name="６－２　幅員別林道現況表" sheetId="20" r:id="rId2"/>
    <sheet name="６－３　林道事業実績表" sheetId="21" r:id="rId3"/>
  </sheets>
  <externalReferences>
    <externalReference r:id="rId4"/>
    <externalReference r:id="rId5"/>
  </externalReferences>
  <definedNames>
    <definedName name="_xlnm.Print_Area" localSheetId="0">'６－１ 概要'!$A$1:$J$51</definedName>
    <definedName name="_xlnm.Print_Area" localSheetId="1">'６－２　幅員別林道現況表'!$A$1:$U$72</definedName>
    <definedName name="_xlnm.Print_Area" localSheetId="2">'６－３　林道事業実績表'!$A$1:$AJ$71</definedName>
    <definedName name="_xlnm.Print_Area">[1]素材価格!$I$1:$O$144</definedName>
    <definedName name="PRINT_AREA_MI">[1]素材価格!$I$1:$O$55</definedName>
    <definedName name="Print_Area2">[2]素材価格!$B$1:$H$78</definedName>
    <definedName name="_xlnm.Print_Titles" localSheetId="1">'６－２　幅員別林道現況表'!$2:$5</definedName>
    <definedName name="_xlnm.Print_Titles" localSheetId="2">'６－３　林道事業実績表'!$2:$4</definedName>
  </definedNames>
  <calcPr calcId="162913"/>
</workbook>
</file>

<file path=xl/calcChain.xml><?xml version="1.0" encoding="utf-8"?>
<calcChain xmlns="http://schemas.openxmlformats.org/spreadsheetml/2006/main">
  <c r="T63" i="20" l="1"/>
  <c r="T57" i="20"/>
  <c r="T47" i="20"/>
  <c r="T35" i="20"/>
  <c r="H66" i="20"/>
  <c r="H63" i="20"/>
  <c r="H61" i="20"/>
  <c r="H59" i="20"/>
  <c r="H50" i="20"/>
  <c r="H47" i="20"/>
  <c r="H17" i="20"/>
  <c r="S69" i="21" l="1"/>
  <c r="M69" i="21"/>
  <c r="S45" i="21"/>
  <c r="S44" i="21"/>
  <c r="M45" i="21"/>
  <c r="T45" i="21"/>
  <c r="T44" i="21"/>
  <c r="R45" i="21"/>
  <c r="R44" i="21"/>
  <c r="N45" i="21"/>
  <c r="L45" i="21"/>
  <c r="AD10" i="21" l="1"/>
  <c r="AC10" i="21"/>
  <c r="X69" i="21"/>
  <c r="W69" i="21"/>
  <c r="V69" i="21"/>
  <c r="X63" i="21"/>
  <c r="W63" i="21"/>
  <c r="V63" i="21"/>
  <c r="X48" i="21"/>
  <c r="W48" i="21"/>
  <c r="V48" i="21"/>
  <c r="X39" i="21"/>
  <c r="W39" i="21"/>
  <c r="V39" i="21"/>
  <c r="K67" i="21" l="1"/>
  <c r="J67" i="21"/>
  <c r="I67" i="21"/>
  <c r="K65" i="21"/>
  <c r="J65" i="21"/>
  <c r="I65" i="21"/>
  <c r="E67" i="21"/>
  <c r="D67" i="21"/>
  <c r="C67" i="21"/>
  <c r="K50" i="21" l="1"/>
  <c r="J50" i="21"/>
  <c r="I50" i="21"/>
  <c r="T61" i="21" l="1"/>
  <c r="R61" i="21"/>
  <c r="AJ26" i="21" l="1"/>
  <c r="AI26" i="21"/>
  <c r="AH26" i="21"/>
  <c r="AG24" i="21" l="1"/>
  <c r="AF24" i="21"/>
  <c r="AE24" i="21"/>
  <c r="AE17" i="21"/>
  <c r="AF17" i="21"/>
  <c r="AG17" i="21"/>
  <c r="Q11" i="19" l="1"/>
  <c r="T61" i="20" l="1"/>
  <c r="H57" i="20"/>
  <c r="AJ45" i="21"/>
  <c r="AI45" i="21"/>
  <c r="AH45" i="21"/>
  <c r="P11" i="19" l="1"/>
  <c r="N11" i="19"/>
  <c r="E9" i="19"/>
  <c r="E10" i="19" s="1"/>
  <c r="G9" i="19"/>
  <c r="T45" i="20"/>
  <c r="N63" i="21"/>
  <c r="L63" i="21"/>
  <c r="T58" i="21"/>
  <c r="T63" i="21" s="1"/>
  <c r="R58" i="21"/>
  <c r="F10" i="21"/>
  <c r="R63" i="21" l="1"/>
  <c r="O10" i="19"/>
  <c r="O11" i="19" s="1"/>
  <c r="R11" i="19" l="1"/>
  <c r="H11" i="19" s="1"/>
  <c r="T59" i="20"/>
  <c r="K47" i="20"/>
  <c r="K49" i="21" l="1"/>
  <c r="K52" i="21" s="1"/>
  <c r="J49" i="21"/>
  <c r="J52" i="21" s="1"/>
  <c r="I49" i="21"/>
  <c r="I52" i="21" s="1"/>
  <c r="E52" i="21"/>
  <c r="D52" i="21"/>
  <c r="C52" i="21"/>
  <c r="I11" i="19" l="1"/>
  <c r="K56" i="21" l="1"/>
  <c r="I56" i="21"/>
  <c r="K16" i="21"/>
  <c r="K17" i="21" s="1"/>
  <c r="J16" i="21"/>
  <c r="J17" i="21" s="1"/>
  <c r="I16" i="21"/>
  <c r="I17" i="21" s="1"/>
  <c r="E17" i="21"/>
  <c r="D17" i="21"/>
  <c r="C17" i="21"/>
  <c r="AG31" i="21"/>
  <c r="AF31" i="21"/>
  <c r="AE31" i="21"/>
  <c r="AG26" i="21"/>
  <c r="AF26" i="21"/>
  <c r="AE26" i="21"/>
  <c r="AG39" i="21"/>
  <c r="AE39" i="21"/>
  <c r="S68" i="20" l="1"/>
  <c r="R68" i="20"/>
  <c r="P68" i="20"/>
  <c r="O68" i="20"/>
  <c r="L68" i="20"/>
  <c r="I68" i="20"/>
  <c r="F68" i="20"/>
  <c r="D68" i="20"/>
  <c r="C68" i="20"/>
  <c r="S64" i="20"/>
  <c r="R64" i="20"/>
  <c r="P64" i="20"/>
  <c r="O64" i="20"/>
  <c r="L64" i="20"/>
  <c r="J64" i="20"/>
  <c r="J70" i="20" s="1"/>
  <c r="I64" i="20"/>
  <c r="G64" i="20"/>
  <c r="G70" i="20" s="1"/>
  <c r="F64" i="20"/>
  <c r="D64" i="20"/>
  <c r="C64" i="20"/>
  <c r="S53" i="20"/>
  <c r="R53" i="20"/>
  <c r="P53" i="20"/>
  <c r="O53" i="20"/>
  <c r="L53" i="20"/>
  <c r="I53" i="20"/>
  <c r="F53" i="20"/>
  <c r="D53" i="20"/>
  <c r="C53" i="20"/>
  <c r="S49" i="20"/>
  <c r="R49" i="20"/>
  <c r="P49" i="20"/>
  <c r="O49" i="20"/>
  <c r="I49" i="20"/>
  <c r="F49" i="20"/>
  <c r="F70" i="20" s="1"/>
  <c r="D49" i="20"/>
  <c r="C49" i="20"/>
  <c r="S46" i="20"/>
  <c r="R46" i="20"/>
  <c r="P46" i="20"/>
  <c r="O46" i="20"/>
  <c r="L46" i="20"/>
  <c r="I46" i="20"/>
  <c r="F46" i="20"/>
  <c r="D46" i="20"/>
  <c r="C46" i="20"/>
  <c r="S40" i="20"/>
  <c r="R40" i="20"/>
  <c r="P40" i="20"/>
  <c r="O40" i="20"/>
  <c r="L40" i="20"/>
  <c r="I40" i="20"/>
  <c r="F40" i="20"/>
  <c r="D40" i="20"/>
  <c r="C40" i="20"/>
  <c r="S32" i="20"/>
  <c r="R32" i="20"/>
  <c r="P32" i="20"/>
  <c r="O32" i="20"/>
  <c r="L32" i="20"/>
  <c r="I32" i="20"/>
  <c r="F32" i="20"/>
  <c r="D32" i="20"/>
  <c r="D70" i="20" s="1"/>
  <c r="C32" i="20"/>
  <c r="R27" i="20"/>
  <c r="O27" i="20"/>
  <c r="L27" i="20"/>
  <c r="I27" i="20"/>
  <c r="F27" i="20"/>
  <c r="E27" i="20"/>
  <c r="C27" i="20"/>
  <c r="S25" i="20"/>
  <c r="R25" i="20"/>
  <c r="P25" i="20"/>
  <c r="P70" i="20" s="1"/>
  <c r="O25" i="20"/>
  <c r="I25" i="20"/>
  <c r="F25" i="20"/>
  <c r="D25" i="20"/>
  <c r="C25" i="20"/>
  <c r="S18" i="20"/>
  <c r="S70" i="20" s="1"/>
  <c r="R18" i="20"/>
  <c r="R70" i="20" s="1"/>
  <c r="L18" i="20"/>
  <c r="L70" i="20" s="1"/>
  <c r="I18" i="20"/>
  <c r="I70" i="20" s="1"/>
  <c r="F18" i="20"/>
  <c r="E18" i="20"/>
  <c r="C18" i="20"/>
  <c r="C70" i="20" s="1"/>
  <c r="N68" i="20"/>
  <c r="K68" i="20"/>
  <c r="E68" i="20"/>
  <c r="N64" i="20"/>
  <c r="K64" i="20"/>
  <c r="E64" i="20"/>
  <c r="N53" i="20"/>
  <c r="K53" i="20"/>
  <c r="E53" i="20"/>
  <c r="K49" i="20"/>
  <c r="E49" i="20"/>
  <c r="N46" i="20"/>
  <c r="K46" i="20"/>
  <c r="E46" i="20"/>
  <c r="N40" i="20"/>
  <c r="E40" i="20"/>
  <c r="N32" i="20"/>
  <c r="K32" i="20"/>
  <c r="E32" i="20"/>
  <c r="N27" i="20"/>
  <c r="K27" i="20"/>
  <c r="K25" i="20"/>
  <c r="E25" i="20"/>
  <c r="N18" i="20"/>
  <c r="N70" i="20" s="1"/>
  <c r="K18" i="20"/>
  <c r="Q67" i="20"/>
  <c r="Q66" i="20"/>
  <c r="Q65" i="20"/>
  <c r="Q63" i="20"/>
  <c r="Q62" i="20"/>
  <c r="Q61" i="20"/>
  <c r="Q60" i="20"/>
  <c r="Q59" i="20"/>
  <c r="Q58" i="20"/>
  <c r="Q57" i="20"/>
  <c r="Q56" i="20"/>
  <c r="Q55" i="20"/>
  <c r="Q54" i="20"/>
  <c r="Q52" i="20"/>
  <c r="Q51" i="20"/>
  <c r="Q50" i="20"/>
  <c r="Q47" i="20"/>
  <c r="Q49" i="20" s="1"/>
  <c r="Q45" i="20"/>
  <c r="Q44" i="20"/>
  <c r="Q43" i="20"/>
  <c r="Q41" i="20"/>
  <c r="Q46" i="20" s="1"/>
  <c r="Q39" i="20"/>
  <c r="Q38" i="20"/>
  <c r="Q37" i="20"/>
  <c r="Q36" i="20"/>
  <c r="Q35" i="20"/>
  <c r="Q33" i="20"/>
  <c r="Q30" i="20"/>
  <c r="Q28" i="20"/>
  <c r="Q32" i="20" s="1"/>
  <c r="Q26" i="20"/>
  <c r="Q27" i="20" s="1"/>
  <c r="Q24" i="20"/>
  <c r="Q22" i="20"/>
  <c r="Q21" i="20"/>
  <c r="Q20" i="20"/>
  <c r="Q25" i="20" s="1"/>
  <c r="Q17" i="20"/>
  <c r="Q16" i="20"/>
  <c r="Q13" i="20"/>
  <c r="Q53" i="20" l="1"/>
  <c r="Q68" i="20"/>
  <c r="E70" i="20"/>
  <c r="Q18" i="20"/>
  <c r="Q64" i="20"/>
  <c r="T40" i="20"/>
  <c r="T32" i="20"/>
  <c r="T27" i="20"/>
  <c r="T25" i="20"/>
  <c r="T18" i="20"/>
  <c r="H53" i="20"/>
  <c r="H46" i="20"/>
  <c r="H40" i="20"/>
  <c r="H32" i="20"/>
  <c r="H25" i="20"/>
  <c r="H18" i="20"/>
  <c r="AH69" i="21"/>
  <c r="AH10" i="21" s="1"/>
  <c r="AJ69" i="21" l="1"/>
  <c r="AJ10" i="21" s="1"/>
  <c r="AI69" i="21"/>
  <c r="AI10" i="21" s="1"/>
  <c r="J62" i="21"/>
  <c r="K62" i="21"/>
  <c r="I58" i="21"/>
  <c r="J58" i="21"/>
  <c r="H10" i="19" l="1"/>
  <c r="I10" i="19"/>
  <c r="F10" i="19"/>
  <c r="H12" i="19"/>
  <c r="I12" i="19"/>
  <c r="F12" i="19"/>
  <c r="G12" i="19"/>
  <c r="G10" i="19"/>
  <c r="K34" i="20" l="1"/>
  <c r="H49" i="20"/>
  <c r="O17" i="20"/>
  <c r="O16" i="20"/>
  <c r="K40" i="20" l="1"/>
  <c r="K70" i="20" s="1"/>
  <c r="Q34" i="20"/>
  <c r="Q40" i="20" s="1"/>
  <c r="Q70" i="20" s="1"/>
  <c r="O18" i="20"/>
  <c r="O70" i="20" s="1"/>
  <c r="K58" i="21"/>
  <c r="AG45" i="21" l="1"/>
  <c r="AF45" i="21"/>
  <c r="AE45" i="21"/>
  <c r="AG52" i="21"/>
  <c r="AF52" i="21"/>
  <c r="AE52" i="21"/>
  <c r="T46" i="20" l="1"/>
  <c r="AG48" i="21" l="1"/>
  <c r="AF48" i="21"/>
  <c r="AE48" i="21"/>
  <c r="AG63" i="21"/>
  <c r="AF63" i="21"/>
  <c r="AE63" i="21"/>
  <c r="AG67" i="21"/>
  <c r="AF67" i="21"/>
  <c r="AE67" i="21"/>
  <c r="E63" i="21"/>
  <c r="D63" i="21"/>
  <c r="C63" i="21"/>
  <c r="T69" i="21" l="1"/>
  <c r="R69" i="21"/>
  <c r="AE69" i="21"/>
  <c r="AG69" i="21"/>
  <c r="AF69" i="21"/>
  <c r="N69" i="21"/>
  <c r="L69" i="21"/>
  <c r="I62" i="21"/>
  <c r="K60" i="21"/>
  <c r="J60" i="21"/>
  <c r="J63" i="21" s="1"/>
  <c r="I60" i="21"/>
  <c r="K63" i="21" l="1"/>
  <c r="I63" i="21"/>
  <c r="K46" i="21"/>
  <c r="K48" i="21" s="1"/>
  <c r="J46" i="21"/>
  <c r="J48" i="21" s="1"/>
  <c r="I46" i="21"/>
  <c r="I48" i="21" s="1"/>
  <c r="E48" i="21"/>
  <c r="D48" i="21"/>
  <c r="C48" i="21"/>
  <c r="T68" i="20" l="1"/>
  <c r="H64" i="20"/>
  <c r="R11" i="20"/>
  <c r="O11" i="20"/>
  <c r="N11" i="20"/>
  <c r="L11" i="20"/>
  <c r="K11" i="20"/>
  <c r="I11" i="20"/>
  <c r="F11" i="20"/>
  <c r="D11" i="20"/>
  <c r="C11" i="20"/>
  <c r="H68" i="20"/>
  <c r="T64" i="20"/>
  <c r="T53" i="20"/>
  <c r="T49" i="20"/>
  <c r="H27" i="20"/>
  <c r="S11" i="20"/>
  <c r="P11" i="20"/>
  <c r="M11" i="20"/>
  <c r="J11" i="20"/>
  <c r="G11" i="20"/>
  <c r="T70" i="20" l="1"/>
  <c r="T11" i="20" s="1"/>
  <c r="T73" i="20" s="1"/>
  <c r="H70" i="20"/>
  <c r="H11" i="20" s="1"/>
  <c r="H73" i="20" s="1"/>
  <c r="E11" i="20"/>
  <c r="Q11" i="20"/>
  <c r="Q73" i="20" s="1"/>
  <c r="K69" i="21" l="1"/>
  <c r="I69" i="21"/>
  <c r="E69" i="21"/>
  <c r="C69" i="21"/>
  <c r="D69" i="21"/>
  <c r="AF10" i="21" l="1"/>
  <c r="AG10" i="21"/>
  <c r="AE10" i="21"/>
  <c r="X10" i="21"/>
  <c r="W10" i="21"/>
  <c r="V10" i="21"/>
  <c r="AB10" i="21" s="1"/>
  <c r="S10" i="21"/>
  <c r="T10" i="21"/>
  <c r="R10" i="21"/>
  <c r="N10" i="21"/>
  <c r="M10" i="21"/>
  <c r="L10" i="21"/>
  <c r="K10" i="21"/>
  <c r="I10" i="21"/>
  <c r="E10" i="21"/>
  <c r="C10" i="21"/>
  <c r="H10" i="21"/>
  <c r="G10" i="21"/>
  <c r="AA10" i="21"/>
  <c r="Z10" i="21"/>
  <c r="Y10" i="21"/>
  <c r="Q10" i="21"/>
  <c r="P10" i="21"/>
  <c r="O10" i="21"/>
  <c r="D10" i="21" l="1"/>
  <c r="J69" i="21"/>
  <c r="J10" i="21" s="1"/>
</calcChain>
</file>

<file path=xl/comments1.xml><?xml version="1.0" encoding="utf-8"?>
<comments xmlns="http://schemas.openxmlformats.org/spreadsheetml/2006/main">
  <authors>
    <author>kumamoto</author>
  </authors>
  <commentList>
    <comment ref="R10" authorId="0" shapeId="0">
      <text>
        <r>
          <rPr>
            <sz val="9"/>
            <color indexed="81"/>
            <rFont val="ＭＳ Ｐゴシック"/>
            <family val="3"/>
            <charset val="128"/>
          </rPr>
          <t>森林整備課の数値を入力する必要があります。</t>
        </r>
      </text>
    </comment>
  </commentList>
</comments>
</file>

<file path=xl/sharedStrings.xml><?xml version="1.0" encoding="utf-8"?>
<sst xmlns="http://schemas.openxmlformats.org/spreadsheetml/2006/main" count="2597" uniqueCount="201">
  <si>
    <t>市町村</t>
    <rPh sb="0" eb="3">
      <t>シチョウソン</t>
    </rPh>
    <phoneticPr fontId="2"/>
  </si>
  <si>
    <t>熊本市</t>
    <rPh sb="0" eb="3">
      <t>クマモトシ</t>
    </rPh>
    <phoneticPr fontId="2"/>
  </si>
  <si>
    <t>熊本管内計</t>
    <rPh sb="0" eb="2">
      <t>クマモト</t>
    </rPh>
    <rPh sb="2" eb="4">
      <t>カンナイ</t>
    </rPh>
    <rPh sb="4" eb="5">
      <t>ケイ</t>
    </rPh>
    <phoneticPr fontId="2"/>
  </si>
  <si>
    <t>宇土市</t>
    <rPh sb="0" eb="3">
      <t>ウトシ</t>
    </rPh>
    <phoneticPr fontId="2"/>
  </si>
  <si>
    <t>宇城管内計</t>
    <rPh sb="0" eb="1">
      <t>ノキ</t>
    </rPh>
    <rPh sb="1" eb="2">
      <t>シロ</t>
    </rPh>
    <rPh sb="2" eb="4">
      <t>カンナイ</t>
    </rPh>
    <rPh sb="4" eb="5">
      <t>ケイ</t>
    </rPh>
    <phoneticPr fontId="2"/>
  </si>
  <si>
    <t>荒尾市</t>
    <rPh sb="0" eb="3">
      <t>アラオシ</t>
    </rPh>
    <phoneticPr fontId="2"/>
  </si>
  <si>
    <t>玉名市</t>
    <rPh sb="0" eb="3">
      <t>タマナシ</t>
    </rPh>
    <phoneticPr fontId="2"/>
  </si>
  <si>
    <t>玉東町</t>
    <rPh sb="0" eb="3">
      <t>ギョクトウマチ</t>
    </rPh>
    <phoneticPr fontId="2"/>
  </si>
  <si>
    <t>南関町</t>
    <rPh sb="0" eb="3">
      <t>ナンカンマチ</t>
    </rPh>
    <phoneticPr fontId="2"/>
  </si>
  <si>
    <t>長洲町</t>
    <rPh sb="0" eb="3">
      <t>ナガスマチ</t>
    </rPh>
    <phoneticPr fontId="2"/>
  </si>
  <si>
    <t>玉名管内計</t>
    <rPh sb="0" eb="2">
      <t>タマナ</t>
    </rPh>
    <rPh sb="2" eb="4">
      <t>カンナイ</t>
    </rPh>
    <rPh sb="4" eb="5">
      <t>ケイ</t>
    </rPh>
    <phoneticPr fontId="2"/>
  </si>
  <si>
    <t>山鹿市</t>
    <rPh sb="0" eb="3">
      <t>ヤマガシ</t>
    </rPh>
    <phoneticPr fontId="2"/>
  </si>
  <si>
    <t>鹿本管内計</t>
    <rPh sb="0" eb="2">
      <t>カモト</t>
    </rPh>
    <rPh sb="2" eb="4">
      <t>カンナイ</t>
    </rPh>
    <rPh sb="4" eb="5">
      <t>ケイ</t>
    </rPh>
    <phoneticPr fontId="2"/>
  </si>
  <si>
    <t>菊池市</t>
    <rPh sb="0" eb="3">
      <t>キクチシ</t>
    </rPh>
    <phoneticPr fontId="2"/>
  </si>
  <si>
    <t>大津町</t>
    <rPh sb="0" eb="2">
      <t>オオツ</t>
    </rPh>
    <rPh sb="2" eb="3">
      <t>マチ</t>
    </rPh>
    <phoneticPr fontId="2"/>
  </si>
  <si>
    <t>菊陽町</t>
    <rPh sb="0" eb="2">
      <t>キクヨウ</t>
    </rPh>
    <rPh sb="2" eb="3">
      <t>マチ</t>
    </rPh>
    <phoneticPr fontId="2"/>
  </si>
  <si>
    <t>菊池管内計</t>
    <rPh sb="0" eb="2">
      <t>キクチ</t>
    </rPh>
    <rPh sb="2" eb="4">
      <t>カンナイ</t>
    </rPh>
    <rPh sb="4" eb="5">
      <t>ケイ</t>
    </rPh>
    <phoneticPr fontId="2"/>
  </si>
  <si>
    <t>南小国町</t>
    <rPh sb="0" eb="4">
      <t>ミナミオグニマチ</t>
    </rPh>
    <phoneticPr fontId="2"/>
  </si>
  <si>
    <t>小国町</t>
    <rPh sb="0" eb="3">
      <t>オグニマチ</t>
    </rPh>
    <phoneticPr fontId="2"/>
  </si>
  <si>
    <t>産山村</t>
    <rPh sb="0" eb="3">
      <t>ウブヤマムラ</t>
    </rPh>
    <phoneticPr fontId="2"/>
  </si>
  <si>
    <t>高森町</t>
    <rPh sb="0" eb="3">
      <t>タカモリマチ</t>
    </rPh>
    <phoneticPr fontId="2"/>
  </si>
  <si>
    <t>西原村</t>
    <rPh sb="0" eb="2">
      <t>ニシハラ</t>
    </rPh>
    <rPh sb="2" eb="3">
      <t>ソン</t>
    </rPh>
    <phoneticPr fontId="2"/>
  </si>
  <si>
    <t>阿蘇管内計</t>
    <rPh sb="0" eb="2">
      <t>アソ</t>
    </rPh>
    <rPh sb="2" eb="4">
      <t>カンナイ</t>
    </rPh>
    <rPh sb="4" eb="5">
      <t>ケイ</t>
    </rPh>
    <phoneticPr fontId="2"/>
  </si>
  <si>
    <t>御船町</t>
    <rPh sb="0" eb="3">
      <t>ミフネマチ</t>
    </rPh>
    <phoneticPr fontId="2"/>
  </si>
  <si>
    <t>嘉島町</t>
    <rPh sb="0" eb="3">
      <t>カシママチ</t>
    </rPh>
    <phoneticPr fontId="2"/>
  </si>
  <si>
    <t>益城町</t>
    <rPh sb="0" eb="3">
      <t>マシキマチ</t>
    </rPh>
    <phoneticPr fontId="2"/>
  </si>
  <si>
    <t>甲佐町</t>
    <rPh sb="0" eb="3">
      <t>コウサマチ</t>
    </rPh>
    <phoneticPr fontId="2"/>
  </si>
  <si>
    <t>上益城管内計</t>
    <rPh sb="0" eb="3">
      <t>カミマシキ</t>
    </rPh>
    <rPh sb="3" eb="5">
      <t>カンナイ</t>
    </rPh>
    <rPh sb="5" eb="6">
      <t>ケイ</t>
    </rPh>
    <phoneticPr fontId="2"/>
  </si>
  <si>
    <t>八代市</t>
    <rPh sb="0" eb="3">
      <t>ヤツシロシ</t>
    </rPh>
    <phoneticPr fontId="2"/>
  </si>
  <si>
    <t>八代管内計</t>
    <rPh sb="0" eb="2">
      <t>ハチダイ</t>
    </rPh>
    <rPh sb="2" eb="4">
      <t>カンナイ</t>
    </rPh>
    <rPh sb="4" eb="5">
      <t>ケイ</t>
    </rPh>
    <phoneticPr fontId="2"/>
  </si>
  <si>
    <t>水俣市</t>
    <rPh sb="0" eb="3">
      <t>ミナマタシ</t>
    </rPh>
    <phoneticPr fontId="2"/>
  </si>
  <si>
    <t>芦北町</t>
    <rPh sb="0" eb="2">
      <t>アシキタ</t>
    </rPh>
    <rPh sb="2" eb="3">
      <t>マチ</t>
    </rPh>
    <phoneticPr fontId="2"/>
  </si>
  <si>
    <t>津奈木町</t>
    <rPh sb="0" eb="4">
      <t>ツナギマチ</t>
    </rPh>
    <phoneticPr fontId="2"/>
  </si>
  <si>
    <t>芦北管内計</t>
    <rPh sb="0" eb="2">
      <t>アシキタ</t>
    </rPh>
    <rPh sb="2" eb="4">
      <t>カンナイ</t>
    </rPh>
    <rPh sb="4" eb="5">
      <t>ケイ</t>
    </rPh>
    <phoneticPr fontId="2"/>
  </si>
  <si>
    <t>人吉市</t>
    <rPh sb="0" eb="3">
      <t>ヒトヨシシ</t>
    </rPh>
    <phoneticPr fontId="2"/>
  </si>
  <si>
    <t>錦町</t>
    <rPh sb="0" eb="2">
      <t>ニシキマチ</t>
    </rPh>
    <phoneticPr fontId="2"/>
  </si>
  <si>
    <t>多良木町</t>
    <rPh sb="0" eb="4">
      <t>タラギマチ</t>
    </rPh>
    <phoneticPr fontId="2"/>
  </si>
  <si>
    <t>湯前町</t>
    <rPh sb="0" eb="3">
      <t>ユノマエマチ</t>
    </rPh>
    <phoneticPr fontId="2"/>
  </si>
  <si>
    <t>水上村</t>
    <rPh sb="0" eb="3">
      <t>ミズカミムラ</t>
    </rPh>
    <phoneticPr fontId="2"/>
  </si>
  <si>
    <t>相良村</t>
    <rPh sb="0" eb="3">
      <t>サガラムラ</t>
    </rPh>
    <phoneticPr fontId="2"/>
  </si>
  <si>
    <t>五木村</t>
    <rPh sb="0" eb="3">
      <t>イツキムラ</t>
    </rPh>
    <phoneticPr fontId="2"/>
  </si>
  <si>
    <t>山江村</t>
    <rPh sb="0" eb="3">
      <t>ヤマエムラ</t>
    </rPh>
    <phoneticPr fontId="2"/>
  </si>
  <si>
    <t>球磨村</t>
    <rPh sb="0" eb="3">
      <t>クマムラ</t>
    </rPh>
    <phoneticPr fontId="2"/>
  </si>
  <si>
    <t>球磨管内計</t>
    <rPh sb="0" eb="2">
      <t>クマ</t>
    </rPh>
    <rPh sb="2" eb="4">
      <t>カンナイ</t>
    </rPh>
    <rPh sb="4" eb="5">
      <t>ケイ</t>
    </rPh>
    <phoneticPr fontId="2"/>
  </si>
  <si>
    <t>苓北町</t>
    <rPh sb="0" eb="3">
      <t>レイホクマチ</t>
    </rPh>
    <phoneticPr fontId="2"/>
  </si>
  <si>
    <t>天草管内計</t>
    <rPh sb="0" eb="2">
      <t>アマクサ</t>
    </rPh>
    <rPh sb="2" eb="4">
      <t>カンナイ</t>
    </rPh>
    <rPh sb="4" eb="5">
      <t>ケイ</t>
    </rPh>
    <phoneticPr fontId="2"/>
  </si>
  <si>
    <t>全県合計</t>
    <rPh sb="0" eb="2">
      <t>ゼンケン</t>
    </rPh>
    <rPh sb="2" eb="4">
      <t>ゴウケイ</t>
    </rPh>
    <phoneticPr fontId="2"/>
  </si>
  <si>
    <t>区分</t>
    <rPh sb="0" eb="2">
      <t>クブン</t>
    </rPh>
    <phoneticPr fontId="2"/>
  </si>
  <si>
    <t>区　分　</t>
    <rPh sb="0" eb="1">
      <t>ク</t>
    </rPh>
    <rPh sb="2" eb="3">
      <t>ブン</t>
    </rPh>
    <phoneticPr fontId="2"/>
  </si>
  <si>
    <t>林　　　　　　道</t>
    <rPh sb="0" eb="8">
      <t>リンドウ</t>
    </rPh>
    <phoneticPr fontId="2"/>
  </si>
  <si>
    <t>舗　装　済</t>
    <rPh sb="0" eb="3">
      <t>ホソウ</t>
    </rPh>
    <rPh sb="4" eb="5">
      <t>ス</t>
    </rPh>
    <phoneticPr fontId="2"/>
  </si>
  <si>
    <t>4.0ｍ以上～5.0ｍ未満</t>
    <rPh sb="4" eb="6">
      <t>イジョウ</t>
    </rPh>
    <rPh sb="11" eb="13">
      <t>ミマン</t>
    </rPh>
    <phoneticPr fontId="2"/>
  </si>
  <si>
    <t>3.0ｍ以上～4.0ｍ未満</t>
    <rPh sb="4" eb="6">
      <t>イジョウ</t>
    </rPh>
    <phoneticPr fontId="2"/>
  </si>
  <si>
    <t>計</t>
    <rPh sb="0" eb="1">
      <t>ケイ</t>
    </rPh>
    <phoneticPr fontId="2"/>
  </si>
  <si>
    <t>路線数</t>
    <rPh sb="0" eb="3">
      <t>ロセンスウ</t>
    </rPh>
    <phoneticPr fontId="2"/>
  </si>
  <si>
    <t>延　長</t>
    <rPh sb="0" eb="3">
      <t>エンチョウ</t>
    </rPh>
    <phoneticPr fontId="2"/>
  </si>
  <si>
    <t>林　道　開　設</t>
    <rPh sb="0" eb="3">
      <t>リンドウ</t>
    </rPh>
    <rPh sb="4" eb="7">
      <t>カイセツ</t>
    </rPh>
    <phoneticPr fontId="2"/>
  </si>
  <si>
    <t>林　道　改　良</t>
    <rPh sb="0" eb="3">
      <t>リンドウ</t>
    </rPh>
    <rPh sb="4" eb="7">
      <t>カイリョウ</t>
    </rPh>
    <phoneticPr fontId="2"/>
  </si>
  <si>
    <t>ふるさと改良</t>
    <rPh sb="4" eb="6">
      <t>カイリョウ</t>
    </rPh>
    <phoneticPr fontId="2"/>
  </si>
  <si>
    <t>林　道　舗　装</t>
    <rPh sb="0" eb="3">
      <t>リンドウ</t>
    </rPh>
    <rPh sb="4" eb="7">
      <t>ホソウ</t>
    </rPh>
    <phoneticPr fontId="2"/>
  </si>
  <si>
    <t>ふるさと舗装</t>
    <rPh sb="4" eb="6">
      <t>ホソウ</t>
    </rPh>
    <phoneticPr fontId="2"/>
  </si>
  <si>
    <t>災　害　復　旧</t>
    <rPh sb="0" eb="3">
      <t>サイガイ</t>
    </rPh>
    <rPh sb="4" eb="7">
      <t>フッキュウ</t>
    </rPh>
    <phoneticPr fontId="2"/>
  </si>
  <si>
    <t>延長</t>
    <rPh sb="0" eb="2">
      <t>エンチョウ</t>
    </rPh>
    <phoneticPr fontId="2"/>
  </si>
  <si>
    <t>事業費</t>
    <rPh sb="0" eb="3">
      <t>ジギョウヒ</t>
    </rPh>
    <phoneticPr fontId="2"/>
  </si>
  <si>
    <t>延長　km</t>
  </si>
  <si>
    <t>平成10年度</t>
  </si>
  <si>
    <t>目標林内道路</t>
    <rPh sb="0" eb="2">
      <t>モクヒョウ</t>
    </rPh>
    <rPh sb="2" eb="4">
      <t>リンナイ</t>
    </rPh>
    <rPh sb="4" eb="6">
      <t>ドウロ</t>
    </rPh>
    <phoneticPr fontId="2"/>
  </si>
  <si>
    <t>年度</t>
    <rPh sb="0" eb="2">
      <t>ネンド</t>
    </rPh>
    <phoneticPr fontId="2"/>
  </si>
  <si>
    <t>民有林面積</t>
    <rPh sb="0" eb="3">
      <t>ミンユウリン</t>
    </rPh>
    <rPh sb="3" eb="5">
      <t>メンセキ</t>
    </rPh>
    <phoneticPr fontId="2"/>
  </si>
  <si>
    <t>道路</t>
    <rPh sb="0" eb="2">
      <t>ドウロ</t>
    </rPh>
    <phoneticPr fontId="2"/>
  </si>
  <si>
    <t>内公道</t>
    <rPh sb="0" eb="1">
      <t>ウチ</t>
    </rPh>
    <rPh sb="1" eb="3">
      <t>コウドウ</t>
    </rPh>
    <phoneticPr fontId="2"/>
  </si>
  <si>
    <t>内林道</t>
    <rPh sb="0" eb="1">
      <t>ウチ</t>
    </rPh>
    <rPh sb="1" eb="3">
      <t>リンドウ</t>
    </rPh>
    <phoneticPr fontId="2"/>
  </si>
  <si>
    <t>備考</t>
    <rPh sb="0" eb="2">
      <t>ビコウ</t>
    </rPh>
    <phoneticPr fontId="2"/>
  </si>
  <si>
    <t>延長・密度</t>
    <rPh sb="0" eb="2">
      <t>エンチョウ</t>
    </rPh>
    <rPh sb="3" eb="5">
      <t>ミツド</t>
    </rPh>
    <phoneticPr fontId="2"/>
  </si>
  <si>
    <t>既設</t>
    <rPh sb="0" eb="2">
      <t>キセツ</t>
    </rPh>
    <phoneticPr fontId="2"/>
  </si>
  <si>
    <t>要開設</t>
    <rPh sb="0" eb="1">
      <t>ヨウ</t>
    </rPh>
    <rPh sb="1" eb="3">
      <t>カイセツ</t>
    </rPh>
    <phoneticPr fontId="2"/>
  </si>
  <si>
    <t>延長　km</t>
    <rPh sb="0" eb="2">
      <t>エンチョウ</t>
    </rPh>
    <phoneticPr fontId="2"/>
  </si>
  <si>
    <t>密度　ｍ/ha</t>
    <rPh sb="0" eb="2">
      <t>ミツド</t>
    </rPh>
    <phoneticPr fontId="2"/>
  </si>
  <si>
    <t>末現況</t>
    <rPh sb="0" eb="1">
      <t>マツ</t>
    </rPh>
    <rPh sb="1" eb="3">
      <t>ゲンキョウ</t>
    </rPh>
    <phoneticPr fontId="2"/>
  </si>
  <si>
    <t>補助</t>
    <rPh sb="0" eb="2">
      <t>ホジョ</t>
    </rPh>
    <phoneticPr fontId="2"/>
  </si>
  <si>
    <t>平成11年度</t>
  </si>
  <si>
    <t>八代管内計</t>
    <rPh sb="0" eb="2">
      <t>ヤツシロ</t>
    </rPh>
    <rPh sb="2" eb="5">
      <t>カンナイケイ</t>
    </rPh>
    <phoneticPr fontId="2"/>
  </si>
  <si>
    <t xml:space="preserve">-  </t>
  </si>
  <si>
    <t>平成12年度</t>
  </si>
  <si>
    <t>【グラフデータ：印刷しない】</t>
    <rPh sb="8" eb="10">
      <t>インサツ</t>
    </rPh>
    <phoneticPr fontId="2"/>
  </si>
  <si>
    <t>延　　　　長　（ｍ）</t>
    <rPh sb="0" eb="1">
      <t>エン</t>
    </rPh>
    <rPh sb="5" eb="6">
      <t>チョウ</t>
    </rPh>
    <phoneticPr fontId="2"/>
  </si>
  <si>
    <t>事　　業　　費　（千円）</t>
    <rPh sb="0" eb="1">
      <t>コト</t>
    </rPh>
    <rPh sb="3" eb="4">
      <t>ギョウ</t>
    </rPh>
    <rPh sb="6" eb="7">
      <t>ヒ</t>
    </rPh>
    <rPh sb="9" eb="11">
      <t>センエン</t>
    </rPh>
    <phoneticPr fontId="2"/>
  </si>
  <si>
    <t>単県林道（開設を除く）</t>
    <rPh sb="0" eb="1">
      <t>タン</t>
    </rPh>
    <rPh sb="1" eb="2">
      <t>ケン</t>
    </rPh>
    <rPh sb="2" eb="4">
      <t>リンドウ</t>
    </rPh>
    <rPh sb="5" eb="7">
      <t>カイセツ</t>
    </rPh>
    <rPh sb="8" eb="9">
      <t>ノゾ</t>
    </rPh>
    <phoneticPr fontId="2"/>
  </si>
  <si>
    <t>あさぎり町</t>
    <rPh sb="4" eb="5">
      <t>マチ</t>
    </rPh>
    <phoneticPr fontId="2"/>
  </si>
  <si>
    <t>あさぎり町</t>
  </si>
  <si>
    <t>平成14年度</t>
  </si>
  <si>
    <t>平成13年度</t>
  </si>
  <si>
    <t>宇城市</t>
    <rPh sb="0" eb="2">
      <t>ウシロ</t>
    </rPh>
    <rPh sb="2" eb="3">
      <t>シ</t>
    </rPh>
    <phoneticPr fontId="2"/>
  </si>
  <si>
    <t>美里町</t>
    <rPh sb="0" eb="3">
      <t>ミサトチョウ</t>
    </rPh>
    <phoneticPr fontId="2"/>
  </si>
  <si>
    <t>阿蘇市</t>
    <rPh sb="0" eb="2">
      <t>アソ</t>
    </rPh>
    <rPh sb="2" eb="3">
      <t>シ</t>
    </rPh>
    <phoneticPr fontId="2"/>
  </si>
  <si>
    <t>南阿蘇村</t>
    <rPh sb="0" eb="1">
      <t>ミナミ</t>
    </rPh>
    <rPh sb="1" eb="3">
      <t>アソ</t>
    </rPh>
    <rPh sb="3" eb="4">
      <t>ムラ</t>
    </rPh>
    <phoneticPr fontId="2"/>
  </si>
  <si>
    <t>山都町</t>
    <rPh sb="0" eb="3">
      <t>ヤマトチョウ</t>
    </rPh>
    <phoneticPr fontId="2"/>
  </si>
  <si>
    <t>上天草市</t>
    <rPh sb="0" eb="1">
      <t>カミ</t>
    </rPh>
    <rPh sb="1" eb="3">
      <t>アマクサ</t>
    </rPh>
    <rPh sb="3" eb="4">
      <t>シ</t>
    </rPh>
    <phoneticPr fontId="2"/>
  </si>
  <si>
    <t>全幅員5.0ｍ以上</t>
    <rPh sb="0" eb="1">
      <t>ゼン</t>
    </rPh>
    <rPh sb="1" eb="3">
      <t>フクイン</t>
    </rPh>
    <rPh sb="7" eb="9">
      <t>イジョウ</t>
    </rPh>
    <phoneticPr fontId="2"/>
  </si>
  <si>
    <t>平成16年度</t>
  </si>
  <si>
    <t>天草市</t>
    <rPh sb="0" eb="2">
      <t>アマクサ</t>
    </rPh>
    <rPh sb="2" eb="3">
      <t>シ</t>
    </rPh>
    <phoneticPr fontId="2"/>
  </si>
  <si>
    <t>氷川町</t>
    <rPh sb="0" eb="2">
      <t>ヒカワ</t>
    </rPh>
    <rPh sb="2" eb="3">
      <t>チョウ</t>
    </rPh>
    <phoneticPr fontId="2"/>
  </si>
  <si>
    <t>合志市</t>
    <rPh sb="0" eb="2">
      <t>ゴウシ</t>
    </rPh>
    <rPh sb="2" eb="3">
      <t>シ</t>
    </rPh>
    <phoneticPr fontId="2"/>
  </si>
  <si>
    <t>注：路線数は延べ路線数としている。</t>
    <rPh sb="0" eb="1">
      <t>チュウ</t>
    </rPh>
    <rPh sb="2" eb="4">
      <t>ロセン</t>
    </rPh>
    <rPh sb="4" eb="5">
      <t>カズ</t>
    </rPh>
    <rPh sb="6" eb="7">
      <t>ノ</t>
    </rPh>
    <rPh sb="8" eb="10">
      <t>ロセン</t>
    </rPh>
    <rPh sb="10" eb="11">
      <t>カズ</t>
    </rPh>
    <phoneticPr fontId="2"/>
  </si>
  <si>
    <t>　　林道改良には集落林道の改良を含まない。</t>
    <rPh sb="2" eb="6">
      <t>リンドウカイリョウ</t>
    </rPh>
    <rPh sb="8" eb="10">
      <t>シュウラク</t>
    </rPh>
    <rPh sb="10" eb="12">
      <t>リンドウ</t>
    </rPh>
    <rPh sb="13" eb="15">
      <t>カイリョウ</t>
    </rPh>
    <rPh sb="16" eb="17">
      <t>フク</t>
    </rPh>
    <phoneticPr fontId="2"/>
  </si>
  <si>
    <t>和水町</t>
    <rPh sb="0" eb="2">
      <t>ワスイ</t>
    </rPh>
    <rPh sb="2" eb="3">
      <t>マチ</t>
    </rPh>
    <phoneticPr fontId="2"/>
  </si>
  <si>
    <t>氷川町</t>
    <rPh sb="0" eb="2">
      <t>ヒカワ</t>
    </rPh>
    <rPh sb="2" eb="3">
      <t>マチ</t>
    </rPh>
    <phoneticPr fontId="2"/>
  </si>
  <si>
    <t>平成15年度</t>
  </si>
  <si>
    <t>合志市</t>
    <rPh sb="0" eb="3">
      <t>コウシシ</t>
    </rPh>
    <phoneticPr fontId="2"/>
  </si>
  <si>
    <t>ふるさと林道開設</t>
    <rPh sb="4" eb="5">
      <t>バヤシ</t>
    </rPh>
    <rPh sb="5" eb="6">
      <t>ミチ</t>
    </rPh>
    <rPh sb="6" eb="8">
      <t>カイセツ</t>
    </rPh>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</si>
  <si>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</si>
  <si>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</si>
  <si>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</si>
  <si>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</si>
  <si>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</si>
  <si>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</si>
  <si>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</si>
  <si>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</si>
  <si>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</si>
  <si>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</si>
  <si>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</si>
  <si>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</si>
  <si>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</si>
  <si>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</si>
  <si>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</si>
  <si>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</si>
  <si>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</si>
  <si>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</si>
  <si>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</si>
  <si>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</si>
  <si>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</si>
  <si>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</si>
  <si>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平成17年度</t>
  </si>
  <si>
    <t>－</t>
  </si>
  <si>
    <t>平成18年度</t>
  </si>
  <si>
    <t>平成19年度</t>
  </si>
  <si>
    <t>平成21年度</t>
  </si>
  <si>
    <t>注：他市町村と連絡している路線については、路線数を起点側市町村に裸書き、連絡する他の市町村に（　　）書きとしている。</t>
    <rPh sb="0" eb="1">
      <t>チュウ</t>
    </rPh>
    <rPh sb="2" eb="3">
      <t>タ</t>
    </rPh>
    <rPh sb="3" eb="6">
      <t>シチョウソン</t>
    </rPh>
    <rPh sb="7" eb="9">
      <t>レンラク</t>
    </rPh>
    <rPh sb="13" eb="15">
      <t>ロセン</t>
    </rPh>
    <rPh sb="21" eb="23">
      <t>ロセン</t>
    </rPh>
    <rPh sb="23" eb="24">
      <t>スウ</t>
    </rPh>
    <rPh sb="25" eb="27">
      <t>キテン</t>
    </rPh>
    <rPh sb="27" eb="28">
      <t>ガワ</t>
    </rPh>
    <rPh sb="28" eb="31">
      <t>シチョウソン</t>
    </rPh>
    <rPh sb="32" eb="33">
      <t>ハダカ</t>
    </rPh>
    <rPh sb="33" eb="34">
      <t>カ</t>
    </rPh>
    <rPh sb="36" eb="38">
      <t>レンラク</t>
    </rPh>
    <rPh sb="40" eb="41">
      <t>タ</t>
    </rPh>
    <rPh sb="42" eb="45">
      <t>シチョウソン</t>
    </rPh>
    <rPh sb="50" eb="51">
      <t>カ</t>
    </rPh>
    <phoneticPr fontId="2"/>
  </si>
  <si>
    <t>（単位）延長：ｍ</t>
    <rPh sb="1" eb="3">
      <t>タンイ</t>
    </rPh>
    <rPh sb="4" eb="6">
      <t>エンチョウ</t>
    </rPh>
    <phoneticPr fontId="2"/>
  </si>
  <si>
    <t>（単位）事業費：千円、延長：ｍ</t>
    <rPh sb="1" eb="3">
      <t>タンイ</t>
    </rPh>
    <rPh sb="4" eb="7">
      <t>ジギョウヒ</t>
    </rPh>
    <rPh sb="8" eb="10">
      <t>センエン</t>
    </rPh>
    <rPh sb="11" eb="13">
      <t>エンチョウ</t>
    </rPh>
    <phoneticPr fontId="2"/>
  </si>
  <si>
    <t>和水町</t>
    <rPh sb="0" eb="3">
      <t>ワスイチョウ</t>
    </rPh>
    <phoneticPr fontId="2"/>
  </si>
  <si>
    <t>ha</t>
    <phoneticPr fontId="2"/>
  </si>
  <si>
    <t>密度　ｍ/ha</t>
    <phoneticPr fontId="2"/>
  </si>
  <si>
    <t>単県</t>
    <phoneticPr fontId="2"/>
  </si>
  <si>
    <t>林構</t>
    <phoneticPr fontId="2"/>
  </si>
  <si>
    <t>ふるさと</t>
    <phoneticPr fontId="2"/>
  </si>
  <si>
    <t>-</t>
    <phoneticPr fontId="2"/>
  </si>
  <si>
    <t>3.0ｍ未満</t>
    <phoneticPr fontId="2"/>
  </si>
  <si>
    <t>平成22年度</t>
    <rPh sb="0" eb="2">
      <t>ヘイセイ</t>
    </rPh>
    <rPh sb="4" eb="6">
      <t>ネンド</t>
    </rPh>
    <phoneticPr fontId="2"/>
  </si>
  <si>
    <t>平成23年度</t>
    <rPh sb="0" eb="2">
      <t>ヘイセイ</t>
    </rPh>
    <rPh sb="4" eb="6">
      <t>ネンド</t>
    </rPh>
    <phoneticPr fontId="2"/>
  </si>
  <si>
    <r>
      <t>平成24年度</t>
    </r>
    <r>
      <rPr>
        <sz val="9"/>
        <rFont val="ＭＳ Ｐ明朝"/>
        <family val="1"/>
        <charset val="128"/>
      </rPr>
      <t/>
    </r>
    <rPh sb="0" eb="2">
      <t>ヘイセイ</t>
    </rPh>
    <rPh sb="4" eb="6">
      <t>ネンド</t>
    </rPh>
    <phoneticPr fontId="2"/>
  </si>
  <si>
    <t xml:space="preserve">-  </t>
    <phoneticPr fontId="2"/>
  </si>
  <si>
    <t xml:space="preserve">-  </t>
    <phoneticPr fontId="2"/>
  </si>
  <si>
    <t xml:space="preserve">-  </t>
    <phoneticPr fontId="2"/>
  </si>
  <si>
    <t>平成24年度</t>
    <rPh sb="0" eb="2">
      <t>ヘイセイ</t>
    </rPh>
    <rPh sb="4" eb="6">
      <t>ネンド</t>
    </rPh>
    <phoneticPr fontId="2"/>
  </si>
  <si>
    <t>平成25年度</t>
    <rPh sb="0" eb="2">
      <t>ヘイセイ</t>
    </rPh>
    <rPh sb="4" eb="6">
      <t>ネンド</t>
    </rPh>
    <phoneticPr fontId="2"/>
  </si>
  <si>
    <t>平成26年度</t>
    <rPh sb="0" eb="2">
      <t>ヘイセイ</t>
    </rPh>
    <rPh sb="4" eb="6">
      <t>ネンド</t>
    </rPh>
    <phoneticPr fontId="2"/>
  </si>
  <si>
    <t>-</t>
  </si>
  <si>
    <t>平成24年度</t>
  </si>
  <si>
    <t>平成27年度</t>
    <rPh sb="0" eb="2">
      <t>ヘイセイ</t>
    </rPh>
    <rPh sb="4" eb="6">
      <t>ネンド</t>
    </rPh>
    <phoneticPr fontId="2"/>
  </si>
  <si>
    <t>平成20年度</t>
  </si>
  <si>
    <t>平成 9年度</t>
    <phoneticPr fontId="2"/>
  </si>
  <si>
    <t>民有林林道等整備計画（延長及び密度）</t>
    <rPh sb="0" eb="2">
      <t>ミンユウ</t>
    </rPh>
    <rPh sb="3" eb="5">
      <t>リンドウ</t>
    </rPh>
    <rPh sb="5" eb="6">
      <t>トウ</t>
    </rPh>
    <rPh sb="6" eb="8">
      <t>セイビ</t>
    </rPh>
    <rPh sb="8" eb="10">
      <t>ケイカク</t>
    </rPh>
    <rPh sb="11" eb="13">
      <t>エンチョウ</t>
    </rPh>
    <rPh sb="13" eb="14">
      <t>オヨ</t>
    </rPh>
    <rPh sb="15" eb="17">
      <t>ミツド</t>
    </rPh>
    <phoneticPr fontId="2"/>
  </si>
  <si>
    <t>Ｈ28年度</t>
    <rPh sb="3" eb="5">
      <t>ネンド</t>
    </rPh>
    <phoneticPr fontId="2"/>
  </si>
  <si>
    <t>～88年度</t>
    <rPh sb="3" eb="5">
      <t>ネンド</t>
    </rPh>
    <phoneticPr fontId="2"/>
  </si>
  <si>
    <r>
      <t>平成28年度</t>
    </r>
    <r>
      <rPr>
        <sz val="9"/>
        <rFont val="ＭＳ Ｐ明朝"/>
        <family val="1"/>
        <charset val="128"/>
      </rPr>
      <t/>
    </r>
    <rPh sb="0" eb="2">
      <t>ヘイセイ</t>
    </rPh>
    <rPh sb="4" eb="6">
      <t>ネンド</t>
    </rPh>
    <phoneticPr fontId="2"/>
  </si>
  <si>
    <t>平成28年度</t>
    <rPh sb="0" eb="2">
      <t>ヘイセイ</t>
    </rPh>
    <rPh sb="4" eb="6">
      <t>ネンド</t>
    </rPh>
    <phoneticPr fontId="2"/>
  </si>
  <si>
    <t>平成24年度</t>
    <phoneticPr fontId="2"/>
  </si>
  <si>
    <t>平成28年度</t>
  </si>
  <si>
    <t>平成29年度</t>
  </si>
  <si>
    <r>
      <t>平成29年度</t>
    </r>
    <r>
      <rPr>
        <sz val="9"/>
        <rFont val="ＭＳ Ｐ明朝"/>
        <family val="1"/>
        <charset val="128"/>
      </rPr>
      <t/>
    </r>
    <rPh sb="0" eb="2">
      <t>ヘイセイ</t>
    </rPh>
    <rPh sb="4" eb="6">
      <t>ネンド</t>
    </rPh>
    <phoneticPr fontId="2"/>
  </si>
  <si>
    <t>舗装</t>
    <rPh sb="0" eb="2">
      <t>ホソウ</t>
    </rPh>
    <phoneticPr fontId="2"/>
  </si>
  <si>
    <t>平成29年度</t>
    <rPh sb="0" eb="2">
      <t>ヘイセイ</t>
    </rPh>
    <rPh sb="4" eb="6">
      <t>ネンド</t>
    </rPh>
    <phoneticPr fontId="2"/>
  </si>
  <si>
    <t>既設</t>
    <rPh sb="0" eb="2">
      <t>キセツ</t>
    </rPh>
    <phoneticPr fontId="2"/>
  </si>
  <si>
    <t>H28</t>
    <phoneticPr fontId="2"/>
  </si>
  <si>
    <t>H29</t>
  </si>
  <si>
    <t>H30</t>
  </si>
  <si>
    <t>林道</t>
    <rPh sb="0" eb="2">
      <t>リンドウ</t>
    </rPh>
    <phoneticPr fontId="2"/>
  </si>
  <si>
    <t>林業専用道（規格相当）含む</t>
    <rPh sb="0" eb="2">
      <t>リンギョウ</t>
    </rPh>
    <rPh sb="2" eb="5">
      <t>センヨウドウ</t>
    </rPh>
    <rPh sb="6" eb="8">
      <t>キカク</t>
    </rPh>
    <rPh sb="8" eb="10">
      <t>ソウトウ</t>
    </rPh>
    <rPh sb="11" eb="12">
      <t>フク</t>
    </rPh>
    <phoneticPr fontId="2"/>
  </si>
  <si>
    <t>平成30年度</t>
  </si>
  <si>
    <r>
      <t>平成30年度</t>
    </r>
    <r>
      <rPr>
        <sz val="9"/>
        <rFont val="ＭＳ Ｐ明朝"/>
        <family val="1"/>
        <charset val="128"/>
      </rPr>
      <t/>
    </r>
    <rPh sb="0" eb="2">
      <t>ヘイセイ</t>
    </rPh>
    <rPh sb="4" eb="6">
      <t>ネンド</t>
    </rPh>
    <phoneticPr fontId="2"/>
  </si>
  <si>
    <t>平成30年度</t>
    <rPh sb="0" eb="2">
      <t>ヘイセイ</t>
    </rPh>
    <rPh sb="4" eb="6">
      <t>ネンド</t>
    </rPh>
    <phoneticPr fontId="2"/>
  </si>
  <si>
    <t>　　小数点以下の端数の関係で合計が一致しない場合がある。</t>
    <rPh sb="2" eb="5">
      <t>ショウスウテン</t>
    </rPh>
    <rPh sb="5" eb="7">
      <t>イカ</t>
    </rPh>
    <rPh sb="8" eb="10">
      <t>ハスウ</t>
    </rPh>
    <rPh sb="11" eb="13">
      <t>カンケイ</t>
    </rPh>
    <rPh sb="14" eb="16">
      <t>ゴウケイ</t>
    </rPh>
    <rPh sb="17" eb="19">
      <t>イッチ</t>
    </rPh>
    <rPh sb="22" eb="24">
      <t>バアイ</t>
    </rPh>
    <phoneticPr fontId="2"/>
  </si>
  <si>
    <t>R1</t>
    <phoneticPr fontId="2"/>
  </si>
  <si>
    <t>令和元年度</t>
    <rPh sb="0" eb="2">
      <t>レイワ</t>
    </rPh>
    <rPh sb="2" eb="3">
      <t>ゲン</t>
    </rPh>
    <rPh sb="3" eb="5">
      <t>ネンド</t>
    </rPh>
    <phoneticPr fontId="2"/>
  </si>
  <si>
    <t>令和元年度</t>
    <rPh sb="0" eb="2">
      <t>レイワ</t>
    </rPh>
    <rPh sb="2" eb="3">
      <t>ゲン</t>
    </rPh>
    <phoneticPr fontId="2"/>
  </si>
  <si>
    <t>改良</t>
    <rPh sb="0" eb="2">
      <t>カイリョウ</t>
    </rPh>
    <phoneticPr fontId="2"/>
  </si>
  <si>
    <r>
      <t>令和元年度</t>
    </r>
    <r>
      <rPr>
        <sz val="9"/>
        <rFont val="ＭＳ Ｐ明朝"/>
        <family val="1"/>
        <charset val="128"/>
      </rPr>
      <t/>
    </r>
    <rPh sb="0" eb="2">
      <t>レイワ</t>
    </rPh>
    <rPh sb="2" eb="3">
      <t>ゲン</t>
    </rPh>
    <rPh sb="3" eb="5">
      <t>ネンド</t>
    </rPh>
    <phoneticPr fontId="2"/>
  </si>
  <si>
    <t>単位：Km</t>
    <rPh sb="0" eb="2">
      <t>タンイ</t>
    </rPh>
    <phoneticPr fontId="2"/>
  </si>
  <si>
    <r>
      <t>　林道は、多面的機能を有する森林の適切な整備、保全を図り、効率的な林業経営や農山村地域の振興のために必要不可欠な施設であり、熊本県森林・林業・木材産業基本計画に基づき実施している。
　なお、民有林林道等整備計画及び令和</t>
    </r>
    <r>
      <rPr>
        <sz val="12"/>
        <color rgb="FFFF0000"/>
        <rFont val="ＭＳ 明朝"/>
        <family val="1"/>
        <charset val="128"/>
      </rPr>
      <t>２</t>
    </r>
    <r>
      <rPr>
        <sz val="12"/>
        <color theme="1"/>
        <rFont val="ＭＳ 明朝"/>
        <family val="1"/>
        <charset val="128"/>
      </rPr>
      <t>年度（20</t>
    </r>
    <r>
      <rPr>
        <sz val="12"/>
        <color rgb="FFFF0000"/>
        <rFont val="ＭＳ 明朝"/>
        <family val="1"/>
        <charset val="128"/>
      </rPr>
      <t>20</t>
    </r>
    <r>
      <rPr>
        <sz val="12"/>
        <color theme="1"/>
        <rFont val="ＭＳ 明朝"/>
        <family val="1"/>
        <charset val="128"/>
      </rPr>
      <t xml:space="preserve">年度）末の状況は以下のとおりである。 </t>
    </r>
    <rPh sb="1" eb="3">
      <t>リンドウ</t>
    </rPh>
    <rPh sb="5" eb="8">
      <t>タメンテキ</t>
    </rPh>
    <rPh sb="8" eb="10">
      <t>キノウ</t>
    </rPh>
    <rPh sb="11" eb="12">
      <t>ユウ</t>
    </rPh>
    <rPh sb="14" eb="16">
      <t>シンリン</t>
    </rPh>
    <rPh sb="17" eb="19">
      <t>テキセツ</t>
    </rPh>
    <rPh sb="20" eb="22">
      <t>セイビ</t>
    </rPh>
    <rPh sb="23" eb="25">
      <t>ホゼン</t>
    </rPh>
    <rPh sb="26" eb="27">
      <t>ハカ</t>
    </rPh>
    <rPh sb="29" eb="32">
      <t>コウリツテキ</t>
    </rPh>
    <rPh sb="33" eb="35">
      <t>リンギョウ</t>
    </rPh>
    <rPh sb="35" eb="37">
      <t>ケイエイ</t>
    </rPh>
    <rPh sb="38" eb="41">
      <t>ノウサンソン</t>
    </rPh>
    <rPh sb="41" eb="43">
      <t>チイキ</t>
    </rPh>
    <rPh sb="44" eb="46">
      <t>シンコウ</t>
    </rPh>
    <rPh sb="50" eb="52">
      <t>ヒツヨウ</t>
    </rPh>
    <rPh sb="52" eb="55">
      <t>フカケツ</t>
    </rPh>
    <rPh sb="56" eb="58">
      <t>シセツ</t>
    </rPh>
    <rPh sb="62" eb="65">
      <t>クマモトケン</t>
    </rPh>
    <rPh sb="68" eb="70">
      <t>リンギョウ</t>
    </rPh>
    <rPh sb="71" eb="73">
      <t>モクザイ</t>
    </rPh>
    <rPh sb="73" eb="75">
      <t>サンギョウ</t>
    </rPh>
    <rPh sb="80" eb="81">
      <t>モト</t>
    </rPh>
    <rPh sb="83" eb="85">
      <t>ジッシ</t>
    </rPh>
    <rPh sb="95" eb="98">
      <t>ミンユウリン</t>
    </rPh>
    <rPh sb="98" eb="100">
      <t>リンドウ</t>
    </rPh>
    <rPh sb="100" eb="101">
      <t>トウ</t>
    </rPh>
    <rPh sb="101" eb="103">
      <t>セイビ</t>
    </rPh>
    <rPh sb="107" eb="109">
      <t>レイワ</t>
    </rPh>
    <rPh sb="117" eb="119">
      <t>ネンド</t>
    </rPh>
    <phoneticPr fontId="2"/>
  </si>
  <si>
    <r>
      <t>Ｒ</t>
    </r>
    <r>
      <rPr>
        <sz val="12"/>
        <color rgb="FFFF0000"/>
        <rFont val="ＭＳ 明朝"/>
        <family val="1"/>
        <charset val="128"/>
      </rPr>
      <t>２</t>
    </r>
    <r>
      <rPr>
        <sz val="12"/>
        <color theme="1"/>
        <rFont val="ＭＳ 明朝"/>
        <family val="1"/>
        <charset val="128"/>
      </rPr>
      <t>年度</t>
    </r>
    <rPh sb="2" eb="4">
      <t>ネンド</t>
    </rPh>
    <phoneticPr fontId="2"/>
  </si>
  <si>
    <t>令和２年度</t>
    <rPh sb="0" eb="2">
      <t>レイワ</t>
    </rPh>
    <rPh sb="3" eb="5">
      <t>ネンド</t>
    </rPh>
    <phoneticPr fontId="2"/>
  </si>
  <si>
    <t>R2</t>
    <phoneticPr fontId="2"/>
  </si>
  <si>
    <t>ha</t>
  </si>
  <si>
    <t>密度　ｍ/ha</t>
  </si>
  <si>
    <t>注：民有林面積は令和3年（2021年）4月現在、林道に林業専用道(規格相当を含む)を含む</t>
    <rPh sb="0" eb="1">
      <t>チュウ</t>
    </rPh>
    <rPh sb="2" eb="5">
      <t>ミンユウリン</t>
    </rPh>
    <rPh sb="5" eb="7">
      <t>メンセキ</t>
    </rPh>
    <rPh sb="8" eb="10">
      <t>レイワ</t>
    </rPh>
    <rPh sb="11" eb="12">
      <t>ネン</t>
    </rPh>
    <rPh sb="12" eb="13">
      <t>ヘイネン</t>
    </rPh>
    <rPh sb="17" eb="18">
      <t>ネン</t>
    </rPh>
    <rPh sb="20" eb="21">
      <t>ガツ</t>
    </rPh>
    <rPh sb="21" eb="23">
      <t>ゲンザイ</t>
    </rPh>
    <rPh sb="24" eb="26">
      <t>リンドウ</t>
    </rPh>
    <rPh sb="27" eb="29">
      <t>リンギョウ</t>
    </rPh>
    <rPh sb="29" eb="32">
      <t>センヨウドウ</t>
    </rPh>
    <rPh sb="33" eb="35">
      <t>キカク</t>
    </rPh>
    <rPh sb="35" eb="37">
      <t>ソウトウ</t>
    </rPh>
    <rPh sb="38" eb="39">
      <t>フク</t>
    </rPh>
    <rPh sb="42" eb="43">
      <t>フク</t>
    </rPh>
    <phoneticPr fontId="2"/>
  </si>
  <si>
    <r>
      <t>令和２年度</t>
    </r>
    <r>
      <rPr>
        <sz val="9"/>
        <rFont val="ＭＳ Ｐ明朝"/>
        <family val="1"/>
        <charset val="128"/>
      </rPr>
      <t/>
    </r>
    <rPh sb="0" eb="2">
      <t>レイワ</t>
    </rPh>
    <rPh sb="3" eb="5">
      <t>ネンド</t>
    </rPh>
    <phoneticPr fontId="2"/>
  </si>
  <si>
    <t>令和２年度</t>
    <rPh sb="0" eb="2">
      <t>レイワ</t>
    </rPh>
    <phoneticPr fontId="2"/>
  </si>
  <si>
    <t>　概　　要</t>
    <rPh sb="1" eb="2">
      <t>オオムネ</t>
    </rPh>
    <rPh sb="4" eb="5">
      <t>ヨウ</t>
    </rPh>
    <phoneticPr fontId="2"/>
  </si>
  <si>
    <t>　幅員別林道現況表</t>
    <rPh sb="1" eb="3">
      <t>フクイン</t>
    </rPh>
    <rPh sb="3" eb="4">
      <t>ベツ</t>
    </rPh>
    <rPh sb="4" eb="6">
      <t>リンドウ</t>
    </rPh>
    <rPh sb="6" eb="8">
      <t>ゲンキョウ</t>
    </rPh>
    <rPh sb="8" eb="9">
      <t>ヒョウ</t>
    </rPh>
    <phoneticPr fontId="2"/>
  </si>
  <si>
    <t>　林道事業実績表</t>
    <rPh sb="1" eb="3">
      <t>リンドウ</t>
    </rPh>
    <rPh sb="3" eb="5">
      <t>ジギョウ</t>
    </rPh>
    <rPh sb="5" eb="7">
      <t>ジッセキ</t>
    </rPh>
    <rPh sb="7" eb="8">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</si>
</sst>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 "/>
    <numFmt numFmtId="179" formatCode="#,##0.0_ "/>
    <numFmt numFmtId="180" formatCode="0_);[Red]\(0\)"/>
    <numFmt numFmtId="181" formatCode="#,##0_ ;[Red]\-#,##0\ "/>
    <numFmt numFmtId="182" formatCode="#,##0.000;[Red]\-#,##0.000"/>
  </numFmts>
  <fonts count="38">
    <font>
      <sz val="9"/>
      <name val="ＭＳ Ｐ明朝"/>
      <family val="1"/>
      <charset val="128"/>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indexed="81"/>
      <name val="ＭＳ Ｐゴシック"/>
      <family val="3"/>
      <charset val="128"/>
    </font>
    <font>
      <sz val="12"/>
      <color theme="1"/>
      <name val="ＭＳ 明朝"/>
      <family val="1"/>
      <charset val="128"/>
    </font>
    <font>
      <sz val="11"/>
      <color theme="1"/>
      <name val="ＭＳ 明朝"/>
      <family val="1"/>
      <charset val="128"/>
    </font>
    <font>
      <sz val="9"/>
      <color theme="1"/>
      <name val="ＭＳ Ｐ明朝"/>
      <family val="1"/>
      <charset val="128"/>
    </font>
    <font>
      <sz val="9"/>
      <color theme="1"/>
      <name val="ＭＳ 明朝"/>
      <family val="1"/>
      <charset val="128"/>
    </font>
    <font>
      <sz val="11"/>
      <color theme="1"/>
      <name val="ＭＳ Ｐゴシック"/>
      <family val="3"/>
      <charset val="128"/>
    </font>
    <font>
      <sz val="14"/>
      <color theme="1"/>
      <name val="ＭＳ ゴシック"/>
      <family val="3"/>
      <charset val="128"/>
    </font>
    <font>
      <sz val="9"/>
      <color theme="1"/>
      <name val="明朝"/>
      <family val="1"/>
      <charset val="128"/>
    </font>
    <font>
      <sz val="12"/>
      <color theme="1"/>
      <name val="明朝"/>
      <family val="1"/>
      <charset val="128"/>
    </font>
    <font>
      <sz val="12"/>
      <color theme="1"/>
      <name val="ＭＳ Ｐ明朝"/>
      <family val="1"/>
      <charset val="128"/>
    </font>
    <font>
      <sz val="10"/>
      <color theme="1"/>
      <name val="ＭＳ 明朝"/>
      <family val="1"/>
      <charset val="128"/>
    </font>
    <font>
      <sz val="9"/>
      <color theme="1"/>
      <name val="ＭＳ Ｐゴシック"/>
      <family val="3"/>
      <charset val="128"/>
    </font>
    <font>
      <sz val="12"/>
      <color rgb="FFFF0000"/>
      <name val="ＭＳ 明朝"/>
      <family val="1"/>
      <charset val="128"/>
    </font>
    <font>
      <sz val="9"/>
      <color rgb="FFFF0000"/>
      <name val="ＭＳ Ｐゴシック"/>
      <family val="3"/>
      <charset val="128"/>
    </font>
    <font>
      <sz val="11"/>
      <color rgb="FFFF0000"/>
      <name val="ＭＳ Ｐゴシック"/>
      <family val="3"/>
      <charset val="128"/>
    </font>
    <font>
      <sz val="12"/>
      <color rgb="FFFF0000"/>
      <name val="ＭＳ Ｐ明朝"/>
      <family val="1"/>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3">
    <border>
      <left/>
      <right/>
      <top/>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thin">
        <color indexed="64"/>
      </left>
      <right/>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33">
    <xf numFmtId="0" fontId="0" fillId="0" borderId="0"/>
    <xf numFmtId="38" fontId="1" fillId="0" borderId="0" applyFont="0" applyFill="0" applyBorder="0" applyAlignment="0" applyProtection="0"/>
    <xf numFmtId="0" fontId="4" fillId="0" borderId="0"/>
    <xf numFmtId="0" fontId="1" fillId="0" borderId="0"/>
    <xf numFmtId="0" fontId="3" fillId="0" borderId="0"/>
    <xf numFmtId="38" fontId="1" fillId="0" borderId="0" applyFont="0" applyFill="0" applyBorder="0" applyAlignment="0" applyProtection="0"/>
    <xf numFmtId="0" fontId="1" fillId="0" borderId="0">
      <alignment horizontal="right"/>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8" borderId="69" applyNumberFormat="0" applyAlignment="0" applyProtection="0">
      <alignment vertical="center"/>
    </xf>
    <xf numFmtId="0" fontId="8" fillId="8" borderId="69" applyNumberFormat="0" applyAlignment="0" applyProtection="0">
      <alignment vertical="center"/>
    </xf>
    <xf numFmtId="0" fontId="8" fillId="8" borderId="69" applyNumberFormat="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9" fontId="1" fillId="0" borderId="0" applyFont="0" applyFill="0" applyBorder="0" applyAlignment="0" applyProtection="0"/>
    <xf numFmtId="0" fontId="5" fillId="9" borderId="70" applyNumberFormat="0" applyFont="0" applyAlignment="0" applyProtection="0">
      <alignment vertical="center"/>
    </xf>
    <xf numFmtId="0" fontId="5" fillId="9" borderId="70" applyNumberFormat="0" applyFont="0" applyAlignment="0" applyProtection="0">
      <alignment vertical="center"/>
    </xf>
    <xf numFmtId="0" fontId="5" fillId="9" borderId="70" applyNumberFormat="0" applyFont="0" applyAlignment="0" applyProtection="0">
      <alignment vertical="center"/>
    </xf>
    <xf numFmtId="0" fontId="10" fillId="0" borderId="68" applyNumberFormat="0" applyFill="0" applyAlignment="0" applyProtection="0">
      <alignment vertical="center"/>
    </xf>
    <xf numFmtId="0" fontId="10" fillId="0" borderId="68" applyNumberFormat="0" applyFill="0" applyAlignment="0" applyProtection="0">
      <alignment vertical="center"/>
    </xf>
    <xf numFmtId="0" fontId="10" fillId="0" borderId="68"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7" borderId="66" applyNumberFormat="0" applyAlignment="0" applyProtection="0">
      <alignment vertical="center"/>
    </xf>
    <xf numFmtId="0" fontId="12" fillId="7" borderId="66" applyNumberFormat="0" applyAlignment="0" applyProtection="0">
      <alignment vertical="center"/>
    </xf>
    <xf numFmtId="0" fontId="12" fillId="7" borderId="66" applyNumberForma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3" applyNumberFormat="0" applyFill="0" applyAlignment="0" applyProtection="0">
      <alignment vertical="center"/>
    </xf>
    <xf numFmtId="0" fontId="14" fillId="0" borderId="63" applyNumberFormat="0" applyFill="0" applyAlignment="0" applyProtection="0">
      <alignment vertical="center"/>
    </xf>
    <xf numFmtId="0" fontId="14" fillId="0" borderId="63" applyNumberFormat="0" applyFill="0" applyAlignment="0" applyProtection="0">
      <alignment vertical="center"/>
    </xf>
    <xf numFmtId="0" fontId="15" fillId="0" borderId="64" applyNumberFormat="0" applyFill="0" applyAlignment="0" applyProtection="0">
      <alignment vertical="center"/>
    </xf>
    <xf numFmtId="0" fontId="15" fillId="0" borderId="64" applyNumberFormat="0" applyFill="0" applyAlignment="0" applyProtection="0">
      <alignment vertical="center"/>
    </xf>
    <xf numFmtId="0" fontId="15" fillId="0" borderId="64" applyNumberFormat="0" applyFill="0" applyAlignment="0" applyProtection="0">
      <alignment vertical="center"/>
    </xf>
    <xf numFmtId="0" fontId="16" fillId="0" borderId="65" applyNumberFormat="0" applyFill="0" applyAlignment="0" applyProtection="0">
      <alignment vertical="center"/>
    </xf>
    <xf numFmtId="0" fontId="16" fillId="0" borderId="65" applyNumberFormat="0" applyFill="0" applyAlignment="0" applyProtection="0">
      <alignment vertical="center"/>
    </xf>
    <xf numFmtId="0" fontId="16" fillId="0" borderId="65"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1" applyNumberFormat="0" applyFill="0" applyAlignment="0" applyProtection="0">
      <alignment vertical="center"/>
    </xf>
    <xf numFmtId="0" fontId="17" fillId="0" borderId="71" applyNumberFormat="0" applyFill="0" applyAlignment="0" applyProtection="0">
      <alignment vertical="center"/>
    </xf>
    <xf numFmtId="0" fontId="17" fillId="0" borderId="71" applyNumberFormat="0" applyFill="0" applyAlignment="0" applyProtection="0">
      <alignment vertical="center"/>
    </xf>
    <xf numFmtId="0" fontId="18" fillId="7" borderId="67" applyNumberFormat="0" applyAlignment="0" applyProtection="0">
      <alignment vertical="center"/>
    </xf>
    <xf numFmtId="0" fontId="18" fillId="7" borderId="67" applyNumberFormat="0" applyAlignment="0" applyProtection="0">
      <alignment vertical="center"/>
    </xf>
    <xf numFmtId="0" fontId="18" fillId="7" borderId="67"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6" borderId="66" applyNumberFormat="0" applyAlignment="0" applyProtection="0">
      <alignment vertical="center"/>
    </xf>
    <xf numFmtId="0" fontId="20" fillId="6" borderId="66" applyNumberFormat="0" applyAlignment="0" applyProtection="0">
      <alignment vertical="center"/>
    </xf>
    <xf numFmtId="0" fontId="20" fillId="6" borderId="66" applyNumberFormat="0" applyAlignment="0" applyProtection="0">
      <alignment vertical="center"/>
    </xf>
    <xf numFmtId="0" fontId="5" fillId="0" borderId="0">
      <alignment vertical="center"/>
    </xf>
    <xf numFmtId="0" fontId="5" fillId="0" borderId="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cellStyleXfs>
  <cellXfs count="375">
    <xf numFmtId="0" fontId="0" fillId="0" borderId="0" xfId="0"/>
    <xf numFmtId="0" fontId="24" fillId="0" borderId="0" xfId="2" applyFont="1"/>
    <xf numFmtId="0" fontId="23" fillId="0" borderId="0" xfId="2" applyFont="1"/>
    <xf numFmtId="0" fontId="23" fillId="0" borderId="55" xfId="2" applyFont="1" applyBorder="1" applyAlignment="1">
      <alignment horizontal="centerContinuous"/>
    </xf>
    <xf numFmtId="0" fontId="23" fillId="0" borderId="41" xfId="2" applyFont="1" applyBorder="1" applyAlignment="1">
      <alignment horizontal="centerContinuous"/>
    </xf>
    <xf numFmtId="0" fontId="23" fillId="0" borderId="57" xfId="2" applyFont="1" applyBorder="1" applyAlignment="1">
      <alignment horizontal="centerContinuous"/>
    </xf>
    <xf numFmtId="0" fontId="23" fillId="0" borderId="54" xfId="2" applyFont="1" applyBorder="1"/>
    <xf numFmtId="0" fontId="23" fillId="0" borderId="14" xfId="2" applyFont="1" applyBorder="1" applyAlignment="1">
      <alignment horizontal="center"/>
    </xf>
    <xf numFmtId="0" fontId="23" fillId="0" borderId="35" xfId="2" applyFont="1" applyBorder="1" applyAlignment="1">
      <alignment horizontal="center"/>
    </xf>
    <xf numFmtId="0" fontId="23" fillId="0" borderId="3" xfId="2" applyFont="1" applyBorder="1" applyAlignment="1">
      <alignment horizontal="centerContinuous"/>
    </xf>
    <xf numFmtId="0" fontId="23" fillId="0" borderId="36" xfId="2" applyFont="1" applyBorder="1" applyAlignment="1">
      <alignment horizontal="centerContinuous"/>
    </xf>
    <xf numFmtId="0" fontId="23" fillId="0" borderId="51" xfId="2" applyFont="1" applyBorder="1" applyAlignment="1">
      <alignment horizontal="center"/>
    </xf>
    <xf numFmtId="0" fontId="23" fillId="0" borderId="28" xfId="2" applyFont="1" applyBorder="1"/>
    <xf numFmtId="0" fontId="23" fillId="0" borderId="37" xfId="2" applyFont="1" applyBorder="1"/>
    <xf numFmtId="0" fontId="23" fillId="0" borderId="1" xfId="2" applyFont="1" applyBorder="1" applyAlignment="1">
      <alignment horizontal="center"/>
    </xf>
    <xf numFmtId="0" fontId="23" fillId="0" borderId="11" xfId="2" applyFont="1" applyBorder="1" applyAlignment="1">
      <alignment horizontal="center"/>
    </xf>
    <xf numFmtId="0" fontId="23" fillId="0" borderId="53" xfId="2" applyFont="1" applyBorder="1"/>
    <xf numFmtId="0" fontId="23" fillId="0" borderId="43" xfId="2" applyFont="1" applyBorder="1"/>
    <xf numFmtId="0" fontId="23" fillId="0" borderId="14" xfId="2" applyFont="1" applyBorder="1" applyAlignment="1">
      <alignment horizontal="right"/>
    </xf>
    <xf numFmtId="0" fontId="23" fillId="0" borderId="14" xfId="2" applyFont="1" applyBorder="1"/>
    <xf numFmtId="176" fontId="23" fillId="0" borderId="14" xfId="2" applyNumberFormat="1" applyFont="1" applyBorder="1"/>
    <xf numFmtId="176" fontId="23" fillId="0" borderId="38" xfId="2" applyNumberFormat="1" applyFont="1" applyBorder="1"/>
    <xf numFmtId="176" fontId="23" fillId="0" borderId="0" xfId="2" applyNumberFormat="1" applyFont="1" applyBorder="1"/>
    <xf numFmtId="0" fontId="23" fillId="0" borderId="51" xfId="2" applyFont="1" applyBorder="1"/>
    <xf numFmtId="0" fontId="23" fillId="0" borderId="45" xfId="2" applyFont="1" applyBorder="1"/>
    <xf numFmtId="176" fontId="23" fillId="0" borderId="27" xfId="2" applyNumberFormat="1" applyFont="1" applyBorder="1"/>
    <xf numFmtId="0" fontId="23" fillId="0" borderId="27" xfId="2" applyFont="1" applyBorder="1"/>
    <xf numFmtId="179" fontId="23" fillId="0" borderId="27" xfId="2" applyNumberFormat="1" applyFont="1" applyBorder="1"/>
    <xf numFmtId="179" fontId="23" fillId="2" borderId="39" xfId="2" applyNumberFormat="1" applyFont="1" applyFill="1" applyBorder="1"/>
    <xf numFmtId="0" fontId="23" fillId="0" borderId="52" xfId="2" applyFont="1" applyBorder="1"/>
    <xf numFmtId="176" fontId="23" fillId="0" borderId="35" xfId="2" applyNumberFormat="1" applyFont="1" applyBorder="1"/>
    <xf numFmtId="176" fontId="23" fillId="0" borderId="23" xfId="2" applyNumberFormat="1" applyFont="1" applyBorder="1"/>
    <xf numFmtId="0" fontId="23" fillId="0" borderId="46" xfId="2" applyFont="1" applyBorder="1"/>
    <xf numFmtId="0" fontId="23" fillId="2" borderId="28" xfId="2" applyFont="1" applyFill="1" applyBorder="1"/>
    <xf numFmtId="179" fontId="23" fillId="2" borderId="28" xfId="2" applyNumberFormat="1" applyFont="1" applyFill="1" applyBorder="1"/>
    <xf numFmtId="179" fontId="23" fillId="2" borderId="37" xfId="2" applyNumberFormat="1" applyFont="1" applyFill="1" applyBorder="1"/>
    <xf numFmtId="0" fontId="26" fillId="0" borderId="0" xfId="2" applyFont="1"/>
    <xf numFmtId="0" fontId="27" fillId="0" borderId="0" xfId="2" applyFont="1"/>
    <xf numFmtId="0" fontId="26" fillId="0" borderId="0" xfId="0" applyFont="1"/>
    <xf numFmtId="3" fontId="28" fillId="0" borderId="0" xfId="0" applyNumberFormat="1" applyFont="1" applyAlignment="1"/>
    <xf numFmtId="3" fontId="24" fillId="0" borderId="0" xfId="0" applyNumberFormat="1" applyFont="1" applyAlignment="1"/>
    <xf numFmtId="3" fontId="26" fillId="0" borderId="0" xfId="0" applyNumberFormat="1" applyFont="1"/>
    <xf numFmtId="3" fontId="29" fillId="0" borderId="0" xfId="0" applyNumberFormat="1" applyFont="1"/>
    <xf numFmtId="3" fontId="26" fillId="0" borderId="0" xfId="0" applyNumberFormat="1" applyFont="1" applyBorder="1" applyAlignment="1">
      <alignment horizontal="left" vertical="center"/>
    </xf>
    <xf numFmtId="3" fontId="26" fillId="0" borderId="0" xfId="0" applyNumberFormat="1" applyFont="1" applyBorder="1" applyAlignment="1"/>
    <xf numFmtId="3" fontId="26" fillId="0" borderId="0" xfId="0" applyNumberFormat="1" applyFont="1" applyBorder="1"/>
    <xf numFmtId="3" fontId="23" fillId="0" borderId="0" xfId="0" applyNumberFormat="1" applyFont="1" applyBorder="1" applyAlignment="1">
      <alignment horizontal="right"/>
    </xf>
    <xf numFmtId="3" fontId="23" fillId="0" borderId="0" xfId="0" applyNumberFormat="1" applyFont="1"/>
    <xf numFmtId="3" fontId="23" fillId="0" borderId="25" xfId="0" applyNumberFormat="1" applyFont="1" applyBorder="1" applyAlignment="1">
      <alignment horizontal="right"/>
    </xf>
    <xf numFmtId="3" fontId="23" fillId="0" borderId="55" xfId="0" applyNumberFormat="1" applyFont="1" applyFill="1" applyBorder="1" applyAlignment="1">
      <alignment horizontal="centerContinuous" vertical="center"/>
    </xf>
    <xf numFmtId="0" fontId="23" fillId="0" borderId="41" xfId="0" applyFont="1" applyBorder="1" applyAlignment="1">
      <alignment horizontal="centerContinuous"/>
    </xf>
    <xf numFmtId="0" fontId="23" fillId="0" borderId="56" xfId="0" applyFont="1" applyBorder="1" applyAlignment="1">
      <alignment horizontal="centerContinuous"/>
    </xf>
    <xf numFmtId="3" fontId="23" fillId="0" borderId="0" xfId="0" applyNumberFormat="1" applyFont="1" applyBorder="1"/>
    <xf numFmtId="3" fontId="30" fillId="0" borderId="0" xfId="0" applyNumberFormat="1" applyFont="1"/>
    <xf numFmtId="3" fontId="23" fillId="0" borderId="14" xfId="0" applyNumberFormat="1" applyFont="1" applyBorder="1" applyAlignment="1"/>
    <xf numFmtId="3" fontId="23" fillId="0" borderId="2" xfId="0" applyNumberFormat="1" applyFont="1" applyBorder="1" applyAlignment="1">
      <alignment horizontal="centerContinuous" vertical="center"/>
    </xf>
    <xf numFmtId="0" fontId="23" fillId="0" borderId="3" xfId="0" applyFont="1" applyBorder="1" applyAlignment="1">
      <alignment horizontal="centerContinuous" vertical="center"/>
    </xf>
    <xf numFmtId="3" fontId="23" fillId="0" borderId="4" xfId="0" applyNumberFormat="1" applyFont="1" applyBorder="1" applyAlignment="1">
      <alignment horizontal="centerContinuous" vertical="center"/>
    </xf>
    <xf numFmtId="0" fontId="23" fillId="0" borderId="36" xfId="0" applyFont="1" applyBorder="1" applyAlignment="1">
      <alignment horizontal="centerContinuous" vertical="center"/>
    </xf>
    <xf numFmtId="0" fontId="23" fillId="0" borderId="49" xfId="0" applyFont="1" applyBorder="1" applyAlignment="1">
      <alignment horizontal="centerContinuous" vertical="center"/>
    </xf>
    <xf numFmtId="3" fontId="23" fillId="0" borderId="28" xfId="0" applyNumberFormat="1" applyFont="1" applyBorder="1" applyAlignment="1"/>
    <xf numFmtId="3" fontId="23" fillId="0" borderId="5" xfId="0" applyNumberFormat="1" applyFont="1" applyFill="1" applyBorder="1" applyAlignment="1">
      <alignment horizontal="centerContinuous" vertical="center"/>
    </xf>
    <xf numFmtId="3" fontId="23" fillId="0" borderId="6" xfId="0" applyNumberFormat="1" applyFont="1" applyFill="1" applyBorder="1" applyAlignment="1">
      <alignment horizontal="centerContinuous" vertical="center"/>
    </xf>
    <xf numFmtId="3" fontId="23" fillId="0" borderId="7" xfId="0" applyNumberFormat="1" applyFont="1" applyFill="1" applyBorder="1" applyAlignment="1">
      <alignment horizontal="centerContinuous" vertical="center"/>
    </xf>
    <xf numFmtId="3" fontId="23" fillId="0" borderId="8" xfId="0" applyNumberFormat="1" applyFont="1" applyFill="1" applyBorder="1" applyAlignment="1">
      <alignment horizontal="centerContinuous" vertical="center"/>
    </xf>
    <xf numFmtId="3" fontId="23" fillId="0" borderId="9" xfId="0" applyNumberFormat="1" applyFont="1" applyFill="1" applyBorder="1" applyAlignment="1">
      <alignment horizontal="centerContinuous" vertical="center"/>
    </xf>
    <xf numFmtId="3" fontId="23" fillId="0" borderId="10" xfId="0" applyNumberFormat="1" applyFont="1" applyFill="1" applyBorder="1" applyAlignment="1">
      <alignment horizontal="centerContinuous" vertical="center"/>
    </xf>
    <xf numFmtId="3" fontId="23" fillId="0" borderId="11" xfId="0" applyNumberFormat="1" applyFont="1" applyFill="1" applyBorder="1" applyAlignment="1">
      <alignment horizontal="centerContinuous" vertical="center"/>
    </xf>
    <xf numFmtId="3" fontId="23" fillId="0" borderId="24" xfId="0" applyNumberFormat="1" applyFont="1" applyFill="1" applyBorder="1" applyAlignment="1">
      <alignment horizontal="centerContinuous" vertical="center"/>
    </xf>
    <xf numFmtId="3" fontId="23" fillId="0" borderId="0" xfId="0" applyNumberFormat="1" applyFont="1" applyFill="1" applyBorder="1" applyAlignment="1">
      <alignment horizontal="center" vertical="center"/>
    </xf>
    <xf numFmtId="3" fontId="30" fillId="0" borderId="0" xfId="0" applyNumberFormat="1" applyFont="1" applyFill="1" applyBorder="1" applyAlignment="1">
      <alignment horizontal="center" vertical="center"/>
    </xf>
    <xf numFmtId="3" fontId="23" fillId="0" borderId="43" xfId="0" applyNumberFormat="1" applyFont="1" applyBorder="1" applyAlignment="1">
      <alignment horizontal="distributed" justifyLastLine="1"/>
    </xf>
    <xf numFmtId="176" fontId="23" fillId="0" borderId="0" xfId="0" applyNumberFormat="1" applyFont="1" applyFill="1" applyBorder="1" applyAlignment="1">
      <alignment horizontal="right"/>
    </xf>
    <xf numFmtId="178" fontId="23" fillId="0" borderId="12" xfId="0" applyNumberFormat="1" applyFont="1" applyFill="1" applyBorder="1" applyAlignment="1">
      <alignment horizontal="right"/>
    </xf>
    <xf numFmtId="176" fontId="23" fillId="0" borderId="12" xfId="0" applyNumberFormat="1" applyFont="1" applyFill="1" applyBorder="1" applyAlignment="1">
      <alignment horizontal="right"/>
    </xf>
    <xf numFmtId="176" fontId="23" fillId="0" borderId="38" xfId="0" applyNumberFormat="1" applyFont="1" applyFill="1" applyBorder="1" applyAlignment="1">
      <alignment horizontal="right"/>
    </xf>
    <xf numFmtId="178" fontId="23" fillId="0" borderId="13" xfId="0" applyNumberFormat="1" applyFont="1" applyFill="1" applyBorder="1" applyAlignment="1">
      <alignment horizontal="right"/>
    </xf>
    <xf numFmtId="176" fontId="23" fillId="0" borderId="13" xfId="0" applyNumberFormat="1" applyFont="1" applyFill="1" applyBorder="1" applyAlignment="1">
      <alignment horizontal="right"/>
    </xf>
    <xf numFmtId="178" fontId="23" fillId="0" borderId="38" xfId="0" applyNumberFormat="1" applyFont="1" applyFill="1" applyBorder="1" applyAlignment="1">
      <alignment horizontal="right"/>
    </xf>
    <xf numFmtId="176" fontId="23" fillId="0" borderId="31" xfId="0" applyNumberFormat="1" applyFont="1" applyFill="1" applyBorder="1" applyAlignment="1">
      <alignment horizontal="right"/>
    </xf>
    <xf numFmtId="176" fontId="23" fillId="0" borderId="14" xfId="0" applyNumberFormat="1" applyFont="1" applyFill="1" applyBorder="1" applyAlignment="1">
      <alignment horizontal="right"/>
    </xf>
    <xf numFmtId="3" fontId="30" fillId="0" borderId="0" xfId="0" applyNumberFormat="1" applyFont="1" applyBorder="1"/>
    <xf numFmtId="3" fontId="23" fillId="0" borderId="0" xfId="0" applyNumberFormat="1" applyFont="1" applyFill="1" applyBorder="1"/>
    <xf numFmtId="3" fontId="30" fillId="0" borderId="0" xfId="0" applyNumberFormat="1" applyFont="1" applyFill="1" applyBorder="1"/>
    <xf numFmtId="3" fontId="30" fillId="0" borderId="0" xfId="0" applyNumberFormat="1" applyFont="1" applyFill="1"/>
    <xf numFmtId="3" fontId="23" fillId="0" borderId="0" xfId="0" applyNumberFormat="1" applyFont="1" applyAlignment="1">
      <alignment vertical="center"/>
    </xf>
    <xf numFmtId="3" fontId="23" fillId="0" borderId="0" xfId="0" applyNumberFormat="1" applyFont="1" applyBorder="1" applyAlignment="1">
      <alignment vertical="center"/>
    </xf>
    <xf numFmtId="3" fontId="30" fillId="0" borderId="0" xfId="0" applyNumberFormat="1" applyFont="1" applyAlignment="1">
      <alignment vertical="center"/>
    </xf>
    <xf numFmtId="3" fontId="25" fillId="0" borderId="0" xfId="0" applyNumberFormat="1" applyFont="1"/>
    <xf numFmtId="3" fontId="25" fillId="0" borderId="0" xfId="0" applyNumberFormat="1" applyFont="1" applyBorder="1"/>
    <xf numFmtId="3" fontId="29" fillId="0" borderId="0" xfId="0" applyNumberFormat="1" applyFont="1" applyBorder="1"/>
    <xf numFmtId="180" fontId="23" fillId="0" borderId="0" xfId="0" applyNumberFormat="1" applyFont="1" applyAlignment="1"/>
    <xf numFmtId="3" fontId="23" fillId="0" borderId="0" xfId="0" applyNumberFormat="1" applyFont="1" applyAlignment="1"/>
    <xf numFmtId="180" fontId="23" fillId="0" borderId="0" xfId="0" applyNumberFormat="1" applyFont="1"/>
    <xf numFmtId="180" fontId="23" fillId="0" borderId="0" xfId="0" applyNumberFormat="1" applyFont="1" applyBorder="1"/>
    <xf numFmtId="3" fontId="23" fillId="0" borderId="0" xfId="0" applyNumberFormat="1" applyFont="1" applyBorder="1" applyAlignment="1"/>
    <xf numFmtId="180" fontId="23" fillId="0" borderId="0" xfId="0" applyNumberFormat="1" applyFont="1" applyBorder="1" applyAlignment="1"/>
    <xf numFmtId="3" fontId="31" fillId="0" borderId="0" xfId="0" applyNumberFormat="1" applyFont="1"/>
    <xf numFmtId="3" fontId="31" fillId="0" borderId="25" xfId="0" applyNumberFormat="1" applyFont="1" applyBorder="1" applyAlignment="1">
      <alignment horizontal="right" vertical="top"/>
    </xf>
    <xf numFmtId="180" fontId="31" fillId="0" borderId="55" xfId="0" applyNumberFormat="1" applyFont="1" applyBorder="1" applyAlignment="1">
      <alignment horizontal="centerContinuous" vertical="center"/>
    </xf>
    <xf numFmtId="3" fontId="31" fillId="0" borderId="41" xfId="0" applyNumberFormat="1" applyFont="1" applyBorder="1" applyAlignment="1">
      <alignment horizontal="centerContinuous" vertical="center"/>
    </xf>
    <xf numFmtId="3" fontId="31" fillId="0" borderId="57" xfId="0" applyNumberFormat="1" applyFont="1" applyBorder="1" applyAlignment="1">
      <alignment horizontal="centerContinuous" vertical="center"/>
    </xf>
    <xf numFmtId="180" fontId="31" fillId="0" borderId="41" xfId="0" applyNumberFormat="1" applyFont="1" applyBorder="1" applyAlignment="1">
      <alignment horizontal="centerContinuous" vertical="center"/>
    </xf>
    <xf numFmtId="180" fontId="31" fillId="0" borderId="40" xfId="0" applyNumberFormat="1" applyFont="1" applyBorder="1" applyAlignment="1">
      <alignment horizontal="centerContinuous" vertical="center"/>
    </xf>
    <xf numFmtId="3" fontId="31" fillId="0" borderId="56" xfId="0" applyNumberFormat="1" applyFont="1" applyBorder="1" applyAlignment="1">
      <alignment horizontal="centerContinuous" vertical="center"/>
    </xf>
    <xf numFmtId="3" fontId="31" fillId="0" borderId="42" xfId="0" applyNumberFormat="1" applyFont="1" applyBorder="1" applyAlignment="1">
      <alignment horizontal="right" vertical="top"/>
    </xf>
    <xf numFmtId="0" fontId="31" fillId="0" borderId="28" xfId="0" applyFont="1" applyBorder="1" applyAlignment="1">
      <alignment horizontal="left"/>
    </xf>
    <xf numFmtId="180" fontId="31" fillId="0" borderId="9" xfId="0" applyNumberFormat="1" applyFont="1" applyBorder="1" applyAlignment="1">
      <alignment horizontal="center" vertical="center" textRotation="255"/>
    </xf>
    <xf numFmtId="3" fontId="31" fillId="0" borderId="11" xfId="0" applyNumberFormat="1" applyFont="1" applyBorder="1" applyAlignment="1">
      <alignment horizontal="center" vertical="center"/>
    </xf>
    <xf numFmtId="180" fontId="31" fillId="0" borderId="24" xfId="0" applyNumberFormat="1" applyFont="1" applyBorder="1" applyAlignment="1">
      <alignment horizontal="center" vertical="center" textRotation="255"/>
    </xf>
    <xf numFmtId="3" fontId="31" fillId="0" borderId="24" xfId="0" applyNumberFormat="1" applyFont="1" applyBorder="1" applyAlignment="1">
      <alignment horizontal="center" vertical="center"/>
    </xf>
    <xf numFmtId="180" fontId="31" fillId="0" borderId="11" xfId="0" applyNumberFormat="1" applyFont="1" applyBorder="1" applyAlignment="1">
      <alignment horizontal="center" vertical="center" textRotation="255"/>
    </xf>
    <xf numFmtId="3" fontId="31" fillId="0" borderId="8" xfId="0" applyNumberFormat="1" applyFont="1" applyBorder="1" applyAlignment="1">
      <alignment horizontal="center" vertical="center"/>
    </xf>
    <xf numFmtId="180" fontId="31" fillId="0" borderId="6" xfId="0" applyNumberFormat="1" applyFont="1" applyBorder="1" applyAlignment="1">
      <alignment horizontal="center" vertical="center" textRotation="255"/>
    </xf>
    <xf numFmtId="180" fontId="31" fillId="0" borderId="7" xfId="0" applyNumberFormat="1" applyFont="1" applyBorder="1" applyAlignment="1">
      <alignment horizontal="center" vertical="center" textRotation="255"/>
    </xf>
    <xf numFmtId="3" fontId="31" fillId="0" borderId="10" xfId="0" applyNumberFormat="1" applyFont="1" applyBorder="1" applyAlignment="1">
      <alignment horizontal="center" vertical="center"/>
    </xf>
    <xf numFmtId="3" fontId="31" fillId="0" borderId="48" xfId="0" applyNumberFormat="1" applyFont="1" applyBorder="1" applyAlignment="1">
      <alignment horizontal="center" vertical="center"/>
    </xf>
    <xf numFmtId="0" fontId="31" fillId="0" borderId="46" xfId="0" applyFont="1" applyBorder="1" applyAlignment="1">
      <alignment horizontal="left"/>
    </xf>
    <xf numFmtId="180" fontId="31" fillId="0" borderId="10" xfId="0" applyNumberFormat="1" applyFont="1" applyBorder="1" applyAlignment="1">
      <alignment horizontal="center" vertical="center" textRotation="255"/>
    </xf>
    <xf numFmtId="3" fontId="31" fillId="0" borderId="14" xfId="0" applyNumberFormat="1" applyFont="1" applyBorder="1" applyAlignment="1">
      <alignment horizontal="center" justifyLastLine="1"/>
    </xf>
    <xf numFmtId="177" fontId="31" fillId="0" borderId="14" xfId="0" applyNumberFormat="1" applyFont="1" applyFill="1" applyBorder="1" applyAlignment="1">
      <alignment horizontal="right"/>
    </xf>
    <xf numFmtId="177" fontId="31" fillId="0" borderId="38" xfId="0" applyNumberFormat="1" applyFont="1" applyFill="1" applyBorder="1" applyAlignment="1">
      <alignment horizontal="right"/>
    </xf>
    <xf numFmtId="177" fontId="31" fillId="0" borderId="13" xfId="0" applyNumberFormat="1" applyFont="1" applyFill="1" applyBorder="1" applyAlignment="1">
      <alignment horizontal="right"/>
    </xf>
    <xf numFmtId="177" fontId="31" fillId="0" borderId="0" xfId="0" applyNumberFormat="1" applyFont="1" applyFill="1" applyBorder="1" applyAlignment="1">
      <alignment horizontal="center"/>
    </xf>
    <xf numFmtId="177" fontId="31" fillId="0" borderId="12" xfId="0" applyNumberFormat="1" applyFont="1" applyFill="1" applyBorder="1" applyAlignment="1">
      <alignment horizontal="right"/>
    </xf>
    <xf numFmtId="177" fontId="31" fillId="0" borderId="31" xfId="0" applyNumberFormat="1" applyFont="1" applyFill="1" applyBorder="1" applyAlignment="1">
      <alignment horizontal="right"/>
    </xf>
    <xf numFmtId="177" fontId="31" fillId="0" borderId="0" xfId="0" applyNumberFormat="1" applyFont="1" applyFill="1" applyBorder="1" applyAlignment="1">
      <alignment horizontal="right"/>
    </xf>
    <xf numFmtId="177" fontId="31" fillId="0" borderId="12" xfId="0" applyNumberFormat="1" applyFont="1" applyFill="1" applyBorder="1" applyAlignment="1">
      <alignment horizontal="right" vertical="center"/>
    </xf>
    <xf numFmtId="3" fontId="31" fillId="0" borderId="43" xfId="0" applyNumberFormat="1" applyFont="1" applyBorder="1" applyAlignment="1">
      <alignment horizontal="center" justifyLastLine="1"/>
    </xf>
    <xf numFmtId="177" fontId="31" fillId="0" borderId="31" xfId="0" applyNumberFormat="1" applyFont="1" applyFill="1" applyBorder="1" applyAlignment="1">
      <alignment horizontal="right" vertical="center"/>
    </xf>
    <xf numFmtId="177" fontId="31" fillId="0" borderId="12" xfId="1" applyNumberFormat="1" applyFont="1" applyFill="1" applyBorder="1" applyAlignment="1">
      <alignment horizontal="right"/>
    </xf>
    <xf numFmtId="177" fontId="31" fillId="0" borderId="38" xfId="1" applyNumberFormat="1" applyFont="1" applyFill="1" applyBorder="1" applyAlignment="1">
      <alignment horizontal="right"/>
    </xf>
    <xf numFmtId="177" fontId="31" fillId="0" borderId="0" xfId="1" applyNumberFormat="1" applyFont="1" applyFill="1" applyBorder="1" applyAlignment="1">
      <alignment horizontal="right"/>
    </xf>
    <xf numFmtId="3" fontId="31" fillId="0" borderId="0" xfId="0" applyNumberFormat="1" applyFont="1" applyFill="1"/>
    <xf numFmtId="177" fontId="31" fillId="0" borderId="37" xfId="0" applyNumberFormat="1" applyFont="1" applyFill="1" applyBorder="1" applyAlignment="1">
      <alignment horizontal="right"/>
    </xf>
    <xf numFmtId="177" fontId="31" fillId="0" borderId="30" xfId="0" applyNumberFormat="1" applyFont="1" applyFill="1" applyBorder="1" applyAlignment="1">
      <alignment horizontal="right"/>
    </xf>
    <xf numFmtId="177" fontId="31" fillId="0" borderId="1" xfId="0" applyNumberFormat="1" applyFont="1" applyFill="1" applyBorder="1" applyAlignment="1">
      <alignment horizontal="right"/>
    </xf>
    <xf numFmtId="3" fontId="23" fillId="0" borderId="0" xfId="0" applyNumberFormat="1" applyFont="1" applyFill="1"/>
    <xf numFmtId="3" fontId="31" fillId="0" borderId="25" xfId="0" applyNumberFormat="1" applyFont="1" applyBorder="1"/>
    <xf numFmtId="177" fontId="31" fillId="0" borderId="25" xfId="1" applyNumberFormat="1" applyFont="1" applyFill="1" applyBorder="1" applyAlignment="1">
      <alignment horizontal="right"/>
    </xf>
    <xf numFmtId="177" fontId="31" fillId="0" borderId="17" xfId="1" applyNumberFormat="1" applyFont="1" applyFill="1" applyBorder="1" applyAlignment="1">
      <alignment horizontal="right"/>
    </xf>
    <xf numFmtId="177" fontId="31" fillId="0" borderId="15" xfId="1" applyNumberFormat="1" applyFont="1" applyFill="1" applyBorder="1" applyAlignment="1">
      <alignment horizontal="right"/>
    </xf>
    <xf numFmtId="177" fontId="31" fillId="0" borderId="47" xfId="1" applyNumberFormat="1" applyFont="1" applyFill="1" applyBorder="1" applyAlignment="1">
      <alignment horizontal="right"/>
    </xf>
    <xf numFmtId="177" fontId="31" fillId="0" borderId="16" xfId="1" applyNumberFormat="1" applyFont="1" applyFill="1" applyBorder="1" applyAlignment="1">
      <alignment horizontal="right"/>
    </xf>
    <xf numFmtId="177" fontId="31" fillId="0" borderId="54" xfId="1" applyNumberFormat="1" applyFont="1" applyFill="1" applyBorder="1" applyAlignment="1">
      <alignment horizontal="right" vertical="center"/>
    </xf>
    <xf numFmtId="177" fontId="31" fillId="0" borderId="59" xfId="1" applyNumberFormat="1" applyFont="1" applyFill="1" applyBorder="1" applyAlignment="1">
      <alignment horizontal="right"/>
    </xf>
    <xf numFmtId="177" fontId="31" fillId="0" borderId="32" xfId="1" applyNumberFormat="1" applyFont="1" applyFill="1" applyBorder="1" applyAlignment="1">
      <alignment horizontal="right"/>
    </xf>
    <xf numFmtId="3" fontId="31" fillId="0" borderId="42" xfId="0" applyNumberFormat="1" applyFont="1" applyBorder="1"/>
    <xf numFmtId="177" fontId="31" fillId="0" borderId="54" xfId="1" applyNumberFormat="1" applyFont="1" applyFill="1" applyBorder="1" applyAlignment="1">
      <alignment horizontal="right"/>
    </xf>
    <xf numFmtId="4" fontId="31" fillId="0" borderId="14" xfId="0" applyNumberFormat="1" applyFont="1" applyFill="1" applyBorder="1" applyAlignment="1">
      <alignment horizontal="distributed" justifyLastLine="1"/>
    </xf>
    <xf numFmtId="177" fontId="31" fillId="0" borderId="14" xfId="1" quotePrefix="1" applyNumberFormat="1" applyFont="1" applyFill="1" applyBorder="1" applyAlignment="1">
      <alignment horizontal="right"/>
    </xf>
    <xf numFmtId="177" fontId="31" fillId="0" borderId="38" xfId="1" quotePrefix="1" applyNumberFormat="1" applyFont="1" applyFill="1" applyBorder="1" applyAlignment="1">
      <alignment horizontal="right"/>
    </xf>
    <xf numFmtId="177" fontId="31" fillId="0" borderId="13" xfId="1" quotePrefix="1" applyNumberFormat="1" applyFont="1" applyFill="1" applyBorder="1" applyAlignment="1">
      <alignment horizontal="right"/>
    </xf>
    <xf numFmtId="177" fontId="31" fillId="0" borderId="0" xfId="1" quotePrefix="1" applyNumberFormat="1" applyFont="1" applyFill="1" applyBorder="1" applyAlignment="1">
      <alignment horizontal="right"/>
    </xf>
    <xf numFmtId="177" fontId="31" fillId="0" borderId="51" xfId="1" applyNumberFormat="1" applyFont="1" applyFill="1" applyBorder="1" applyAlignment="1">
      <alignment horizontal="right" vertical="center"/>
    </xf>
    <xf numFmtId="177" fontId="31" fillId="0" borderId="60" xfId="1" quotePrefix="1" applyNumberFormat="1" applyFont="1" applyFill="1" applyBorder="1" applyAlignment="1">
      <alignment horizontal="right"/>
    </xf>
    <xf numFmtId="177" fontId="31" fillId="0" borderId="12" xfId="1" quotePrefix="1" applyNumberFormat="1" applyFont="1" applyFill="1" applyBorder="1" applyAlignment="1">
      <alignment horizontal="right"/>
    </xf>
    <xf numFmtId="177" fontId="31" fillId="0" borderId="31" xfId="1" applyNumberFormat="1" applyFont="1" applyFill="1" applyBorder="1" applyAlignment="1">
      <alignment horizontal="right"/>
    </xf>
    <xf numFmtId="4" fontId="31" fillId="0" borderId="43" xfId="0" applyNumberFormat="1" applyFont="1" applyFill="1" applyBorder="1" applyAlignment="1">
      <alignment horizontal="distributed" justifyLastLine="1"/>
    </xf>
    <xf numFmtId="177" fontId="31" fillId="0" borderId="51" xfId="1" applyNumberFormat="1" applyFont="1" applyFill="1" applyBorder="1" applyAlignment="1">
      <alignment horizontal="right"/>
    </xf>
    <xf numFmtId="177" fontId="31" fillId="0" borderId="31" xfId="1" quotePrefix="1" applyNumberFormat="1" applyFont="1" applyFill="1" applyBorder="1" applyAlignment="1">
      <alignment horizontal="right"/>
    </xf>
    <xf numFmtId="177" fontId="31" fillId="0" borderId="14" xfId="1" applyNumberFormat="1" applyFont="1" applyFill="1" applyBorder="1" applyAlignment="1">
      <alignment horizontal="right"/>
    </xf>
    <xf numFmtId="177" fontId="31" fillId="0" borderId="39" xfId="1" applyNumberFormat="1" applyFont="1" applyFill="1" applyBorder="1" applyAlignment="1">
      <alignment horizontal="right"/>
    </xf>
    <xf numFmtId="177" fontId="31" fillId="0" borderId="13" xfId="1" applyNumberFormat="1" applyFont="1" applyFill="1" applyBorder="1" applyAlignment="1">
      <alignment horizontal="right"/>
    </xf>
    <xf numFmtId="177" fontId="31" fillId="0" borderId="60" xfId="1" applyNumberFormat="1" applyFont="1" applyFill="1" applyBorder="1" applyAlignment="1">
      <alignment horizontal="right"/>
    </xf>
    <xf numFmtId="4" fontId="31" fillId="0" borderId="44" xfId="0" applyNumberFormat="1" applyFont="1" applyFill="1" applyBorder="1" applyAlignment="1">
      <alignment horizontal="distributed" justifyLastLine="1"/>
    </xf>
    <xf numFmtId="177" fontId="31" fillId="0" borderId="26" xfId="1" quotePrefix="1" applyNumberFormat="1" applyFont="1" applyFill="1" applyBorder="1" applyAlignment="1">
      <alignment horizontal="right"/>
    </xf>
    <xf numFmtId="177" fontId="31" fillId="0" borderId="35" xfId="1" quotePrefix="1" applyNumberFormat="1" applyFont="1" applyFill="1" applyBorder="1" applyAlignment="1">
      <alignment horizontal="right"/>
    </xf>
    <xf numFmtId="177" fontId="31" fillId="0" borderId="22" xfId="1" quotePrefix="1" applyNumberFormat="1" applyFont="1" applyFill="1" applyBorder="1" applyAlignment="1">
      <alignment horizontal="right"/>
    </xf>
    <xf numFmtId="177" fontId="31" fillId="0" borderId="23" xfId="1" quotePrefix="1" applyNumberFormat="1" applyFont="1" applyFill="1" applyBorder="1" applyAlignment="1">
      <alignment horizontal="right"/>
    </xf>
    <xf numFmtId="177" fontId="31" fillId="0" borderId="21" xfId="1" applyNumberFormat="1" applyFont="1" applyFill="1" applyBorder="1" applyAlignment="1">
      <alignment horizontal="right"/>
    </xf>
    <xf numFmtId="177" fontId="31" fillId="0" borderId="35" xfId="1" applyNumberFormat="1" applyFont="1" applyFill="1" applyBorder="1" applyAlignment="1">
      <alignment horizontal="right"/>
    </xf>
    <xf numFmtId="177" fontId="31" fillId="0" borderId="50" xfId="1" applyNumberFormat="1" applyFont="1" applyFill="1" applyBorder="1" applyAlignment="1">
      <alignment horizontal="right" vertical="center"/>
    </xf>
    <xf numFmtId="177" fontId="31" fillId="0" borderId="61" xfId="1" quotePrefix="1" applyNumberFormat="1" applyFont="1" applyFill="1" applyBorder="1" applyAlignment="1">
      <alignment horizontal="right"/>
    </xf>
    <xf numFmtId="177" fontId="31" fillId="0" borderId="21" xfId="1" quotePrefix="1" applyNumberFormat="1" applyFont="1" applyFill="1" applyBorder="1" applyAlignment="1">
      <alignment horizontal="right"/>
    </xf>
    <xf numFmtId="177" fontId="31" fillId="0" borderId="33" xfId="1" applyNumberFormat="1" applyFont="1" applyFill="1" applyBorder="1" applyAlignment="1">
      <alignment horizontal="right"/>
    </xf>
    <xf numFmtId="177" fontId="31" fillId="0" borderId="50" xfId="1" applyNumberFormat="1" applyFont="1" applyFill="1" applyBorder="1" applyAlignment="1">
      <alignment horizontal="right"/>
    </xf>
    <xf numFmtId="177" fontId="31" fillId="0" borderId="33" xfId="1" quotePrefix="1" applyNumberFormat="1" applyFont="1" applyFill="1" applyBorder="1" applyAlignment="1">
      <alignment horizontal="right"/>
    </xf>
    <xf numFmtId="4" fontId="31" fillId="0" borderId="27" xfId="0" applyNumberFormat="1" applyFont="1" applyFill="1" applyBorder="1" applyAlignment="1">
      <alignment horizontal="distributed" justifyLastLine="1"/>
    </xf>
    <xf numFmtId="177" fontId="31" fillId="0" borderId="27" xfId="1" applyNumberFormat="1" applyFont="1" applyFill="1" applyBorder="1" applyAlignment="1">
      <alignment horizontal="right"/>
    </xf>
    <xf numFmtId="177" fontId="31" fillId="0" borderId="18" xfId="1" applyNumberFormat="1" applyFont="1" applyFill="1" applyBorder="1" applyAlignment="1">
      <alignment horizontal="right"/>
    </xf>
    <xf numFmtId="177" fontId="31" fillId="0" borderId="20" xfId="1" applyNumberFormat="1" applyFont="1" applyFill="1" applyBorder="1" applyAlignment="1">
      <alignment horizontal="right"/>
    </xf>
    <xf numFmtId="177" fontId="31" fillId="0" borderId="19" xfId="1" applyNumberFormat="1" applyFont="1" applyFill="1" applyBorder="1" applyAlignment="1">
      <alignment horizontal="right"/>
    </xf>
    <xf numFmtId="177" fontId="31" fillId="0" borderId="52" xfId="1" applyNumberFormat="1" applyFont="1" applyFill="1" applyBorder="1" applyAlignment="1">
      <alignment horizontal="right" vertical="center"/>
    </xf>
    <xf numFmtId="177" fontId="31" fillId="0" borderId="58" xfId="1" quotePrefix="1" applyNumberFormat="1" applyFont="1" applyFill="1" applyBorder="1" applyAlignment="1">
      <alignment horizontal="right"/>
    </xf>
    <xf numFmtId="177" fontId="31" fillId="0" borderId="39" xfId="1" quotePrefix="1" applyNumberFormat="1" applyFont="1" applyFill="1" applyBorder="1" applyAlignment="1">
      <alignment horizontal="right"/>
    </xf>
    <xf numFmtId="177" fontId="31" fillId="0" borderId="20" xfId="1" quotePrefix="1" applyNumberFormat="1" applyFont="1" applyFill="1" applyBorder="1" applyAlignment="1">
      <alignment horizontal="right"/>
    </xf>
    <xf numFmtId="177" fontId="31" fillId="0" borderId="34" xfId="1" applyNumberFormat="1" applyFont="1" applyFill="1" applyBorder="1" applyAlignment="1">
      <alignment horizontal="right"/>
    </xf>
    <xf numFmtId="4" fontId="31" fillId="0" borderId="45" xfId="0" applyNumberFormat="1" applyFont="1" applyFill="1" applyBorder="1" applyAlignment="1">
      <alignment horizontal="distributed" justifyLastLine="1"/>
    </xf>
    <xf numFmtId="177" fontId="31" fillId="0" borderId="27" xfId="1" quotePrefix="1" applyNumberFormat="1" applyFont="1" applyFill="1" applyBorder="1" applyAlignment="1">
      <alignment horizontal="right"/>
    </xf>
    <xf numFmtId="177" fontId="31" fillId="0" borderId="18" xfId="1" quotePrefix="1" applyNumberFormat="1" applyFont="1" applyFill="1" applyBorder="1" applyAlignment="1">
      <alignment horizontal="right"/>
    </xf>
    <xf numFmtId="177" fontId="31" fillId="0" borderId="52" xfId="1" applyNumberFormat="1" applyFont="1" applyFill="1" applyBorder="1" applyAlignment="1">
      <alignment horizontal="right"/>
    </xf>
    <xf numFmtId="180" fontId="31" fillId="0" borderId="0" xfId="0" quotePrefix="1" applyNumberFormat="1" applyFont="1" applyFill="1" applyBorder="1" applyAlignment="1">
      <alignment horizontal="right"/>
    </xf>
    <xf numFmtId="4" fontId="31" fillId="0" borderId="26" xfId="0" applyNumberFormat="1" applyFont="1" applyFill="1" applyBorder="1" applyAlignment="1">
      <alignment horizontal="distributed" justifyLastLine="1"/>
    </xf>
    <xf numFmtId="177" fontId="31" fillId="0" borderId="50" xfId="1" quotePrefix="1" applyNumberFormat="1" applyFont="1" applyFill="1" applyBorder="1" applyAlignment="1">
      <alignment horizontal="right"/>
    </xf>
    <xf numFmtId="177" fontId="31" fillId="0" borderId="51" xfId="1" quotePrefix="1" applyNumberFormat="1" applyFont="1" applyFill="1" applyBorder="1" applyAlignment="1">
      <alignment horizontal="right"/>
    </xf>
    <xf numFmtId="177" fontId="31" fillId="0" borderId="26" xfId="1" applyNumberFormat="1" applyFont="1" applyFill="1" applyBorder="1" applyAlignment="1">
      <alignment horizontal="right"/>
    </xf>
    <xf numFmtId="177" fontId="31" fillId="0" borderId="23" xfId="1" applyNumberFormat="1" applyFont="1" applyFill="1" applyBorder="1" applyAlignment="1">
      <alignment horizontal="right"/>
    </xf>
    <xf numFmtId="177" fontId="31" fillId="0" borderId="58" xfId="1" applyNumberFormat="1" applyFont="1" applyFill="1" applyBorder="1" applyAlignment="1">
      <alignment horizontal="right"/>
    </xf>
    <xf numFmtId="4" fontId="31" fillId="0" borderId="43" xfId="0" applyNumberFormat="1" applyFont="1" applyFill="1" applyBorder="1" applyAlignment="1">
      <alignment vertical="center" shrinkToFit="1"/>
    </xf>
    <xf numFmtId="177" fontId="31" fillId="0" borderId="1" xfId="1" applyNumberFormat="1" applyFont="1" applyFill="1" applyBorder="1" applyAlignment="1">
      <alignment horizontal="right"/>
    </xf>
    <xf numFmtId="177" fontId="31" fillId="0" borderId="37" xfId="1" applyNumberFormat="1" applyFont="1" applyFill="1" applyBorder="1" applyAlignment="1">
      <alignment horizontal="right"/>
    </xf>
    <xf numFmtId="177" fontId="31" fillId="0" borderId="29" xfId="1" applyNumberFormat="1" applyFont="1" applyFill="1" applyBorder="1" applyAlignment="1">
      <alignment horizontal="right"/>
    </xf>
    <xf numFmtId="4" fontId="31" fillId="0" borderId="46" xfId="0" applyNumberFormat="1" applyFont="1" applyFill="1" applyBorder="1" applyAlignment="1">
      <alignment horizontal="distributed" justifyLastLine="1"/>
    </xf>
    <xf numFmtId="177" fontId="31" fillId="0" borderId="19" xfId="1" quotePrefix="1" applyNumberFormat="1" applyFont="1" applyFill="1" applyBorder="1" applyAlignment="1">
      <alignment horizontal="right"/>
    </xf>
    <xf numFmtId="177" fontId="31" fillId="0" borderId="52" xfId="1" quotePrefix="1" applyNumberFormat="1" applyFont="1" applyFill="1" applyBorder="1" applyAlignment="1">
      <alignment horizontal="right"/>
    </xf>
    <xf numFmtId="177" fontId="23" fillId="0" borderId="0" xfId="0" applyNumberFormat="1" applyFont="1" applyBorder="1"/>
    <xf numFmtId="176" fontId="23" fillId="0" borderId="0" xfId="0" applyNumberFormat="1" applyFont="1" applyBorder="1"/>
    <xf numFmtId="177" fontId="23" fillId="0" borderId="0" xfId="0" applyNumberFormat="1" applyFont="1"/>
    <xf numFmtId="176" fontId="23" fillId="0" borderId="0" xfId="0" applyNumberFormat="1" applyFont="1"/>
    <xf numFmtId="180" fontId="30" fillId="0" borderId="0" xfId="0" applyNumberFormat="1" applyFont="1"/>
    <xf numFmtId="177" fontId="30" fillId="0" borderId="0" xfId="0" applyNumberFormat="1" applyFont="1"/>
    <xf numFmtId="180" fontId="30" fillId="0" borderId="0" xfId="0" applyNumberFormat="1" applyFont="1" applyBorder="1"/>
    <xf numFmtId="176" fontId="30" fillId="0" borderId="0" xfId="0" applyNumberFormat="1" applyFont="1"/>
    <xf numFmtId="4" fontId="32" fillId="0" borderId="0" xfId="0" applyNumberFormat="1" applyFont="1" applyBorder="1"/>
    <xf numFmtId="40" fontId="32" fillId="0" borderId="0" xfId="1" applyNumberFormat="1" applyFont="1" applyBorder="1"/>
    <xf numFmtId="0" fontId="28" fillId="0" borderId="0" xfId="2" applyFont="1"/>
    <xf numFmtId="0" fontId="27" fillId="0" borderId="0" xfId="2" applyFont="1" applyBorder="1"/>
    <xf numFmtId="0" fontId="27" fillId="0" borderId="72" xfId="2" applyFont="1" applyBorder="1"/>
    <xf numFmtId="0" fontId="27" fillId="0" borderId="72" xfId="2" applyFont="1" applyBorder="1" applyAlignment="1">
      <alignment horizontal="right"/>
    </xf>
    <xf numFmtId="182" fontId="27" fillId="0" borderId="72" xfId="1" applyNumberFormat="1" applyFont="1" applyBorder="1"/>
    <xf numFmtId="38" fontId="27" fillId="0" borderId="72" xfId="1" applyFont="1" applyBorder="1"/>
    <xf numFmtId="182" fontId="27" fillId="0" borderId="72" xfId="2" applyNumberFormat="1" applyFont="1" applyBorder="1"/>
    <xf numFmtId="0" fontId="24" fillId="0" borderId="0" xfId="2" applyFont="1" applyBorder="1"/>
    <xf numFmtId="0" fontId="27" fillId="0" borderId="1" xfId="2" applyFont="1" applyBorder="1"/>
    <xf numFmtId="0" fontId="33" fillId="0" borderId="40" xfId="2" applyFont="1" applyBorder="1" applyAlignment="1">
      <alignment horizontal="centerContinuous"/>
    </xf>
    <xf numFmtId="0" fontId="33" fillId="0" borderId="41" xfId="2" applyFont="1" applyBorder="1" applyAlignment="1">
      <alignment horizontal="centerContinuous"/>
    </xf>
    <xf numFmtId="0" fontId="33" fillId="0" borderId="29" xfId="2" applyFont="1" applyBorder="1" applyAlignment="1">
      <alignment horizontal="center"/>
    </xf>
    <xf numFmtId="0" fontId="33" fillId="0" borderId="1" xfId="2" applyFont="1" applyBorder="1" applyAlignment="1">
      <alignment horizontal="center"/>
    </xf>
    <xf numFmtId="0" fontId="33" fillId="0" borderId="0" xfId="2" applyFont="1" applyAlignment="1">
      <alignment horizontal="center"/>
    </xf>
    <xf numFmtId="176" fontId="33" fillId="0" borderId="12" xfId="2" applyNumberFormat="1" applyFont="1" applyBorder="1" applyAlignment="1">
      <alignment horizontal="right"/>
    </xf>
    <xf numFmtId="176" fontId="33" fillId="0" borderId="0" xfId="2" applyNumberFormat="1" applyFont="1" applyAlignment="1">
      <alignment horizontal="right"/>
    </xf>
    <xf numFmtId="0" fontId="33" fillId="0" borderId="18" xfId="2" applyFont="1" applyBorder="1" applyAlignment="1">
      <alignment horizontal="center"/>
    </xf>
    <xf numFmtId="176" fontId="33" fillId="0" borderId="19" xfId="2" applyNumberFormat="1" applyFont="1" applyBorder="1" applyAlignment="1">
      <alignment horizontal="right"/>
    </xf>
    <xf numFmtId="176" fontId="33" fillId="0" borderId="18" xfId="2" applyNumberFormat="1" applyFont="1" applyBorder="1" applyAlignment="1">
      <alignment horizontal="right"/>
    </xf>
    <xf numFmtId="176" fontId="27" fillId="0" borderId="0" xfId="2" applyNumberFormat="1" applyFont="1"/>
    <xf numFmtId="0" fontId="33" fillId="0" borderId="13" xfId="2" applyFont="1" applyBorder="1" applyAlignment="1">
      <alignment horizontal="center"/>
    </xf>
    <xf numFmtId="181" fontId="33" fillId="0" borderId="12" xfId="1" applyNumberFormat="1" applyFont="1" applyBorder="1" applyAlignment="1">
      <alignment horizontal="right"/>
    </xf>
    <xf numFmtId="181" fontId="33" fillId="0" borderId="0" xfId="1" applyNumberFormat="1" applyFont="1" applyBorder="1" applyAlignment="1">
      <alignment horizontal="right"/>
    </xf>
    <xf numFmtId="0" fontId="33" fillId="0" borderId="22" xfId="2" applyFont="1" applyBorder="1" applyAlignment="1">
      <alignment horizontal="center"/>
    </xf>
    <xf numFmtId="176" fontId="33" fillId="0" borderId="21" xfId="2" applyNumberFormat="1" applyFont="1" applyBorder="1" applyAlignment="1">
      <alignment horizontal="right"/>
    </xf>
    <xf numFmtId="176" fontId="33" fillId="0" borderId="23" xfId="2" applyNumberFormat="1" applyFont="1" applyBorder="1" applyAlignment="1">
      <alignment horizontal="right"/>
    </xf>
    <xf numFmtId="176" fontId="33" fillId="0" borderId="22" xfId="2" applyNumberFormat="1" applyFont="1" applyBorder="1" applyAlignment="1">
      <alignment horizontal="right"/>
    </xf>
    <xf numFmtId="0" fontId="33" fillId="0" borderId="13" xfId="2" applyFont="1" applyBorder="1" applyAlignment="1">
      <alignment horizontal="right"/>
    </xf>
    <xf numFmtId="0" fontId="33" fillId="0" borderId="0" xfId="2" applyFont="1" applyBorder="1" applyAlignment="1">
      <alignment horizontal="right"/>
    </xf>
    <xf numFmtId="0" fontId="33" fillId="0" borderId="20" xfId="2" applyFont="1" applyBorder="1" applyAlignment="1">
      <alignment horizontal="center"/>
    </xf>
    <xf numFmtId="181" fontId="33" fillId="0" borderId="18" xfId="1" applyNumberFormat="1" applyFont="1" applyBorder="1" applyAlignment="1">
      <alignment horizontal="right"/>
    </xf>
    <xf numFmtId="0" fontId="33" fillId="0" borderId="20" xfId="2" applyFont="1" applyBorder="1" applyAlignment="1">
      <alignment horizontal="right"/>
    </xf>
    <xf numFmtId="181" fontId="33" fillId="0" borderId="19" xfId="1" applyNumberFormat="1" applyFont="1" applyBorder="1" applyAlignment="1">
      <alignment horizontal="right"/>
    </xf>
    <xf numFmtId="0" fontId="33" fillId="0" borderId="18" xfId="2" applyFont="1" applyBorder="1" applyAlignment="1">
      <alignment horizontal="right"/>
    </xf>
    <xf numFmtId="0" fontId="33" fillId="0" borderId="0" xfId="2" applyFont="1" applyAlignment="1">
      <alignment horizontal="right"/>
    </xf>
    <xf numFmtId="181" fontId="33" fillId="0" borderId="12" xfId="1" applyNumberFormat="1" applyFont="1" applyBorder="1"/>
    <xf numFmtId="176" fontId="33" fillId="0" borderId="0" xfId="2" applyNumberFormat="1" applyFont="1" applyBorder="1"/>
    <xf numFmtId="0" fontId="33" fillId="0" borderId="0" xfId="2" applyFont="1" applyBorder="1" applyAlignment="1">
      <alignment horizontal="center"/>
    </xf>
    <xf numFmtId="181" fontId="33" fillId="0" borderId="0" xfId="1" applyNumberFormat="1" applyFont="1" applyBorder="1"/>
    <xf numFmtId="181" fontId="33" fillId="0" borderId="0" xfId="1" applyNumberFormat="1" applyFont="1"/>
    <xf numFmtId="176" fontId="23" fillId="0" borderId="29" xfId="0" applyNumberFormat="1" applyFont="1" applyFill="1" applyBorder="1" applyAlignment="1">
      <alignment horizontal="right"/>
    </xf>
    <xf numFmtId="3" fontId="23" fillId="0" borderId="42" xfId="0" applyNumberFormat="1" applyFont="1" applyBorder="1"/>
    <xf numFmtId="176" fontId="23" fillId="0" borderId="15" xfId="0" applyNumberFormat="1" applyFont="1" applyFill="1" applyBorder="1" applyAlignment="1">
      <alignment horizontal="right"/>
    </xf>
    <xf numFmtId="178" fontId="23" fillId="0" borderId="16" xfId="0" applyNumberFormat="1" applyFont="1" applyFill="1" applyBorder="1" applyAlignment="1">
      <alignment horizontal="right"/>
    </xf>
    <xf numFmtId="176" fontId="23" fillId="0" borderId="16" xfId="0" applyNumberFormat="1" applyFont="1" applyFill="1" applyBorder="1" applyAlignment="1">
      <alignment horizontal="right"/>
    </xf>
    <xf numFmtId="176" fontId="23" fillId="0" borderId="47" xfId="0" applyNumberFormat="1" applyFont="1" applyFill="1" applyBorder="1" applyAlignment="1">
      <alignment horizontal="right"/>
    </xf>
    <xf numFmtId="178" fontId="23" fillId="0" borderId="17" xfId="0" applyNumberFormat="1" applyFont="1" applyFill="1" applyBorder="1" applyAlignment="1">
      <alignment horizontal="right"/>
    </xf>
    <xf numFmtId="176" fontId="23" fillId="0" borderId="17" xfId="0" applyNumberFormat="1" applyFont="1" applyFill="1" applyBorder="1" applyAlignment="1">
      <alignment horizontal="right"/>
    </xf>
    <xf numFmtId="178" fontId="23" fillId="0" borderId="47" xfId="0" applyNumberFormat="1" applyFont="1" applyFill="1" applyBorder="1" applyAlignment="1">
      <alignment horizontal="right"/>
    </xf>
    <xf numFmtId="177" fontId="23" fillId="0" borderId="15" xfId="0" applyNumberFormat="1" applyFont="1" applyFill="1" applyBorder="1" applyAlignment="1">
      <alignment horizontal="right" vertical="center"/>
    </xf>
    <xf numFmtId="176" fontId="23" fillId="0" borderId="25" xfId="0" applyNumberFormat="1" applyFont="1" applyFill="1" applyBorder="1" applyAlignment="1">
      <alignment horizontal="right"/>
    </xf>
    <xf numFmtId="176" fontId="23" fillId="0" borderId="32" xfId="0" applyNumberFormat="1" applyFont="1" applyFill="1" applyBorder="1" applyAlignment="1">
      <alignment horizontal="right"/>
    </xf>
    <xf numFmtId="4" fontId="23" fillId="0" borderId="43" xfId="0" applyNumberFormat="1" applyFont="1" applyFill="1" applyBorder="1" applyAlignment="1">
      <alignment horizontal="distributed" justifyLastLine="1"/>
    </xf>
    <xf numFmtId="176" fontId="23" fillId="0" borderId="0" xfId="0" quotePrefix="1" applyNumberFormat="1" applyFont="1" applyFill="1" applyBorder="1" applyAlignment="1">
      <alignment horizontal="right"/>
    </xf>
    <xf numFmtId="176" fontId="23" fillId="0" borderId="38" xfId="0" quotePrefix="1" applyNumberFormat="1" applyFont="1" applyFill="1" applyBorder="1" applyAlignment="1">
      <alignment horizontal="right"/>
    </xf>
    <xf numFmtId="176" fontId="23" fillId="0" borderId="13" xfId="0" quotePrefix="1" applyNumberFormat="1" applyFont="1" applyFill="1" applyBorder="1" applyAlignment="1">
      <alignment horizontal="right"/>
    </xf>
    <xf numFmtId="176" fontId="23" fillId="0" borderId="12" xfId="0" quotePrefix="1" applyNumberFormat="1" applyFont="1" applyFill="1" applyBorder="1" applyAlignment="1">
      <alignment horizontal="right"/>
    </xf>
    <xf numFmtId="177" fontId="23" fillId="0" borderId="0" xfId="0" applyNumberFormat="1" applyFont="1" applyFill="1" applyBorder="1" applyAlignment="1">
      <alignment horizontal="right" vertical="center"/>
    </xf>
    <xf numFmtId="176" fontId="23" fillId="0" borderId="14" xfId="0" quotePrefix="1" applyNumberFormat="1" applyFont="1" applyFill="1" applyBorder="1" applyAlignment="1">
      <alignment horizontal="right"/>
    </xf>
    <xf numFmtId="176" fontId="23" fillId="0" borderId="31" xfId="0" quotePrefix="1" applyNumberFormat="1" applyFont="1" applyFill="1" applyBorder="1" applyAlignment="1">
      <alignment horizontal="right"/>
    </xf>
    <xf numFmtId="4" fontId="23" fillId="0" borderId="45" xfId="0" applyNumberFormat="1" applyFont="1" applyFill="1" applyBorder="1" applyAlignment="1">
      <alignment horizontal="distributed" justifyLastLine="1"/>
    </xf>
    <xf numFmtId="176" fontId="23" fillId="0" borderId="18" xfId="0" applyNumberFormat="1" applyFont="1" applyFill="1" applyBorder="1" applyAlignment="1">
      <alignment horizontal="right"/>
    </xf>
    <xf numFmtId="178" fontId="23" fillId="0" borderId="19" xfId="0" applyNumberFormat="1" applyFont="1" applyFill="1" applyBorder="1" applyAlignment="1">
      <alignment horizontal="right"/>
    </xf>
    <xf numFmtId="176" fontId="23" fillId="0" borderId="19" xfId="0" applyNumberFormat="1" applyFont="1" applyFill="1" applyBorder="1" applyAlignment="1">
      <alignment horizontal="right"/>
    </xf>
    <xf numFmtId="176" fontId="23" fillId="0" borderId="39" xfId="0" applyNumberFormat="1" applyFont="1" applyFill="1" applyBorder="1" applyAlignment="1">
      <alignment horizontal="right"/>
    </xf>
    <xf numFmtId="178" fontId="23" fillId="0" borderId="20" xfId="0" applyNumberFormat="1" applyFont="1" applyFill="1" applyBorder="1" applyAlignment="1">
      <alignment horizontal="right"/>
    </xf>
    <xf numFmtId="176" fontId="23" fillId="0" borderId="20" xfId="0" applyNumberFormat="1" applyFont="1" applyFill="1" applyBorder="1" applyAlignment="1">
      <alignment horizontal="right"/>
    </xf>
    <xf numFmtId="178" fontId="23" fillId="0" borderId="39" xfId="0" applyNumberFormat="1" applyFont="1" applyFill="1" applyBorder="1" applyAlignment="1">
      <alignment horizontal="right"/>
    </xf>
    <xf numFmtId="177" fontId="23" fillId="0" borderId="18" xfId="0" applyNumberFormat="1" applyFont="1" applyFill="1" applyBorder="1" applyAlignment="1">
      <alignment horizontal="right" vertical="center"/>
    </xf>
    <xf numFmtId="176" fontId="23" fillId="0" borderId="27" xfId="0" applyNumberFormat="1" applyFont="1" applyFill="1" applyBorder="1" applyAlignment="1">
      <alignment horizontal="right"/>
    </xf>
    <xf numFmtId="176" fontId="23" fillId="0" borderId="34" xfId="0" applyNumberFormat="1" applyFont="1" applyFill="1" applyBorder="1" applyAlignment="1">
      <alignment horizontal="right"/>
    </xf>
    <xf numFmtId="176" fontId="23" fillId="0" borderId="35" xfId="0" quotePrefix="1" applyNumberFormat="1" applyFont="1" applyFill="1" applyBorder="1" applyAlignment="1">
      <alignment horizontal="right"/>
    </xf>
    <xf numFmtId="178" fontId="23" fillId="0" borderId="22" xfId="0" applyNumberFormat="1" applyFont="1" applyFill="1" applyBorder="1" applyAlignment="1">
      <alignment horizontal="right"/>
    </xf>
    <xf numFmtId="176" fontId="23" fillId="0" borderId="22" xfId="0" quotePrefix="1" applyNumberFormat="1" applyFont="1" applyFill="1" applyBorder="1" applyAlignment="1">
      <alignment horizontal="right"/>
    </xf>
    <xf numFmtId="176" fontId="23" fillId="0" borderId="21" xfId="0" quotePrefix="1" applyNumberFormat="1" applyFont="1" applyFill="1" applyBorder="1" applyAlignment="1">
      <alignment horizontal="right"/>
    </xf>
    <xf numFmtId="178" fontId="23" fillId="0" borderId="14" xfId="0" applyNumberFormat="1" applyFont="1" applyFill="1" applyBorder="1" applyAlignment="1">
      <alignment horizontal="right"/>
    </xf>
    <xf numFmtId="180" fontId="23" fillId="0" borderId="14" xfId="0" applyNumberFormat="1" applyFont="1" applyFill="1" applyBorder="1" applyAlignment="1">
      <alignment horizontal="right"/>
    </xf>
    <xf numFmtId="176" fontId="23" fillId="0" borderId="18" xfId="0" quotePrefix="1" applyNumberFormat="1" applyFont="1" applyFill="1" applyBorder="1" applyAlignment="1">
      <alignment horizontal="right"/>
    </xf>
    <xf numFmtId="176" fontId="23" fillId="0" borderId="19" xfId="0" quotePrefix="1" applyNumberFormat="1" applyFont="1" applyFill="1" applyBorder="1" applyAlignment="1">
      <alignment horizontal="right"/>
    </xf>
    <xf numFmtId="176" fontId="23" fillId="0" borderId="39" xfId="0" quotePrefix="1" applyNumberFormat="1" applyFont="1" applyFill="1" applyBorder="1" applyAlignment="1">
      <alignment horizontal="right"/>
    </xf>
    <xf numFmtId="176" fontId="23" fillId="0" borderId="20" xfId="0" quotePrefix="1" applyNumberFormat="1" applyFont="1" applyFill="1" applyBorder="1" applyAlignment="1">
      <alignment horizontal="right"/>
    </xf>
    <xf numFmtId="176" fontId="23" fillId="0" borderId="27" xfId="0" quotePrefix="1" applyNumberFormat="1" applyFont="1" applyFill="1" applyBorder="1" applyAlignment="1">
      <alignment horizontal="right"/>
    </xf>
    <xf numFmtId="176" fontId="23" fillId="0" borderId="34" xfId="0" quotePrefix="1" applyNumberFormat="1" applyFont="1" applyFill="1" applyBorder="1" applyAlignment="1">
      <alignment horizontal="right"/>
    </xf>
    <xf numFmtId="178" fontId="23" fillId="0" borderId="35" xfId="0" applyNumberFormat="1" applyFont="1" applyFill="1" applyBorder="1" applyAlignment="1">
      <alignment horizontal="right"/>
    </xf>
    <xf numFmtId="177" fontId="23" fillId="0" borderId="21" xfId="0" applyNumberFormat="1" applyFont="1" applyFill="1" applyBorder="1" applyAlignment="1">
      <alignment horizontal="right" vertical="center"/>
    </xf>
    <xf numFmtId="177" fontId="23" fillId="0" borderId="19" xfId="0" applyNumberFormat="1" applyFont="1" applyFill="1" applyBorder="1" applyAlignment="1">
      <alignment horizontal="right" vertical="center"/>
    </xf>
    <xf numFmtId="176" fontId="23" fillId="0" borderId="52" xfId="0" quotePrefix="1" applyNumberFormat="1" applyFont="1" applyFill="1" applyBorder="1" applyAlignment="1">
      <alignment horizontal="right"/>
    </xf>
    <xf numFmtId="4" fontId="23" fillId="0" borderId="44" xfId="0" applyNumberFormat="1" applyFont="1" applyFill="1" applyBorder="1" applyAlignment="1">
      <alignment horizontal="distributed" justifyLastLine="1"/>
    </xf>
    <xf numFmtId="176" fontId="23" fillId="0" borderId="23" xfId="0" applyNumberFormat="1" applyFont="1" applyFill="1" applyBorder="1" applyAlignment="1">
      <alignment horizontal="right"/>
    </xf>
    <xf numFmtId="178" fontId="23" fillId="0" borderId="21" xfId="0" applyNumberFormat="1" applyFont="1" applyFill="1" applyBorder="1" applyAlignment="1">
      <alignment horizontal="right"/>
    </xf>
    <xf numFmtId="176" fontId="23" fillId="0" borderId="21" xfId="0" applyNumberFormat="1" applyFont="1" applyFill="1" applyBorder="1" applyAlignment="1">
      <alignment horizontal="right"/>
    </xf>
    <xf numFmtId="176" fontId="23" fillId="0" borderId="35" xfId="0" applyNumberFormat="1" applyFont="1" applyFill="1" applyBorder="1" applyAlignment="1">
      <alignment horizontal="right"/>
    </xf>
    <xf numFmtId="176" fontId="23" fillId="0" borderId="22" xfId="0" applyNumberFormat="1" applyFont="1" applyFill="1" applyBorder="1" applyAlignment="1">
      <alignment horizontal="right"/>
    </xf>
    <xf numFmtId="176" fontId="23" fillId="0" borderId="26" xfId="0" applyNumberFormat="1" applyFont="1" applyFill="1" applyBorder="1" applyAlignment="1">
      <alignment horizontal="right"/>
    </xf>
    <xf numFmtId="176" fontId="23" fillId="0" borderId="50" xfId="0" applyNumberFormat="1" applyFont="1" applyFill="1" applyBorder="1" applyAlignment="1">
      <alignment horizontal="right"/>
    </xf>
    <xf numFmtId="177" fontId="23" fillId="0" borderId="12" xfId="0" applyNumberFormat="1" applyFont="1" applyFill="1" applyBorder="1" applyAlignment="1">
      <alignment horizontal="right" vertical="center"/>
    </xf>
    <xf numFmtId="176" fontId="23" fillId="0" borderId="51" xfId="0" applyNumberFormat="1" applyFont="1" applyFill="1" applyBorder="1" applyAlignment="1">
      <alignment horizontal="right"/>
    </xf>
    <xf numFmtId="176" fontId="23" fillId="0" borderId="51" xfId="0" quotePrefix="1" applyNumberFormat="1" applyFont="1" applyFill="1" applyBorder="1" applyAlignment="1">
      <alignment horizontal="right"/>
    </xf>
    <xf numFmtId="3" fontId="23" fillId="0" borderId="12" xfId="0" applyNumberFormat="1" applyFont="1" applyFill="1" applyBorder="1" applyAlignment="1">
      <alignment horizontal="right"/>
    </xf>
    <xf numFmtId="178" fontId="23" fillId="0" borderId="0" xfId="0" applyNumberFormat="1" applyFont="1" applyFill="1" applyBorder="1" applyAlignment="1">
      <alignment horizontal="right"/>
    </xf>
    <xf numFmtId="4" fontId="31" fillId="0" borderId="45" xfId="0" applyNumberFormat="1" applyFont="1" applyFill="1" applyBorder="1" applyAlignment="1">
      <alignment vertical="center" shrinkToFit="1"/>
    </xf>
    <xf numFmtId="176" fontId="23" fillId="0" borderId="13" xfId="0" quotePrefix="1" applyNumberFormat="1" applyFont="1" applyFill="1" applyBorder="1" applyAlignment="1">
      <alignment horizontal="center"/>
    </xf>
    <xf numFmtId="4" fontId="23" fillId="0" borderId="46" xfId="0" applyNumberFormat="1" applyFont="1" applyFill="1" applyBorder="1" applyAlignment="1">
      <alignment horizontal="distributed" justifyLastLine="1"/>
    </xf>
    <xf numFmtId="176" fontId="23" fillId="0" borderId="1" xfId="0" quotePrefix="1" applyNumberFormat="1" applyFont="1" applyFill="1" applyBorder="1" applyAlignment="1">
      <alignment horizontal="right"/>
    </xf>
    <xf numFmtId="178" fontId="23" fillId="0" borderId="29" xfId="0" applyNumberFormat="1" applyFont="1" applyFill="1" applyBorder="1" applyAlignment="1">
      <alignment horizontal="right"/>
    </xf>
    <xf numFmtId="176" fontId="23" fillId="0" borderId="29" xfId="0" quotePrefix="1" applyNumberFormat="1" applyFont="1" applyFill="1" applyBorder="1" applyAlignment="1">
      <alignment horizontal="right"/>
    </xf>
    <xf numFmtId="176" fontId="23" fillId="0" borderId="37" xfId="0" quotePrefix="1" applyNumberFormat="1" applyFont="1" applyFill="1" applyBorder="1" applyAlignment="1">
      <alignment horizontal="right"/>
    </xf>
    <xf numFmtId="178" fontId="23" fillId="0" borderId="30" xfId="0" applyNumberFormat="1" applyFont="1" applyFill="1" applyBorder="1" applyAlignment="1">
      <alignment horizontal="right"/>
    </xf>
    <xf numFmtId="176" fontId="23" fillId="0" borderId="30" xfId="0" quotePrefix="1" applyNumberFormat="1" applyFont="1" applyFill="1" applyBorder="1" applyAlignment="1">
      <alignment horizontal="right"/>
    </xf>
    <xf numFmtId="178" fontId="23" fillId="0" borderId="37" xfId="0" applyNumberFormat="1" applyFont="1" applyFill="1" applyBorder="1" applyAlignment="1">
      <alignment horizontal="right"/>
    </xf>
    <xf numFmtId="176" fontId="23" fillId="0" borderId="30" xfId="0" applyNumberFormat="1" applyFont="1" applyFill="1" applyBorder="1" applyAlignment="1">
      <alignment horizontal="right"/>
    </xf>
    <xf numFmtId="177" fontId="23" fillId="0" borderId="29" xfId="0" applyNumberFormat="1" applyFont="1" applyFill="1" applyBorder="1" applyAlignment="1">
      <alignment horizontal="right" vertical="center"/>
    </xf>
    <xf numFmtId="176" fontId="23" fillId="0" borderId="28" xfId="0" quotePrefix="1" applyNumberFormat="1" applyFont="1" applyFill="1" applyBorder="1" applyAlignment="1">
      <alignment horizontal="right"/>
    </xf>
    <xf numFmtId="176" fontId="23" fillId="0" borderId="53" xfId="0" quotePrefix="1" applyNumberFormat="1" applyFont="1" applyFill="1" applyBorder="1" applyAlignment="1">
      <alignment horizontal="right"/>
    </xf>
    <xf numFmtId="4" fontId="23" fillId="0" borderId="42" xfId="0" applyNumberFormat="1" applyFont="1" applyFill="1" applyBorder="1" applyAlignment="1">
      <alignment horizontal="distributed" justifyLastLine="1"/>
    </xf>
    <xf numFmtId="177" fontId="23" fillId="0" borderId="16" xfId="0" applyNumberFormat="1" applyFont="1" applyFill="1" applyBorder="1" applyAlignment="1">
      <alignment horizontal="right" vertical="center"/>
    </xf>
    <xf numFmtId="176" fontId="23" fillId="0" borderId="54" xfId="0" applyNumberFormat="1" applyFont="1" applyFill="1" applyBorder="1" applyAlignment="1">
      <alignment horizontal="right"/>
    </xf>
    <xf numFmtId="180" fontId="23" fillId="0" borderId="1" xfId="0" applyNumberFormat="1" applyFont="1" applyFill="1" applyBorder="1" applyAlignment="1">
      <alignment horizontal="right"/>
    </xf>
    <xf numFmtId="176" fontId="23" fillId="0" borderId="37" xfId="0" applyNumberFormat="1" applyFont="1" applyFill="1" applyBorder="1" applyAlignment="1">
      <alignment horizontal="right"/>
    </xf>
    <xf numFmtId="176" fontId="23" fillId="0" borderId="62" xfId="0" quotePrefix="1" applyNumberFormat="1" applyFont="1" applyFill="1" applyBorder="1" applyAlignment="1">
      <alignment horizontal="right"/>
    </xf>
    <xf numFmtId="177" fontId="31" fillId="0" borderId="34" xfId="1" quotePrefix="1" applyNumberFormat="1" applyFont="1" applyFill="1" applyBorder="1" applyAlignment="1">
      <alignment horizontal="right"/>
    </xf>
    <xf numFmtId="177" fontId="31" fillId="0" borderId="28" xfId="1" applyNumberFormat="1" applyFont="1" applyFill="1" applyBorder="1" applyAlignment="1">
      <alignment horizontal="right"/>
    </xf>
    <xf numFmtId="177" fontId="31" fillId="0" borderId="53" xfId="1" applyNumberFormat="1" applyFont="1" applyFill="1" applyBorder="1" applyAlignment="1">
      <alignment horizontal="right"/>
    </xf>
    <xf numFmtId="176" fontId="34" fillId="2" borderId="28" xfId="2" applyNumberFormat="1" applyFont="1" applyFill="1" applyBorder="1"/>
    <xf numFmtId="0" fontId="35" fillId="0" borderId="0" xfId="2" applyFont="1" applyAlignment="1">
      <alignment horizontal="center"/>
    </xf>
    <xf numFmtId="181" fontId="35" fillId="0" borderId="0" xfId="1" applyNumberFormat="1" applyFont="1"/>
    <xf numFmtId="181" fontId="35" fillId="0" borderId="0" xfId="1" applyNumberFormat="1" applyFont="1" applyBorder="1" applyAlignment="1">
      <alignment horizontal="right"/>
    </xf>
    <xf numFmtId="0" fontId="35" fillId="0" borderId="13" xfId="2" applyFont="1" applyBorder="1" applyAlignment="1">
      <alignment horizontal="right"/>
    </xf>
    <xf numFmtId="0" fontId="35" fillId="0" borderId="0" xfId="2" applyFont="1" applyAlignment="1">
      <alignment horizontal="right"/>
    </xf>
    <xf numFmtId="0" fontId="36" fillId="0" borderId="0" xfId="2" applyFont="1"/>
    <xf numFmtId="0" fontId="36" fillId="0" borderId="72" xfId="2" applyFont="1" applyBorder="1"/>
    <xf numFmtId="182" fontId="36" fillId="0" borderId="72" xfId="1" applyNumberFormat="1" applyFont="1" applyBorder="1"/>
    <xf numFmtId="176" fontId="34" fillId="0" borderId="35" xfId="2" applyNumberFormat="1" applyFont="1" applyBorder="1"/>
    <xf numFmtId="176" fontId="34" fillId="0" borderId="22" xfId="2" applyNumberFormat="1" applyFont="1" applyBorder="1"/>
    <xf numFmtId="3" fontId="34" fillId="0" borderId="43" xfId="0" applyNumberFormat="1" applyFont="1" applyFill="1" applyBorder="1" applyAlignment="1">
      <alignment horizontal="distributed" justifyLastLine="1"/>
    </xf>
    <xf numFmtId="3" fontId="37" fillId="0" borderId="28" xfId="0" applyNumberFormat="1" applyFont="1" applyFill="1" applyBorder="1" applyAlignment="1">
      <alignment horizontal="center" justifyLastLine="1"/>
    </xf>
    <xf numFmtId="177" fontId="37" fillId="0" borderId="28" xfId="0" applyNumberFormat="1" applyFont="1" applyFill="1" applyBorder="1" applyAlignment="1">
      <alignment horizontal="right"/>
    </xf>
    <xf numFmtId="177" fontId="37" fillId="0" borderId="37" xfId="0" applyNumberFormat="1" applyFont="1" applyFill="1" applyBorder="1" applyAlignment="1">
      <alignment horizontal="right"/>
    </xf>
    <xf numFmtId="177" fontId="37" fillId="0" borderId="62" xfId="0" applyNumberFormat="1" applyFont="1" applyFill="1" applyBorder="1" applyAlignment="1">
      <alignment horizontal="right"/>
    </xf>
    <xf numFmtId="177" fontId="37" fillId="0" borderId="1" xfId="0" applyNumberFormat="1" applyFont="1" applyFill="1" applyBorder="1" applyAlignment="1">
      <alignment horizontal="right"/>
    </xf>
    <xf numFmtId="177" fontId="37" fillId="0" borderId="30" xfId="0" applyNumberFormat="1" applyFont="1" applyFill="1" applyBorder="1" applyAlignment="1">
      <alignment horizontal="right"/>
    </xf>
    <xf numFmtId="3" fontId="37" fillId="0" borderId="46" xfId="0" applyNumberFormat="1" applyFont="1" applyFill="1" applyBorder="1" applyAlignment="1">
      <alignment horizontal="center" justifyLastLine="1"/>
    </xf>
    <xf numFmtId="177" fontId="37" fillId="0" borderId="29" xfId="0" applyNumberFormat="1" applyFont="1" applyFill="1" applyBorder="1" applyAlignment="1">
      <alignment horizontal="right"/>
    </xf>
    <xf numFmtId="177" fontId="37" fillId="0" borderId="53" xfId="0" applyNumberFormat="1" applyFont="1" applyFill="1" applyBorder="1" applyAlignment="1">
      <alignment horizontal="right"/>
    </xf>
    <xf numFmtId="176" fontId="34" fillId="0" borderId="51" xfId="0" quotePrefix="1" applyNumberFormat="1" applyFont="1" applyFill="1" applyBorder="1" applyAlignment="1">
      <alignment horizontal="right"/>
    </xf>
    <xf numFmtId="176" fontId="34" fillId="0" borderId="31" xfId="0" applyNumberFormat="1" applyFont="1" applyFill="1" applyBorder="1" applyAlignment="1">
      <alignment horizontal="right"/>
    </xf>
    <xf numFmtId="176" fontId="34" fillId="0" borderId="13" xfId="0" quotePrefix="1" applyNumberFormat="1" applyFont="1" applyFill="1" applyBorder="1" applyAlignment="1">
      <alignment horizontal="right"/>
    </xf>
    <xf numFmtId="176" fontId="34" fillId="0" borderId="17" xfId="0" applyNumberFormat="1" applyFont="1" applyFill="1" applyBorder="1" applyAlignment="1">
      <alignment horizontal="right"/>
    </xf>
    <xf numFmtId="38" fontId="36" fillId="0" borderId="72" xfId="1" applyFont="1" applyBorder="1" applyAlignment="1">
      <alignment horizontal="right"/>
    </xf>
    <xf numFmtId="0" fontId="23" fillId="0" borderId="0" xfId="2" applyFont="1" applyAlignment="1">
      <alignment vertical="top" wrapText="1"/>
    </xf>
    <xf numFmtId="0" fontId="23" fillId="0" borderId="42" xfId="2" applyFont="1" applyBorder="1" applyAlignment="1">
      <alignment horizontal="center" vertical="center"/>
    </xf>
    <xf numFmtId="0" fontId="23" fillId="0" borderId="43" xfId="2" applyFont="1" applyBorder="1" applyAlignment="1">
      <alignment horizontal="center" vertical="center"/>
    </xf>
    <xf numFmtId="0" fontId="23" fillId="0" borderId="46" xfId="2" applyFont="1" applyBorder="1" applyAlignment="1">
      <alignment horizontal="center" vertical="center"/>
    </xf>
    <xf numFmtId="0" fontId="23" fillId="0" borderId="15" xfId="2" applyFont="1" applyBorder="1" applyAlignment="1">
      <alignment shrinkToFit="1"/>
    </xf>
    <xf numFmtId="0" fontId="25" fillId="0" borderId="15" xfId="0" applyFont="1" applyBorder="1" applyAlignment="1">
      <alignment shrinkToFit="1"/>
    </xf>
    <xf numFmtId="3" fontId="23" fillId="0" borderId="15" xfId="0" applyNumberFormat="1" applyFont="1" applyFill="1" applyBorder="1" applyAlignment="1">
      <alignment horizontal="center" vertical="center"/>
    </xf>
    <xf numFmtId="3" fontId="23" fillId="0" borderId="32" xfId="0" applyNumberFormat="1" applyFont="1" applyFill="1" applyBorder="1" applyAlignment="1">
      <alignment horizontal="center" vertical="center"/>
    </xf>
    <xf numFmtId="3" fontId="23" fillId="0" borderId="18" xfId="0" applyNumberFormat="1" applyFont="1" applyFill="1" applyBorder="1" applyAlignment="1">
      <alignment horizontal="center" vertical="center"/>
    </xf>
    <xf numFmtId="3" fontId="23" fillId="0" borderId="34" xfId="0" applyNumberFormat="1" applyFont="1" applyFill="1" applyBorder="1" applyAlignment="1">
      <alignment horizontal="center" vertical="center"/>
    </xf>
  </cellXfs>
  <cellStyles count="133">
    <cellStyle name="20% - アクセント 1 2" xfId="7"/>
    <cellStyle name="20% - アクセント 1 3" xfId="8"/>
    <cellStyle name="20% - アクセント 1 4" xfId="9"/>
    <cellStyle name="20% - アクセント 2 2" xfId="10"/>
    <cellStyle name="20% - アクセント 2 3" xfId="11"/>
    <cellStyle name="20% - アクセント 2 4" xfId="12"/>
    <cellStyle name="20% - アクセント 3 2" xfId="13"/>
    <cellStyle name="20% - アクセント 3 3" xfId="14"/>
    <cellStyle name="20% - アクセント 3 4" xfId="15"/>
    <cellStyle name="20% - アクセント 4 2" xfId="16"/>
    <cellStyle name="20% - アクセント 4 3" xfId="17"/>
    <cellStyle name="20% - アクセント 4 4" xfId="18"/>
    <cellStyle name="20% - アクセント 5 2" xfId="19"/>
    <cellStyle name="20% - アクセント 5 3" xfId="20"/>
    <cellStyle name="20% - アクセント 5 4" xfId="21"/>
    <cellStyle name="20% - アクセント 6 2" xfId="22"/>
    <cellStyle name="20% - アクセント 6 3" xfId="23"/>
    <cellStyle name="20% - アクセント 6 4" xfId="24"/>
    <cellStyle name="40% - アクセント 1 2" xfId="25"/>
    <cellStyle name="40% - アクセント 1 3" xfId="26"/>
    <cellStyle name="40% - アクセント 1 4" xfId="27"/>
    <cellStyle name="40% - アクセント 2 2" xfId="28"/>
    <cellStyle name="40% - アクセント 2 3" xfId="29"/>
    <cellStyle name="40% - アクセント 2 4" xfId="30"/>
    <cellStyle name="40% - アクセント 3 2" xfId="31"/>
    <cellStyle name="40% - アクセント 3 3" xfId="32"/>
    <cellStyle name="40% - アクセント 3 4" xfId="33"/>
    <cellStyle name="40% - アクセント 4 2" xfId="34"/>
    <cellStyle name="40% - アクセント 4 3" xfId="35"/>
    <cellStyle name="40% - アクセント 4 4" xfId="36"/>
    <cellStyle name="40% - アクセント 5 2" xfId="37"/>
    <cellStyle name="40% - アクセント 5 3" xfId="38"/>
    <cellStyle name="40% - アクセント 5 4" xfId="39"/>
    <cellStyle name="40% - アクセント 6 2" xfId="40"/>
    <cellStyle name="40% - アクセント 6 3" xfId="41"/>
    <cellStyle name="40% - アクセント 6 4" xfId="42"/>
    <cellStyle name="60% - アクセント 1 2" xfId="43"/>
    <cellStyle name="60% - アクセント 1 3" xfId="44"/>
    <cellStyle name="60% - アクセント 1 4" xfId="45"/>
    <cellStyle name="60% - アクセント 2 2" xfId="46"/>
    <cellStyle name="60% - アクセント 2 3" xfId="47"/>
    <cellStyle name="60% - アクセント 2 4" xfId="48"/>
    <cellStyle name="60% - アクセント 3 2" xfId="49"/>
    <cellStyle name="60% - アクセント 3 3" xfId="50"/>
    <cellStyle name="60% - アクセント 3 4" xfId="51"/>
    <cellStyle name="60% - アクセント 4 2" xfId="52"/>
    <cellStyle name="60% - アクセント 4 3" xfId="53"/>
    <cellStyle name="60% - アクセント 4 4" xfId="54"/>
    <cellStyle name="60% - アクセント 5 2" xfId="55"/>
    <cellStyle name="60% - アクセント 5 3" xfId="56"/>
    <cellStyle name="60% - アクセント 5 4" xfId="57"/>
    <cellStyle name="60% - アクセント 6 2" xfId="58"/>
    <cellStyle name="60% - アクセント 6 3" xfId="59"/>
    <cellStyle name="60% - アクセント 6 4" xfId="60"/>
    <cellStyle name="アクセント 1 2" xfId="61"/>
    <cellStyle name="アクセント 1 3" xfId="62"/>
    <cellStyle name="アクセント 1 4" xfId="63"/>
    <cellStyle name="アクセント 2 2" xfId="64"/>
    <cellStyle name="アクセント 2 3" xfId="65"/>
    <cellStyle name="アクセント 2 4" xfId="66"/>
    <cellStyle name="アクセント 3 2" xfId="67"/>
    <cellStyle name="アクセント 3 3" xfId="68"/>
    <cellStyle name="アクセント 3 4" xfId="69"/>
    <cellStyle name="アクセント 4 2" xfId="70"/>
    <cellStyle name="アクセント 4 3" xfId="71"/>
    <cellStyle name="アクセント 4 4" xfId="72"/>
    <cellStyle name="アクセント 5 2" xfId="73"/>
    <cellStyle name="アクセント 5 3" xfId="74"/>
    <cellStyle name="アクセント 5 4" xfId="75"/>
    <cellStyle name="アクセント 6 2" xfId="76"/>
    <cellStyle name="アクセント 6 3" xfId="77"/>
    <cellStyle name="アクセント 6 4" xfId="78"/>
    <cellStyle name="タイトル 2" xfId="79"/>
    <cellStyle name="タイトル 3" xfId="80"/>
    <cellStyle name="タイトル 4" xfId="81"/>
    <cellStyle name="チェック セル 2" xfId="82"/>
    <cellStyle name="チェック セル 3" xfId="83"/>
    <cellStyle name="チェック セル 4" xfId="84"/>
    <cellStyle name="どちらでもない 2" xfId="85"/>
    <cellStyle name="どちらでもない 3" xfId="86"/>
    <cellStyle name="どちらでもない 4" xfId="87"/>
    <cellStyle name="パーセント 2" xfId="88"/>
    <cellStyle name="メモ 2" xfId="89"/>
    <cellStyle name="メモ 3" xfId="90"/>
    <cellStyle name="メモ 4" xfId="91"/>
    <cellStyle name="リンク セル 2" xfId="92"/>
    <cellStyle name="リンク セル 3" xfId="93"/>
    <cellStyle name="リンク セル 4" xfId="94"/>
    <cellStyle name="悪い 2" xfId="95"/>
    <cellStyle name="悪い 3" xfId="96"/>
    <cellStyle name="悪い 4" xfId="97"/>
    <cellStyle name="計算 2" xfId="98"/>
    <cellStyle name="計算 3" xfId="99"/>
    <cellStyle name="計算 4" xfId="100"/>
    <cellStyle name="警告文 2" xfId="101"/>
    <cellStyle name="警告文 3" xfId="102"/>
    <cellStyle name="警告文 4" xfId="103"/>
    <cellStyle name="桁区切り" xfId="1" builtinId="6"/>
    <cellStyle name="桁区切り 2" xfId="5"/>
    <cellStyle name="見出し 1 2" xfId="104"/>
    <cellStyle name="見出し 1 3" xfId="105"/>
    <cellStyle name="見出し 1 4" xfId="106"/>
    <cellStyle name="見出し 2 2" xfId="107"/>
    <cellStyle name="見出し 2 3" xfId="108"/>
    <cellStyle name="見出し 2 4" xfId="109"/>
    <cellStyle name="見出し 3 2" xfId="110"/>
    <cellStyle name="見出し 3 3" xfId="111"/>
    <cellStyle name="見出し 3 4" xfId="112"/>
    <cellStyle name="見出し 4 2" xfId="113"/>
    <cellStyle name="見出し 4 3" xfId="114"/>
    <cellStyle name="見出し 4 4" xfId="115"/>
    <cellStyle name="集計 2" xfId="116"/>
    <cellStyle name="集計 3" xfId="117"/>
    <cellStyle name="集計 4" xfId="118"/>
    <cellStyle name="出力 2" xfId="119"/>
    <cellStyle name="出力 3" xfId="120"/>
    <cellStyle name="出力 4" xfId="121"/>
    <cellStyle name="説明文 2" xfId="122"/>
    <cellStyle name="説明文 3" xfId="123"/>
    <cellStyle name="説明文 4" xfId="124"/>
    <cellStyle name="入力 2" xfId="125"/>
    <cellStyle name="入力 3" xfId="126"/>
    <cellStyle name="入力 4" xfId="127"/>
    <cellStyle name="標準" xfId="0" builtinId="0"/>
    <cellStyle name="標準 2" xfId="3"/>
    <cellStyle name="標準 2 2" xfId="4"/>
    <cellStyle name="標準 3" xfId="128"/>
    <cellStyle name="標準 3 2" xfId="6"/>
    <cellStyle name="標準 4" xfId="129"/>
    <cellStyle name="標準_0602林道(H10)_0601林道【林道班　H20年度版】" xfId="2"/>
    <cellStyle name="良い 2" xfId="130"/>
    <cellStyle name="良い 3" xfId="131"/>
    <cellStyle name="良い 4" xfId="1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明朝"/>
                <a:ea typeface="ＭＳ 明朝"/>
                <a:cs typeface="ＭＳ 明朝"/>
              </a:defRPr>
            </a:pPr>
            <a:r>
              <a:rPr lang="ja-JP" altLang="en-US"/>
              <a:t>林道開設延長の推移</a:t>
            </a:r>
          </a:p>
        </c:rich>
      </c:tx>
      <c:layout>
        <c:manualLayout>
          <c:xMode val="edge"/>
          <c:yMode val="edge"/>
          <c:x val="1.3089005235602099E-2"/>
          <c:y val="2.4347826086956525E-2"/>
        </c:manualLayout>
      </c:layout>
      <c:overlay val="0"/>
      <c:spPr>
        <a:noFill/>
        <a:ln w="25400">
          <a:noFill/>
        </a:ln>
      </c:spPr>
    </c:title>
    <c:autoTitleDeleted val="0"/>
    <c:plotArea>
      <c:layout>
        <c:manualLayout>
          <c:layoutTarget val="inner"/>
          <c:xMode val="edge"/>
          <c:yMode val="edge"/>
          <c:x val="0.22251337342698463"/>
          <c:y val="0.10956521739130436"/>
          <c:w val="0.6413620763483675"/>
          <c:h val="0.75304347826086981"/>
        </c:manualLayout>
      </c:layout>
      <c:barChart>
        <c:barDir val="bar"/>
        <c:grouping val="stacked"/>
        <c:varyColors val="0"/>
        <c:ser>
          <c:idx val="0"/>
          <c:order val="0"/>
          <c:tx>
            <c:strRef>
              <c:f>'６－１ 概要'!$C$55</c:f>
              <c:strCache>
                <c:ptCount val="1"/>
                <c:pt idx="0">
                  <c:v>補助</c:v>
                </c:pt>
              </c:strCache>
            </c:strRef>
          </c:tx>
          <c:spPr>
            <a:solidFill>
              <a:srgbClr val="FFFFFF"/>
            </a:solidFill>
            <a:ln w="9525">
              <a:solidFill>
                <a:srgbClr val="000000"/>
              </a:solidFill>
              <a:prstDash val="solid"/>
            </a:ln>
          </c:spPr>
          <c:invertIfNegative val="0"/>
          <c:cat>
            <c:strRef>
              <c:f>'６－１ 概要'!$B$59:$B$79</c:f>
              <c:strCache>
                <c:ptCount val="21"/>
                <c:pt idx="0">
                  <c:v>平成12年度</c:v>
                </c:pt>
                <c:pt idx="1">
                  <c:v>平成13年度</c:v>
                </c:pt>
                <c:pt idx="2">
                  <c:v>平成14年度</c:v>
                </c:pt>
                <c:pt idx="3">
                  <c:v>平成15年度</c:v>
                </c:pt>
                <c:pt idx="4">
                  <c:v>平成16年度</c:v>
                </c:pt>
                <c:pt idx="5">
                  <c:v>平成17年度</c:v>
                </c:pt>
                <c:pt idx="6">
                  <c:v>平成18年度</c:v>
                </c:pt>
                <c:pt idx="7">
                  <c:v>平成19年度</c:v>
                </c:pt>
                <c:pt idx="8">
                  <c:v>平成20年度</c:v>
                </c:pt>
                <c:pt idx="9">
                  <c:v>平成21年度</c:v>
                </c:pt>
                <c:pt idx="10">
                  <c:v>平成22年度</c:v>
                </c:pt>
                <c:pt idx="11">
                  <c:v>平成23年度</c:v>
                </c:pt>
                <c:pt idx="12">
                  <c:v>平成24年度</c:v>
                </c:pt>
                <c:pt idx="13">
                  <c:v>平成25年度</c:v>
                </c:pt>
                <c:pt idx="14">
                  <c:v>平成26年度</c:v>
                </c:pt>
                <c:pt idx="15">
                  <c:v>平成27年度</c:v>
                </c:pt>
                <c:pt idx="16">
                  <c:v>平成28年度</c:v>
                </c:pt>
                <c:pt idx="17">
                  <c:v>平成29年度</c:v>
                </c:pt>
                <c:pt idx="18">
                  <c:v>平成30年度</c:v>
                </c:pt>
                <c:pt idx="19">
                  <c:v>令和元年度</c:v>
                </c:pt>
                <c:pt idx="20">
                  <c:v>令和２年度</c:v>
                </c:pt>
              </c:strCache>
            </c:strRef>
          </c:cat>
          <c:val>
            <c:numRef>
              <c:f>'６－１ 概要'!$C$59:$C$79</c:f>
              <c:numCache>
                <c:formatCode>#,##0_ </c:formatCode>
                <c:ptCount val="21"/>
                <c:pt idx="0">
                  <c:v>18095</c:v>
                </c:pt>
                <c:pt idx="1">
                  <c:v>18566</c:v>
                </c:pt>
                <c:pt idx="2">
                  <c:v>13667</c:v>
                </c:pt>
                <c:pt idx="3">
                  <c:v>13590</c:v>
                </c:pt>
                <c:pt idx="4">
                  <c:v>10092</c:v>
                </c:pt>
                <c:pt idx="5">
                  <c:v>16807</c:v>
                </c:pt>
                <c:pt idx="6">
                  <c:v>19907</c:v>
                </c:pt>
                <c:pt idx="7">
                  <c:v>19212</c:v>
                </c:pt>
                <c:pt idx="8">
                  <c:v>12856</c:v>
                </c:pt>
                <c:pt idx="9" formatCode="#,##0_ ;[Red]\-#,##0\ ">
                  <c:v>18513</c:v>
                </c:pt>
                <c:pt idx="10">
                  <c:v>21507</c:v>
                </c:pt>
                <c:pt idx="11">
                  <c:v>16821</c:v>
                </c:pt>
                <c:pt idx="12">
                  <c:v>12230</c:v>
                </c:pt>
                <c:pt idx="13">
                  <c:v>12232</c:v>
                </c:pt>
                <c:pt idx="14">
                  <c:v>9463</c:v>
                </c:pt>
                <c:pt idx="15">
                  <c:v>6506</c:v>
                </c:pt>
                <c:pt idx="16">
                  <c:v>5449.04</c:v>
                </c:pt>
                <c:pt idx="17" formatCode="#,##0_ ;[Red]\-#,##0\ ">
                  <c:v>4426</c:v>
                </c:pt>
                <c:pt idx="18" formatCode="#,##0_ ;[Red]\-#,##0\ ">
                  <c:v>4270</c:v>
                </c:pt>
                <c:pt idx="19" formatCode="#,##0_ ;[Red]\-#,##0\ ">
                  <c:v>6159.83</c:v>
                </c:pt>
                <c:pt idx="20" formatCode="#,##0_ ;[Red]\-#,##0\ ">
                  <c:v>3016.71</c:v>
                </c:pt>
              </c:numCache>
            </c:numRef>
          </c:val>
          <c:extLst>
            <c:ext xmlns:c16="http://schemas.microsoft.com/office/drawing/2014/chart" uri="{C3380CC4-5D6E-409C-BE32-E72D297353CC}">
              <c16:uniqueId val="{00000000-2D4D-4810-B283-7D335913F088}"/>
            </c:ext>
          </c:extLst>
        </c:ser>
        <c:ser>
          <c:idx val="1"/>
          <c:order val="1"/>
          <c:tx>
            <c:strRef>
              <c:f>'６－１ 概要'!$D$55</c:f>
              <c:strCache>
                <c:ptCount val="1"/>
                <c:pt idx="0">
                  <c:v>単県</c:v>
                </c:pt>
              </c:strCache>
            </c:strRef>
          </c:tx>
          <c:spPr>
            <a:solidFill>
              <a:srgbClr val="FF00FF"/>
            </a:solidFill>
            <a:ln w="9525">
              <a:solidFill>
                <a:srgbClr val="000000"/>
              </a:solidFill>
              <a:prstDash val="solid"/>
            </a:ln>
          </c:spPr>
          <c:invertIfNegative val="0"/>
          <c:cat>
            <c:strRef>
              <c:f>'６－１ 概要'!$B$59:$B$79</c:f>
              <c:strCache>
                <c:ptCount val="21"/>
                <c:pt idx="0">
                  <c:v>平成12年度</c:v>
                </c:pt>
                <c:pt idx="1">
                  <c:v>平成13年度</c:v>
                </c:pt>
                <c:pt idx="2">
                  <c:v>平成14年度</c:v>
                </c:pt>
                <c:pt idx="3">
                  <c:v>平成15年度</c:v>
                </c:pt>
                <c:pt idx="4">
                  <c:v>平成16年度</c:v>
                </c:pt>
                <c:pt idx="5">
                  <c:v>平成17年度</c:v>
                </c:pt>
                <c:pt idx="6">
                  <c:v>平成18年度</c:v>
                </c:pt>
                <c:pt idx="7">
                  <c:v>平成19年度</c:v>
                </c:pt>
                <c:pt idx="8">
                  <c:v>平成20年度</c:v>
                </c:pt>
                <c:pt idx="9">
                  <c:v>平成21年度</c:v>
                </c:pt>
                <c:pt idx="10">
                  <c:v>平成22年度</c:v>
                </c:pt>
                <c:pt idx="11">
                  <c:v>平成23年度</c:v>
                </c:pt>
                <c:pt idx="12">
                  <c:v>平成24年度</c:v>
                </c:pt>
                <c:pt idx="13">
                  <c:v>平成25年度</c:v>
                </c:pt>
                <c:pt idx="14">
                  <c:v>平成26年度</c:v>
                </c:pt>
                <c:pt idx="15">
                  <c:v>平成27年度</c:v>
                </c:pt>
                <c:pt idx="16">
                  <c:v>平成28年度</c:v>
                </c:pt>
                <c:pt idx="17">
                  <c:v>平成29年度</c:v>
                </c:pt>
                <c:pt idx="18">
                  <c:v>平成30年度</c:v>
                </c:pt>
                <c:pt idx="19">
                  <c:v>令和元年度</c:v>
                </c:pt>
                <c:pt idx="20">
                  <c:v>令和２年度</c:v>
                </c:pt>
              </c:strCache>
            </c:strRef>
          </c:cat>
          <c:val>
            <c:numRef>
              <c:f>'６－１ 概要'!$D$59:$D$79</c:f>
              <c:numCache>
                <c:formatCode>#,##0_ </c:formatCode>
                <c:ptCount val="21"/>
                <c:pt idx="0">
                  <c:v>178</c:v>
                </c:pt>
                <c:pt idx="1">
                  <c:v>907</c:v>
                </c:pt>
                <c:pt idx="2">
                  <c:v>1032</c:v>
                </c:pt>
                <c:pt idx="3">
                  <c:v>0</c:v>
                </c:pt>
                <c:pt idx="4">
                  <c:v>0</c:v>
                </c:pt>
                <c:pt idx="5">
                  <c:v>0</c:v>
                </c:pt>
                <c:pt idx="6">
                  <c:v>0</c:v>
                </c:pt>
                <c:pt idx="7">
                  <c:v>0</c:v>
                </c:pt>
                <c:pt idx="8">
                  <c:v>0</c:v>
                </c:pt>
                <c:pt idx="9" formatCode="#,##0_ ;[Red]\-#,##0\ ">
                  <c:v>0</c:v>
                </c:pt>
                <c:pt idx="10">
                  <c:v>0</c:v>
                </c:pt>
                <c:pt idx="11">
                  <c:v>0</c:v>
                </c:pt>
                <c:pt idx="12" formatCode="#,##0_ ;[Red]\-#,##0\ ">
                  <c:v>0</c:v>
                </c:pt>
                <c:pt idx="13" formatCode="#,##0_ ;[Red]\-#,##0\ ">
                  <c:v>158</c:v>
                </c:pt>
                <c:pt idx="14" formatCode="#,##0_ ;[Red]\-#,##0\ ">
                  <c:v>0</c:v>
                </c:pt>
                <c:pt idx="15" formatCode="#,##0_ ;[Red]\-#,##0\ ">
                  <c:v>0</c:v>
                </c:pt>
                <c:pt idx="16" formatCode="#,##0_ ;[Red]\-#,##0\ ">
                  <c:v>0</c:v>
                </c:pt>
                <c:pt idx="17" formatCode="#,##0_ ;[Red]\-#,##0\ ">
                  <c:v>0</c:v>
                </c:pt>
                <c:pt idx="18" formatCode="#,##0_ ;[Red]\-#,##0\ ">
                  <c:v>0</c:v>
                </c:pt>
                <c:pt idx="19" formatCode="#,##0_ ;[Red]\-#,##0\ ">
                  <c:v>0</c:v>
                </c:pt>
                <c:pt idx="20" formatCode="#,##0_ ;[Red]\-#,##0\ ">
                  <c:v>0</c:v>
                </c:pt>
              </c:numCache>
            </c:numRef>
          </c:val>
          <c:extLst>
            <c:ext xmlns:c16="http://schemas.microsoft.com/office/drawing/2014/chart" uri="{C3380CC4-5D6E-409C-BE32-E72D297353CC}">
              <c16:uniqueId val="{00000001-2D4D-4810-B283-7D335913F088}"/>
            </c:ext>
          </c:extLst>
        </c:ser>
        <c:ser>
          <c:idx val="2"/>
          <c:order val="2"/>
          <c:tx>
            <c:strRef>
              <c:f>'６－１ 概要'!$E$55</c:f>
              <c:strCache>
                <c:ptCount val="1"/>
                <c:pt idx="0">
                  <c:v>林構</c:v>
                </c:pt>
              </c:strCache>
            </c:strRef>
          </c:tx>
          <c:spPr>
            <a:pattFill prst="pct20">
              <a:fgClr>
                <a:srgbClr val="008000"/>
              </a:fgClr>
              <a:bgClr>
                <a:srgbClr val="FFFFFF"/>
              </a:bgClr>
            </a:pattFill>
            <a:ln w="9525">
              <a:solidFill>
                <a:srgbClr val="000000"/>
              </a:solidFill>
              <a:prstDash val="solid"/>
            </a:ln>
          </c:spPr>
          <c:invertIfNegative val="0"/>
          <c:cat>
            <c:strRef>
              <c:f>'６－１ 概要'!$B$59:$B$79</c:f>
              <c:strCache>
                <c:ptCount val="21"/>
                <c:pt idx="0">
                  <c:v>平成12年度</c:v>
                </c:pt>
                <c:pt idx="1">
                  <c:v>平成13年度</c:v>
                </c:pt>
                <c:pt idx="2">
                  <c:v>平成14年度</c:v>
                </c:pt>
                <c:pt idx="3">
                  <c:v>平成15年度</c:v>
                </c:pt>
                <c:pt idx="4">
                  <c:v>平成16年度</c:v>
                </c:pt>
                <c:pt idx="5">
                  <c:v>平成17年度</c:v>
                </c:pt>
                <c:pt idx="6">
                  <c:v>平成18年度</c:v>
                </c:pt>
                <c:pt idx="7">
                  <c:v>平成19年度</c:v>
                </c:pt>
                <c:pt idx="8">
                  <c:v>平成20年度</c:v>
                </c:pt>
                <c:pt idx="9">
                  <c:v>平成21年度</c:v>
                </c:pt>
                <c:pt idx="10">
                  <c:v>平成22年度</c:v>
                </c:pt>
                <c:pt idx="11">
                  <c:v>平成23年度</c:v>
                </c:pt>
                <c:pt idx="12">
                  <c:v>平成24年度</c:v>
                </c:pt>
                <c:pt idx="13">
                  <c:v>平成25年度</c:v>
                </c:pt>
                <c:pt idx="14">
                  <c:v>平成26年度</c:v>
                </c:pt>
                <c:pt idx="15">
                  <c:v>平成27年度</c:v>
                </c:pt>
                <c:pt idx="16">
                  <c:v>平成28年度</c:v>
                </c:pt>
                <c:pt idx="17">
                  <c:v>平成29年度</c:v>
                </c:pt>
                <c:pt idx="18">
                  <c:v>平成30年度</c:v>
                </c:pt>
                <c:pt idx="19">
                  <c:v>令和元年度</c:v>
                </c:pt>
                <c:pt idx="20">
                  <c:v>令和２年度</c:v>
                </c:pt>
              </c:strCache>
            </c:strRef>
          </c:cat>
          <c:val>
            <c:numRef>
              <c:f>'６－１ 概要'!$E$59:$E$79</c:f>
              <c:numCache>
                <c:formatCode>#,##0_ </c:formatCode>
                <c:ptCount val="21"/>
                <c:pt idx="0">
                  <c:v>940</c:v>
                </c:pt>
                <c:pt idx="1">
                  <c:v>459</c:v>
                </c:pt>
                <c:pt idx="2">
                  <c:v>0</c:v>
                </c:pt>
                <c:pt idx="3">
                  <c:v>0</c:v>
                </c:pt>
                <c:pt idx="4">
                  <c:v>0</c:v>
                </c:pt>
                <c:pt idx="5">
                  <c:v>0</c:v>
                </c:pt>
                <c:pt idx="6">
                  <c:v>0</c:v>
                </c:pt>
                <c:pt idx="7">
                  <c:v>0</c:v>
                </c:pt>
                <c:pt idx="8">
                  <c:v>0</c:v>
                </c:pt>
                <c:pt idx="9" formatCode="#,##0_ ;[Red]\-#,##0\ ">
                  <c:v>0</c:v>
                </c:pt>
                <c:pt idx="10">
                  <c:v>0</c:v>
                </c:pt>
                <c:pt idx="11">
                  <c:v>0</c:v>
                </c:pt>
                <c:pt idx="12" formatCode="#,##0_ ;[Red]\-#,##0\ ">
                  <c:v>0</c:v>
                </c:pt>
                <c:pt idx="13" formatCode="#,##0_ ;[Red]\-#,##0\ ">
                  <c:v>0</c:v>
                </c:pt>
                <c:pt idx="14" formatCode="#,##0_ ;[Red]\-#,##0\ ">
                  <c:v>0</c:v>
                </c:pt>
                <c:pt idx="15" formatCode="#,##0_ ;[Red]\-#,##0\ ">
                  <c:v>0</c:v>
                </c:pt>
                <c:pt idx="16" formatCode="#,##0_ ;[Red]\-#,##0\ ">
                  <c:v>0</c:v>
                </c:pt>
                <c:pt idx="17" formatCode="#,##0_ ;[Red]\-#,##0\ ">
                  <c:v>0</c:v>
                </c:pt>
                <c:pt idx="18" formatCode="#,##0_ ;[Red]\-#,##0\ ">
                  <c:v>0</c:v>
                </c:pt>
                <c:pt idx="19" formatCode="#,##0_ ;[Red]\-#,##0\ ">
                  <c:v>0</c:v>
                </c:pt>
                <c:pt idx="20" formatCode="#,##0_ ;[Red]\-#,##0\ ">
                  <c:v>0</c:v>
                </c:pt>
              </c:numCache>
            </c:numRef>
          </c:val>
          <c:extLst>
            <c:ext xmlns:c16="http://schemas.microsoft.com/office/drawing/2014/chart" uri="{C3380CC4-5D6E-409C-BE32-E72D297353CC}">
              <c16:uniqueId val="{00000002-2D4D-4810-B283-7D335913F088}"/>
            </c:ext>
          </c:extLst>
        </c:ser>
        <c:ser>
          <c:idx val="3"/>
          <c:order val="3"/>
          <c:tx>
            <c:strRef>
              <c:f>'６－１ 概要'!$F$55</c:f>
              <c:strCache>
                <c:ptCount val="1"/>
                <c:pt idx="0">
                  <c:v>ふるさと</c:v>
                </c:pt>
              </c:strCache>
            </c:strRef>
          </c:tx>
          <c:spPr>
            <a:pattFill prst="ltUpDiag">
              <a:fgClr>
                <a:srgbClr val="0000FF"/>
              </a:fgClr>
              <a:bgClr>
                <a:srgbClr val="FFFFFF"/>
              </a:bgClr>
            </a:pattFill>
            <a:ln w="9525">
              <a:solidFill>
                <a:srgbClr val="000000"/>
              </a:solidFill>
              <a:prstDash val="solid"/>
            </a:ln>
          </c:spPr>
          <c:invertIfNegative val="0"/>
          <c:cat>
            <c:strRef>
              <c:f>'６－１ 概要'!$B$59:$B$79</c:f>
              <c:strCache>
                <c:ptCount val="21"/>
                <c:pt idx="0">
                  <c:v>平成12年度</c:v>
                </c:pt>
                <c:pt idx="1">
                  <c:v>平成13年度</c:v>
                </c:pt>
                <c:pt idx="2">
                  <c:v>平成14年度</c:v>
                </c:pt>
                <c:pt idx="3">
                  <c:v>平成15年度</c:v>
                </c:pt>
                <c:pt idx="4">
                  <c:v>平成16年度</c:v>
                </c:pt>
                <c:pt idx="5">
                  <c:v>平成17年度</c:v>
                </c:pt>
                <c:pt idx="6">
                  <c:v>平成18年度</c:v>
                </c:pt>
                <c:pt idx="7">
                  <c:v>平成19年度</c:v>
                </c:pt>
                <c:pt idx="8">
                  <c:v>平成20年度</c:v>
                </c:pt>
                <c:pt idx="9">
                  <c:v>平成21年度</c:v>
                </c:pt>
                <c:pt idx="10">
                  <c:v>平成22年度</c:v>
                </c:pt>
                <c:pt idx="11">
                  <c:v>平成23年度</c:v>
                </c:pt>
                <c:pt idx="12">
                  <c:v>平成24年度</c:v>
                </c:pt>
                <c:pt idx="13">
                  <c:v>平成25年度</c:v>
                </c:pt>
                <c:pt idx="14">
                  <c:v>平成26年度</c:v>
                </c:pt>
                <c:pt idx="15">
                  <c:v>平成27年度</c:v>
                </c:pt>
                <c:pt idx="16">
                  <c:v>平成28年度</c:v>
                </c:pt>
                <c:pt idx="17">
                  <c:v>平成29年度</c:v>
                </c:pt>
                <c:pt idx="18">
                  <c:v>平成30年度</c:v>
                </c:pt>
                <c:pt idx="19">
                  <c:v>令和元年度</c:v>
                </c:pt>
                <c:pt idx="20">
                  <c:v>令和２年度</c:v>
                </c:pt>
              </c:strCache>
            </c:strRef>
          </c:cat>
          <c:val>
            <c:numRef>
              <c:f>'６－１ 概要'!$F$59:$F$79</c:f>
              <c:numCache>
                <c:formatCode>#,##0_ </c:formatCode>
                <c:ptCount val="21"/>
                <c:pt idx="0">
                  <c:v>9391</c:v>
                </c:pt>
                <c:pt idx="1">
                  <c:v>10386</c:v>
                </c:pt>
                <c:pt idx="2">
                  <c:v>6005</c:v>
                </c:pt>
                <c:pt idx="3">
                  <c:v>8789</c:v>
                </c:pt>
                <c:pt idx="4">
                  <c:v>7269</c:v>
                </c:pt>
                <c:pt idx="5">
                  <c:v>2693</c:v>
                </c:pt>
                <c:pt idx="6">
                  <c:v>2586</c:v>
                </c:pt>
                <c:pt idx="7">
                  <c:v>2955</c:v>
                </c:pt>
                <c:pt idx="8">
                  <c:v>0</c:v>
                </c:pt>
                <c:pt idx="9" formatCode="#,##0_ ;[Red]\-#,##0\ ">
                  <c:v>0</c:v>
                </c:pt>
                <c:pt idx="10">
                  <c:v>0</c:v>
                </c:pt>
                <c:pt idx="11">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numCache>
            </c:numRef>
          </c:val>
          <c:extLst>
            <c:ext xmlns:c16="http://schemas.microsoft.com/office/drawing/2014/chart" uri="{C3380CC4-5D6E-409C-BE32-E72D297353CC}">
              <c16:uniqueId val="{00000003-2D4D-4810-B283-7D335913F088}"/>
            </c:ext>
          </c:extLst>
        </c:ser>
        <c:dLbls>
          <c:showLegendKey val="0"/>
          <c:showVal val="0"/>
          <c:showCatName val="0"/>
          <c:showSerName val="0"/>
          <c:showPercent val="0"/>
          <c:showBubbleSize val="0"/>
        </c:dLbls>
        <c:gapWidth val="150"/>
        <c:overlap val="100"/>
        <c:serLines>
          <c:spPr>
            <a:ln w="3175">
              <a:solidFill>
                <a:srgbClr val="000000"/>
              </a:solidFill>
              <a:prstDash val="solid"/>
            </a:ln>
          </c:spPr>
        </c:serLines>
        <c:axId val="110737280"/>
        <c:axId val="110738816"/>
      </c:barChart>
      <c:catAx>
        <c:axId val="11073728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10738816"/>
        <c:crosses val="autoZero"/>
        <c:auto val="1"/>
        <c:lblAlgn val="ctr"/>
        <c:lblOffset val="100"/>
        <c:tickLblSkip val="1"/>
        <c:tickMarkSkip val="1"/>
        <c:noMultiLvlLbl val="0"/>
      </c:catAx>
      <c:valAx>
        <c:axId val="110738816"/>
        <c:scaling>
          <c:orientation val="minMax"/>
        </c:scaling>
        <c:delete val="0"/>
        <c:axPos val="b"/>
        <c:majorGridlines>
          <c:spPr>
            <a:ln w="3175">
              <a:solidFill>
                <a:srgbClr val="000000"/>
              </a:solidFill>
              <a:prstDash val="lgDash"/>
            </a:ln>
          </c:spPr>
        </c:majorGridlines>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10737280"/>
        <c:crosses val="autoZero"/>
        <c:crossBetween val="between"/>
        <c:dispUnits>
          <c:builtInUnit val="thousands"/>
          <c:dispUnitsLbl>
            <c:layout>
              <c:manualLayout>
                <c:xMode val="edge"/>
                <c:yMode val="edge"/>
                <c:x val="0.649214659685864"/>
                <c:y val="7.4782608695652189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1" i="0" u="none" strike="noStrike" baseline="0">
                      <a:solidFill>
                        <a:srgbClr val="000000"/>
                      </a:solidFill>
                      <a:latin typeface="ＭＳ 明朝"/>
                      <a:ea typeface="ＭＳ 明朝"/>
                    </a:rPr>
                    <a:t>延長（ｋｍ）</a:t>
                  </a:r>
                </a:p>
              </c:rich>
            </c:tx>
            <c:spPr>
              <a:noFill/>
              <a:ln w="25400">
                <a:noFill/>
              </a:ln>
            </c:spPr>
          </c:dispUnitsLbl>
        </c:dispUnits>
      </c:valAx>
      <c:spPr>
        <a:solidFill>
          <a:srgbClr val="FFFFFF"/>
        </a:solidFill>
        <a:ln w="3175">
          <a:solidFill>
            <a:srgbClr val="000000"/>
          </a:solidFill>
          <a:prstDash val="solid"/>
        </a:ln>
      </c:spPr>
    </c:plotArea>
    <c:legend>
      <c:legendPos val="b"/>
      <c:layout>
        <c:manualLayout>
          <c:xMode val="edge"/>
          <c:yMode val="edge"/>
          <c:x val="0.32984348160668403"/>
          <c:y val="0.96173913043478276"/>
          <c:w val="0.50000054966951113"/>
          <c:h val="3.1304347826086938E-2"/>
        </c:manualLayout>
      </c:layout>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11" r="0.75000000000000011" t="1" header="0.51200000000000001" footer="0.51200000000000001"/>
    <c:pageSetup paperSize="9" orientation="landscape" horizontalDpi="400" verticalDpi="4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明朝"/>
                <a:ea typeface="ＭＳ 明朝"/>
                <a:cs typeface="ＭＳ 明朝"/>
              </a:defRPr>
            </a:pPr>
            <a:r>
              <a:rPr lang="ja-JP" altLang="en-US"/>
              <a:t>林道開設事業費の推移</a:t>
            </a:r>
          </a:p>
        </c:rich>
      </c:tx>
      <c:layout>
        <c:manualLayout>
          <c:xMode val="edge"/>
          <c:yMode val="edge"/>
          <c:x val="1.6556291390728482E-2"/>
          <c:y val="3.1304347826086966E-2"/>
        </c:manualLayout>
      </c:layout>
      <c:overlay val="0"/>
      <c:spPr>
        <a:noFill/>
        <a:ln w="25400">
          <a:noFill/>
        </a:ln>
      </c:spPr>
    </c:title>
    <c:autoTitleDeleted val="0"/>
    <c:plotArea>
      <c:layout>
        <c:manualLayout>
          <c:layoutTarget val="inner"/>
          <c:xMode val="edge"/>
          <c:yMode val="edge"/>
          <c:x val="9.6026490066225198E-2"/>
          <c:y val="0.11130434782608696"/>
          <c:w val="0.82781456953642374"/>
          <c:h val="0.75652173913043474"/>
        </c:manualLayout>
      </c:layout>
      <c:barChart>
        <c:barDir val="bar"/>
        <c:grouping val="stacked"/>
        <c:varyColors val="0"/>
        <c:ser>
          <c:idx val="0"/>
          <c:order val="0"/>
          <c:tx>
            <c:strRef>
              <c:f>'６－１ 概要'!$G$55</c:f>
              <c:strCache>
                <c:ptCount val="1"/>
                <c:pt idx="0">
                  <c:v>補助</c:v>
                </c:pt>
              </c:strCache>
            </c:strRef>
          </c:tx>
          <c:spPr>
            <a:solidFill>
              <a:srgbClr val="FFFFFF"/>
            </a:solidFill>
            <a:ln w="9525">
              <a:solidFill>
                <a:srgbClr val="000000"/>
              </a:solidFill>
              <a:prstDash val="solid"/>
            </a:ln>
          </c:spPr>
          <c:invertIfNegative val="0"/>
          <c:val>
            <c:numRef>
              <c:f>'６－１ 概要'!$G$59:$G$79</c:f>
              <c:numCache>
                <c:formatCode>#,##0_ </c:formatCode>
                <c:ptCount val="21"/>
                <c:pt idx="0">
                  <c:v>4134519</c:v>
                </c:pt>
                <c:pt idx="1">
                  <c:v>3347626</c:v>
                </c:pt>
                <c:pt idx="2">
                  <c:v>3792872</c:v>
                </c:pt>
                <c:pt idx="3">
                  <c:v>2589186</c:v>
                </c:pt>
                <c:pt idx="4">
                  <c:v>3192761</c:v>
                </c:pt>
                <c:pt idx="5">
                  <c:v>3206447</c:v>
                </c:pt>
                <c:pt idx="6">
                  <c:v>3682813</c:v>
                </c:pt>
                <c:pt idx="7">
                  <c:v>3214627</c:v>
                </c:pt>
                <c:pt idx="8">
                  <c:v>3120112</c:v>
                </c:pt>
                <c:pt idx="9" formatCode="#,##0_ ;[Red]\-#,##0\ ">
                  <c:v>3615958</c:v>
                </c:pt>
                <c:pt idx="10">
                  <c:v>3155570</c:v>
                </c:pt>
                <c:pt idx="11">
                  <c:v>2141728</c:v>
                </c:pt>
                <c:pt idx="12" formatCode="#,##0_ ;[Red]\-#,##0\ ">
                  <c:v>1443848</c:v>
                </c:pt>
                <c:pt idx="13" formatCode="#,##0_ ;[Red]\-#,##0\ ">
                  <c:v>1853342</c:v>
                </c:pt>
                <c:pt idx="14" formatCode="#,##0_ ;[Red]\-#,##0\ ">
                  <c:v>1463289</c:v>
                </c:pt>
                <c:pt idx="15" formatCode="#,##0_ ;[Red]\-#,##0\ ">
                  <c:v>1050823</c:v>
                </c:pt>
                <c:pt idx="16" formatCode="#,##0_ ;[Red]\-#,##0\ ">
                  <c:v>1535901.5279999999</c:v>
                </c:pt>
                <c:pt idx="17">
                  <c:v>1145349</c:v>
                </c:pt>
                <c:pt idx="18">
                  <c:v>865409</c:v>
                </c:pt>
                <c:pt idx="19" formatCode="#,##0_ ;[Red]\-#,##0\ ">
                  <c:v>1092909.628</c:v>
                </c:pt>
                <c:pt idx="20" formatCode="#,##0_ ;[Red]\-#,##0\ ">
                  <c:v>996245.35199999996</c:v>
                </c:pt>
              </c:numCache>
            </c:numRef>
          </c:val>
          <c:extLst>
            <c:ext xmlns:c16="http://schemas.microsoft.com/office/drawing/2014/chart" uri="{C3380CC4-5D6E-409C-BE32-E72D297353CC}">
              <c16:uniqueId val="{00000000-87F3-4CF7-A878-A2931BDE4A52}"/>
            </c:ext>
          </c:extLst>
        </c:ser>
        <c:ser>
          <c:idx val="1"/>
          <c:order val="1"/>
          <c:tx>
            <c:strRef>
              <c:f>'６－１ 概要'!$H$55</c:f>
              <c:strCache>
                <c:ptCount val="1"/>
                <c:pt idx="0">
                  <c:v>単県</c:v>
                </c:pt>
              </c:strCache>
            </c:strRef>
          </c:tx>
          <c:spPr>
            <a:solidFill>
              <a:srgbClr val="FF00FF"/>
            </a:solidFill>
            <a:ln w="9525">
              <a:solidFill>
                <a:srgbClr val="000000"/>
              </a:solidFill>
              <a:prstDash val="solid"/>
            </a:ln>
          </c:spPr>
          <c:invertIfNegative val="0"/>
          <c:val>
            <c:numRef>
              <c:f>'６－１ 概要'!$H$59:$H$79</c:f>
              <c:numCache>
                <c:formatCode>#,##0_ </c:formatCode>
                <c:ptCount val="21"/>
                <c:pt idx="0">
                  <c:v>22000</c:v>
                </c:pt>
                <c:pt idx="1">
                  <c:v>48400</c:v>
                </c:pt>
                <c:pt idx="2">
                  <c:v>54200</c:v>
                </c:pt>
                <c:pt idx="3">
                  <c:v>0</c:v>
                </c:pt>
                <c:pt idx="4">
                  <c:v>0</c:v>
                </c:pt>
                <c:pt idx="5">
                  <c:v>0</c:v>
                </c:pt>
                <c:pt idx="6">
                  <c:v>0</c:v>
                </c:pt>
                <c:pt idx="7">
                  <c:v>0</c:v>
                </c:pt>
                <c:pt idx="8">
                  <c:v>0</c:v>
                </c:pt>
                <c:pt idx="9" formatCode="#,##0_ ;[Red]\-#,##0\ ">
                  <c:v>0</c:v>
                </c:pt>
                <c:pt idx="10">
                  <c:v>0</c:v>
                </c:pt>
                <c:pt idx="11">
                  <c:v>0</c:v>
                </c:pt>
                <c:pt idx="12" formatCode="#,##0_ ;[Red]\-#,##0\ ">
                  <c:v>0</c:v>
                </c:pt>
                <c:pt idx="13" formatCode="#,##0_ ;[Red]\-#,##0\ ">
                  <c:v>12000</c:v>
                </c:pt>
                <c:pt idx="14" formatCode="#,##0_ ;[Red]\-#,##0\ ">
                  <c:v>0</c:v>
                </c:pt>
                <c:pt idx="15" formatCode="#,##0_ ;[Red]\-#,##0\ ">
                  <c:v>0</c:v>
                </c:pt>
                <c:pt idx="16" formatCode="#,##0_ ;[Red]\-#,##0\ ">
                  <c:v>0</c:v>
                </c:pt>
                <c:pt idx="17" formatCode="#,##0_ ;[Red]\-#,##0\ ">
                  <c:v>0</c:v>
                </c:pt>
                <c:pt idx="18" formatCode="#,##0_ ;[Red]\-#,##0\ ">
                  <c:v>0</c:v>
                </c:pt>
                <c:pt idx="19" formatCode="#,##0_ ;[Red]\-#,##0\ ">
                  <c:v>0</c:v>
                </c:pt>
                <c:pt idx="20" formatCode="#,##0_ ;[Red]\-#,##0\ ">
                  <c:v>0</c:v>
                </c:pt>
              </c:numCache>
            </c:numRef>
          </c:val>
          <c:extLst>
            <c:ext xmlns:c16="http://schemas.microsoft.com/office/drawing/2014/chart" uri="{C3380CC4-5D6E-409C-BE32-E72D297353CC}">
              <c16:uniqueId val="{00000001-87F3-4CF7-A878-A2931BDE4A52}"/>
            </c:ext>
          </c:extLst>
        </c:ser>
        <c:ser>
          <c:idx val="2"/>
          <c:order val="2"/>
          <c:tx>
            <c:strRef>
              <c:f>'６－１ 概要'!$I$55</c:f>
              <c:strCache>
                <c:ptCount val="1"/>
                <c:pt idx="0">
                  <c:v>林構</c:v>
                </c:pt>
              </c:strCache>
            </c:strRef>
          </c:tx>
          <c:spPr>
            <a:pattFill prst="pct20">
              <a:fgClr>
                <a:srgbClr val="008000"/>
              </a:fgClr>
              <a:bgClr>
                <a:srgbClr val="FFFFCC"/>
              </a:bgClr>
            </a:pattFill>
            <a:ln w="9525">
              <a:solidFill>
                <a:srgbClr val="000000"/>
              </a:solidFill>
              <a:prstDash val="solid"/>
            </a:ln>
          </c:spPr>
          <c:invertIfNegative val="0"/>
          <c:val>
            <c:numRef>
              <c:f>'６－１ 概要'!$I$59:$I$79</c:f>
              <c:numCache>
                <c:formatCode>#,##0_ </c:formatCode>
                <c:ptCount val="21"/>
                <c:pt idx="0">
                  <c:v>150000</c:v>
                </c:pt>
                <c:pt idx="1">
                  <c:v>70000</c:v>
                </c:pt>
                <c:pt idx="2">
                  <c:v>0</c:v>
                </c:pt>
                <c:pt idx="3">
                  <c:v>0</c:v>
                </c:pt>
                <c:pt idx="4">
                  <c:v>0</c:v>
                </c:pt>
                <c:pt idx="5">
                  <c:v>0</c:v>
                </c:pt>
                <c:pt idx="6">
                  <c:v>0</c:v>
                </c:pt>
                <c:pt idx="7">
                  <c:v>0</c:v>
                </c:pt>
                <c:pt idx="8">
                  <c:v>0</c:v>
                </c:pt>
                <c:pt idx="9" formatCode="#,##0_ ;[Red]\-#,##0\ ">
                  <c:v>0</c:v>
                </c:pt>
                <c:pt idx="10">
                  <c:v>0</c:v>
                </c:pt>
                <c:pt idx="11">
                  <c:v>0</c:v>
                </c:pt>
                <c:pt idx="12" formatCode="#,##0_ ;[Red]\-#,##0\ ">
                  <c:v>0</c:v>
                </c:pt>
                <c:pt idx="13" formatCode="#,##0_ ;[Red]\-#,##0\ ">
                  <c:v>0</c:v>
                </c:pt>
                <c:pt idx="14" formatCode="#,##0_ ;[Red]\-#,##0\ ">
                  <c:v>0</c:v>
                </c:pt>
                <c:pt idx="15" formatCode="#,##0_ ;[Red]\-#,##0\ ">
                  <c:v>0</c:v>
                </c:pt>
                <c:pt idx="16" formatCode="#,##0_ ;[Red]\-#,##0\ ">
                  <c:v>0</c:v>
                </c:pt>
                <c:pt idx="17" formatCode="#,##0_ ;[Red]\-#,##0\ ">
                  <c:v>0</c:v>
                </c:pt>
                <c:pt idx="18" formatCode="#,##0_ ;[Red]\-#,##0\ ">
                  <c:v>0</c:v>
                </c:pt>
                <c:pt idx="19" formatCode="#,##0_ ;[Red]\-#,##0\ ">
                  <c:v>0</c:v>
                </c:pt>
                <c:pt idx="20" formatCode="#,##0_ ;[Red]\-#,##0\ ">
                  <c:v>0</c:v>
                </c:pt>
              </c:numCache>
            </c:numRef>
          </c:val>
          <c:extLst>
            <c:ext xmlns:c16="http://schemas.microsoft.com/office/drawing/2014/chart" uri="{C3380CC4-5D6E-409C-BE32-E72D297353CC}">
              <c16:uniqueId val="{00000002-87F3-4CF7-A878-A2931BDE4A52}"/>
            </c:ext>
          </c:extLst>
        </c:ser>
        <c:ser>
          <c:idx val="3"/>
          <c:order val="3"/>
          <c:tx>
            <c:strRef>
              <c:f>'６－１ 概要'!$J$55</c:f>
              <c:strCache>
                <c:ptCount val="1"/>
                <c:pt idx="0">
                  <c:v>ふるさと</c:v>
                </c:pt>
              </c:strCache>
            </c:strRef>
          </c:tx>
          <c:spPr>
            <a:pattFill prst="ltUpDiag">
              <a:fgClr>
                <a:srgbClr val="0000FF"/>
              </a:fgClr>
              <a:bgClr>
                <a:srgbClr val="FFFFFF"/>
              </a:bgClr>
            </a:pattFill>
            <a:ln w="9525">
              <a:solidFill>
                <a:srgbClr val="000000"/>
              </a:solidFill>
              <a:prstDash val="solid"/>
            </a:ln>
          </c:spPr>
          <c:invertIfNegative val="0"/>
          <c:val>
            <c:numRef>
              <c:f>'６－１ 概要'!$J$59:$J$79</c:f>
              <c:numCache>
                <c:formatCode>#,##0_ </c:formatCode>
                <c:ptCount val="21"/>
                <c:pt idx="0">
                  <c:v>3223800</c:v>
                </c:pt>
                <c:pt idx="1">
                  <c:v>3034235</c:v>
                </c:pt>
                <c:pt idx="2">
                  <c:v>2312800</c:v>
                </c:pt>
                <c:pt idx="3">
                  <c:v>2426704</c:v>
                </c:pt>
                <c:pt idx="4">
                  <c:v>1850019</c:v>
                </c:pt>
                <c:pt idx="5">
                  <c:v>1198458</c:v>
                </c:pt>
                <c:pt idx="6">
                  <c:v>859862</c:v>
                </c:pt>
                <c:pt idx="7">
                  <c:v>389113</c:v>
                </c:pt>
                <c:pt idx="8">
                  <c:v>0</c:v>
                </c:pt>
                <c:pt idx="9" formatCode="#,##0_ ;[Red]\-#,##0\ ">
                  <c:v>0</c:v>
                </c:pt>
                <c:pt idx="10">
                  <c:v>0</c:v>
                </c:pt>
                <c:pt idx="11">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numCache>
            </c:numRef>
          </c:val>
          <c:extLst>
            <c:ext xmlns:c16="http://schemas.microsoft.com/office/drawing/2014/chart" uri="{C3380CC4-5D6E-409C-BE32-E72D297353CC}">
              <c16:uniqueId val="{00000003-87F3-4CF7-A878-A2931BDE4A52}"/>
            </c:ext>
          </c:extLst>
        </c:ser>
        <c:dLbls>
          <c:showLegendKey val="0"/>
          <c:showVal val="0"/>
          <c:showCatName val="0"/>
          <c:showSerName val="0"/>
          <c:showPercent val="0"/>
          <c:showBubbleSize val="0"/>
        </c:dLbls>
        <c:gapWidth val="150"/>
        <c:overlap val="100"/>
        <c:serLines>
          <c:spPr>
            <a:ln w="3175">
              <a:solidFill>
                <a:srgbClr val="000000"/>
              </a:solidFill>
              <a:prstDash val="solid"/>
            </a:ln>
          </c:spPr>
        </c:serLines>
        <c:axId val="38713984"/>
        <c:axId val="38723968"/>
      </c:barChart>
      <c:catAx>
        <c:axId val="38713984"/>
        <c:scaling>
          <c:orientation val="minMax"/>
        </c:scaling>
        <c:delete val="1"/>
        <c:axPos val="l"/>
        <c:majorTickMark val="out"/>
        <c:minorTickMark val="none"/>
        <c:tickLblPos val="none"/>
        <c:crossAx val="38723968"/>
        <c:crosses val="autoZero"/>
        <c:auto val="1"/>
        <c:lblAlgn val="ctr"/>
        <c:lblOffset val="100"/>
        <c:noMultiLvlLbl val="0"/>
      </c:catAx>
      <c:valAx>
        <c:axId val="38723968"/>
        <c:scaling>
          <c:orientation val="minMax"/>
        </c:scaling>
        <c:delete val="0"/>
        <c:axPos val="b"/>
        <c:majorGridlines>
          <c:spPr>
            <a:ln w="3175">
              <a:solidFill>
                <a:srgbClr val="000000"/>
              </a:solidFill>
              <a:prstDash val="lgDash"/>
            </a:ln>
          </c:spPr>
        </c:majorGridlines>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713984"/>
        <c:crosses val="autoZero"/>
        <c:crossBetween val="between"/>
        <c:dispUnits>
          <c:builtInUnit val="hundredThousands"/>
          <c:dispUnitsLbl>
            <c:layout>
              <c:manualLayout>
                <c:xMode val="edge"/>
                <c:yMode val="edge"/>
                <c:x val="0.6192052980132452"/>
                <c:y val="7.8260869565217397E-2"/>
              </c:manualLayout>
            </c:layout>
            <c:tx>
              <c:rich>
                <a:bodyPr rot="0" vert="horz"/>
                <a:lstStyle/>
                <a:p>
                  <a:pPr algn="ctr">
                    <a:defRPr sz="800" b="1" i="0" u="none" strike="noStrike" baseline="0">
                      <a:solidFill>
                        <a:srgbClr val="000000"/>
                      </a:solidFill>
                      <a:latin typeface="ＭＳ 明朝"/>
                      <a:ea typeface="ＭＳ 明朝"/>
                      <a:cs typeface="ＭＳ 明朝"/>
                    </a:defRPr>
                  </a:pPr>
                  <a:r>
                    <a:rPr lang="ja-JP" altLang="en-US"/>
                    <a:t>事業費（億円）</a:t>
                  </a:r>
                </a:p>
              </c:rich>
            </c:tx>
            <c:spPr>
              <a:noFill/>
              <a:ln w="25400">
                <a:noFill/>
              </a:ln>
            </c:spPr>
          </c:dispUnitsLbl>
        </c:dispUnits>
      </c:valAx>
      <c:spPr>
        <a:solidFill>
          <a:srgbClr val="FFFFFF"/>
        </a:solidFill>
        <a:ln w="3175">
          <a:solidFill>
            <a:srgbClr val="000000"/>
          </a:solidFill>
          <a:prstDash val="solid"/>
        </a:ln>
      </c:spPr>
    </c:plotArea>
    <c:legend>
      <c:legendPos val="b"/>
      <c:layout/>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11" r="0.75000000000000011" t="1" header="0.51200000000000001" footer="0.51200000000000001"/>
    <c:pageSetup paperSize="9" orientation="landscape" horizontalDpi="400" verticalDpi="4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14</xdr:row>
      <xdr:rowOff>28574</xdr:rowOff>
    </xdr:from>
    <xdr:to>
      <xdr:col>5</xdr:col>
      <xdr:colOff>381000</xdr:colOff>
      <xdr:row>49</xdr:row>
      <xdr:rowOff>117230</xdr:rowOff>
    </xdr:to>
    <xdr:graphicFrame macro="">
      <xdr:nvGraphicFramePr>
        <xdr:cNvPr id="1135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142874</xdr:colOff>
      <xdr:row>14</xdr:row>
      <xdr:rowOff>9524</xdr:rowOff>
    </xdr:from>
    <xdr:to>
      <xdr:col>9</xdr:col>
      <xdr:colOff>388327</xdr:colOff>
      <xdr:row>49</xdr:row>
      <xdr:rowOff>109904</xdr:rowOff>
    </xdr:to>
    <xdr:graphicFrame macro="">
      <xdr:nvGraphicFramePr>
        <xdr:cNvPr id="11354"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01000nva20s11\g\&#32113;&#35336;&#36039;&#26009;\&#29066;&#26412;&#30476;&#26862;&#26519;&#12539;&#26519;&#26989;&#12398;&#29366;&#278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01000nva20s11\g\&#25216;&#34899;&#32076;&#275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森林資源"/>
      <sheetName val="森林面積推移"/>
      <sheetName val="齢級構成"/>
      <sheetName val="齢級推移データ"/>
      <sheetName val="齢級構成2"/>
      <sheetName val="造林推移"/>
      <sheetName val="造林"/>
      <sheetName val="素材生産"/>
      <sheetName val="素材価格"/>
      <sheetName val="製品価格"/>
      <sheetName val="木材需給(全国)"/>
      <sheetName val="住宅着工"/>
      <sheetName val="従事者"/>
      <sheetName val="林家"/>
      <sheetName val="保安林"/>
      <sheetName val="特用林産"/>
      <sheetName val="椎茸生産者"/>
      <sheetName val="機械導入 "/>
      <sheetName val="林道"/>
      <sheetName val="Sheet1"/>
    </sheetNames>
    <sheetDataSet>
      <sheetData sheetId="0"/>
      <sheetData sheetId="1"/>
      <sheetData sheetId="2"/>
      <sheetData sheetId="3"/>
      <sheetData sheetId="4"/>
      <sheetData sheetId="5"/>
      <sheetData sheetId="6"/>
      <sheetData sheetId="7"/>
      <sheetData sheetId="8"/>
      <sheetData sheetId="9">
        <row r="1">
          <cell r="I1" t="str">
            <v>７－２　木材価格の推移</v>
          </cell>
        </row>
        <row r="2">
          <cell r="I2" t="str">
            <v>(1)　素材価格の推移</v>
          </cell>
        </row>
        <row r="3">
          <cell r="K3" t="str">
            <v>全　　　　　　国</v>
          </cell>
          <cell r="L3" t="str">
            <v>熊　　　　　　本</v>
          </cell>
          <cell r="N3" t="str">
            <v>熊　　　　　　本</v>
          </cell>
        </row>
        <row r="4">
          <cell r="J4" t="str">
            <v>スギ</v>
          </cell>
          <cell r="K4" t="str">
            <v>ヒ ノ キ</v>
          </cell>
          <cell r="L4" t="str">
            <v>米 ツ ガ</v>
          </cell>
          <cell r="M4" t="str">
            <v>スギ</v>
          </cell>
          <cell r="N4" t="str">
            <v>ヒ ノ キ</v>
          </cell>
          <cell r="O4" t="str">
            <v>米 ツ ガ</v>
          </cell>
        </row>
        <row r="5">
          <cell r="I5" t="str">
            <v>年・月</v>
          </cell>
          <cell r="J5" t="str">
            <v>中丸太</v>
          </cell>
          <cell r="K5" t="str">
            <v>中丸太</v>
          </cell>
          <cell r="L5" t="str">
            <v>30cm上</v>
          </cell>
          <cell r="M5" t="str">
            <v>中丸太</v>
          </cell>
          <cell r="N5" t="str">
            <v>中丸太</v>
          </cell>
          <cell r="O5" t="str">
            <v>30cm上</v>
          </cell>
        </row>
        <row r="6">
          <cell r="J6" t="str">
            <v>14～22cm</v>
          </cell>
          <cell r="K6" t="str">
            <v>14～22cm</v>
          </cell>
          <cell r="L6" t="str">
            <v>6m上</v>
          </cell>
          <cell r="M6" t="str">
            <v>14～22cm</v>
          </cell>
          <cell r="N6" t="str">
            <v>14～22cm</v>
          </cell>
          <cell r="O6" t="str">
            <v>6m上</v>
          </cell>
        </row>
        <row r="7">
          <cell r="J7" t="str">
            <v>3.65～4m</v>
          </cell>
          <cell r="K7" t="str">
            <v>3.65～4m</v>
          </cell>
          <cell r="L7" t="str">
            <v>3.65～4m</v>
          </cell>
          <cell r="M7" t="str">
            <v>3.65～4m</v>
          </cell>
          <cell r="N7" t="str">
            <v>3.65～4m</v>
          </cell>
        </row>
        <row r="8">
          <cell r="I8" t="str">
            <v>Ｓ55</v>
          </cell>
          <cell r="J8">
            <v>39100</v>
          </cell>
          <cell r="K8">
            <v>76200</v>
          </cell>
          <cell r="L8">
            <v>33900</v>
          </cell>
          <cell r="M8">
            <v>39100</v>
          </cell>
          <cell r="N8">
            <v>63000</v>
          </cell>
        </row>
        <row r="9">
          <cell r="I9" t="str">
            <v>56</v>
          </cell>
          <cell r="J9">
            <v>33000</v>
          </cell>
          <cell r="K9">
            <v>68200</v>
          </cell>
          <cell r="L9">
            <v>28800</v>
          </cell>
          <cell r="M9">
            <v>34000</v>
          </cell>
          <cell r="N9">
            <v>55000</v>
          </cell>
        </row>
        <row r="10">
          <cell r="I10" t="str">
            <v>57</v>
          </cell>
          <cell r="J10">
            <v>30500</v>
          </cell>
          <cell r="K10">
            <v>65300</v>
          </cell>
          <cell r="L10">
            <v>29100</v>
          </cell>
          <cell r="M10">
            <v>31600</v>
          </cell>
          <cell r="N10">
            <v>53900</v>
          </cell>
        </row>
        <row r="11">
          <cell r="I11" t="str">
            <v>58</v>
          </cell>
          <cell r="J11">
            <v>27700</v>
          </cell>
          <cell r="K11">
            <v>59500</v>
          </cell>
          <cell r="L11">
            <v>25900</v>
          </cell>
          <cell r="M11">
            <v>25900</v>
          </cell>
          <cell r="N11">
            <v>48400</v>
          </cell>
        </row>
        <row r="12">
          <cell r="I12" t="str">
            <v>59</v>
          </cell>
          <cell r="J12">
            <v>26100</v>
          </cell>
          <cell r="K12">
            <v>55600</v>
          </cell>
          <cell r="L12">
            <v>24800</v>
          </cell>
          <cell r="M12">
            <v>23700</v>
          </cell>
          <cell r="N12">
            <v>43300</v>
          </cell>
        </row>
        <row r="13">
          <cell r="I13" t="str">
            <v>60</v>
          </cell>
          <cell r="J13">
            <v>25000</v>
          </cell>
          <cell r="K13">
            <v>53900</v>
          </cell>
          <cell r="L13">
            <v>24700</v>
          </cell>
          <cell r="M13">
            <v>23000</v>
          </cell>
          <cell r="N13">
            <v>43000</v>
          </cell>
        </row>
        <row r="14">
          <cell r="I14" t="str">
            <v>61</v>
          </cell>
          <cell r="J14">
            <v>23600</v>
          </cell>
          <cell r="K14">
            <v>53300</v>
          </cell>
          <cell r="L14">
            <v>20500</v>
          </cell>
          <cell r="M14">
            <v>20700</v>
          </cell>
          <cell r="N14">
            <v>42500</v>
          </cell>
          <cell r="O14">
            <v>18900</v>
          </cell>
        </row>
        <row r="15">
          <cell r="I15" t="str">
            <v>62</v>
          </cell>
          <cell r="J15">
            <v>24400</v>
          </cell>
          <cell r="K15">
            <v>60400</v>
          </cell>
          <cell r="L15">
            <v>20800</v>
          </cell>
          <cell r="M15">
            <v>22800</v>
          </cell>
          <cell r="N15">
            <v>51300</v>
          </cell>
          <cell r="O15">
            <v>21100</v>
          </cell>
        </row>
        <row r="16">
          <cell r="I16" t="str">
            <v>63</v>
          </cell>
          <cell r="J16">
            <v>24100</v>
          </cell>
          <cell r="K16">
            <v>62200</v>
          </cell>
          <cell r="L16">
            <v>21700</v>
          </cell>
          <cell r="M16">
            <v>21300</v>
          </cell>
          <cell r="N16">
            <v>50300</v>
          </cell>
          <cell r="O16">
            <v>24500</v>
          </cell>
        </row>
        <row r="17">
          <cell r="I17" t="str">
            <v>Ｈ元</v>
          </cell>
          <cell r="J17">
            <v>25400</v>
          </cell>
          <cell r="K17">
            <v>65900</v>
          </cell>
          <cell r="L17">
            <v>23800</v>
          </cell>
          <cell r="M17">
            <v>23900</v>
          </cell>
          <cell r="N17">
            <v>56800</v>
          </cell>
          <cell r="O17">
            <v>24400</v>
          </cell>
        </row>
        <row r="18">
          <cell r="I18" t="str">
            <v>２</v>
          </cell>
          <cell r="J18">
            <v>26000</v>
          </cell>
          <cell r="K18">
            <v>67800</v>
          </cell>
          <cell r="L18">
            <v>25600</v>
          </cell>
          <cell r="M18">
            <v>24300</v>
          </cell>
          <cell r="N18">
            <v>59600</v>
          </cell>
          <cell r="O18">
            <v>24200</v>
          </cell>
        </row>
        <row r="19">
          <cell r="I19" t="str">
            <v>３</v>
          </cell>
          <cell r="J19">
            <v>25000</v>
          </cell>
          <cell r="K19">
            <v>57700</v>
          </cell>
          <cell r="L19">
            <v>24400</v>
          </cell>
          <cell r="M19">
            <v>22300</v>
          </cell>
          <cell r="N19">
            <v>56800</v>
          </cell>
          <cell r="O19">
            <v>23600</v>
          </cell>
        </row>
        <row r="20">
          <cell r="I20" t="str">
            <v>４</v>
          </cell>
          <cell r="J20">
            <v>22700</v>
          </cell>
          <cell r="K20">
            <v>59100</v>
          </cell>
          <cell r="L20">
            <v>24400</v>
          </cell>
          <cell r="M20">
            <v>18400</v>
          </cell>
          <cell r="N20">
            <v>38100</v>
          </cell>
          <cell r="O20">
            <v>22200</v>
          </cell>
        </row>
        <row r="21">
          <cell r="I21" t="str">
            <v>５</v>
          </cell>
          <cell r="J21">
            <v>23400</v>
          </cell>
          <cell r="K21">
            <v>59100</v>
          </cell>
          <cell r="L21">
            <v>27200</v>
          </cell>
          <cell r="M21">
            <v>19700</v>
          </cell>
          <cell r="N21">
            <v>42200</v>
          </cell>
          <cell r="O21">
            <v>23400</v>
          </cell>
        </row>
        <row r="22">
          <cell r="I22" t="str">
            <v>６</v>
          </cell>
          <cell r="J22">
            <v>22400</v>
          </cell>
          <cell r="K22">
            <v>58000</v>
          </cell>
          <cell r="L22">
            <v>25800</v>
          </cell>
          <cell r="M22">
            <v>18600</v>
          </cell>
          <cell r="N22">
            <v>45100</v>
          </cell>
          <cell r="O22">
            <v>21500</v>
          </cell>
        </row>
        <row r="23">
          <cell r="I23" t="str">
            <v>７</v>
          </cell>
          <cell r="J23">
            <v>21700</v>
          </cell>
          <cell r="K23">
            <v>53500</v>
          </cell>
          <cell r="L23">
            <v>25800</v>
          </cell>
          <cell r="M23">
            <v>19900</v>
          </cell>
          <cell r="N23">
            <v>43900</v>
          </cell>
          <cell r="O23">
            <v>21400</v>
          </cell>
        </row>
        <row r="24">
          <cell r="I24" t="str">
            <v>８</v>
          </cell>
          <cell r="J24">
            <v>22400</v>
          </cell>
          <cell r="K24">
            <v>53800</v>
          </cell>
          <cell r="L24">
            <v>26500</v>
          </cell>
          <cell r="M24">
            <v>21400</v>
          </cell>
          <cell r="N24">
            <v>44700</v>
          </cell>
          <cell r="O24">
            <v>22000</v>
          </cell>
        </row>
        <row r="25">
          <cell r="I25" t="str">
            <v>９</v>
          </cell>
          <cell r="J25">
            <v>21100</v>
          </cell>
          <cell r="K25">
            <v>49200</v>
          </cell>
          <cell r="L25">
            <v>26300</v>
          </cell>
          <cell r="M25">
            <v>19200</v>
          </cell>
          <cell r="N25">
            <v>39600</v>
          </cell>
          <cell r="O25">
            <v>22100</v>
          </cell>
        </row>
        <row r="26">
          <cell r="I26" t="str">
            <v>10</v>
          </cell>
          <cell r="J26">
            <v>18900</v>
          </cell>
          <cell r="K26">
            <v>43200</v>
          </cell>
          <cell r="L26">
            <v>24800</v>
          </cell>
          <cell r="M26">
            <v>17600</v>
          </cell>
          <cell r="N26">
            <v>33300</v>
          </cell>
          <cell r="O26">
            <v>22000</v>
          </cell>
        </row>
        <row r="27">
          <cell r="I27" t="str">
            <v>11</v>
          </cell>
          <cell r="J27">
            <v>18800</v>
          </cell>
          <cell r="K27">
            <v>42500</v>
          </cell>
          <cell r="L27">
            <v>23600</v>
          </cell>
          <cell r="M27">
            <v>18300</v>
          </cell>
          <cell r="N27">
            <v>34400</v>
          </cell>
          <cell r="O27">
            <v>23800</v>
          </cell>
        </row>
        <row r="28">
          <cell r="I28" t="str">
            <v>12</v>
          </cell>
          <cell r="J28">
            <v>17300</v>
          </cell>
          <cell r="K28">
            <v>40400</v>
          </cell>
          <cell r="L28">
            <v>22300</v>
          </cell>
          <cell r="M28">
            <v>16200</v>
          </cell>
          <cell r="N28">
            <v>28200</v>
          </cell>
          <cell r="O28">
            <v>23500</v>
          </cell>
        </row>
        <row r="29">
          <cell r="I29" t="str">
            <v>13</v>
          </cell>
          <cell r="J29" t="e">
            <v>#DIV/0!</v>
          </cell>
          <cell r="K29" t="e">
            <v>#DIV/0!</v>
          </cell>
          <cell r="L29" t="e">
            <v>#DIV/0!</v>
          </cell>
          <cell r="M29" t="e">
            <v>#DIV/0!</v>
          </cell>
          <cell r="N29" t="e">
            <v>#DIV/0!</v>
          </cell>
          <cell r="O29" t="e">
            <v>#DIV/0!</v>
          </cell>
        </row>
        <row r="30">
          <cell r="I30" t="str">
            <v>14</v>
          </cell>
          <cell r="J30" t="e">
            <v>#DIV/0!</v>
          </cell>
          <cell r="K30" t="e">
            <v>#DIV/0!</v>
          </cell>
          <cell r="L30" t="e">
            <v>#DIV/0!</v>
          </cell>
          <cell r="M30" t="e">
            <v>#DIV/0!</v>
          </cell>
          <cell r="N30" t="e">
            <v>#DIV/0!</v>
          </cell>
          <cell r="O30" t="e">
            <v>#DIV/0!</v>
          </cell>
        </row>
        <row r="31">
          <cell r="I31" t="str">
            <v>15</v>
          </cell>
          <cell r="J31" t="e">
            <v>#DIV/0!</v>
          </cell>
          <cell r="K31" t="e">
            <v>#DIV/0!</v>
          </cell>
          <cell r="L31" t="e">
            <v>#DIV/0!</v>
          </cell>
          <cell r="M31" t="e">
            <v>#DIV/0!</v>
          </cell>
          <cell r="N31" t="e">
            <v>#DIV/0!</v>
          </cell>
          <cell r="O31" t="e">
            <v>#DIV/0!</v>
          </cell>
        </row>
        <row r="32">
          <cell r="I32" t="str">
            <v>７．１</v>
          </cell>
          <cell r="J32">
            <v>22500</v>
          </cell>
          <cell r="K32">
            <v>56500</v>
          </cell>
          <cell r="L32">
            <v>26600</v>
          </cell>
          <cell r="M32">
            <v>19800</v>
          </cell>
          <cell r="N32">
            <v>46800</v>
          </cell>
          <cell r="O32">
            <v>21500</v>
          </cell>
        </row>
        <row r="33">
          <cell r="I33" t="str">
            <v>２</v>
          </cell>
          <cell r="J33">
            <v>23000</v>
          </cell>
          <cell r="K33">
            <v>56500</v>
          </cell>
          <cell r="L33">
            <v>27000</v>
          </cell>
          <cell r="M33">
            <v>21700</v>
          </cell>
          <cell r="N33">
            <v>46800</v>
          </cell>
          <cell r="O33">
            <v>21800</v>
          </cell>
        </row>
        <row r="34">
          <cell r="I34" t="str">
            <v>３</v>
          </cell>
          <cell r="J34">
            <v>22600</v>
          </cell>
          <cell r="K34">
            <v>55700</v>
          </cell>
          <cell r="L34">
            <v>27100</v>
          </cell>
          <cell r="M34">
            <v>20000</v>
          </cell>
          <cell r="N34">
            <v>44900</v>
          </cell>
          <cell r="O34">
            <v>21800</v>
          </cell>
        </row>
        <row r="35">
          <cell r="I35" t="str">
            <v>４</v>
          </cell>
          <cell r="J35">
            <v>22000</v>
          </cell>
          <cell r="K35">
            <v>54600</v>
          </cell>
          <cell r="L35">
            <v>26800</v>
          </cell>
          <cell r="M35">
            <v>18800</v>
          </cell>
          <cell r="N35">
            <v>43800</v>
          </cell>
          <cell r="O35">
            <v>22300</v>
          </cell>
        </row>
        <row r="36">
          <cell r="I36" t="str">
            <v>５</v>
          </cell>
          <cell r="J36">
            <v>21600</v>
          </cell>
          <cell r="K36">
            <v>53700</v>
          </cell>
          <cell r="L36">
            <v>26200</v>
          </cell>
          <cell r="M36">
            <v>17900</v>
          </cell>
          <cell r="N36">
            <v>41300</v>
          </cell>
          <cell r="O36">
            <v>22300</v>
          </cell>
        </row>
        <row r="37">
          <cell r="I37" t="str">
            <v>６</v>
          </cell>
          <cell r="J37">
            <v>21100</v>
          </cell>
          <cell r="K37">
            <v>52600</v>
          </cell>
          <cell r="L37">
            <v>25400</v>
          </cell>
          <cell r="M37">
            <v>18000</v>
          </cell>
          <cell r="N37">
            <v>41900</v>
          </cell>
          <cell r="O37">
            <v>22000</v>
          </cell>
        </row>
        <row r="38">
          <cell r="I38" t="str">
            <v>７</v>
          </cell>
          <cell r="J38">
            <v>20800</v>
          </cell>
          <cell r="K38">
            <v>52000</v>
          </cell>
          <cell r="L38">
            <v>24900</v>
          </cell>
          <cell r="M38">
            <v>18900</v>
          </cell>
          <cell r="N38">
            <v>43100</v>
          </cell>
          <cell r="O38">
            <v>21000</v>
          </cell>
        </row>
        <row r="39">
          <cell r="I39" t="str">
            <v>８</v>
          </cell>
          <cell r="J39">
            <v>20800</v>
          </cell>
          <cell r="K39">
            <v>51700</v>
          </cell>
          <cell r="L39">
            <v>24600</v>
          </cell>
          <cell r="M39">
            <v>19400</v>
          </cell>
          <cell r="N39">
            <v>43700</v>
          </cell>
          <cell r="O39">
            <v>20500</v>
          </cell>
        </row>
        <row r="40">
          <cell r="I40" t="str">
            <v>９</v>
          </cell>
          <cell r="J40">
            <v>21200</v>
          </cell>
          <cell r="K40">
            <v>52200</v>
          </cell>
          <cell r="L40">
            <v>24800</v>
          </cell>
          <cell r="M40">
            <v>19800</v>
          </cell>
          <cell r="N40">
            <v>43400</v>
          </cell>
          <cell r="O40">
            <v>20500</v>
          </cell>
        </row>
        <row r="41">
          <cell r="I41" t="str">
            <v>10</v>
          </cell>
          <cell r="J41">
            <v>21600</v>
          </cell>
          <cell r="K41">
            <v>52100</v>
          </cell>
          <cell r="L41">
            <v>24900</v>
          </cell>
          <cell r="M41">
            <v>21100</v>
          </cell>
          <cell r="N41">
            <v>44000</v>
          </cell>
          <cell r="O41">
            <v>20600</v>
          </cell>
        </row>
        <row r="42">
          <cell r="I42" t="str">
            <v>11</v>
          </cell>
          <cell r="J42">
            <v>21900</v>
          </cell>
          <cell r="K42">
            <v>52200</v>
          </cell>
          <cell r="L42">
            <v>25400</v>
          </cell>
          <cell r="M42">
            <v>22000</v>
          </cell>
          <cell r="N42">
            <v>44200</v>
          </cell>
          <cell r="O42">
            <v>21500</v>
          </cell>
        </row>
        <row r="43">
          <cell r="I43" t="str">
            <v>12</v>
          </cell>
          <cell r="J43">
            <v>21700</v>
          </cell>
          <cell r="K43">
            <v>51900</v>
          </cell>
          <cell r="L43">
            <v>25900</v>
          </cell>
          <cell r="M43">
            <v>21100</v>
          </cell>
          <cell r="N43">
            <v>43400</v>
          </cell>
          <cell r="O43">
            <v>21500</v>
          </cell>
        </row>
        <row r="44">
          <cell r="I44" t="str">
            <v>８．１</v>
          </cell>
          <cell r="J44">
            <v>22000</v>
          </cell>
          <cell r="K44">
            <v>52500</v>
          </cell>
          <cell r="L44">
            <v>26100</v>
          </cell>
          <cell r="M44">
            <v>19900</v>
          </cell>
          <cell r="N44">
            <v>43500</v>
          </cell>
          <cell r="O44">
            <v>22500</v>
          </cell>
        </row>
        <row r="45">
          <cell r="I45" t="str">
            <v>２</v>
          </cell>
          <cell r="J45">
            <v>22000</v>
          </cell>
          <cell r="K45">
            <v>52900</v>
          </cell>
          <cell r="L45">
            <v>26300</v>
          </cell>
          <cell r="M45">
            <v>20100</v>
          </cell>
          <cell r="N45">
            <v>42400</v>
          </cell>
          <cell r="O45">
            <v>22800</v>
          </cell>
        </row>
        <row r="46">
          <cell r="I46" t="str">
            <v>３</v>
          </cell>
          <cell r="J46">
            <v>21800</v>
          </cell>
          <cell r="K46">
            <v>52500</v>
          </cell>
          <cell r="L46">
            <v>26600</v>
          </cell>
          <cell r="M46">
            <v>19700</v>
          </cell>
          <cell r="N46">
            <v>41000</v>
          </cell>
          <cell r="O46">
            <v>22800</v>
          </cell>
        </row>
        <row r="47">
          <cell r="I47" t="str">
            <v>４</v>
          </cell>
          <cell r="J47">
            <v>21400</v>
          </cell>
          <cell r="K47">
            <v>51700</v>
          </cell>
          <cell r="L47">
            <v>26700</v>
          </cell>
          <cell r="M47">
            <v>19600</v>
          </cell>
          <cell r="N47">
            <v>39600</v>
          </cell>
          <cell r="O47">
            <v>22800</v>
          </cell>
        </row>
        <row r="48">
          <cell r="I48" t="str">
            <v>５</v>
          </cell>
          <cell r="J48">
            <v>21100</v>
          </cell>
          <cell r="K48">
            <v>51000</v>
          </cell>
          <cell r="L48">
            <v>26600</v>
          </cell>
          <cell r="M48">
            <v>19100</v>
          </cell>
          <cell r="N48">
            <v>39300</v>
          </cell>
          <cell r="O48">
            <v>22800</v>
          </cell>
        </row>
        <row r="49">
          <cell r="I49" t="str">
            <v>６</v>
          </cell>
          <cell r="J49">
            <v>21100</v>
          </cell>
          <cell r="K49">
            <v>50900</v>
          </cell>
          <cell r="L49">
            <v>26500</v>
          </cell>
          <cell r="M49">
            <v>19300</v>
          </cell>
          <cell r="N49">
            <v>39300</v>
          </cell>
          <cell r="O49">
            <v>21500</v>
          </cell>
        </row>
        <row r="50">
          <cell r="I50" t="str">
            <v>７</v>
          </cell>
          <cell r="J50">
            <v>21800</v>
          </cell>
          <cell r="K50">
            <v>51400</v>
          </cell>
          <cell r="L50">
            <v>26200</v>
          </cell>
          <cell r="M50">
            <v>21200</v>
          </cell>
          <cell r="N50">
            <v>40400</v>
          </cell>
          <cell r="O50">
            <v>21500</v>
          </cell>
        </row>
        <row r="51">
          <cell r="I51" t="str">
            <v>８</v>
          </cell>
          <cell r="J51">
            <v>22400</v>
          </cell>
          <cell r="K51">
            <v>53300</v>
          </cell>
          <cell r="L51">
            <v>26200</v>
          </cell>
          <cell r="M51">
            <v>22100</v>
          </cell>
          <cell r="N51">
            <v>45300</v>
          </cell>
          <cell r="O51">
            <v>21500</v>
          </cell>
        </row>
        <row r="52">
          <cell r="I52" t="str">
            <v>９</v>
          </cell>
          <cell r="J52">
            <v>23200</v>
          </cell>
          <cell r="K52">
            <v>55100</v>
          </cell>
          <cell r="L52">
            <v>26300</v>
          </cell>
          <cell r="M52">
            <v>23800</v>
          </cell>
          <cell r="N52">
            <v>48700</v>
          </cell>
          <cell r="O52">
            <v>21500</v>
          </cell>
        </row>
        <row r="53">
          <cell r="I53" t="str">
            <v>10</v>
          </cell>
          <cell r="J53">
            <v>23700</v>
          </cell>
          <cell r="K53">
            <v>57400</v>
          </cell>
          <cell r="L53">
            <v>26500</v>
          </cell>
          <cell r="M53">
            <v>24200</v>
          </cell>
          <cell r="N53">
            <v>49800</v>
          </cell>
          <cell r="O53">
            <v>21500</v>
          </cell>
        </row>
        <row r="54">
          <cell r="I54" t="str">
            <v>11</v>
          </cell>
          <cell r="J54">
            <v>24000</v>
          </cell>
          <cell r="K54">
            <v>59000</v>
          </cell>
          <cell r="L54">
            <v>26600</v>
          </cell>
          <cell r="M54">
            <v>24000</v>
          </cell>
          <cell r="N54">
            <v>54100</v>
          </cell>
          <cell r="O54">
            <v>21500</v>
          </cell>
        </row>
        <row r="55">
          <cell r="I55" t="str">
            <v>12</v>
          </cell>
          <cell r="J55">
            <v>23800</v>
          </cell>
          <cell r="K55">
            <v>58000</v>
          </cell>
          <cell r="L55">
            <v>26800</v>
          </cell>
          <cell r="M55">
            <v>23500</v>
          </cell>
          <cell r="N55">
            <v>53500</v>
          </cell>
          <cell r="O55">
            <v>21500</v>
          </cell>
        </row>
        <row r="56">
          <cell r="I56" t="str">
            <v>９．１</v>
          </cell>
          <cell r="J56">
            <v>23500</v>
          </cell>
          <cell r="K56">
            <v>57100</v>
          </cell>
          <cell r="L56">
            <v>26900</v>
          </cell>
          <cell r="M56">
            <v>22600</v>
          </cell>
          <cell r="N56">
            <v>51700</v>
          </cell>
          <cell r="O56">
            <v>21900</v>
          </cell>
        </row>
        <row r="57">
          <cell r="I57" t="str">
            <v>２</v>
          </cell>
          <cell r="J57">
            <v>22600</v>
          </cell>
          <cell r="K57">
            <v>54000</v>
          </cell>
          <cell r="L57">
            <v>27000</v>
          </cell>
          <cell r="M57">
            <v>21000</v>
          </cell>
          <cell r="N57">
            <v>45200</v>
          </cell>
          <cell r="O57">
            <v>22000</v>
          </cell>
        </row>
        <row r="58">
          <cell r="I58" t="str">
            <v>３</v>
          </cell>
          <cell r="J58">
            <v>21600</v>
          </cell>
          <cell r="K58">
            <v>51700</v>
          </cell>
          <cell r="L58">
            <v>27000</v>
          </cell>
          <cell r="M58">
            <v>19000</v>
          </cell>
          <cell r="N58">
            <v>39900</v>
          </cell>
          <cell r="O58">
            <v>22000</v>
          </cell>
        </row>
        <row r="59">
          <cell r="I59" t="str">
            <v>４</v>
          </cell>
          <cell r="J59">
            <v>21500</v>
          </cell>
          <cell r="K59">
            <v>50900</v>
          </cell>
          <cell r="L59">
            <v>26900</v>
          </cell>
          <cell r="M59">
            <v>18800</v>
          </cell>
          <cell r="N59">
            <v>41300</v>
          </cell>
          <cell r="O59">
            <v>22000</v>
          </cell>
        </row>
        <row r="60">
          <cell r="I60" t="str">
            <v>５</v>
          </cell>
          <cell r="J60">
            <v>21300</v>
          </cell>
          <cell r="K60">
            <v>49900</v>
          </cell>
          <cell r="L60">
            <v>27000</v>
          </cell>
          <cell r="M60">
            <v>18600</v>
          </cell>
          <cell r="N60">
            <v>39300</v>
          </cell>
          <cell r="O60">
            <v>21900</v>
          </cell>
        </row>
        <row r="61">
          <cell r="I61" t="str">
            <v>６</v>
          </cell>
          <cell r="J61">
            <v>20700</v>
          </cell>
          <cell r="K61">
            <v>49100</v>
          </cell>
          <cell r="L61">
            <v>26500</v>
          </cell>
          <cell r="M61">
            <v>18800</v>
          </cell>
          <cell r="N61">
            <v>38200</v>
          </cell>
          <cell r="O61">
            <v>22900</v>
          </cell>
        </row>
        <row r="62">
          <cell r="I62" t="str">
            <v>７</v>
          </cell>
          <cell r="J62">
            <v>20400</v>
          </cell>
          <cell r="K62">
            <v>47900</v>
          </cell>
          <cell r="L62">
            <v>26200</v>
          </cell>
          <cell r="M62">
            <v>18400</v>
          </cell>
          <cell r="N62">
            <v>38300</v>
          </cell>
          <cell r="O62">
            <v>22500</v>
          </cell>
        </row>
        <row r="63">
          <cell r="I63" t="str">
            <v>８</v>
          </cell>
          <cell r="J63">
            <v>20500</v>
          </cell>
          <cell r="K63">
            <v>47700</v>
          </cell>
          <cell r="L63">
            <v>26200</v>
          </cell>
          <cell r="M63">
            <v>18600</v>
          </cell>
          <cell r="N63">
            <v>41200</v>
          </cell>
          <cell r="O63">
            <v>22500</v>
          </cell>
        </row>
        <row r="64">
          <cell r="I64" t="str">
            <v>９</v>
          </cell>
          <cell r="J64">
            <v>20800</v>
          </cell>
          <cell r="K64">
            <v>47500</v>
          </cell>
          <cell r="L64">
            <v>26000</v>
          </cell>
          <cell r="M64">
            <v>20300</v>
          </cell>
          <cell r="N64">
            <v>40500</v>
          </cell>
          <cell r="O64">
            <v>22500</v>
          </cell>
        </row>
        <row r="65">
          <cell r="I65" t="str">
            <v>10</v>
          </cell>
          <cell r="J65">
            <v>20600</v>
          </cell>
          <cell r="K65">
            <v>46900</v>
          </cell>
          <cell r="L65">
            <v>25700</v>
          </cell>
          <cell r="M65">
            <v>19300</v>
          </cell>
          <cell r="N65">
            <v>37500</v>
          </cell>
          <cell r="O65">
            <v>22000</v>
          </cell>
        </row>
        <row r="66">
          <cell r="I66" t="str">
            <v>11</v>
          </cell>
          <cell r="J66">
            <v>19800</v>
          </cell>
          <cell r="K66">
            <v>44300</v>
          </cell>
          <cell r="L66">
            <v>25200</v>
          </cell>
          <cell r="M66">
            <v>17900</v>
          </cell>
          <cell r="N66">
            <v>31800</v>
          </cell>
          <cell r="O66">
            <v>21500</v>
          </cell>
        </row>
        <row r="67">
          <cell r="I67" t="str">
            <v>12</v>
          </cell>
          <cell r="J67">
            <v>19600</v>
          </cell>
          <cell r="K67">
            <v>43100</v>
          </cell>
          <cell r="L67">
            <v>25300</v>
          </cell>
          <cell r="M67">
            <v>16900</v>
          </cell>
          <cell r="N67">
            <v>30200</v>
          </cell>
          <cell r="O67">
            <v>21500</v>
          </cell>
        </row>
        <row r="68">
          <cell r="I68" t="str">
            <v>10．１</v>
          </cell>
          <cell r="J68">
            <v>19500</v>
          </cell>
          <cell r="K68">
            <v>42700</v>
          </cell>
          <cell r="L68">
            <v>25200</v>
          </cell>
          <cell r="M68">
            <v>17900</v>
          </cell>
          <cell r="N68">
            <v>30100</v>
          </cell>
          <cell r="O68">
            <v>21700</v>
          </cell>
        </row>
        <row r="69">
          <cell r="I69" t="str">
            <v>２</v>
          </cell>
          <cell r="J69">
            <v>19400</v>
          </cell>
          <cell r="K69">
            <v>42900</v>
          </cell>
          <cell r="L69">
            <v>25200</v>
          </cell>
          <cell r="M69">
            <v>17300</v>
          </cell>
          <cell r="N69">
            <v>30000</v>
          </cell>
          <cell r="O69">
            <v>21700</v>
          </cell>
        </row>
        <row r="70">
          <cell r="I70" t="str">
            <v>３</v>
          </cell>
          <cell r="J70">
            <v>19100</v>
          </cell>
          <cell r="K70">
            <v>43000</v>
          </cell>
          <cell r="L70">
            <v>25200</v>
          </cell>
          <cell r="M70">
            <v>16700</v>
          </cell>
          <cell r="N70">
            <v>29800</v>
          </cell>
          <cell r="O70">
            <v>21700</v>
          </cell>
        </row>
        <row r="71">
          <cell r="I71" t="str">
            <v>４</v>
          </cell>
          <cell r="J71">
            <v>18300</v>
          </cell>
          <cell r="K71">
            <v>41800</v>
          </cell>
          <cell r="L71">
            <v>24700</v>
          </cell>
          <cell r="M71">
            <v>15500</v>
          </cell>
          <cell r="N71">
            <v>29800</v>
          </cell>
          <cell r="O71">
            <v>21500</v>
          </cell>
        </row>
        <row r="72">
          <cell r="I72" t="str">
            <v>５</v>
          </cell>
          <cell r="J72">
            <v>18100</v>
          </cell>
          <cell r="K72">
            <v>42000</v>
          </cell>
          <cell r="L72">
            <v>24600</v>
          </cell>
          <cell r="M72">
            <v>15500</v>
          </cell>
          <cell r="N72">
            <v>31000</v>
          </cell>
          <cell r="O72">
            <v>21500</v>
          </cell>
        </row>
        <row r="73">
          <cell r="I73" t="str">
            <v>６</v>
          </cell>
          <cell r="J73">
            <v>18100</v>
          </cell>
          <cell r="K73">
            <v>42800</v>
          </cell>
          <cell r="L73">
            <v>24800</v>
          </cell>
          <cell r="M73">
            <v>16500</v>
          </cell>
          <cell r="N73">
            <v>35000</v>
          </cell>
          <cell r="O73">
            <v>21000</v>
          </cell>
        </row>
        <row r="74">
          <cell r="I74" t="str">
            <v>７</v>
          </cell>
          <cell r="J74">
            <v>18600</v>
          </cell>
          <cell r="K74">
            <v>43200</v>
          </cell>
          <cell r="L74">
            <v>24800</v>
          </cell>
          <cell r="M74">
            <v>18700</v>
          </cell>
          <cell r="N74">
            <v>36400</v>
          </cell>
          <cell r="O74">
            <v>22000</v>
          </cell>
        </row>
        <row r="75">
          <cell r="I75" t="str">
            <v>８</v>
          </cell>
          <cell r="J75">
            <v>18700</v>
          </cell>
          <cell r="K75">
            <v>44400</v>
          </cell>
          <cell r="L75">
            <v>24800</v>
          </cell>
          <cell r="M75">
            <v>18900</v>
          </cell>
          <cell r="N75">
            <v>37100</v>
          </cell>
          <cell r="O75">
            <v>22000</v>
          </cell>
        </row>
        <row r="76">
          <cell r="I76" t="str">
            <v>９</v>
          </cell>
          <cell r="J76">
            <v>19000</v>
          </cell>
          <cell r="K76">
            <v>44100</v>
          </cell>
          <cell r="L76">
            <v>24600</v>
          </cell>
          <cell r="M76">
            <v>18500</v>
          </cell>
          <cell r="N76">
            <v>36600</v>
          </cell>
          <cell r="O76">
            <v>22000</v>
          </cell>
        </row>
        <row r="77">
          <cell r="I77" t="str">
            <v>10</v>
          </cell>
          <cell r="J77">
            <v>19100</v>
          </cell>
          <cell r="K77">
            <v>44400</v>
          </cell>
          <cell r="L77">
            <v>24700</v>
          </cell>
          <cell r="M77">
            <v>18000</v>
          </cell>
          <cell r="N77">
            <v>35300</v>
          </cell>
          <cell r="O77">
            <v>23000</v>
          </cell>
        </row>
        <row r="78">
          <cell r="I78" t="str">
            <v>11</v>
          </cell>
          <cell r="J78">
            <v>19100</v>
          </cell>
          <cell r="K78">
            <v>44000</v>
          </cell>
          <cell r="L78">
            <v>24500</v>
          </cell>
          <cell r="M78">
            <v>18900</v>
          </cell>
          <cell r="N78">
            <v>34300</v>
          </cell>
          <cell r="O78">
            <v>22800</v>
          </cell>
        </row>
        <row r="79">
          <cell r="I79" t="str">
            <v>12</v>
          </cell>
          <cell r="J79">
            <v>19200</v>
          </cell>
          <cell r="K79">
            <v>43500</v>
          </cell>
          <cell r="L79">
            <v>24200</v>
          </cell>
          <cell r="M79">
            <v>18700</v>
          </cell>
          <cell r="N79">
            <v>34200</v>
          </cell>
          <cell r="O79">
            <v>22800</v>
          </cell>
        </row>
        <row r="80">
          <cell r="I80" t="str">
            <v>11．１</v>
          </cell>
          <cell r="J80">
            <v>19100</v>
          </cell>
          <cell r="K80">
            <v>43400</v>
          </cell>
          <cell r="L80">
            <v>24100</v>
          </cell>
          <cell r="M80">
            <v>18500</v>
          </cell>
          <cell r="N80">
            <v>34200</v>
          </cell>
          <cell r="O80">
            <v>24100</v>
          </cell>
        </row>
        <row r="81">
          <cell r="I81" t="str">
            <v>２</v>
          </cell>
          <cell r="J81">
            <v>18800</v>
          </cell>
          <cell r="K81">
            <v>42400</v>
          </cell>
          <cell r="L81">
            <v>24000</v>
          </cell>
          <cell r="M81">
            <v>18000</v>
          </cell>
          <cell r="N81">
            <v>33500</v>
          </cell>
          <cell r="O81">
            <v>24000</v>
          </cell>
        </row>
        <row r="82">
          <cell r="I82" t="str">
            <v>３</v>
          </cell>
          <cell r="J82">
            <v>18700</v>
          </cell>
          <cell r="K82">
            <v>42700</v>
          </cell>
          <cell r="L82">
            <v>24000</v>
          </cell>
          <cell r="M82">
            <v>18000</v>
          </cell>
          <cell r="N82">
            <v>33500</v>
          </cell>
          <cell r="O82">
            <v>24000</v>
          </cell>
        </row>
        <row r="83">
          <cell r="I83" t="str">
            <v>４</v>
          </cell>
          <cell r="J83">
            <v>18700</v>
          </cell>
          <cell r="K83">
            <v>42000</v>
          </cell>
          <cell r="L83">
            <v>23800</v>
          </cell>
          <cell r="M83">
            <v>18000</v>
          </cell>
          <cell r="N83">
            <v>33500</v>
          </cell>
          <cell r="O83">
            <v>23800</v>
          </cell>
        </row>
        <row r="84">
          <cell r="I84" t="str">
            <v>５</v>
          </cell>
          <cell r="J84">
            <v>18700</v>
          </cell>
          <cell r="K84">
            <v>41900</v>
          </cell>
          <cell r="L84">
            <v>23700</v>
          </cell>
          <cell r="M84">
            <v>18000</v>
          </cell>
          <cell r="N84">
            <v>34000</v>
          </cell>
          <cell r="O84">
            <v>23800</v>
          </cell>
        </row>
        <row r="85">
          <cell r="I85" t="str">
            <v>６</v>
          </cell>
          <cell r="J85">
            <v>18600</v>
          </cell>
          <cell r="K85">
            <v>41200</v>
          </cell>
          <cell r="L85">
            <v>23600</v>
          </cell>
          <cell r="M85">
            <v>18300</v>
          </cell>
          <cell r="N85">
            <v>34800</v>
          </cell>
          <cell r="O85">
            <v>23800</v>
          </cell>
        </row>
        <row r="86">
          <cell r="I86" t="str">
            <v>７</v>
          </cell>
          <cell r="J86">
            <v>18600</v>
          </cell>
          <cell r="K86">
            <v>41700</v>
          </cell>
          <cell r="L86">
            <v>23500</v>
          </cell>
          <cell r="M86">
            <v>18300</v>
          </cell>
          <cell r="N86">
            <v>34800</v>
          </cell>
          <cell r="O86">
            <v>23800</v>
          </cell>
        </row>
        <row r="87">
          <cell r="I87" t="str">
            <v>８</v>
          </cell>
          <cell r="J87">
            <v>18700</v>
          </cell>
          <cell r="K87">
            <v>42200</v>
          </cell>
          <cell r="L87">
            <v>23600</v>
          </cell>
          <cell r="M87">
            <v>18300</v>
          </cell>
          <cell r="N87">
            <v>35000</v>
          </cell>
          <cell r="O87">
            <v>23800</v>
          </cell>
        </row>
        <row r="88">
          <cell r="I88" t="str">
            <v>９</v>
          </cell>
          <cell r="J88">
            <v>19100</v>
          </cell>
          <cell r="K88">
            <v>43000</v>
          </cell>
          <cell r="L88">
            <v>23500</v>
          </cell>
          <cell r="M88">
            <v>18800</v>
          </cell>
          <cell r="N88">
            <v>36000</v>
          </cell>
          <cell r="O88">
            <v>23800</v>
          </cell>
        </row>
        <row r="89">
          <cell r="I89" t="str">
            <v>10</v>
          </cell>
          <cell r="J89">
            <v>19200</v>
          </cell>
          <cell r="K89">
            <v>43400</v>
          </cell>
          <cell r="L89">
            <v>23300</v>
          </cell>
          <cell r="M89">
            <v>19000</v>
          </cell>
          <cell r="N89">
            <v>36500</v>
          </cell>
          <cell r="O89">
            <v>23800</v>
          </cell>
        </row>
        <row r="90">
          <cell r="I90" t="str">
            <v>11</v>
          </cell>
          <cell r="J90">
            <v>19000</v>
          </cell>
          <cell r="K90">
            <v>43500</v>
          </cell>
          <cell r="L90">
            <v>23000</v>
          </cell>
          <cell r="M90">
            <v>19000</v>
          </cell>
          <cell r="N90">
            <v>34500</v>
          </cell>
          <cell r="O90">
            <v>23800</v>
          </cell>
        </row>
        <row r="91">
          <cell r="I91" t="str">
            <v>12</v>
          </cell>
          <cell r="J91">
            <v>18800</v>
          </cell>
          <cell r="K91">
            <v>42500</v>
          </cell>
          <cell r="L91">
            <v>22900</v>
          </cell>
          <cell r="M91">
            <v>17500</v>
          </cell>
          <cell r="N91">
            <v>32500</v>
          </cell>
          <cell r="O91">
            <v>23500</v>
          </cell>
        </row>
        <row r="92">
          <cell r="I92" t="str">
            <v>12．１</v>
          </cell>
          <cell r="J92">
            <v>18500</v>
          </cell>
          <cell r="K92">
            <v>42200</v>
          </cell>
          <cell r="L92">
            <v>22700</v>
          </cell>
          <cell r="M92">
            <v>17000</v>
          </cell>
          <cell r="N92">
            <v>31500</v>
          </cell>
          <cell r="O92">
            <v>23500</v>
          </cell>
        </row>
        <row r="93">
          <cell r="I93" t="str">
            <v>２</v>
          </cell>
          <cell r="J93">
            <v>18200</v>
          </cell>
          <cell r="K93">
            <v>41900</v>
          </cell>
          <cell r="L93">
            <v>22700</v>
          </cell>
          <cell r="M93">
            <v>17000</v>
          </cell>
          <cell r="N93">
            <v>31500</v>
          </cell>
          <cell r="O93">
            <v>23500</v>
          </cell>
        </row>
        <row r="94">
          <cell r="I94" t="str">
            <v>３</v>
          </cell>
          <cell r="J94">
            <v>18000</v>
          </cell>
          <cell r="K94">
            <v>41800</v>
          </cell>
          <cell r="L94">
            <v>22500</v>
          </cell>
          <cell r="M94">
            <v>16300</v>
          </cell>
          <cell r="N94">
            <v>30000</v>
          </cell>
          <cell r="O94">
            <v>23500</v>
          </cell>
        </row>
        <row r="95">
          <cell r="I95" t="str">
            <v>４</v>
          </cell>
          <cell r="J95">
            <v>17600</v>
          </cell>
          <cell r="K95">
            <v>40800</v>
          </cell>
          <cell r="L95">
            <v>22400</v>
          </cell>
          <cell r="M95">
            <v>16000</v>
          </cell>
          <cell r="N95">
            <v>28400</v>
          </cell>
          <cell r="O95">
            <v>23500</v>
          </cell>
        </row>
        <row r="96">
          <cell r="I96" t="str">
            <v>５</v>
          </cell>
          <cell r="J96">
            <v>17300</v>
          </cell>
          <cell r="K96">
            <v>40000</v>
          </cell>
          <cell r="L96">
            <v>22100</v>
          </cell>
          <cell r="M96">
            <v>16000</v>
          </cell>
          <cell r="N96">
            <v>27400</v>
          </cell>
          <cell r="O96">
            <v>23500</v>
          </cell>
        </row>
        <row r="97">
          <cell r="I97" t="str">
            <v>６</v>
          </cell>
          <cell r="J97">
            <v>16800</v>
          </cell>
          <cell r="K97">
            <v>39100</v>
          </cell>
          <cell r="L97">
            <v>22100</v>
          </cell>
          <cell r="M97">
            <v>15800</v>
          </cell>
          <cell r="N97">
            <v>26000</v>
          </cell>
          <cell r="O97">
            <v>23500</v>
          </cell>
        </row>
        <row r="98">
          <cell r="I98" t="str">
            <v>７</v>
          </cell>
          <cell r="J98">
            <v>16400</v>
          </cell>
          <cell r="K98">
            <v>39100</v>
          </cell>
          <cell r="L98">
            <v>22000</v>
          </cell>
          <cell r="M98">
            <v>15700</v>
          </cell>
          <cell r="N98">
            <v>26000</v>
          </cell>
          <cell r="O98">
            <v>23500</v>
          </cell>
        </row>
        <row r="99">
          <cell r="I99" t="str">
            <v>８</v>
          </cell>
          <cell r="J99">
            <v>16300</v>
          </cell>
          <cell r="K99">
            <v>39400</v>
          </cell>
          <cell r="L99">
            <v>21900</v>
          </cell>
          <cell r="M99">
            <v>15200</v>
          </cell>
          <cell r="N99">
            <v>25700</v>
          </cell>
          <cell r="O99">
            <v>23500</v>
          </cell>
        </row>
        <row r="100">
          <cell r="I100" t="str">
            <v>９</v>
          </cell>
          <cell r="J100">
            <v>16700</v>
          </cell>
          <cell r="K100">
            <v>39400</v>
          </cell>
          <cell r="L100">
            <v>22000</v>
          </cell>
          <cell r="M100">
            <v>16400</v>
          </cell>
          <cell r="N100">
            <v>27700</v>
          </cell>
          <cell r="O100">
            <v>23500</v>
          </cell>
        </row>
        <row r="101">
          <cell r="I101" t="str">
            <v>10</v>
          </cell>
        </row>
        <row r="102">
          <cell r="I102" t="str">
            <v>11</v>
          </cell>
        </row>
        <row r="103">
          <cell r="I103" t="str">
            <v>12</v>
          </cell>
        </row>
        <row r="104">
          <cell r="I104" t="str">
            <v>13．１</v>
          </cell>
        </row>
        <row r="105">
          <cell r="I105" t="str">
            <v>２</v>
          </cell>
        </row>
        <row r="106">
          <cell r="I106" t="str">
            <v>３</v>
          </cell>
        </row>
        <row r="107">
          <cell r="I107" t="str">
            <v>４</v>
          </cell>
        </row>
        <row r="108">
          <cell r="I108" t="str">
            <v>５</v>
          </cell>
        </row>
        <row r="109">
          <cell r="I109" t="str">
            <v>６</v>
          </cell>
        </row>
        <row r="110">
          <cell r="I110" t="str">
            <v>７</v>
          </cell>
        </row>
        <row r="111">
          <cell r="I111" t="str">
            <v>８</v>
          </cell>
        </row>
        <row r="112">
          <cell r="I112" t="str">
            <v>９</v>
          </cell>
        </row>
        <row r="113">
          <cell r="I113" t="str">
            <v>10</v>
          </cell>
        </row>
        <row r="114">
          <cell r="I114" t="str">
            <v>11</v>
          </cell>
        </row>
        <row r="115">
          <cell r="I115" t="str">
            <v>12</v>
          </cell>
        </row>
        <row r="116">
          <cell r="I116" t="str">
            <v>14．１</v>
          </cell>
        </row>
        <row r="117">
          <cell r="I117" t="str">
            <v>２</v>
          </cell>
        </row>
        <row r="118">
          <cell r="I118" t="str">
            <v>３</v>
          </cell>
        </row>
        <row r="119">
          <cell r="I119" t="str">
            <v>４</v>
          </cell>
        </row>
        <row r="120">
          <cell r="I120" t="str">
            <v>５</v>
          </cell>
        </row>
        <row r="121">
          <cell r="I121" t="str">
            <v>６</v>
          </cell>
        </row>
        <row r="122">
          <cell r="I122" t="str">
            <v>７</v>
          </cell>
        </row>
        <row r="123">
          <cell r="I123" t="str">
            <v>８</v>
          </cell>
        </row>
        <row r="124">
          <cell r="I124" t="str">
            <v>９</v>
          </cell>
        </row>
        <row r="125">
          <cell r="I125" t="str">
            <v>10</v>
          </cell>
        </row>
        <row r="126">
          <cell r="I126" t="str">
            <v>11</v>
          </cell>
        </row>
        <row r="127">
          <cell r="I127" t="str">
            <v>12</v>
          </cell>
        </row>
        <row r="128">
          <cell r="I128" t="str">
            <v>15．１</v>
          </cell>
        </row>
        <row r="129">
          <cell r="I129" t="str">
            <v>２</v>
          </cell>
        </row>
        <row r="130">
          <cell r="I130" t="str">
            <v>３</v>
          </cell>
        </row>
        <row r="131">
          <cell r="I131" t="str">
            <v>４</v>
          </cell>
        </row>
        <row r="132">
          <cell r="I132" t="str">
            <v>５</v>
          </cell>
        </row>
        <row r="133">
          <cell r="I133" t="str">
            <v>６</v>
          </cell>
        </row>
        <row r="134">
          <cell r="I134" t="str">
            <v>７</v>
          </cell>
        </row>
        <row r="135">
          <cell r="I135" t="str">
            <v>８</v>
          </cell>
        </row>
        <row r="136">
          <cell r="I136" t="str">
            <v>９</v>
          </cell>
        </row>
        <row r="137">
          <cell r="I137" t="str">
            <v>10</v>
          </cell>
        </row>
        <row r="138">
          <cell r="I138" t="str">
            <v>11</v>
          </cell>
        </row>
        <row r="139">
          <cell r="I139" t="str">
            <v>12</v>
          </cell>
        </row>
        <row r="140">
          <cell r="O140" t="str">
            <v>資料：農林水産省統計情報部「木材価格」</v>
          </cell>
        </row>
        <row r="141">
          <cell r="I141" t="str">
            <v>注）①　「全国」については、平成９年１月より平成７年の推定消費量に基づき加重平均値に変更</v>
          </cell>
        </row>
        <row r="142">
          <cell r="I142" t="str">
            <v>　　　　されたために過去のデータも改正している。（「熊本」については変更なし）</v>
          </cell>
        </row>
        <row r="143">
          <cell r="I143" t="str">
            <v>　　②　素材価格は製材工場における工場着購入価格。</v>
          </cell>
        </row>
        <row r="144">
          <cell r="I144" t="str">
            <v>　　③　年間価格のうち、平成12年は１～９月までの平均価格。</v>
          </cell>
        </row>
      </sheetData>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技術経歴"/>
      <sheetName val="素材価格"/>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0"/>
  <sheetViews>
    <sheetView tabSelected="1" view="pageBreakPreview" zoomScaleNormal="100" zoomScaleSheetLayoutView="100" workbookViewId="0">
      <selection activeCell="L3" sqref="L3"/>
    </sheetView>
  </sheetViews>
  <sheetFormatPr defaultColWidth="12" defaultRowHeight="13.5"/>
  <cols>
    <col min="1" max="1" width="3" style="37" customWidth="1"/>
    <col min="2" max="2" width="13.1640625" style="37" customWidth="1"/>
    <col min="3" max="3" width="14.5" style="37" customWidth="1"/>
    <col min="4" max="4" width="16.33203125" style="37" customWidth="1"/>
    <col min="5" max="5" width="10.83203125" style="37" customWidth="1"/>
    <col min="6" max="9" width="11.83203125" style="37" customWidth="1"/>
    <col min="10" max="10" width="9.83203125" style="37" customWidth="1"/>
    <col min="11" max="11" width="7" style="37" customWidth="1"/>
    <col min="12" max="12" width="35.1640625" style="37" bestFit="1" customWidth="1"/>
    <col min="13" max="13" width="12" style="37" customWidth="1"/>
    <col min="14" max="15" width="12" style="37"/>
    <col min="16" max="17" width="12.6640625" style="37" bestFit="1" customWidth="1"/>
    <col min="18" max="21" width="12" style="37"/>
    <col min="22" max="30" width="15.1640625" style="37" customWidth="1"/>
    <col min="31" max="16384" width="12" style="37"/>
  </cols>
  <sheetData>
    <row r="1" spans="1:30" ht="17.25">
      <c r="A1" s="216" t="s">
        <v>198</v>
      </c>
      <c r="B1" s="1"/>
      <c r="C1" s="1"/>
      <c r="D1" s="1"/>
      <c r="E1" s="1"/>
      <c r="F1" s="1"/>
      <c r="G1" s="1"/>
      <c r="H1" s="1"/>
      <c r="I1" s="1"/>
      <c r="J1" s="1"/>
    </row>
    <row r="2" spans="1:30">
      <c r="A2" s="1"/>
      <c r="B2" s="1"/>
      <c r="C2" s="1"/>
      <c r="D2" s="1"/>
      <c r="E2" s="1"/>
      <c r="F2" s="1"/>
      <c r="G2" s="1"/>
      <c r="H2" s="1"/>
      <c r="I2" s="1"/>
      <c r="J2" s="1"/>
    </row>
    <row r="3" spans="1:30" ht="76.5" customHeight="1">
      <c r="A3" s="1"/>
      <c r="B3" s="365" t="s">
        <v>189</v>
      </c>
      <c r="C3" s="365"/>
      <c r="D3" s="365"/>
      <c r="E3" s="365"/>
      <c r="F3" s="365"/>
      <c r="G3" s="365"/>
      <c r="H3" s="365"/>
      <c r="I3" s="365"/>
      <c r="J3" s="365"/>
    </row>
    <row r="4" spans="1:30">
      <c r="A4" s="1"/>
      <c r="B4" s="1"/>
      <c r="C4" s="1"/>
      <c r="D4" s="1"/>
      <c r="E4" s="1"/>
      <c r="F4" s="1"/>
      <c r="G4" s="1"/>
      <c r="H4" s="1"/>
      <c r="I4" s="1"/>
      <c r="J4" s="1"/>
    </row>
    <row r="5" spans="1:30" ht="15" customHeight="1">
      <c r="A5" s="1"/>
      <c r="B5" s="2" t="s">
        <v>162</v>
      </c>
      <c r="C5" s="1"/>
      <c r="D5" s="1"/>
      <c r="E5" s="1"/>
      <c r="F5" s="1"/>
      <c r="G5" s="1"/>
      <c r="H5" s="1"/>
      <c r="I5" s="1"/>
      <c r="J5" s="1"/>
    </row>
    <row r="6" spans="1:30" ht="15" customHeight="1">
      <c r="A6" s="1"/>
      <c r="B6" s="366" t="s">
        <v>67</v>
      </c>
      <c r="C6" s="366" t="s">
        <v>68</v>
      </c>
      <c r="D6" s="366" t="s">
        <v>73</v>
      </c>
      <c r="E6" s="3" t="s">
        <v>66</v>
      </c>
      <c r="F6" s="4"/>
      <c r="G6" s="4"/>
      <c r="H6" s="4"/>
      <c r="I6" s="5"/>
      <c r="J6" s="6"/>
      <c r="K6" s="217"/>
      <c r="V6" s="218" t="s">
        <v>162</v>
      </c>
      <c r="W6" s="218"/>
      <c r="X6" s="218"/>
      <c r="Y6" s="218"/>
      <c r="Z6" s="218"/>
      <c r="AA6" s="218"/>
      <c r="AB6" s="218"/>
      <c r="AC6" s="218"/>
      <c r="AD6" s="218"/>
    </row>
    <row r="7" spans="1:30" ht="15" customHeight="1">
      <c r="A7" s="1"/>
      <c r="B7" s="367"/>
      <c r="C7" s="367"/>
      <c r="D7" s="367"/>
      <c r="E7" s="7" t="s">
        <v>69</v>
      </c>
      <c r="F7" s="8" t="s">
        <v>70</v>
      </c>
      <c r="G7" s="9" t="s">
        <v>71</v>
      </c>
      <c r="H7" s="9"/>
      <c r="I7" s="10"/>
      <c r="J7" s="11" t="s">
        <v>72</v>
      </c>
      <c r="K7" s="217"/>
      <c r="P7" s="37" t="s">
        <v>188</v>
      </c>
      <c r="V7" s="218" t="s">
        <v>67</v>
      </c>
      <c r="W7" s="218" t="s">
        <v>68</v>
      </c>
      <c r="X7" s="218" t="s">
        <v>73</v>
      </c>
      <c r="Y7" s="218" t="s">
        <v>66</v>
      </c>
      <c r="Z7" s="218"/>
      <c r="AA7" s="218"/>
      <c r="AB7" s="218"/>
      <c r="AC7" s="218"/>
      <c r="AD7" s="218"/>
    </row>
    <row r="8" spans="1:30" ht="15" customHeight="1">
      <c r="A8" s="1"/>
      <c r="B8" s="368"/>
      <c r="C8" s="368"/>
      <c r="D8" s="368"/>
      <c r="E8" s="12"/>
      <c r="F8" s="13"/>
      <c r="G8" s="14" t="s">
        <v>53</v>
      </c>
      <c r="H8" s="15" t="s">
        <v>74</v>
      </c>
      <c r="I8" s="14" t="s">
        <v>75</v>
      </c>
      <c r="J8" s="16"/>
      <c r="K8" s="217"/>
      <c r="L8" s="218"/>
      <c r="M8" s="218" t="s">
        <v>173</v>
      </c>
      <c r="N8" s="218" t="s">
        <v>174</v>
      </c>
      <c r="O8" s="218" t="s">
        <v>175</v>
      </c>
      <c r="P8" s="218" t="s">
        <v>176</v>
      </c>
      <c r="Q8" s="218" t="s">
        <v>183</v>
      </c>
      <c r="R8" s="346" t="s">
        <v>192</v>
      </c>
      <c r="V8" s="218"/>
      <c r="W8" s="218"/>
      <c r="X8" s="218"/>
      <c r="Y8" s="218" t="s">
        <v>69</v>
      </c>
      <c r="Z8" s="218" t="s">
        <v>70</v>
      </c>
      <c r="AA8" s="218" t="s">
        <v>71</v>
      </c>
      <c r="AB8" s="218"/>
      <c r="AC8" s="218"/>
      <c r="AD8" s="218" t="s">
        <v>72</v>
      </c>
    </row>
    <row r="9" spans="1:30" ht="15" customHeight="1">
      <c r="A9" s="1"/>
      <c r="B9" s="17" t="s">
        <v>163</v>
      </c>
      <c r="C9" s="18" t="s">
        <v>141</v>
      </c>
      <c r="D9" s="19" t="s">
        <v>76</v>
      </c>
      <c r="E9" s="20">
        <f>SUM(F9,G9)</f>
        <v>9382</v>
      </c>
      <c r="F9" s="21">
        <v>4990</v>
      </c>
      <c r="G9" s="22">
        <f>SUM(H9:I9)</f>
        <v>4392</v>
      </c>
      <c r="H9" s="21">
        <v>2135</v>
      </c>
      <c r="I9" s="22">
        <v>2257</v>
      </c>
      <c r="J9" s="23"/>
      <c r="K9" s="217"/>
      <c r="L9" s="219" t="s">
        <v>177</v>
      </c>
      <c r="M9" s="218"/>
      <c r="N9" s="218">
        <v>5.4489999999999998</v>
      </c>
      <c r="O9" s="220">
        <v>4.4260000000000002</v>
      </c>
      <c r="P9" s="220">
        <v>4.2699999999999996</v>
      </c>
      <c r="Q9" s="220">
        <v>6.16</v>
      </c>
      <c r="R9" s="347">
        <v>3.0169999999999999</v>
      </c>
      <c r="V9" s="218"/>
      <c r="W9" s="218"/>
      <c r="X9" s="218"/>
      <c r="Y9" s="218"/>
      <c r="Z9" s="218"/>
      <c r="AA9" s="218" t="s">
        <v>53</v>
      </c>
      <c r="AB9" s="218" t="s">
        <v>74</v>
      </c>
      <c r="AC9" s="218" t="s">
        <v>75</v>
      </c>
      <c r="AD9" s="218"/>
    </row>
    <row r="10" spans="1:30" ht="15" customHeight="1">
      <c r="A10" s="1"/>
      <c r="B10" s="24" t="s">
        <v>164</v>
      </c>
      <c r="C10" s="25">
        <v>398188</v>
      </c>
      <c r="D10" s="26" t="s">
        <v>77</v>
      </c>
      <c r="E10" s="27">
        <f>(E9*1000)/$C$10</f>
        <v>23.561734658000745</v>
      </c>
      <c r="F10" s="28">
        <f>(F9*1000)/$C$10</f>
        <v>12.531768913176691</v>
      </c>
      <c r="G10" s="28">
        <f t="shared" ref="G10:I10" si="0">(G9*1000)/$C$10</f>
        <v>11.029965744824054</v>
      </c>
      <c r="H10" s="28">
        <f t="shared" si="0"/>
        <v>5.361788903733915</v>
      </c>
      <c r="I10" s="28">
        <f t="shared" si="0"/>
        <v>5.6681768410901388</v>
      </c>
      <c r="J10" s="29"/>
      <c r="K10" s="217"/>
      <c r="L10" s="364" t="s">
        <v>178</v>
      </c>
      <c r="M10" s="218"/>
      <c r="N10" s="220">
        <v>17.446000000000002</v>
      </c>
      <c r="O10" s="220">
        <f>12566/1000</f>
        <v>12.566000000000001</v>
      </c>
      <c r="P10" s="220">
        <v>21.282</v>
      </c>
      <c r="Q10" s="220">
        <v>13.377000000000001</v>
      </c>
      <c r="R10" s="347">
        <v>7.0119999999999996</v>
      </c>
      <c r="V10" s="218" t="s">
        <v>163</v>
      </c>
      <c r="W10" s="218" t="s">
        <v>193</v>
      </c>
      <c r="X10" s="218" t="s">
        <v>76</v>
      </c>
      <c r="Y10" s="218">
        <v>9382</v>
      </c>
      <c r="Z10" s="218">
        <v>4990</v>
      </c>
      <c r="AA10" s="218">
        <v>4392</v>
      </c>
      <c r="AB10" s="218">
        <v>2135</v>
      </c>
      <c r="AC10" s="218">
        <v>2257</v>
      </c>
      <c r="AD10" s="218"/>
    </row>
    <row r="11" spans="1:30" ht="15" customHeight="1">
      <c r="A11" s="1"/>
      <c r="B11" s="17" t="s">
        <v>190</v>
      </c>
      <c r="C11" s="20"/>
      <c r="D11" s="19" t="s">
        <v>64</v>
      </c>
      <c r="E11" s="20"/>
      <c r="F11" s="30">
        <v>4990</v>
      </c>
      <c r="G11" s="31">
        <v>4392</v>
      </c>
      <c r="H11" s="348">
        <f>SUM(M11:R11)</f>
        <v>2230.0050000000001</v>
      </c>
      <c r="I11" s="349">
        <f>G11-H11</f>
        <v>2161.9949999999999</v>
      </c>
      <c r="J11" s="23"/>
      <c r="K11" s="217"/>
      <c r="L11" s="218"/>
      <c r="M11" s="221">
        <v>2135</v>
      </c>
      <c r="N11" s="218">
        <f>SUM(N9:N10)</f>
        <v>22.895000000000003</v>
      </c>
      <c r="O11" s="222">
        <f>SUM(O9:O10)</f>
        <v>16.992000000000001</v>
      </c>
      <c r="P11" s="220">
        <f>SUM(P9:P10)</f>
        <v>25.552</v>
      </c>
      <c r="Q11" s="220">
        <f t="shared" ref="Q11:R11" si="1">SUM(Q9:Q10)</f>
        <v>19.536999999999999</v>
      </c>
      <c r="R11" s="347">
        <f t="shared" si="1"/>
        <v>10.029</v>
      </c>
      <c r="V11" s="218" t="s">
        <v>164</v>
      </c>
      <c r="W11" s="218">
        <v>398188</v>
      </c>
      <c r="X11" s="218" t="s">
        <v>77</v>
      </c>
      <c r="Y11" s="218">
        <v>23.561734658000745</v>
      </c>
      <c r="Z11" s="218">
        <v>12.531768913176691</v>
      </c>
      <c r="AA11" s="218">
        <v>11.029965744824054</v>
      </c>
      <c r="AB11" s="218">
        <v>5.361788903733915</v>
      </c>
      <c r="AC11" s="218">
        <v>5.6681768410901388</v>
      </c>
      <c r="AD11" s="218"/>
    </row>
    <row r="12" spans="1:30" ht="15" customHeight="1">
      <c r="A12" s="1"/>
      <c r="B12" s="32" t="s">
        <v>78</v>
      </c>
      <c r="C12" s="339">
        <v>396948.9</v>
      </c>
      <c r="D12" s="33" t="s">
        <v>142</v>
      </c>
      <c r="E12" s="34"/>
      <c r="F12" s="35">
        <f>(F11*1000)/$C$12</f>
        <v>12.570887587797824</v>
      </c>
      <c r="G12" s="35">
        <f t="shared" ref="G12:I12" si="2">(G11*1000)/$C$12</f>
        <v>11.064396450021652</v>
      </c>
      <c r="H12" s="35">
        <f t="shared" si="2"/>
        <v>5.617864163372162</v>
      </c>
      <c r="I12" s="35">
        <f t="shared" si="2"/>
        <v>5.4465322866494903</v>
      </c>
      <c r="J12" s="16"/>
      <c r="K12" s="217"/>
      <c r="V12" s="218" t="s">
        <v>190</v>
      </c>
      <c r="W12" s="218"/>
      <c r="X12" s="218" t="s">
        <v>64</v>
      </c>
      <c r="Y12" s="218"/>
      <c r="Z12" s="218">
        <v>4990</v>
      </c>
      <c r="AA12" s="218">
        <v>4392</v>
      </c>
      <c r="AB12" s="218">
        <v>2238.6930000000002</v>
      </c>
      <c r="AC12" s="218">
        <v>2153.3069999999998</v>
      </c>
      <c r="AD12" s="218"/>
    </row>
    <row r="13" spans="1:30" ht="15.75" customHeight="1">
      <c r="A13" s="223"/>
      <c r="B13" s="369" t="s">
        <v>195</v>
      </c>
      <c r="C13" s="370"/>
      <c r="D13" s="370"/>
      <c r="E13" s="370"/>
      <c r="F13" s="370"/>
      <c r="G13" s="370"/>
      <c r="H13" s="370"/>
      <c r="I13" s="370"/>
      <c r="J13" s="370"/>
      <c r="V13" s="218" t="s">
        <v>78</v>
      </c>
      <c r="W13" s="218">
        <v>396948.9</v>
      </c>
      <c r="X13" s="218" t="s">
        <v>194</v>
      </c>
      <c r="Y13" s="218"/>
      <c r="Z13" s="218">
        <v>12.570887587797824</v>
      </c>
      <c r="AA13" s="218">
        <v>11.064396450021652</v>
      </c>
      <c r="AB13" s="218">
        <v>5.6397511115410568</v>
      </c>
      <c r="AC13" s="218">
        <v>5.4246453384805946</v>
      </c>
      <c r="AD13" s="218"/>
    </row>
    <row r="14" spans="1:30">
      <c r="A14" s="1"/>
      <c r="B14" s="36"/>
      <c r="C14" s="36"/>
      <c r="D14" s="1"/>
      <c r="E14" s="1"/>
      <c r="F14" s="1"/>
      <c r="G14" s="1"/>
      <c r="H14" s="1"/>
      <c r="I14" s="1"/>
      <c r="J14" s="1"/>
    </row>
    <row r="53" spans="2:10">
      <c r="B53" s="224" t="s">
        <v>84</v>
      </c>
      <c r="C53" s="224"/>
      <c r="D53" s="224"/>
      <c r="E53" s="224"/>
      <c r="F53" s="224"/>
      <c r="G53" s="224"/>
      <c r="H53" s="224"/>
      <c r="I53" s="224"/>
      <c r="J53" s="224"/>
    </row>
    <row r="54" spans="2:10">
      <c r="C54" s="225" t="s">
        <v>85</v>
      </c>
      <c r="D54" s="226"/>
      <c r="E54" s="226"/>
      <c r="F54" s="226"/>
      <c r="G54" s="225" t="s">
        <v>86</v>
      </c>
      <c r="H54" s="226"/>
      <c r="I54" s="226"/>
      <c r="J54" s="226"/>
    </row>
    <row r="55" spans="2:10">
      <c r="B55" s="224"/>
      <c r="C55" s="227" t="s">
        <v>79</v>
      </c>
      <c r="D55" s="228" t="s">
        <v>143</v>
      </c>
      <c r="E55" s="228" t="s">
        <v>144</v>
      </c>
      <c r="F55" s="228" t="s">
        <v>145</v>
      </c>
      <c r="G55" s="227" t="s">
        <v>79</v>
      </c>
      <c r="H55" s="228" t="s">
        <v>143</v>
      </c>
      <c r="I55" s="228" t="s">
        <v>144</v>
      </c>
      <c r="J55" s="228" t="s">
        <v>145</v>
      </c>
    </row>
    <row r="56" spans="2:10">
      <c r="B56" s="229" t="s">
        <v>161</v>
      </c>
      <c r="C56" s="230">
        <v>18919</v>
      </c>
      <c r="D56" s="231">
        <v>180</v>
      </c>
      <c r="E56" s="231">
        <v>2900</v>
      </c>
      <c r="F56" s="231">
        <v>7921</v>
      </c>
      <c r="G56" s="230">
        <v>3366482</v>
      </c>
      <c r="H56" s="231">
        <v>35350</v>
      </c>
      <c r="I56" s="231">
        <v>232246</v>
      </c>
      <c r="J56" s="231">
        <v>3080586</v>
      </c>
    </row>
    <row r="57" spans="2:10">
      <c r="B57" s="229" t="s">
        <v>65</v>
      </c>
      <c r="C57" s="230">
        <v>17140</v>
      </c>
      <c r="D57" s="231">
        <v>390</v>
      </c>
      <c r="E57" s="231">
        <v>1185</v>
      </c>
      <c r="F57" s="231">
        <v>12806</v>
      </c>
      <c r="G57" s="230">
        <v>3382565</v>
      </c>
      <c r="H57" s="231">
        <v>43500</v>
      </c>
      <c r="I57" s="231">
        <v>127076</v>
      </c>
      <c r="J57" s="231">
        <v>3660942</v>
      </c>
    </row>
    <row r="58" spans="2:10">
      <c r="B58" s="229" t="s">
        <v>80</v>
      </c>
      <c r="C58" s="230">
        <v>20700</v>
      </c>
      <c r="D58" s="231">
        <v>158</v>
      </c>
      <c r="E58" s="231">
        <v>3793</v>
      </c>
      <c r="F58" s="231">
        <v>5997</v>
      </c>
      <c r="G58" s="230">
        <v>4631719</v>
      </c>
      <c r="H58" s="231">
        <v>35000</v>
      </c>
      <c r="I58" s="231">
        <v>338686</v>
      </c>
      <c r="J58" s="231">
        <v>2795214</v>
      </c>
    </row>
    <row r="59" spans="2:10">
      <c r="B59" s="232" t="s">
        <v>83</v>
      </c>
      <c r="C59" s="233">
        <v>18095</v>
      </c>
      <c r="D59" s="234">
        <v>178</v>
      </c>
      <c r="E59" s="234">
        <v>940</v>
      </c>
      <c r="F59" s="234">
        <v>9391</v>
      </c>
      <c r="G59" s="233">
        <v>4134519</v>
      </c>
      <c r="H59" s="234">
        <v>22000</v>
      </c>
      <c r="I59" s="234">
        <v>150000</v>
      </c>
      <c r="J59" s="234">
        <v>3223800</v>
      </c>
    </row>
    <row r="60" spans="2:10">
      <c r="B60" s="229" t="s">
        <v>91</v>
      </c>
      <c r="C60" s="230">
        <v>18566</v>
      </c>
      <c r="D60" s="231">
        <v>907</v>
      </c>
      <c r="E60" s="231">
        <v>459</v>
      </c>
      <c r="F60" s="231">
        <v>10386</v>
      </c>
      <c r="G60" s="230">
        <v>3347626</v>
      </c>
      <c r="H60" s="231">
        <v>48400</v>
      </c>
      <c r="I60" s="231">
        <v>70000</v>
      </c>
      <c r="J60" s="231">
        <v>3034235</v>
      </c>
    </row>
    <row r="61" spans="2:10">
      <c r="B61" s="229" t="s">
        <v>90</v>
      </c>
      <c r="C61" s="230">
        <v>13667</v>
      </c>
      <c r="D61" s="231">
        <v>1032</v>
      </c>
      <c r="E61" s="231" t="s">
        <v>82</v>
      </c>
      <c r="F61" s="231">
        <v>6005</v>
      </c>
      <c r="G61" s="230">
        <v>3792872</v>
      </c>
      <c r="H61" s="231">
        <v>54200</v>
      </c>
      <c r="I61" s="231" t="s">
        <v>82</v>
      </c>
      <c r="J61" s="231">
        <v>2312800</v>
      </c>
    </row>
    <row r="62" spans="2:10">
      <c r="B62" s="229" t="s">
        <v>107</v>
      </c>
      <c r="C62" s="230">
        <v>13590</v>
      </c>
      <c r="D62" s="231" t="s">
        <v>82</v>
      </c>
      <c r="E62" s="231" t="s">
        <v>82</v>
      </c>
      <c r="F62" s="231">
        <v>8789</v>
      </c>
      <c r="G62" s="230">
        <v>2589186</v>
      </c>
      <c r="H62" s="231" t="s">
        <v>82</v>
      </c>
      <c r="I62" s="231" t="s">
        <v>82</v>
      </c>
      <c r="J62" s="231">
        <v>2426704</v>
      </c>
    </row>
    <row r="63" spans="2:10">
      <c r="B63" s="229" t="s">
        <v>99</v>
      </c>
      <c r="C63" s="230">
        <v>10092</v>
      </c>
      <c r="D63" s="231" t="s">
        <v>82</v>
      </c>
      <c r="E63" s="231" t="s">
        <v>82</v>
      </c>
      <c r="F63" s="231">
        <v>7269</v>
      </c>
      <c r="G63" s="230">
        <v>3192761</v>
      </c>
      <c r="H63" s="231" t="s">
        <v>82</v>
      </c>
      <c r="I63" s="231" t="s">
        <v>82</v>
      </c>
      <c r="J63" s="231">
        <v>1850019</v>
      </c>
    </row>
    <row r="64" spans="2:10">
      <c r="B64" s="232" t="s">
        <v>132</v>
      </c>
      <c r="C64" s="233">
        <v>16807</v>
      </c>
      <c r="D64" s="234" t="s">
        <v>82</v>
      </c>
      <c r="E64" s="234" t="s">
        <v>82</v>
      </c>
      <c r="F64" s="234">
        <v>2693</v>
      </c>
      <c r="G64" s="233">
        <v>3206447</v>
      </c>
      <c r="H64" s="234" t="s">
        <v>82</v>
      </c>
      <c r="I64" s="234" t="s">
        <v>82</v>
      </c>
      <c r="J64" s="234">
        <v>1198458</v>
      </c>
    </row>
    <row r="65" spans="2:11">
      <c r="B65" s="229" t="s">
        <v>134</v>
      </c>
      <c r="C65" s="230">
        <v>19907</v>
      </c>
      <c r="D65" s="231" t="s">
        <v>82</v>
      </c>
      <c r="E65" s="231" t="s">
        <v>82</v>
      </c>
      <c r="F65" s="231">
        <v>2586</v>
      </c>
      <c r="G65" s="230">
        <v>3682813</v>
      </c>
      <c r="H65" s="231" t="s">
        <v>82</v>
      </c>
      <c r="I65" s="231" t="s">
        <v>82</v>
      </c>
      <c r="J65" s="231">
        <v>859862</v>
      </c>
    </row>
    <row r="66" spans="2:11">
      <c r="B66" s="229" t="s">
        <v>135</v>
      </c>
      <c r="C66" s="230">
        <v>19212</v>
      </c>
      <c r="D66" s="231" t="s">
        <v>82</v>
      </c>
      <c r="E66" s="231" t="s">
        <v>82</v>
      </c>
      <c r="F66" s="231">
        <v>2955</v>
      </c>
      <c r="G66" s="230">
        <v>3214627</v>
      </c>
      <c r="H66" s="231" t="s">
        <v>82</v>
      </c>
      <c r="I66" s="231" t="s">
        <v>82</v>
      </c>
      <c r="J66" s="231">
        <v>389113</v>
      </c>
      <c r="K66" s="235"/>
    </row>
    <row r="67" spans="2:11">
      <c r="B67" s="229" t="s">
        <v>160</v>
      </c>
      <c r="C67" s="230">
        <v>12856</v>
      </c>
      <c r="D67" s="231" t="s">
        <v>82</v>
      </c>
      <c r="E67" s="231" t="s">
        <v>82</v>
      </c>
      <c r="F67" s="231" t="s">
        <v>157</v>
      </c>
      <c r="G67" s="230">
        <v>3120112</v>
      </c>
      <c r="H67" s="231" t="s">
        <v>82</v>
      </c>
      <c r="I67" s="231" t="s">
        <v>82</v>
      </c>
      <c r="J67" s="231" t="s">
        <v>157</v>
      </c>
      <c r="K67" s="235"/>
    </row>
    <row r="68" spans="2:11">
      <c r="B68" s="236" t="s">
        <v>136</v>
      </c>
      <c r="C68" s="237">
        <v>18513</v>
      </c>
      <c r="D68" s="238" t="s">
        <v>82</v>
      </c>
      <c r="E68" s="238" t="s">
        <v>82</v>
      </c>
      <c r="F68" s="238" t="s">
        <v>157</v>
      </c>
      <c r="G68" s="237">
        <v>3615958</v>
      </c>
      <c r="H68" s="238" t="s">
        <v>82</v>
      </c>
      <c r="I68" s="238" t="s">
        <v>82</v>
      </c>
      <c r="J68" s="238" t="s">
        <v>157</v>
      </c>
      <c r="K68" s="235"/>
    </row>
    <row r="69" spans="2:11">
      <c r="B69" s="232" t="s">
        <v>148</v>
      </c>
      <c r="C69" s="233">
        <v>21507</v>
      </c>
      <c r="D69" s="234" t="s">
        <v>82</v>
      </c>
      <c r="E69" s="234" t="s">
        <v>82</v>
      </c>
      <c r="F69" s="234" t="s">
        <v>157</v>
      </c>
      <c r="G69" s="233">
        <v>3155570</v>
      </c>
      <c r="H69" s="234" t="s">
        <v>82</v>
      </c>
      <c r="I69" s="234" t="s">
        <v>82</v>
      </c>
      <c r="J69" s="234" t="s">
        <v>157</v>
      </c>
      <c r="K69" s="235"/>
    </row>
    <row r="70" spans="2:11">
      <c r="B70" s="239" t="s">
        <v>149</v>
      </c>
      <c r="C70" s="240">
        <v>16821</v>
      </c>
      <c r="D70" s="241" t="s">
        <v>82</v>
      </c>
      <c r="E70" s="241" t="s">
        <v>82</v>
      </c>
      <c r="F70" s="242" t="s">
        <v>157</v>
      </c>
      <c r="G70" s="240">
        <v>2141728</v>
      </c>
      <c r="H70" s="241" t="s">
        <v>82</v>
      </c>
      <c r="I70" s="241" t="s">
        <v>82</v>
      </c>
      <c r="J70" s="241" t="s">
        <v>157</v>
      </c>
    </row>
    <row r="71" spans="2:11">
      <c r="B71" s="236" t="s">
        <v>154</v>
      </c>
      <c r="C71" s="230">
        <v>12230</v>
      </c>
      <c r="D71" s="238" t="s">
        <v>82</v>
      </c>
      <c r="E71" s="238" t="s">
        <v>82</v>
      </c>
      <c r="F71" s="243" t="s">
        <v>157</v>
      </c>
      <c r="G71" s="237">
        <v>1443848</v>
      </c>
      <c r="H71" s="238" t="s">
        <v>82</v>
      </c>
      <c r="I71" s="238" t="s">
        <v>82</v>
      </c>
      <c r="J71" s="244" t="s">
        <v>157</v>
      </c>
    </row>
    <row r="72" spans="2:11">
      <c r="B72" s="236" t="s">
        <v>155</v>
      </c>
      <c r="C72" s="230">
        <v>12232</v>
      </c>
      <c r="D72" s="238">
        <v>158</v>
      </c>
      <c r="E72" s="238" t="s">
        <v>82</v>
      </c>
      <c r="F72" s="243" t="s">
        <v>157</v>
      </c>
      <c r="G72" s="237">
        <v>1853342</v>
      </c>
      <c r="H72" s="238">
        <v>12000</v>
      </c>
      <c r="I72" s="238" t="s">
        <v>82</v>
      </c>
      <c r="J72" s="244" t="s">
        <v>157</v>
      </c>
    </row>
    <row r="73" spans="2:11">
      <c r="B73" s="236" t="s">
        <v>156</v>
      </c>
      <c r="C73" s="230">
        <v>9463</v>
      </c>
      <c r="D73" s="238" t="s">
        <v>82</v>
      </c>
      <c r="E73" s="238" t="s">
        <v>82</v>
      </c>
      <c r="F73" s="243" t="s">
        <v>146</v>
      </c>
      <c r="G73" s="237">
        <v>1463289</v>
      </c>
      <c r="H73" s="238" t="s">
        <v>82</v>
      </c>
      <c r="I73" s="238" t="s">
        <v>82</v>
      </c>
      <c r="J73" s="244" t="s">
        <v>146</v>
      </c>
    </row>
    <row r="74" spans="2:11">
      <c r="B74" s="245" t="s">
        <v>159</v>
      </c>
      <c r="C74" s="233">
        <v>6506</v>
      </c>
      <c r="D74" s="246" t="s">
        <v>82</v>
      </c>
      <c r="E74" s="246" t="s">
        <v>82</v>
      </c>
      <c r="F74" s="247" t="s">
        <v>146</v>
      </c>
      <c r="G74" s="248">
        <v>1050823</v>
      </c>
      <c r="H74" s="246" t="s">
        <v>82</v>
      </c>
      <c r="I74" s="246" t="s">
        <v>82</v>
      </c>
      <c r="J74" s="249" t="s">
        <v>146</v>
      </c>
    </row>
    <row r="75" spans="2:11">
      <c r="B75" s="236" t="s">
        <v>166</v>
      </c>
      <c r="C75" s="230">
        <v>5449.04</v>
      </c>
      <c r="D75" s="238" t="s">
        <v>82</v>
      </c>
      <c r="E75" s="238" t="s">
        <v>82</v>
      </c>
      <c r="F75" s="243" t="s">
        <v>146</v>
      </c>
      <c r="G75" s="237">
        <v>1535901.5279999999</v>
      </c>
      <c r="H75" s="238" t="s">
        <v>82</v>
      </c>
      <c r="I75" s="238" t="s">
        <v>82</v>
      </c>
      <c r="J75" s="250" t="s">
        <v>146</v>
      </c>
    </row>
    <row r="76" spans="2:11">
      <c r="B76" s="236" t="s">
        <v>172</v>
      </c>
      <c r="C76" s="251">
        <v>4426</v>
      </c>
      <c r="D76" s="238" t="s">
        <v>82</v>
      </c>
      <c r="E76" s="238" t="s">
        <v>82</v>
      </c>
      <c r="F76" s="243" t="s">
        <v>146</v>
      </c>
      <c r="G76" s="252">
        <v>1145349</v>
      </c>
      <c r="H76" s="238" t="s">
        <v>82</v>
      </c>
      <c r="I76" s="238" t="s">
        <v>82</v>
      </c>
      <c r="J76" s="250" t="s">
        <v>146</v>
      </c>
    </row>
    <row r="77" spans="2:11">
      <c r="B77" s="253" t="s">
        <v>181</v>
      </c>
      <c r="C77" s="254">
        <v>4270</v>
      </c>
      <c r="D77" s="238" t="s">
        <v>82</v>
      </c>
      <c r="E77" s="238" t="s">
        <v>82</v>
      </c>
      <c r="F77" s="243" t="s">
        <v>146</v>
      </c>
      <c r="G77" s="252">
        <v>865409</v>
      </c>
      <c r="H77" s="238" t="s">
        <v>82</v>
      </c>
      <c r="I77" s="238" t="s">
        <v>82</v>
      </c>
      <c r="J77" s="250" t="s">
        <v>146</v>
      </c>
    </row>
    <row r="78" spans="2:11">
      <c r="B78" s="229" t="s">
        <v>184</v>
      </c>
      <c r="C78" s="255">
        <v>6159.83</v>
      </c>
      <c r="D78" s="238" t="s">
        <v>82</v>
      </c>
      <c r="E78" s="238" t="s">
        <v>82</v>
      </c>
      <c r="F78" s="243" t="s">
        <v>146</v>
      </c>
      <c r="G78" s="255">
        <v>1092909.628</v>
      </c>
      <c r="H78" s="238" t="s">
        <v>82</v>
      </c>
      <c r="I78" s="238" t="s">
        <v>82</v>
      </c>
      <c r="J78" s="250" t="s">
        <v>146</v>
      </c>
    </row>
    <row r="79" spans="2:11">
      <c r="B79" s="340" t="s">
        <v>191</v>
      </c>
      <c r="C79" s="341">
        <v>3016.71</v>
      </c>
      <c r="D79" s="342" t="s">
        <v>82</v>
      </c>
      <c r="E79" s="342" t="s">
        <v>82</v>
      </c>
      <c r="F79" s="343" t="s">
        <v>146</v>
      </c>
      <c r="G79" s="341">
        <v>996245.35199999996</v>
      </c>
      <c r="H79" s="342" t="s">
        <v>82</v>
      </c>
      <c r="I79" s="342" t="s">
        <v>82</v>
      </c>
      <c r="J79" s="344" t="s">
        <v>146</v>
      </c>
      <c r="K79" s="345"/>
    </row>
    <row r="80" spans="2:11">
      <c r="B80" s="229"/>
      <c r="C80" s="255"/>
      <c r="D80" s="238" t="s">
        <v>82</v>
      </c>
      <c r="E80" s="238" t="s">
        <v>82</v>
      </c>
      <c r="F80" s="243" t="s">
        <v>146</v>
      </c>
      <c r="G80" s="255"/>
      <c r="H80" s="238" t="s">
        <v>82</v>
      </c>
      <c r="I80" s="238" t="s">
        <v>82</v>
      </c>
      <c r="J80" s="250" t="s">
        <v>146</v>
      </c>
    </row>
  </sheetData>
  <mergeCells count="5">
    <mergeCell ref="B3:J3"/>
    <mergeCell ref="B6:B8"/>
    <mergeCell ref="C6:C8"/>
    <mergeCell ref="D6:D8"/>
    <mergeCell ref="B13:J13"/>
  </mergeCells>
  <phoneticPr fontId="2"/>
  <printOptions horizontalCentered="1" verticalCentered="1"/>
  <pageMargins left="0.35433070866141736" right="0.23622047244094491" top="0.78740157480314965" bottom="0.78740157480314965" header="0.51181102362204722" footer="0.31496062992125984"/>
  <pageSetup paperSize="9" firstPageNumber="93" fitToHeight="0" orientation="portrait" useFirstPageNumber="1" r:id="rId1"/>
  <headerFooter alignWithMargins="0"/>
  <rowBreaks count="1" manualBreakCount="1">
    <brk id="51" max="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53"/>
  <sheetViews>
    <sheetView showGridLines="0" view="pageBreakPreview" zoomScaleNormal="100" zoomScaleSheetLayoutView="100" workbookViewId="0">
      <pane xSplit="2" ySplit="11" topLeftCell="C12" activePane="bottomRight" state="frozen"/>
      <selection activeCell="A3" sqref="A3"/>
      <selection pane="topRight" activeCell="A3" sqref="A3"/>
      <selection pane="bottomLeft" activeCell="A3" sqref="A3"/>
      <selection pane="bottomRight" activeCell="B2" sqref="B2"/>
    </sheetView>
  </sheetViews>
  <sheetFormatPr defaultRowHeight="11.25"/>
  <cols>
    <col min="1" max="1" width="1.6640625" style="42" customWidth="1"/>
    <col min="2" max="2" width="16.6640625" style="42" customWidth="1"/>
    <col min="3" max="4" width="8.33203125" style="42" customWidth="1"/>
    <col min="5" max="5" width="15.5" style="42" bestFit="1" customWidth="1"/>
    <col min="6" max="7" width="8.33203125" style="42" customWidth="1"/>
    <col min="8" max="8" width="14.83203125" style="42" customWidth="1"/>
    <col min="9" max="9" width="11.6640625" style="42" bestFit="1" customWidth="1"/>
    <col min="10" max="10" width="8.5" style="42" customWidth="1"/>
    <col min="11" max="11" width="12.1640625" style="42" customWidth="1"/>
    <col min="12" max="12" width="8.5" style="42" customWidth="1"/>
    <col min="13" max="13" width="11.5" style="42" bestFit="1" customWidth="1"/>
    <col min="14" max="14" width="10.83203125" style="42" customWidth="1"/>
    <col min="15" max="16" width="8.33203125" style="42" customWidth="1"/>
    <col min="17" max="17" width="16.33203125" style="42" customWidth="1"/>
    <col min="18" max="19" width="8.5" style="42" customWidth="1"/>
    <col min="20" max="20" width="15.83203125" style="42" customWidth="1"/>
    <col min="21" max="21" width="2.83203125" style="42" customWidth="1"/>
    <col min="22" max="22" width="9.83203125" style="42" customWidth="1"/>
    <col min="23" max="23" width="9.33203125" style="42"/>
    <col min="24" max="24" width="12" style="42" customWidth="1"/>
    <col min="25" max="25" width="11" style="42" customWidth="1"/>
    <col min="26" max="26" width="10.1640625" style="42" customWidth="1"/>
    <col min="27" max="16384" width="9.33203125" style="42"/>
  </cols>
  <sheetData>
    <row r="1" spans="1:78" ht="17.25">
      <c r="A1" s="38"/>
      <c r="B1" s="39" t="s">
        <v>199</v>
      </c>
      <c r="C1" s="40"/>
      <c r="D1" s="40"/>
      <c r="E1" s="40"/>
      <c r="F1" s="41"/>
      <c r="G1" s="41"/>
      <c r="H1" s="41"/>
      <c r="I1" s="41"/>
      <c r="J1" s="41"/>
      <c r="K1" s="41"/>
      <c r="L1" s="41"/>
      <c r="M1" s="41"/>
      <c r="N1" s="41"/>
      <c r="O1" s="41"/>
      <c r="P1" s="41"/>
      <c r="Q1" s="41"/>
      <c r="R1" s="41"/>
      <c r="S1" s="41"/>
      <c r="T1" s="41"/>
      <c r="U1" s="41"/>
    </row>
    <row r="2" spans="1:78" ht="14.25">
      <c r="A2" s="41"/>
      <c r="B2" s="43"/>
      <c r="C2" s="43"/>
      <c r="D2" s="43"/>
      <c r="E2" s="43"/>
      <c r="F2" s="44"/>
      <c r="G2" s="44"/>
      <c r="H2" s="45"/>
      <c r="I2" s="45"/>
      <c r="J2" s="45"/>
      <c r="K2" s="45"/>
      <c r="L2" s="45"/>
      <c r="M2" s="45"/>
      <c r="N2" s="45"/>
      <c r="O2" s="45"/>
      <c r="P2" s="45"/>
      <c r="Q2" s="45"/>
      <c r="R2" s="45"/>
      <c r="S2" s="45"/>
      <c r="T2" s="46" t="s">
        <v>138</v>
      </c>
      <c r="U2" s="41"/>
    </row>
    <row r="3" spans="1:78" s="53" customFormat="1" ht="12.75" customHeight="1">
      <c r="A3" s="47"/>
      <c r="B3" s="48" t="s">
        <v>48</v>
      </c>
      <c r="C3" s="49" t="s">
        <v>49</v>
      </c>
      <c r="D3" s="50"/>
      <c r="E3" s="50"/>
      <c r="F3" s="50"/>
      <c r="G3" s="50"/>
      <c r="H3" s="50"/>
      <c r="I3" s="50"/>
      <c r="J3" s="50"/>
      <c r="K3" s="50"/>
      <c r="L3" s="50"/>
      <c r="M3" s="50"/>
      <c r="N3" s="50"/>
      <c r="O3" s="50"/>
      <c r="P3" s="50"/>
      <c r="Q3" s="51"/>
      <c r="R3" s="371" t="s">
        <v>50</v>
      </c>
      <c r="S3" s="371"/>
      <c r="T3" s="372"/>
      <c r="U3" s="52"/>
    </row>
    <row r="4" spans="1:78" s="53" customFormat="1" ht="12.75" customHeight="1">
      <c r="A4" s="47"/>
      <c r="B4" s="54"/>
      <c r="C4" s="55" t="s">
        <v>98</v>
      </c>
      <c r="D4" s="56"/>
      <c r="E4" s="56"/>
      <c r="F4" s="57" t="s">
        <v>51</v>
      </c>
      <c r="G4" s="56"/>
      <c r="H4" s="56"/>
      <c r="I4" s="57" t="s">
        <v>52</v>
      </c>
      <c r="J4" s="56"/>
      <c r="K4" s="58"/>
      <c r="L4" s="57" t="s">
        <v>147</v>
      </c>
      <c r="M4" s="56"/>
      <c r="N4" s="56"/>
      <c r="O4" s="57" t="s">
        <v>53</v>
      </c>
      <c r="P4" s="56"/>
      <c r="Q4" s="59"/>
      <c r="R4" s="373"/>
      <c r="S4" s="373"/>
      <c r="T4" s="374"/>
      <c r="U4" s="52"/>
    </row>
    <row r="5" spans="1:78" s="53" customFormat="1" ht="12.75" customHeight="1">
      <c r="A5" s="47"/>
      <c r="B5" s="60" t="s">
        <v>0</v>
      </c>
      <c r="C5" s="61" t="s">
        <v>54</v>
      </c>
      <c r="D5" s="62"/>
      <c r="E5" s="63" t="s">
        <v>55</v>
      </c>
      <c r="F5" s="64" t="s">
        <v>54</v>
      </c>
      <c r="G5" s="65"/>
      <c r="H5" s="66" t="s">
        <v>55</v>
      </c>
      <c r="I5" s="64" t="s">
        <v>54</v>
      </c>
      <c r="J5" s="62"/>
      <c r="K5" s="67" t="s">
        <v>55</v>
      </c>
      <c r="L5" s="64" t="s">
        <v>54</v>
      </c>
      <c r="M5" s="65"/>
      <c r="N5" s="67" t="s">
        <v>55</v>
      </c>
      <c r="O5" s="67" t="s">
        <v>54</v>
      </c>
      <c r="P5" s="67"/>
      <c r="Q5" s="64" t="s">
        <v>55</v>
      </c>
      <c r="R5" s="68" t="s">
        <v>54</v>
      </c>
      <c r="S5" s="67"/>
      <c r="T5" s="64" t="s">
        <v>55</v>
      </c>
      <c r="U5" s="69"/>
      <c r="V5" s="70"/>
      <c r="W5" s="70"/>
      <c r="X5" s="70"/>
    </row>
    <row r="6" spans="1:78" s="53" customFormat="1" ht="14.25" hidden="1" customHeight="1">
      <c r="A6" s="47"/>
      <c r="B6" s="71" t="s">
        <v>150</v>
      </c>
      <c r="C6" s="72">
        <v>23</v>
      </c>
      <c r="D6" s="73">
        <v>16</v>
      </c>
      <c r="E6" s="74">
        <v>391147</v>
      </c>
      <c r="F6" s="75">
        <v>307</v>
      </c>
      <c r="G6" s="76">
        <v>3</v>
      </c>
      <c r="H6" s="77">
        <v>1098637</v>
      </c>
      <c r="I6" s="74">
        <v>335</v>
      </c>
      <c r="J6" s="78">
        <v>1</v>
      </c>
      <c r="K6" s="77">
        <v>546412</v>
      </c>
      <c r="L6" s="74">
        <v>27</v>
      </c>
      <c r="M6" s="78" t="s">
        <v>133</v>
      </c>
      <c r="N6" s="72">
        <v>55025</v>
      </c>
      <c r="O6" s="74">
        <v>692</v>
      </c>
      <c r="P6" s="78">
        <v>20</v>
      </c>
      <c r="Q6" s="79">
        <v>2091221</v>
      </c>
      <c r="R6" s="72">
        <v>398</v>
      </c>
      <c r="S6" s="78">
        <v>20</v>
      </c>
      <c r="T6" s="79">
        <v>1301806</v>
      </c>
      <c r="U6" s="52"/>
    </row>
    <row r="7" spans="1:78" s="53" customFormat="1" ht="15.75" customHeight="1">
      <c r="A7" s="47"/>
      <c r="B7" s="71" t="s">
        <v>165</v>
      </c>
      <c r="C7" s="72">
        <v>23</v>
      </c>
      <c r="D7" s="73">
        <v>16</v>
      </c>
      <c r="E7" s="74">
        <v>392751</v>
      </c>
      <c r="F7" s="75">
        <v>308</v>
      </c>
      <c r="G7" s="76">
        <v>3</v>
      </c>
      <c r="H7" s="77">
        <v>1116690.53</v>
      </c>
      <c r="I7" s="74">
        <v>336</v>
      </c>
      <c r="J7" s="78">
        <v>1</v>
      </c>
      <c r="K7" s="77">
        <v>560404.94999999995</v>
      </c>
      <c r="L7" s="74">
        <v>27</v>
      </c>
      <c r="M7" s="78" t="s">
        <v>133</v>
      </c>
      <c r="N7" s="72">
        <v>55025</v>
      </c>
      <c r="O7" s="74">
        <v>693</v>
      </c>
      <c r="P7" s="78">
        <v>20</v>
      </c>
      <c r="Q7" s="79">
        <v>2124871.48</v>
      </c>
      <c r="R7" s="72">
        <v>403</v>
      </c>
      <c r="S7" s="78">
        <v>20</v>
      </c>
      <c r="T7" s="79">
        <v>1339285.04</v>
      </c>
      <c r="U7" s="52"/>
    </row>
    <row r="8" spans="1:78" s="53" customFormat="1" ht="15.75" customHeight="1">
      <c r="A8" s="47"/>
      <c r="B8" s="71" t="s">
        <v>170</v>
      </c>
      <c r="C8" s="80">
        <v>23</v>
      </c>
      <c r="D8" s="73">
        <v>16</v>
      </c>
      <c r="E8" s="74">
        <v>392751</v>
      </c>
      <c r="F8" s="75">
        <v>309</v>
      </c>
      <c r="G8" s="76">
        <v>3</v>
      </c>
      <c r="H8" s="77">
        <v>1121116.6000000001</v>
      </c>
      <c r="I8" s="72">
        <v>336</v>
      </c>
      <c r="J8" s="78">
        <v>1</v>
      </c>
      <c r="K8" s="77">
        <v>560404.94999999995</v>
      </c>
      <c r="L8" s="74">
        <v>27</v>
      </c>
      <c r="M8" s="78" t="s">
        <v>133</v>
      </c>
      <c r="N8" s="72">
        <v>55025</v>
      </c>
      <c r="O8" s="74">
        <v>694</v>
      </c>
      <c r="P8" s="78">
        <v>20</v>
      </c>
      <c r="Q8" s="79">
        <v>2129297.5499999998</v>
      </c>
      <c r="R8" s="72">
        <v>403</v>
      </c>
      <c r="S8" s="78">
        <v>20</v>
      </c>
      <c r="T8" s="79">
        <v>1344832.23</v>
      </c>
      <c r="U8" s="52"/>
    </row>
    <row r="9" spans="1:78" s="53" customFormat="1" ht="15.75" customHeight="1">
      <c r="A9" s="52"/>
      <c r="B9" s="71" t="s">
        <v>180</v>
      </c>
      <c r="C9" s="80">
        <v>23</v>
      </c>
      <c r="D9" s="73">
        <v>16</v>
      </c>
      <c r="E9" s="74">
        <v>392751</v>
      </c>
      <c r="F9" s="75">
        <v>309</v>
      </c>
      <c r="G9" s="76">
        <v>3</v>
      </c>
      <c r="H9" s="77">
        <v>1125386.3499999999</v>
      </c>
      <c r="I9" s="72">
        <v>336</v>
      </c>
      <c r="J9" s="78">
        <v>1</v>
      </c>
      <c r="K9" s="77">
        <v>560404.94999999995</v>
      </c>
      <c r="L9" s="74">
        <v>27</v>
      </c>
      <c r="M9" s="78" t="s">
        <v>133</v>
      </c>
      <c r="N9" s="72">
        <v>55025</v>
      </c>
      <c r="O9" s="74">
        <v>694</v>
      </c>
      <c r="P9" s="78">
        <v>20</v>
      </c>
      <c r="Q9" s="79">
        <v>2133567.2999999998</v>
      </c>
      <c r="R9" s="72">
        <v>403</v>
      </c>
      <c r="S9" s="78">
        <v>20</v>
      </c>
      <c r="T9" s="79">
        <v>1348443.07</v>
      </c>
      <c r="U9" s="52"/>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row>
    <row r="10" spans="1:78" s="53" customFormat="1" ht="15.75" customHeight="1">
      <c r="A10" s="52"/>
      <c r="B10" s="71" t="s">
        <v>187</v>
      </c>
      <c r="C10" s="80">
        <v>23</v>
      </c>
      <c r="D10" s="73">
        <v>16</v>
      </c>
      <c r="E10" s="74">
        <v>392751</v>
      </c>
      <c r="F10" s="75">
        <v>309</v>
      </c>
      <c r="G10" s="76">
        <v>3</v>
      </c>
      <c r="H10" s="77">
        <v>1131546.18</v>
      </c>
      <c r="I10" s="72">
        <v>336</v>
      </c>
      <c r="J10" s="78">
        <v>1</v>
      </c>
      <c r="K10" s="77">
        <v>560404.94999999995</v>
      </c>
      <c r="L10" s="74">
        <v>27</v>
      </c>
      <c r="M10" s="78" t="s">
        <v>133</v>
      </c>
      <c r="N10" s="72">
        <v>55025</v>
      </c>
      <c r="O10" s="74">
        <v>694</v>
      </c>
      <c r="P10" s="78">
        <v>20</v>
      </c>
      <c r="Q10" s="79">
        <v>2139727.13</v>
      </c>
      <c r="R10" s="72">
        <v>403</v>
      </c>
      <c r="S10" s="78">
        <v>20</v>
      </c>
      <c r="T10" s="79">
        <v>1352716.48</v>
      </c>
      <c r="U10" s="52"/>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row>
    <row r="11" spans="1:78" s="84" customFormat="1" ht="15.75" customHeight="1">
      <c r="A11" s="82"/>
      <c r="B11" s="350" t="s">
        <v>196</v>
      </c>
      <c r="C11" s="80">
        <f t="shared" ref="C11:S11" si="0">C70</f>
        <v>23</v>
      </c>
      <c r="D11" s="73">
        <f t="shared" si="0"/>
        <v>16</v>
      </c>
      <c r="E11" s="74">
        <f t="shared" si="0"/>
        <v>392751</v>
      </c>
      <c r="F11" s="75">
        <f t="shared" si="0"/>
        <v>309</v>
      </c>
      <c r="G11" s="76">
        <f t="shared" si="0"/>
        <v>3</v>
      </c>
      <c r="H11" s="77">
        <f t="shared" si="0"/>
        <v>1134562.8899999999</v>
      </c>
      <c r="I11" s="72">
        <f t="shared" si="0"/>
        <v>336</v>
      </c>
      <c r="J11" s="78">
        <f t="shared" si="0"/>
        <v>1</v>
      </c>
      <c r="K11" s="77">
        <f t="shared" si="0"/>
        <v>560404.94999999995</v>
      </c>
      <c r="L11" s="256">
        <f t="shared" si="0"/>
        <v>27</v>
      </c>
      <c r="M11" s="78" t="str">
        <f t="shared" si="0"/>
        <v>－</v>
      </c>
      <c r="N11" s="72">
        <f t="shared" si="0"/>
        <v>55025</v>
      </c>
      <c r="O11" s="74">
        <f t="shared" si="0"/>
        <v>694</v>
      </c>
      <c r="P11" s="78">
        <f t="shared" si="0"/>
        <v>20</v>
      </c>
      <c r="Q11" s="79">
        <f t="shared" si="0"/>
        <v>2142743.84</v>
      </c>
      <c r="R11" s="72">
        <f t="shared" si="0"/>
        <v>403</v>
      </c>
      <c r="S11" s="78">
        <f t="shared" si="0"/>
        <v>20</v>
      </c>
      <c r="T11" s="361">
        <f>T70</f>
        <v>1355900.59</v>
      </c>
      <c r="U11" s="82"/>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row>
    <row r="12" spans="1:78" s="53" customFormat="1" ht="15.75" customHeight="1">
      <c r="A12" s="47"/>
      <c r="B12" s="257"/>
      <c r="C12" s="258"/>
      <c r="D12" s="259"/>
      <c r="E12" s="260"/>
      <c r="F12" s="261"/>
      <c r="G12" s="262"/>
      <c r="H12" s="263"/>
      <c r="I12" s="260"/>
      <c r="J12" s="264"/>
      <c r="K12" s="263"/>
      <c r="L12" s="260"/>
      <c r="M12" s="264"/>
      <c r="N12" s="258"/>
      <c r="O12" s="260"/>
      <c r="P12" s="264"/>
      <c r="Q12" s="265"/>
      <c r="R12" s="266"/>
      <c r="S12" s="264"/>
      <c r="T12" s="267"/>
      <c r="U12" s="52"/>
    </row>
    <row r="13" spans="1:78" s="53" customFormat="1" ht="15.75" customHeight="1">
      <c r="A13" s="47"/>
      <c r="B13" s="268" t="s">
        <v>1</v>
      </c>
      <c r="C13" s="269" t="s">
        <v>133</v>
      </c>
      <c r="D13" s="73" t="s">
        <v>133</v>
      </c>
      <c r="E13" s="270" t="s">
        <v>133</v>
      </c>
      <c r="F13" s="271" t="s">
        <v>133</v>
      </c>
      <c r="G13" s="76" t="s">
        <v>133</v>
      </c>
      <c r="H13" s="269" t="s">
        <v>133</v>
      </c>
      <c r="I13" s="74">
        <v>1</v>
      </c>
      <c r="J13" s="78" t="s">
        <v>133</v>
      </c>
      <c r="K13" s="77">
        <v>1796</v>
      </c>
      <c r="L13" s="272" t="s">
        <v>133</v>
      </c>
      <c r="M13" s="78" t="s">
        <v>133</v>
      </c>
      <c r="N13" s="271" t="s">
        <v>133</v>
      </c>
      <c r="O13" s="74">
        <v>1</v>
      </c>
      <c r="P13" s="78" t="s">
        <v>133</v>
      </c>
      <c r="Q13" s="273">
        <f>SUM(E13,H13,K13,N13)</f>
        <v>1796</v>
      </c>
      <c r="R13" s="274" t="s">
        <v>133</v>
      </c>
      <c r="S13" s="78" t="s">
        <v>133</v>
      </c>
      <c r="T13" s="275" t="s">
        <v>133</v>
      </c>
      <c r="U13" s="52"/>
    </row>
    <row r="14" spans="1:78" s="53" customFormat="1" ht="15.75" customHeight="1">
      <c r="A14" s="47"/>
      <c r="B14" s="276" t="s">
        <v>2</v>
      </c>
      <c r="C14" s="277" t="s">
        <v>133</v>
      </c>
      <c r="D14" s="278" t="s">
        <v>133</v>
      </c>
      <c r="E14" s="279" t="s">
        <v>133</v>
      </c>
      <c r="F14" s="280" t="s">
        <v>133</v>
      </c>
      <c r="G14" s="281" t="s">
        <v>133</v>
      </c>
      <c r="H14" s="282" t="s">
        <v>133</v>
      </c>
      <c r="I14" s="279">
        <v>1</v>
      </c>
      <c r="J14" s="283" t="s">
        <v>133</v>
      </c>
      <c r="K14" s="282">
        <v>1796</v>
      </c>
      <c r="L14" s="279" t="s">
        <v>133</v>
      </c>
      <c r="M14" s="283" t="s">
        <v>133</v>
      </c>
      <c r="N14" s="277" t="s">
        <v>133</v>
      </c>
      <c r="O14" s="279">
        <v>1</v>
      </c>
      <c r="P14" s="283" t="s">
        <v>133</v>
      </c>
      <c r="Q14" s="284">
        <v>1796</v>
      </c>
      <c r="R14" s="285" t="s">
        <v>133</v>
      </c>
      <c r="S14" s="283" t="s">
        <v>133</v>
      </c>
      <c r="T14" s="286" t="s">
        <v>133</v>
      </c>
      <c r="U14" s="52"/>
    </row>
    <row r="15" spans="1:78" s="53" customFormat="1" ht="15.75" customHeight="1">
      <c r="A15" s="47"/>
      <c r="B15" s="268" t="s">
        <v>3</v>
      </c>
      <c r="C15" s="269" t="s">
        <v>133</v>
      </c>
      <c r="D15" s="73" t="s">
        <v>133</v>
      </c>
      <c r="E15" s="272" t="s">
        <v>133</v>
      </c>
      <c r="F15" s="287" t="s">
        <v>133</v>
      </c>
      <c r="G15" s="288" t="s">
        <v>133</v>
      </c>
      <c r="H15" s="289" t="s">
        <v>133</v>
      </c>
      <c r="I15" s="272" t="s">
        <v>133</v>
      </c>
      <c r="J15" s="78" t="s">
        <v>133</v>
      </c>
      <c r="K15" s="271" t="s">
        <v>133</v>
      </c>
      <c r="L15" s="290" t="s">
        <v>133</v>
      </c>
      <c r="M15" s="78" t="s">
        <v>133</v>
      </c>
      <c r="N15" s="271" t="s">
        <v>133</v>
      </c>
      <c r="O15" s="74" t="s">
        <v>133</v>
      </c>
      <c r="P15" s="78" t="s">
        <v>133</v>
      </c>
      <c r="Q15" s="273" t="s">
        <v>133</v>
      </c>
      <c r="R15" s="274" t="s">
        <v>133</v>
      </c>
      <c r="S15" s="78" t="s">
        <v>133</v>
      </c>
      <c r="T15" s="275" t="s">
        <v>133</v>
      </c>
      <c r="U15" s="52"/>
    </row>
    <row r="16" spans="1:78" s="53" customFormat="1" ht="15.75" customHeight="1">
      <c r="A16" s="47"/>
      <c r="B16" s="268" t="s">
        <v>92</v>
      </c>
      <c r="C16" s="269" t="s">
        <v>133</v>
      </c>
      <c r="D16" s="73" t="s">
        <v>133</v>
      </c>
      <c r="E16" s="272" t="s">
        <v>133</v>
      </c>
      <c r="F16" s="270">
        <v>2</v>
      </c>
      <c r="G16" s="76" t="s">
        <v>133</v>
      </c>
      <c r="H16" s="271">
        <v>2464</v>
      </c>
      <c r="I16" s="74">
        <v>1</v>
      </c>
      <c r="J16" s="78" t="s">
        <v>133</v>
      </c>
      <c r="K16" s="77">
        <v>1708</v>
      </c>
      <c r="L16" s="272" t="s">
        <v>133</v>
      </c>
      <c r="M16" s="78" t="s">
        <v>133</v>
      </c>
      <c r="N16" s="271" t="s">
        <v>133</v>
      </c>
      <c r="O16" s="74">
        <f>SUM(C16,F16,I16,L16)</f>
        <v>3</v>
      </c>
      <c r="P16" s="78" t="s">
        <v>133</v>
      </c>
      <c r="Q16" s="273">
        <f t="shared" ref="Q16:Q17" si="1">SUM(E16,H16,K16,N16)</f>
        <v>4172</v>
      </c>
      <c r="R16" s="274">
        <v>2</v>
      </c>
      <c r="S16" s="78" t="s">
        <v>133</v>
      </c>
      <c r="T16" s="275">
        <v>2808</v>
      </c>
      <c r="U16" s="52"/>
    </row>
    <row r="17" spans="1:21" s="53" customFormat="1" ht="15.75" customHeight="1">
      <c r="A17" s="47"/>
      <c r="B17" s="268" t="s">
        <v>93</v>
      </c>
      <c r="C17" s="269">
        <v>1</v>
      </c>
      <c r="D17" s="73" t="s">
        <v>133</v>
      </c>
      <c r="E17" s="272">
        <v>18900</v>
      </c>
      <c r="F17" s="270">
        <v>8</v>
      </c>
      <c r="G17" s="76" t="s">
        <v>133</v>
      </c>
      <c r="H17" s="362">
        <f>44498.79+748.95+124+560.74+744</f>
        <v>46676.479999999996</v>
      </c>
      <c r="I17" s="74">
        <v>7</v>
      </c>
      <c r="J17" s="78" t="s">
        <v>133</v>
      </c>
      <c r="K17" s="77">
        <v>9564</v>
      </c>
      <c r="L17" s="272">
        <v>4</v>
      </c>
      <c r="M17" s="78" t="s">
        <v>133</v>
      </c>
      <c r="N17" s="269">
        <v>10328</v>
      </c>
      <c r="O17" s="74">
        <f>SUM(C17,F17,I17,L17)</f>
        <v>20</v>
      </c>
      <c r="P17" s="78" t="s">
        <v>133</v>
      </c>
      <c r="Q17" s="273">
        <f t="shared" si="1"/>
        <v>85468.479999999996</v>
      </c>
      <c r="R17" s="274">
        <v>15</v>
      </c>
      <c r="S17" s="78">
        <v>1</v>
      </c>
      <c r="T17" s="275">
        <v>56211</v>
      </c>
      <c r="U17" s="52"/>
    </row>
    <row r="18" spans="1:21" s="53" customFormat="1" ht="15.75" customHeight="1">
      <c r="A18" s="47"/>
      <c r="B18" s="276" t="s">
        <v>4</v>
      </c>
      <c r="C18" s="277">
        <f>SUM(C15:C17)</f>
        <v>1</v>
      </c>
      <c r="D18" s="278" t="s">
        <v>133</v>
      </c>
      <c r="E18" s="279">
        <f>SUM(E15:E17)</f>
        <v>18900</v>
      </c>
      <c r="F18" s="280">
        <f>SUM(F15:F17)</f>
        <v>10</v>
      </c>
      <c r="G18" s="281" t="s">
        <v>133</v>
      </c>
      <c r="H18" s="282">
        <f>SUM(H15:H17)</f>
        <v>49140.479999999996</v>
      </c>
      <c r="I18" s="279">
        <f>SUM(I15:I17)</f>
        <v>8</v>
      </c>
      <c r="J18" s="283" t="s">
        <v>133</v>
      </c>
      <c r="K18" s="282">
        <f>SUM(K15:K17)</f>
        <v>11272</v>
      </c>
      <c r="L18" s="279">
        <f>SUM(L15:L17)</f>
        <v>4</v>
      </c>
      <c r="M18" s="283" t="s">
        <v>133</v>
      </c>
      <c r="N18" s="277">
        <f>SUM(N15:N17)</f>
        <v>10328</v>
      </c>
      <c r="O18" s="279">
        <f>SUM(O15:O17)</f>
        <v>23</v>
      </c>
      <c r="P18" s="283" t="s">
        <v>133</v>
      </c>
      <c r="Q18" s="284">
        <f>SUM(Q15:Q17)</f>
        <v>89640.48</v>
      </c>
      <c r="R18" s="285">
        <f>SUM(R15:R17)</f>
        <v>17</v>
      </c>
      <c r="S18" s="283">
        <f>SUM(S15:S17)</f>
        <v>1</v>
      </c>
      <c r="T18" s="286">
        <f>SUM(T15:T17)</f>
        <v>59019</v>
      </c>
      <c r="U18" s="52"/>
    </row>
    <row r="19" spans="1:21" s="53" customFormat="1" ht="15.75" customHeight="1">
      <c r="A19" s="47"/>
      <c r="B19" s="268" t="s">
        <v>5</v>
      </c>
      <c r="C19" s="269" t="s">
        <v>133</v>
      </c>
      <c r="D19" s="73" t="s">
        <v>133</v>
      </c>
      <c r="E19" s="290" t="s">
        <v>133</v>
      </c>
      <c r="F19" s="287" t="s">
        <v>133</v>
      </c>
      <c r="G19" s="288" t="s">
        <v>133</v>
      </c>
      <c r="H19" s="271" t="s">
        <v>133</v>
      </c>
      <c r="I19" s="272" t="s">
        <v>133</v>
      </c>
      <c r="J19" s="78" t="s">
        <v>133</v>
      </c>
      <c r="K19" s="289" t="s">
        <v>133</v>
      </c>
      <c r="L19" s="272" t="s">
        <v>133</v>
      </c>
      <c r="M19" s="78" t="s">
        <v>133</v>
      </c>
      <c r="N19" s="271" t="s">
        <v>133</v>
      </c>
      <c r="O19" s="74" t="s">
        <v>133</v>
      </c>
      <c r="P19" s="78" t="s">
        <v>133</v>
      </c>
      <c r="Q19" s="273" t="s">
        <v>133</v>
      </c>
      <c r="R19" s="274" t="s">
        <v>133</v>
      </c>
      <c r="S19" s="78" t="s">
        <v>133</v>
      </c>
      <c r="T19" s="275" t="s">
        <v>133</v>
      </c>
      <c r="U19" s="52"/>
    </row>
    <row r="20" spans="1:21" s="53" customFormat="1" ht="15.75" customHeight="1">
      <c r="A20" s="47"/>
      <c r="B20" s="268" t="s">
        <v>6</v>
      </c>
      <c r="C20" s="269">
        <v>1</v>
      </c>
      <c r="D20" s="73" t="s">
        <v>133</v>
      </c>
      <c r="E20" s="272">
        <v>5175</v>
      </c>
      <c r="F20" s="270">
        <v>1</v>
      </c>
      <c r="G20" s="76" t="s">
        <v>133</v>
      </c>
      <c r="H20" s="271">
        <v>5764</v>
      </c>
      <c r="I20" s="74">
        <v>3</v>
      </c>
      <c r="J20" s="78" t="s">
        <v>133</v>
      </c>
      <c r="K20" s="77">
        <v>3546</v>
      </c>
      <c r="L20" s="272" t="s">
        <v>133</v>
      </c>
      <c r="M20" s="78" t="s">
        <v>133</v>
      </c>
      <c r="N20" s="271" t="s">
        <v>133</v>
      </c>
      <c r="O20" s="74">
        <v>5</v>
      </c>
      <c r="P20" s="78" t="s">
        <v>133</v>
      </c>
      <c r="Q20" s="273">
        <f t="shared" ref="Q20:Q22" si="2">SUM(E20,H20,K20,N20)</f>
        <v>14485</v>
      </c>
      <c r="R20" s="274">
        <v>3</v>
      </c>
      <c r="S20" s="78" t="s">
        <v>133</v>
      </c>
      <c r="T20" s="275">
        <v>10496</v>
      </c>
      <c r="U20" s="52"/>
    </row>
    <row r="21" spans="1:21" s="53" customFormat="1" ht="15.75" customHeight="1">
      <c r="A21" s="47"/>
      <c r="B21" s="268" t="s">
        <v>7</v>
      </c>
      <c r="C21" s="269" t="s">
        <v>133</v>
      </c>
      <c r="D21" s="73" t="s">
        <v>133</v>
      </c>
      <c r="E21" s="272" t="s">
        <v>133</v>
      </c>
      <c r="F21" s="270" t="s">
        <v>133</v>
      </c>
      <c r="G21" s="76" t="s">
        <v>133</v>
      </c>
      <c r="H21" s="271" t="s">
        <v>133</v>
      </c>
      <c r="I21" s="74">
        <v>1</v>
      </c>
      <c r="J21" s="78" t="s">
        <v>133</v>
      </c>
      <c r="K21" s="77">
        <v>450</v>
      </c>
      <c r="L21" s="272" t="s">
        <v>133</v>
      </c>
      <c r="M21" s="78" t="s">
        <v>133</v>
      </c>
      <c r="N21" s="271" t="s">
        <v>133</v>
      </c>
      <c r="O21" s="74">
        <v>1</v>
      </c>
      <c r="P21" s="78" t="s">
        <v>133</v>
      </c>
      <c r="Q21" s="273">
        <f t="shared" si="2"/>
        <v>450</v>
      </c>
      <c r="R21" s="291" t="s">
        <v>133</v>
      </c>
      <c r="S21" s="78" t="s">
        <v>133</v>
      </c>
      <c r="T21" s="275" t="s">
        <v>133</v>
      </c>
      <c r="U21" s="52"/>
    </row>
    <row r="22" spans="1:21" s="53" customFormat="1" ht="15.75" customHeight="1">
      <c r="A22" s="47"/>
      <c r="B22" s="268" t="s">
        <v>8</v>
      </c>
      <c r="C22" s="269" t="s">
        <v>133</v>
      </c>
      <c r="D22" s="73">
        <v>1</v>
      </c>
      <c r="E22" s="272">
        <v>3986</v>
      </c>
      <c r="F22" s="270">
        <v>3</v>
      </c>
      <c r="G22" s="76" t="s">
        <v>133</v>
      </c>
      <c r="H22" s="271">
        <v>8439</v>
      </c>
      <c r="I22" s="272">
        <v>3</v>
      </c>
      <c r="J22" s="78" t="s">
        <v>133</v>
      </c>
      <c r="K22" s="271">
        <v>3170</v>
      </c>
      <c r="L22" s="272" t="s">
        <v>133</v>
      </c>
      <c r="M22" s="78" t="s">
        <v>133</v>
      </c>
      <c r="N22" s="271" t="s">
        <v>133</v>
      </c>
      <c r="O22" s="74">
        <v>6</v>
      </c>
      <c r="P22" s="78">
        <v>1</v>
      </c>
      <c r="Q22" s="273">
        <f t="shared" si="2"/>
        <v>15595</v>
      </c>
      <c r="R22" s="292">
        <v>5</v>
      </c>
      <c r="S22" s="78">
        <v>1</v>
      </c>
      <c r="T22" s="275">
        <v>15578</v>
      </c>
      <c r="U22" s="52"/>
    </row>
    <row r="23" spans="1:21" s="53" customFormat="1" ht="15.75" customHeight="1">
      <c r="A23" s="47"/>
      <c r="B23" s="268" t="s">
        <v>9</v>
      </c>
      <c r="C23" s="269" t="s">
        <v>133</v>
      </c>
      <c r="D23" s="73" t="s">
        <v>133</v>
      </c>
      <c r="E23" s="272" t="s">
        <v>133</v>
      </c>
      <c r="F23" s="270" t="s">
        <v>133</v>
      </c>
      <c r="G23" s="76" t="s">
        <v>133</v>
      </c>
      <c r="H23" s="271" t="s">
        <v>133</v>
      </c>
      <c r="I23" s="74" t="s">
        <v>133</v>
      </c>
      <c r="J23" s="78" t="s">
        <v>133</v>
      </c>
      <c r="K23" s="77" t="s">
        <v>133</v>
      </c>
      <c r="L23" s="272" t="s">
        <v>133</v>
      </c>
      <c r="M23" s="78" t="s">
        <v>133</v>
      </c>
      <c r="N23" s="271" t="s">
        <v>133</v>
      </c>
      <c r="O23" s="74" t="s">
        <v>133</v>
      </c>
      <c r="P23" s="78" t="s">
        <v>133</v>
      </c>
      <c r="Q23" s="273" t="s">
        <v>133</v>
      </c>
      <c r="R23" s="292" t="s">
        <v>133</v>
      </c>
      <c r="S23" s="78" t="s">
        <v>133</v>
      </c>
      <c r="T23" s="275" t="s">
        <v>133</v>
      </c>
      <c r="U23" s="52"/>
    </row>
    <row r="24" spans="1:21" s="53" customFormat="1" ht="15.75" customHeight="1">
      <c r="A24" s="47"/>
      <c r="B24" s="268" t="s">
        <v>105</v>
      </c>
      <c r="C24" s="269" t="s">
        <v>133</v>
      </c>
      <c r="D24" s="73" t="s">
        <v>133</v>
      </c>
      <c r="E24" s="272" t="s">
        <v>133</v>
      </c>
      <c r="F24" s="270">
        <v>2</v>
      </c>
      <c r="G24" s="76" t="s">
        <v>133</v>
      </c>
      <c r="H24" s="271">
        <v>3543</v>
      </c>
      <c r="I24" s="272">
        <v>1</v>
      </c>
      <c r="J24" s="78" t="s">
        <v>133</v>
      </c>
      <c r="K24" s="271">
        <v>2540</v>
      </c>
      <c r="L24" s="272" t="s">
        <v>133</v>
      </c>
      <c r="M24" s="78" t="s">
        <v>133</v>
      </c>
      <c r="N24" s="271" t="s">
        <v>133</v>
      </c>
      <c r="O24" s="74">
        <v>3</v>
      </c>
      <c r="P24" s="78" t="s">
        <v>133</v>
      </c>
      <c r="Q24" s="273">
        <f>SUM(E24,H24,K24,N24)</f>
        <v>6083</v>
      </c>
      <c r="R24" s="292">
        <v>3</v>
      </c>
      <c r="S24" s="78" t="s">
        <v>133</v>
      </c>
      <c r="T24" s="275">
        <v>5785</v>
      </c>
      <c r="U24" s="52"/>
    </row>
    <row r="25" spans="1:21" s="53" customFormat="1" ht="15.75" customHeight="1">
      <c r="A25" s="47"/>
      <c r="B25" s="276" t="s">
        <v>10</v>
      </c>
      <c r="C25" s="293">
        <f>SUM(C19:C24)</f>
        <v>1</v>
      </c>
      <c r="D25" s="278">
        <f>SUM(D19:D24)</f>
        <v>1</v>
      </c>
      <c r="E25" s="294">
        <f>SUM(E19:E24)</f>
        <v>9161</v>
      </c>
      <c r="F25" s="295">
        <f>SUM(F19:F24)</f>
        <v>6</v>
      </c>
      <c r="G25" s="281" t="s">
        <v>133</v>
      </c>
      <c r="H25" s="296">
        <f>SUM(H19:H24)</f>
        <v>17746</v>
      </c>
      <c r="I25" s="279">
        <f>SUM(I19:I24)</f>
        <v>8</v>
      </c>
      <c r="J25" s="283" t="s">
        <v>133</v>
      </c>
      <c r="K25" s="282">
        <f>SUM(K19:K24)</f>
        <v>9706</v>
      </c>
      <c r="L25" s="294" t="s">
        <v>133</v>
      </c>
      <c r="M25" s="283" t="s">
        <v>133</v>
      </c>
      <c r="N25" s="296" t="s">
        <v>133</v>
      </c>
      <c r="O25" s="279">
        <f t="shared" ref="O25:T25" si="3">SUM(O19:O24)</f>
        <v>15</v>
      </c>
      <c r="P25" s="283">
        <f t="shared" si="3"/>
        <v>1</v>
      </c>
      <c r="Q25" s="284">
        <f t="shared" si="3"/>
        <v>36613</v>
      </c>
      <c r="R25" s="297">
        <f t="shared" si="3"/>
        <v>11</v>
      </c>
      <c r="S25" s="283">
        <f t="shared" si="3"/>
        <v>1</v>
      </c>
      <c r="T25" s="298">
        <f t="shared" si="3"/>
        <v>31859</v>
      </c>
      <c r="U25" s="52"/>
    </row>
    <row r="26" spans="1:21" s="53" customFormat="1" ht="15.75" customHeight="1">
      <c r="A26" s="47"/>
      <c r="B26" s="268" t="s">
        <v>11</v>
      </c>
      <c r="C26" s="269">
        <v>3</v>
      </c>
      <c r="D26" s="73" t="s">
        <v>133</v>
      </c>
      <c r="E26" s="272">
        <v>63917</v>
      </c>
      <c r="F26" s="270">
        <v>23</v>
      </c>
      <c r="G26" s="76" t="s">
        <v>133</v>
      </c>
      <c r="H26" s="271">
        <v>51431</v>
      </c>
      <c r="I26" s="272">
        <v>29</v>
      </c>
      <c r="J26" s="299" t="s">
        <v>133</v>
      </c>
      <c r="K26" s="289">
        <v>35099</v>
      </c>
      <c r="L26" s="272">
        <v>1</v>
      </c>
      <c r="M26" s="78" t="s">
        <v>133</v>
      </c>
      <c r="N26" s="271">
        <v>2195</v>
      </c>
      <c r="O26" s="74">
        <v>56</v>
      </c>
      <c r="P26" s="299" t="s">
        <v>133</v>
      </c>
      <c r="Q26" s="300">
        <f>SUM(E26,H26,K26,N26)</f>
        <v>152642</v>
      </c>
      <c r="R26" s="274">
        <v>29</v>
      </c>
      <c r="S26" s="299" t="s">
        <v>133</v>
      </c>
      <c r="T26" s="275">
        <v>89997</v>
      </c>
      <c r="U26" s="52"/>
    </row>
    <row r="27" spans="1:21" s="53" customFormat="1" ht="15.75" customHeight="1">
      <c r="A27" s="47"/>
      <c r="B27" s="276" t="s">
        <v>12</v>
      </c>
      <c r="C27" s="293">
        <f>SUM(C26)</f>
        <v>3</v>
      </c>
      <c r="D27" s="278" t="s">
        <v>133</v>
      </c>
      <c r="E27" s="294">
        <f>SUM(E26)</f>
        <v>63917</v>
      </c>
      <c r="F27" s="295">
        <f>SUM(F26)</f>
        <v>23</v>
      </c>
      <c r="G27" s="281" t="s">
        <v>133</v>
      </c>
      <c r="H27" s="296">
        <f>SUM(H26)</f>
        <v>51431</v>
      </c>
      <c r="I27" s="294">
        <f>SUM(I26)</f>
        <v>29</v>
      </c>
      <c r="J27" s="283" t="s">
        <v>133</v>
      </c>
      <c r="K27" s="296">
        <f>SUM(K26)</f>
        <v>35099</v>
      </c>
      <c r="L27" s="294">
        <f>SUM(L26)</f>
        <v>1</v>
      </c>
      <c r="M27" s="283" t="s">
        <v>133</v>
      </c>
      <c r="N27" s="296">
        <f>SUM(N26)</f>
        <v>2195</v>
      </c>
      <c r="O27" s="279">
        <f>SUM(O26)</f>
        <v>56</v>
      </c>
      <c r="P27" s="283" t="s">
        <v>133</v>
      </c>
      <c r="Q27" s="301">
        <f>SUM(Q26)</f>
        <v>152642</v>
      </c>
      <c r="R27" s="297">
        <f>SUM(R26)</f>
        <v>29</v>
      </c>
      <c r="S27" s="283" t="s">
        <v>133</v>
      </c>
      <c r="T27" s="302">
        <f>SUM(T26)</f>
        <v>89997</v>
      </c>
      <c r="U27" s="52"/>
    </row>
    <row r="28" spans="1:21" s="53" customFormat="1" ht="15.75" customHeight="1">
      <c r="A28" s="47"/>
      <c r="B28" s="303" t="s">
        <v>13</v>
      </c>
      <c r="C28" s="304">
        <v>3</v>
      </c>
      <c r="D28" s="305">
        <v>1</v>
      </c>
      <c r="E28" s="306">
        <v>40131</v>
      </c>
      <c r="F28" s="307">
        <v>6</v>
      </c>
      <c r="G28" s="288" t="s">
        <v>133</v>
      </c>
      <c r="H28" s="308">
        <v>22899</v>
      </c>
      <c r="I28" s="306">
        <v>19</v>
      </c>
      <c r="J28" s="299" t="s">
        <v>133</v>
      </c>
      <c r="K28" s="308">
        <v>28126</v>
      </c>
      <c r="L28" s="306">
        <v>2</v>
      </c>
      <c r="M28" s="299" t="s">
        <v>133</v>
      </c>
      <c r="N28" s="304">
        <v>2719</v>
      </c>
      <c r="O28" s="306">
        <v>30</v>
      </c>
      <c r="P28" s="299">
        <v>1</v>
      </c>
      <c r="Q28" s="300">
        <f>SUM(E28,H28,K28,N28)</f>
        <v>93875</v>
      </c>
      <c r="R28" s="309">
        <v>16</v>
      </c>
      <c r="S28" s="299">
        <v>1</v>
      </c>
      <c r="T28" s="310">
        <v>73713</v>
      </c>
      <c r="U28" s="52"/>
    </row>
    <row r="29" spans="1:21" s="53" customFormat="1" ht="15.75" customHeight="1">
      <c r="A29" s="47"/>
      <c r="B29" s="268" t="s">
        <v>108</v>
      </c>
      <c r="C29" s="72" t="s">
        <v>133</v>
      </c>
      <c r="D29" s="73" t="s">
        <v>133</v>
      </c>
      <c r="E29" s="74" t="s">
        <v>133</v>
      </c>
      <c r="F29" s="75" t="s">
        <v>133</v>
      </c>
      <c r="G29" s="76" t="s">
        <v>133</v>
      </c>
      <c r="H29" s="77" t="s">
        <v>133</v>
      </c>
      <c r="I29" s="74" t="s">
        <v>133</v>
      </c>
      <c r="J29" s="78" t="s">
        <v>133</v>
      </c>
      <c r="K29" s="77" t="s">
        <v>133</v>
      </c>
      <c r="L29" s="74" t="s">
        <v>133</v>
      </c>
      <c r="M29" s="78" t="s">
        <v>133</v>
      </c>
      <c r="N29" s="72" t="s">
        <v>133</v>
      </c>
      <c r="O29" s="74" t="s">
        <v>133</v>
      </c>
      <c r="P29" s="78" t="s">
        <v>133</v>
      </c>
      <c r="Q29" s="311" t="s">
        <v>133</v>
      </c>
      <c r="R29" s="80" t="s">
        <v>133</v>
      </c>
      <c r="S29" s="78" t="s">
        <v>133</v>
      </c>
      <c r="T29" s="312" t="s">
        <v>133</v>
      </c>
      <c r="U29" s="52"/>
    </row>
    <row r="30" spans="1:21" s="53" customFormat="1" ht="15.75" customHeight="1">
      <c r="A30" s="47"/>
      <c r="B30" s="268" t="s">
        <v>14</v>
      </c>
      <c r="C30" s="269">
        <v>1</v>
      </c>
      <c r="D30" s="73">
        <v>1</v>
      </c>
      <c r="E30" s="272">
        <v>18706</v>
      </c>
      <c r="F30" s="270">
        <v>1</v>
      </c>
      <c r="G30" s="76" t="s">
        <v>133</v>
      </c>
      <c r="H30" s="271">
        <v>810</v>
      </c>
      <c r="I30" s="74">
        <v>4</v>
      </c>
      <c r="J30" s="78" t="s">
        <v>133</v>
      </c>
      <c r="K30" s="77">
        <v>12736</v>
      </c>
      <c r="L30" s="272" t="s">
        <v>133</v>
      </c>
      <c r="M30" s="78" t="s">
        <v>133</v>
      </c>
      <c r="N30" s="269" t="s">
        <v>133</v>
      </c>
      <c r="O30" s="74">
        <v>6</v>
      </c>
      <c r="P30" s="78">
        <v>1</v>
      </c>
      <c r="Q30" s="311">
        <f>SUM(E30,H30,K30,N30)</f>
        <v>32252</v>
      </c>
      <c r="R30" s="274">
        <v>4</v>
      </c>
      <c r="S30" s="78">
        <v>1</v>
      </c>
      <c r="T30" s="313">
        <v>20656</v>
      </c>
      <c r="U30" s="52"/>
    </row>
    <row r="31" spans="1:21" s="53" customFormat="1" ht="15.75" customHeight="1">
      <c r="A31" s="47"/>
      <c r="B31" s="268" t="s">
        <v>15</v>
      </c>
      <c r="C31" s="269" t="s">
        <v>133</v>
      </c>
      <c r="D31" s="73" t="s">
        <v>133</v>
      </c>
      <c r="E31" s="272" t="s">
        <v>133</v>
      </c>
      <c r="F31" s="270" t="s">
        <v>133</v>
      </c>
      <c r="G31" s="76" t="s">
        <v>133</v>
      </c>
      <c r="H31" s="271" t="s">
        <v>133</v>
      </c>
      <c r="I31" s="272" t="s">
        <v>133</v>
      </c>
      <c r="J31" s="78" t="s">
        <v>133</v>
      </c>
      <c r="K31" s="271" t="s">
        <v>133</v>
      </c>
      <c r="L31" s="272" t="s">
        <v>133</v>
      </c>
      <c r="M31" s="78" t="s">
        <v>133</v>
      </c>
      <c r="N31" s="271" t="s">
        <v>133</v>
      </c>
      <c r="O31" s="74" t="s">
        <v>133</v>
      </c>
      <c r="P31" s="78" t="s">
        <v>133</v>
      </c>
      <c r="Q31" s="314" t="s">
        <v>133</v>
      </c>
      <c r="R31" s="274" t="s">
        <v>133</v>
      </c>
      <c r="S31" s="78" t="s">
        <v>133</v>
      </c>
      <c r="T31" s="313" t="s">
        <v>133</v>
      </c>
      <c r="U31" s="52"/>
    </row>
    <row r="32" spans="1:21" s="53" customFormat="1" ht="15.75" customHeight="1">
      <c r="A32" s="47"/>
      <c r="B32" s="276" t="s">
        <v>16</v>
      </c>
      <c r="C32" s="293">
        <f t="shared" ref="C32:D32" si="4">SUM(C28:C31)</f>
        <v>4</v>
      </c>
      <c r="D32" s="278">
        <f t="shared" si="4"/>
        <v>2</v>
      </c>
      <c r="E32" s="294">
        <f>SUM(E28:E31)</f>
        <v>58837</v>
      </c>
      <c r="F32" s="295">
        <f>SUM(F28:F31)</f>
        <v>7</v>
      </c>
      <c r="G32" s="281" t="s">
        <v>133</v>
      </c>
      <c r="H32" s="296">
        <f>SUM(H28:H31)</f>
        <v>23709</v>
      </c>
      <c r="I32" s="279">
        <f>SUM(I28:I31)</f>
        <v>23</v>
      </c>
      <c r="J32" s="283" t="s">
        <v>133</v>
      </c>
      <c r="K32" s="282">
        <f>SUM(K28:K31)</f>
        <v>40862</v>
      </c>
      <c r="L32" s="294">
        <f>SUM(L28:L31)</f>
        <v>2</v>
      </c>
      <c r="M32" s="283" t="s">
        <v>133</v>
      </c>
      <c r="N32" s="296">
        <f>SUM(N28:N31)</f>
        <v>2719</v>
      </c>
      <c r="O32" s="279">
        <f t="shared" ref="O32:P32" si="5">SUM(O28:O31)</f>
        <v>36</v>
      </c>
      <c r="P32" s="283">
        <f t="shared" si="5"/>
        <v>2</v>
      </c>
      <c r="Q32" s="301">
        <f>SUM(Q28:Q31)</f>
        <v>126127</v>
      </c>
      <c r="R32" s="297">
        <f t="shared" ref="R32:S32" si="6">SUM(R28:R31)</f>
        <v>20</v>
      </c>
      <c r="S32" s="283">
        <f t="shared" si="6"/>
        <v>2</v>
      </c>
      <c r="T32" s="302">
        <f>SUM(T28:T31)</f>
        <v>94369</v>
      </c>
      <c r="U32" s="52"/>
    </row>
    <row r="33" spans="1:21" s="53" customFormat="1" ht="15.75" customHeight="1">
      <c r="A33" s="47"/>
      <c r="B33" s="268" t="s">
        <v>94</v>
      </c>
      <c r="C33" s="269">
        <v>3</v>
      </c>
      <c r="D33" s="73" t="s">
        <v>133</v>
      </c>
      <c r="E33" s="272">
        <v>16406</v>
      </c>
      <c r="F33" s="270">
        <v>14</v>
      </c>
      <c r="G33" s="76" t="s">
        <v>133</v>
      </c>
      <c r="H33" s="271">
        <v>36366</v>
      </c>
      <c r="I33" s="272">
        <v>6</v>
      </c>
      <c r="J33" s="78" t="s">
        <v>133</v>
      </c>
      <c r="K33" s="271">
        <v>8775</v>
      </c>
      <c r="L33" s="272">
        <v>1</v>
      </c>
      <c r="M33" s="78" t="s">
        <v>133</v>
      </c>
      <c r="N33" s="271">
        <v>709</v>
      </c>
      <c r="O33" s="74">
        <v>24</v>
      </c>
      <c r="P33" s="78" t="s">
        <v>133</v>
      </c>
      <c r="Q33" s="311">
        <f t="shared" ref="Q33:Q39" si="7">SUM(E33,H33,K33,N33)</f>
        <v>62256</v>
      </c>
      <c r="R33" s="274">
        <v>13</v>
      </c>
      <c r="S33" s="78" t="s">
        <v>133</v>
      </c>
      <c r="T33" s="313">
        <v>32052</v>
      </c>
      <c r="U33" s="52"/>
    </row>
    <row r="34" spans="1:21" s="53" customFormat="1" ht="15.75" customHeight="1">
      <c r="A34" s="47"/>
      <c r="B34" s="268" t="s">
        <v>17</v>
      </c>
      <c r="C34" s="269" t="s">
        <v>133</v>
      </c>
      <c r="D34" s="73" t="s">
        <v>133</v>
      </c>
      <c r="E34" s="272" t="s">
        <v>133</v>
      </c>
      <c r="F34" s="270">
        <v>19</v>
      </c>
      <c r="G34" s="76" t="s">
        <v>133</v>
      </c>
      <c r="H34" s="271">
        <v>38431</v>
      </c>
      <c r="I34" s="272">
        <v>6</v>
      </c>
      <c r="J34" s="78" t="s">
        <v>133</v>
      </c>
      <c r="K34" s="271">
        <f>7412</f>
        <v>7412</v>
      </c>
      <c r="L34" s="272">
        <v>1</v>
      </c>
      <c r="M34" s="78" t="s">
        <v>133</v>
      </c>
      <c r="N34" s="271">
        <v>1628</v>
      </c>
      <c r="O34" s="74">
        <v>26</v>
      </c>
      <c r="P34" s="78" t="s">
        <v>133</v>
      </c>
      <c r="Q34" s="311">
        <f t="shared" si="7"/>
        <v>47471</v>
      </c>
      <c r="R34" s="274">
        <v>18</v>
      </c>
      <c r="S34" s="78" t="s">
        <v>133</v>
      </c>
      <c r="T34" s="313">
        <v>21871</v>
      </c>
      <c r="U34" s="52"/>
    </row>
    <row r="35" spans="1:21" s="53" customFormat="1" ht="15.75" customHeight="1">
      <c r="A35" s="47"/>
      <c r="B35" s="268" t="s">
        <v>18</v>
      </c>
      <c r="C35" s="269" t="s">
        <v>133</v>
      </c>
      <c r="D35" s="73" t="s">
        <v>133</v>
      </c>
      <c r="E35" s="272" t="s">
        <v>133</v>
      </c>
      <c r="F35" s="270">
        <v>34</v>
      </c>
      <c r="G35" s="76" t="s">
        <v>133</v>
      </c>
      <c r="H35" s="271">
        <v>57419</v>
      </c>
      <c r="I35" s="272">
        <v>6</v>
      </c>
      <c r="J35" s="78" t="s">
        <v>133</v>
      </c>
      <c r="K35" s="271">
        <v>8617</v>
      </c>
      <c r="L35" s="272">
        <v>2</v>
      </c>
      <c r="M35" s="78" t="s">
        <v>133</v>
      </c>
      <c r="N35" s="271">
        <v>1635</v>
      </c>
      <c r="O35" s="74">
        <v>42</v>
      </c>
      <c r="P35" s="78" t="s">
        <v>133</v>
      </c>
      <c r="Q35" s="273">
        <f t="shared" si="7"/>
        <v>67671</v>
      </c>
      <c r="R35" s="274">
        <v>29</v>
      </c>
      <c r="S35" s="78" t="s">
        <v>133</v>
      </c>
      <c r="T35" s="360">
        <f>25079+797</f>
        <v>25876</v>
      </c>
      <c r="U35" s="52"/>
    </row>
    <row r="36" spans="1:21" s="53" customFormat="1" ht="15.75" customHeight="1">
      <c r="A36" s="47"/>
      <c r="B36" s="268" t="s">
        <v>19</v>
      </c>
      <c r="C36" s="72" t="s">
        <v>133</v>
      </c>
      <c r="D36" s="73" t="s">
        <v>133</v>
      </c>
      <c r="E36" s="74" t="s">
        <v>133</v>
      </c>
      <c r="F36" s="75">
        <v>1</v>
      </c>
      <c r="G36" s="76" t="s">
        <v>133</v>
      </c>
      <c r="H36" s="77">
        <v>970</v>
      </c>
      <c r="I36" s="74" t="s">
        <v>133</v>
      </c>
      <c r="J36" s="78" t="s">
        <v>133</v>
      </c>
      <c r="K36" s="77" t="s">
        <v>133</v>
      </c>
      <c r="L36" s="74" t="s">
        <v>133</v>
      </c>
      <c r="M36" s="78" t="s">
        <v>133</v>
      </c>
      <c r="N36" s="72" t="s">
        <v>133</v>
      </c>
      <c r="O36" s="74">
        <v>1</v>
      </c>
      <c r="P36" s="78" t="s">
        <v>133</v>
      </c>
      <c r="Q36" s="311">
        <f t="shared" si="7"/>
        <v>970</v>
      </c>
      <c r="R36" s="80">
        <v>1</v>
      </c>
      <c r="S36" s="78" t="s">
        <v>133</v>
      </c>
      <c r="T36" s="312">
        <v>955</v>
      </c>
      <c r="U36" s="52"/>
    </row>
    <row r="37" spans="1:21" s="53" customFormat="1" ht="15.75" customHeight="1">
      <c r="A37" s="47"/>
      <c r="B37" s="268" t="s">
        <v>20</v>
      </c>
      <c r="C37" s="269" t="s">
        <v>133</v>
      </c>
      <c r="D37" s="73">
        <v>1</v>
      </c>
      <c r="E37" s="272">
        <v>1933</v>
      </c>
      <c r="F37" s="270">
        <v>8</v>
      </c>
      <c r="G37" s="76" t="s">
        <v>133</v>
      </c>
      <c r="H37" s="271">
        <v>14720</v>
      </c>
      <c r="I37" s="74">
        <v>6</v>
      </c>
      <c r="J37" s="78" t="s">
        <v>133</v>
      </c>
      <c r="K37" s="77">
        <v>9317</v>
      </c>
      <c r="L37" s="272" t="s">
        <v>133</v>
      </c>
      <c r="M37" s="78" t="s">
        <v>133</v>
      </c>
      <c r="N37" s="269" t="s">
        <v>133</v>
      </c>
      <c r="O37" s="74">
        <v>14</v>
      </c>
      <c r="P37" s="78">
        <v>1</v>
      </c>
      <c r="Q37" s="273">
        <f t="shared" si="7"/>
        <v>25970</v>
      </c>
      <c r="R37" s="274">
        <v>9</v>
      </c>
      <c r="S37" s="78">
        <v>1</v>
      </c>
      <c r="T37" s="313">
        <v>8234</v>
      </c>
      <c r="U37" s="52"/>
    </row>
    <row r="38" spans="1:21" s="53" customFormat="1" ht="15.75" customHeight="1">
      <c r="A38" s="47"/>
      <c r="B38" s="268" t="s">
        <v>95</v>
      </c>
      <c r="C38" s="269" t="s">
        <v>133</v>
      </c>
      <c r="D38" s="73" t="s">
        <v>133</v>
      </c>
      <c r="E38" s="272">
        <v>2413</v>
      </c>
      <c r="F38" s="270">
        <v>6</v>
      </c>
      <c r="G38" s="76" t="s">
        <v>133</v>
      </c>
      <c r="H38" s="271">
        <v>18456</v>
      </c>
      <c r="I38" s="74">
        <v>2</v>
      </c>
      <c r="J38" s="78" t="s">
        <v>133</v>
      </c>
      <c r="K38" s="77">
        <v>1404</v>
      </c>
      <c r="L38" s="272" t="s">
        <v>133</v>
      </c>
      <c r="M38" s="78" t="s">
        <v>133</v>
      </c>
      <c r="N38" s="269" t="s">
        <v>133</v>
      </c>
      <c r="O38" s="74">
        <v>8</v>
      </c>
      <c r="P38" s="78" t="s">
        <v>133</v>
      </c>
      <c r="Q38" s="311">
        <f t="shared" si="7"/>
        <v>22273</v>
      </c>
      <c r="R38" s="274">
        <v>5</v>
      </c>
      <c r="S38" s="78" t="s">
        <v>133</v>
      </c>
      <c r="T38" s="313">
        <v>15546</v>
      </c>
      <c r="U38" s="52"/>
    </row>
    <row r="39" spans="1:21" s="53" customFormat="1" ht="15.75" customHeight="1">
      <c r="A39" s="47"/>
      <c r="B39" s="268" t="s">
        <v>21</v>
      </c>
      <c r="C39" s="269" t="s">
        <v>133</v>
      </c>
      <c r="D39" s="73">
        <v>1</v>
      </c>
      <c r="E39" s="272">
        <v>5114</v>
      </c>
      <c r="F39" s="270" t="s">
        <v>133</v>
      </c>
      <c r="G39" s="76" t="s">
        <v>133</v>
      </c>
      <c r="H39" s="271" t="s">
        <v>133</v>
      </c>
      <c r="I39" s="74" t="s">
        <v>133</v>
      </c>
      <c r="J39" s="78" t="s">
        <v>133</v>
      </c>
      <c r="K39" s="77" t="s">
        <v>133</v>
      </c>
      <c r="L39" s="272" t="s">
        <v>133</v>
      </c>
      <c r="M39" s="78" t="s">
        <v>133</v>
      </c>
      <c r="N39" s="269" t="s">
        <v>133</v>
      </c>
      <c r="O39" s="74" t="s">
        <v>133</v>
      </c>
      <c r="P39" s="78">
        <v>1</v>
      </c>
      <c r="Q39" s="311">
        <f t="shared" si="7"/>
        <v>5114</v>
      </c>
      <c r="R39" s="274" t="s">
        <v>133</v>
      </c>
      <c r="S39" s="78">
        <v>1</v>
      </c>
      <c r="T39" s="313">
        <v>5114</v>
      </c>
      <c r="U39" s="52"/>
    </row>
    <row r="40" spans="1:21" s="53" customFormat="1" ht="15.75" customHeight="1">
      <c r="A40" s="47"/>
      <c r="B40" s="276" t="s">
        <v>22</v>
      </c>
      <c r="C40" s="293">
        <f t="shared" ref="C40:D40" si="8">SUM(C33:C39)</f>
        <v>3</v>
      </c>
      <c r="D40" s="278">
        <f t="shared" si="8"/>
        <v>2</v>
      </c>
      <c r="E40" s="294">
        <f>SUM(E33:E39)</f>
        <v>25866</v>
      </c>
      <c r="F40" s="295">
        <f>SUM(F33:F39)</f>
        <v>82</v>
      </c>
      <c r="G40" s="281" t="s">
        <v>133</v>
      </c>
      <c r="H40" s="296">
        <f>SUM(H33:H39)</f>
        <v>166362</v>
      </c>
      <c r="I40" s="294">
        <f>SUM(I33:I39)</f>
        <v>26</v>
      </c>
      <c r="J40" s="283" t="s">
        <v>133</v>
      </c>
      <c r="K40" s="296">
        <f>SUM(K33:K39)</f>
        <v>35525</v>
      </c>
      <c r="L40" s="294">
        <f>SUM(L33:L39)</f>
        <v>4</v>
      </c>
      <c r="M40" s="283" t="s">
        <v>133</v>
      </c>
      <c r="N40" s="296">
        <f>SUM(N33:N39)</f>
        <v>3972</v>
      </c>
      <c r="O40" s="279">
        <f t="shared" ref="O40:P40" si="9">SUM(O33:O39)</f>
        <v>115</v>
      </c>
      <c r="P40" s="283">
        <f t="shared" si="9"/>
        <v>2</v>
      </c>
      <c r="Q40" s="301">
        <f>SUM(Q33:Q39)</f>
        <v>231725</v>
      </c>
      <c r="R40" s="297">
        <f t="shared" ref="R40:S40" si="10">SUM(R33:R39)</f>
        <v>75</v>
      </c>
      <c r="S40" s="283">
        <f t="shared" si="10"/>
        <v>2</v>
      </c>
      <c r="T40" s="302">
        <f>SUM(T33:T39)</f>
        <v>109648</v>
      </c>
      <c r="U40" s="52"/>
    </row>
    <row r="41" spans="1:21" s="53" customFormat="1" ht="15.75" customHeight="1">
      <c r="A41" s="47"/>
      <c r="B41" s="268" t="s">
        <v>23</v>
      </c>
      <c r="C41" s="315">
        <v>1</v>
      </c>
      <c r="D41" s="73">
        <v>1</v>
      </c>
      <c r="E41" s="272">
        <v>8555</v>
      </c>
      <c r="F41" s="270">
        <v>2</v>
      </c>
      <c r="G41" s="76" t="s">
        <v>133</v>
      </c>
      <c r="H41" s="271">
        <v>5968</v>
      </c>
      <c r="I41" s="74">
        <v>6</v>
      </c>
      <c r="J41" s="78" t="s">
        <v>133</v>
      </c>
      <c r="K41" s="77">
        <v>4931</v>
      </c>
      <c r="L41" s="272" t="s">
        <v>133</v>
      </c>
      <c r="M41" s="78" t="s">
        <v>133</v>
      </c>
      <c r="N41" s="271" t="s">
        <v>133</v>
      </c>
      <c r="O41" s="74">
        <v>9</v>
      </c>
      <c r="P41" s="78">
        <v>1</v>
      </c>
      <c r="Q41" s="311">
        <f>SUM(E41,H41,K41,N41)</f>
        <v>19454</v>
      </c>
      <c r="R41" s="274">
        <v>2</v>
      </c>
      <c r="S41" s="78">
        <v>1</v>
      </c>
      <c r="T41" s="313">
        <v>14280</v>
      </c>
      <c r="U41" s="52"/>
    </row>
    <row r="42" spans="1:21" s="53" customFormat="1" ht="15.75" customHeight="1">
      <c r="A42" s="47"/>
      <c r="B42" s="268" t="s">
        <v>24</v>
      </c>
      <c r="C42" s="269" t="s">
        <v>133</v>
      </c>
      <c r="D42" s="73" t="s">
        <v>133</v>
      </c>
      <c r="E42" s="272" t="s">
        <v>133</v>
      </c>
      <c r="F42" s="270" t="s">
        <v>133</v>
      </c>
      <c r="G42" s="76" t="s">
        <v>133</v>
      </c>
      <c r="H42" s="271" t="s">
        <v>133</v>
      </c>
      <c r="I42" s="272" t="s">
        <v>133</v>
      </c>
      <c r="J42" s="78" t="s">
        <v>133</v>
      </c>
      <c r="K42" s="271" t="s">
        <v>133</v>
      </c>
      <c r="L42" s="272" t="s">
        <v>133</v>
      </c>
      <c r="M42" s="78" t="s">
        <v>133</v>
      </c>
      <c r="N42" s="271" t="s">
        <v>133</v>
      </c>
      <c r="O42" s="74" t="s">
        <v>133</v>
      </c>
      <c r="P42" s="78" t="s">
        <v>133</v>
      </c>
      <c r="Q42" s="311" t="s">
        <v>133</v>
      </c>
      <c r="R42" s="274" t="s">
        <v>133</v>
      </c>
      <c r="S42" s="78" t="s">
        <v>133</v>
      </c>
      <c r="T42" s="313" t="s">
        <v>133</v>
      </c>
      <c r="U42" s="52"/>
    </row>
    <row r="43" spans="1:21" s="53" customFormat="1" ht="15.75" customHeight="1">
      <c r="A43" s="47"/>
      <c r="B43" s="268" t="s">
        <v>25</v>
      </c>
      <c r="C43" s="315" t="s">
        <v>133</v>
      </c>
      <c r="D43" s="73" t="s">
        <v>133</v>
      </c>
      <c r="E43" s="272" t="s">
        <v>133</v>
      </c>
      <c r="F43" s="270">
        <v>2</v>
      </c>
      <c r="G43" s="76" t="s">
        <v>133</v>
      </c>
      <c r="H43" s="271">
        <v>6023</v>
      </c>
      <c r="I43" s="74">
        <v>1</v>
      </c>
      <c r="J43" s="78" t="s">
        <v>133</v>
      </c>
      <c r="K43" s="77">
        <v>1542</v>
      </c>
      <c r="L43" s="272" t="s">
        <v>133</v>
      </c>
      <c r="M43" s="78" t="s">
        <v>133</v>
      </c>
      <c r="N43" s="271" t="s">
        <v>133</v>
      </c>
      <c r="O43" s="74">
        <v>3</v>
      </c>
      <c r="P43" s="78" t="s">
        <v>133</v>
      </c>
      <c r="Q43" s="311">
        <f t="shared" ref="Q43:Q45" si="11">SUM(E43,H43,K43,N43)</f>
        <v>7565</v>
      </c>
      <c r="R43" s="274">
        <v>3</v>
      </c>
      <c r="S43" s="78" t="s">
        <v>133</v>
      </c>
      <c r="T43" s="313">
        <v>3520</v>
      </c>
      <c r="U43" s="52"/>
    </row>
    <row r="44" spans="1:21" s="53" customFormat="1" ht="15.75" customHeight="1">
      <c r="A44" s="47"/>
      <c r="B44" s="268" t="s">
        <v>26</v>
      </c>
      <c r="C44" s="72" t="s">
        <v>133</v>
      </c>
      <c r="D44" s="73" t="s">
        <v>133</v>
      </c>
      <c r="E44" s="74" t="s">
        <v>133</v>
      </c>
      <c r="F44" s="75">
        <v>3</v>
      </c>
      <c r="G44" s="76" t="s">
        <v>133</v>
      </c>
      <c r="H44" s="77">
        <v>17881</v>
      </c>
      <c r="I44" s="74">
        <v>5</v>
      </c>
      <c r="J44" s="78" t="s">
        <v>133</v>
      </c>
      <c r="K44" s="77">
        <v>4050</v>
      </c>
      <c r="L44" s="74" t="s">
        <v>133</v>
      </c>
      <c r="M44" s="78" t="s">
        <v>133</v>
      </c>
      <c r="N44" s="72" t="s">
        <v>133</v>
      </c>
      <c r="O44" s="74">
        <v>8</v>
      </c>
      <c r="P44" s="78" t="s">
        <v>133</v>
      </c>
      <c r="Q44" s="311">
        <f t="shared" si="11"/>
        <v>21931</v>
      </c>
      <c r="R44" s="80">
        <v>3</v>
      </c>
      <c r="S44" s="78" t="s">
        <v>133</v>
      </c>
      <c r="T44" s="312">
        <v>12474</v>
      </c>
      <c r="U44" s="52"/>
    </row>
    <row r="45" spans="1:21" s="53" customFormat="1" ht="15.75" customHeight="1">
      <c r="A45" s="47"/>
      <c r="B45" s="268" t="s">
        <v>96</v>
      </c>
      <c r="C45" s="269">
        <v>3</v>
      </c>
      <c r="D45" s="73">
        <v>1</v>
      </c>
      <c r="E45" s="272">
        <v>17756</v>
      </c>
      <c r="F45" s="270">
        <v>20</v>
      </c>
      <c r="G45" s="76" t="s">
        <v>133</v>
      </c>
      <c r="H45" s="271">
        <v>61777</v>
      </c>
      <c r="I45" s="74">
        <v>14</v>
      </c>
      <c r="J45" s="78" t="s">
        <v>133</v>
      </c>
      <c r="K45" s="77">
        <v>23973</v>
      </c>
      <c r="L45" s="272">
        <v>1</v>
      </c>
      <c r="M45" s="78" t="s">
        <v>133</v>
      </c>
      <c r="N45" s="271">
        <v>4075</v>
      </c>
      <c r="O45" s="74">
        <v>38</v>
      </c>
      <c r="P45" s="78">
        <v>1</v>
      </c>
      <c r="Q45" s="311">
        <f t="shared" si="11"/>
        <v>107581</v>
      </c>
      <c r="R45" s="274">
        <v>18</v>
      </c>
      <c r="S45" s="78">
        <v>1</v>
      </c>
      <c r="T45" s="313">
        <f>66117+1080+114.74</f>
        <v>67311.740000000005</v>
      </c>
      <c r="U45" s="52"/>
    </row>
    <row r="46" spans="1:21" s="53" customFormat="1" ht="15.75" customHeight="1">
      <c r="A46" s="47"/>
      <c r="B46" s="316" t="s">
        <v>27</v>
      </c>
      <c r="C46" s="296">
        <f t="shared" ref="C46:D46" si="12">SUM(C41:C45)</f>
        <v>4</v>
      </c>
      <c r="D46" s="278">
        <f t="shared" si="12"/>
        <v>2</v>
      </c>
      <c r="E46" s="294">
        <f>SUM(E41:E45)</f>
        <v>26311</v>
      </c>
      <c r="F46" s="295">
        <f>SUM(F41:F45)</f>
        <v>27</v>
      </c>
      <c r="G46" s="281" t="s">
        <v>133</v>
      </c>
      <c r="H46" s="296">
        <f>SUM(H41:H45)</f>
        <v>91649</v>
      </c>
      <c r="I46" s="294">
        <f>SUM(I41:I45)</f>
        <v>26</v>
      </c>
      <c r="J46" s="283" t="s">
        <v>133</v>
      </c>
      <c r="K46" s="296">
        <f>SUM(K41:K45)</f>
        <v>34496</v>
      </c>
      <c r="L46" s="294">
        <f>SUM(L41:L45)</f>
        <v>1</v>
      </c>
      <c r="M46" s="283" t="s">
        <v>133</v>
      </c>
      <c r="N46" s="296">
        <f>SUM(N41:N45)</f>
        <v>4075</v>
      </c>
      <c r="O46" s="279">
        <f t="shared" ref="O46:P46" si="13">SUM(O41:O45)</f>
        <v>58</v>
      </c>
      <c r="P46" s="283">
        <f t="shared" si="13"/>
        <v>2</v>
      </c>
      <c r="Q46" s="301">
        <f>SUM(Q41:Q45)</f>
        <v>156531</v>
      </c>
      <c r="R46" s="297">
        <f t="shared" ref="R46:S46" si="14">SUM(R41:R45)</f>
        <v>26</v>
      </c>
      <c r="S46" s="283">
        <f t="shared" si="14"/>
        <v>2</v>
      </c>
      <c r="T46" s="302">
        <f>SUM(T41:T45)</f>
        <v>97585.74</v>
      </c>
      <c r="U46" s="52"/>
    </row>
    <row r="47" spans="1:21" s="53" customFormat="1" ht="15.75" customHeight="1">
      <c r="A47" s="47"/>
      <c r="B47" s="268" t="s">
        <v>28</v>
      </c>
      <c r="C47" s="269">
        <v>2</v>
      </c>
      <c r="D47" s="73">
        <v>1</v>
      </c>
      <c r="E47" s="272">
        <v>40687</v>
      </c>
      <c r="F47" s="270">
        <v>30</v>
      </c>
      <c r="G47" s="76" t="s">
        <v>133</v>
      </c>
      <c r="H47" s="362">
        <f>151814.15+221.48+660.98+1232.24+852.13</f>
        <v>154780.98000000001</v>
      </c>
      <c r="I47" s="74">
        <v>40</v>
      </c>
      <c r="J47" s="78" t="s">
        <v>133</v>
      </c>
      <c r="K47" s="77">
        <f>85106+425.91+580+755.04</f>
        <v>86866.95</v>
      </c>
      <c r="L47" s="272" t="s">
        <v>133</v>
      </c>
      <c r="M47" s="78" t="s">
        <v>133</v>
      </c>
      <c r="N47" s="271" t="s">
        <v>133</v>
      </c>
      <c r="O47" s="74">
        <v>71</v>
      </c>
      <c r="P47" s="78">
        <v>1</v>
      </c>
      <c r="Q47" s="311">
        <f>SUM(E47,H47,K47,N47)</f>
        <v>282334.93</v>
      </c>
      <c r="R47" s="274">
        <v>57</v>
      </c>
      <c r="S47" s="78">
        <v>1</v>
      </c>
      <c r="T47" s="360">
        <f>199154.65+2364+2746.1+2468.4+498</f>
        <v>207231.15</v>
      </c>
      <c r="U47" s="52"/>
    </row>
    <row r="48" spans="1:21" s="53" customFormat="1" ht="15.75" customHeight="1">
      <c r="A48" s="47"/>
      <c r="B48" s="268" t="s">
        <v>106</v>
      </c>
      <c r="C48" s="269" t="s">
        <v>133</v>
      </c>
      <c r="D48" s="73" t="s">
        <v>133</v>
      </c>
      <c r="E48" s="272" t="s">
        <v>133</v>
      </c>
      <c r="F48" s="270" t="s">
        <v>133</v>
      </c>
      <c r="G48" s="76" t="s">
        <v>133</v>
      </c>
      <c r="H48" s="317" t="s">
        <v>133</v>
      </c>
      <c r="I48" s="74" t="s">
        <v>133</v>
      </c>
      <c r="J48" s="78" t="s">
        <v>133</v>
      </c>
      <c r="K48" s="77" t="s">
        <v>133</v>
      </c>
      <c r="L48" s="272" t="s">
        <v>133</v>
      </c>
      <c r="M48" s="78" t="s">
        <v>133</v>
      </c>
      <c r="N48" s="271" t="s">
        <v>133</v>
      </c>
      <c r="O48" s="74" t="s">
        <v>133</v>
      </c>
      <c r="P48" s="78" t="s">
        <v>133</v>
      </c>
      <c r="Q48" s="311" t="s">
        <v>133</v>
      </c>
      <c r="R48" s="274" t="s">
        <v>133</v>
      </c>
      <c r="S48" s="78" t="s">
        <v>133</v>
      </c>
      <c r="T48" s="313" t="s">
        <v>133</v>
      </c>
      <c r="U48" s="52"/>
    </row>
    <row r="49" spans="1:21" s="53" customFormat="1" ht="15.75" customHeight="1">
      <c r="A49" s="47"/>
      <c r="B49" s="318" t="s">
        <v>29</v>
      </c>
      <c r="C49" s="319">
        <f t="shared" ref="C49:D49" si="15">SUM(C47:C48)</f>
        <v>2</v>
      </c>
      <c r="D49" s="320">
        <f t="shared" si="15"/>
        <v>1</v>
      </c>
      <c r="E49" s="321">
        <f>SUM(E47:E48)</f>
        <v>40687</v>
      </c>
      <c r="F49" s="322">
        <f>SUM(F47:F48)</f>
        <v>30</v>
      </c>
      <c r="G49" s="323" t="s">
        <v>133</v>
      </c>
      <c r="H49" s="324">
        <f>SUM(H47:H48)</f>
        <v>154780.98000000001</v>
      </c>
      <c r="I49" s="256">
        <f>SUM(I47:I48)</f>
        <v>40</v>
      </c>
      <c r="J49" s="325" t="s">
        <v>133</v>
      </c>
      <c r="K49" s="326">
        <f>SUM(K47:K48)</f>
        <v>86866.95</v>
      </c>
      <c r="L49" s="321" t="s">
        <v>133</v>
      </c>
      <c r="M49" s="325" t="s">
        <v>133</v>
      </c>
      <c r="N49" s="319" t="s">
        <v>133</v>
      </c>
      <c r="O49" s="256">
        <f t="shared" ref="O49:P49" si="16">SUM(O47:O48)</f>
        <v>71</v>
      </c>
      <c r="P49" s="325">
        <f t="shared" si="16"/>
        <v>1</v>
      </c>
      <c r="Q49" s="327">
        <f>SUM(Q47:Q48)</f>
        <v>282334.93</v>
      </c>
      <c r="R49" s="328">
        <f t="shared" ref="R49:S49" si="17">SUM(R47:R48)</f>
        <v>57</v>
      </c>
      <c r="S49" s="325">
        <f t="shared" si="17"/>
        <v>1</v>
      </c>
      <c r="T49" s="329">
        <f>SUM(T47:T48)</f>
        <v>207231.15</v>
      </c>
      <c r="U49" s="52"/>
    </row>
    <row r="50" spans="1:21" s="53" customFormat="1" ht="15.75" customHeight="1">
      <c r="A50" s="47"/>
      <c r="B50" s="330" t="s">
        <v>30</v>
      </c>
      <c r="C50" s="258" t="s">
        <v>133</v>
      </c>
      <c r="D50" s="259">
        <v>1</v>
      </c>
      <c r="E50" s="260">
        <v>5879</v>
      </c>
      <c r="F50" s="261">
        <v>14</v>
      </c>
      <c r="G50" s="262" t="s">
        <v>133</v>
      </c>
      <c r="H50" s="363">
        <f>19632+360.6+280+480</f>
        <v>20752.599999999999</v>
      </c>
      <c r="I50" s="260">
        <v>10</v>
      </c>
      <c r="J50" s="264" t="s">
        <v>133</v>
      </c>
      <c r="K50" s="263">
        <v>15626</v>
      </c>
      <c r="L50" s="260" t="s">
        <v>133</v>
      </c>
      <c r="M50" s="264" t="s">
        <v>133</v>
      </c>
      <c r="N50" s="258" t="s">
        <v>133</v>
      </c>
      <c r="O50" s="260">
        <v>24</v>
      </c>
      <c r="P50" s="264">
        <v>1</v>
      </c>
      <c r="Q50" s="331">
        <f t="shared" ref="Q50:Q52" si="18">SUM(E50,H50,K50,N50)</f>
        <v>42257.599999999999</v>
      </c>
      <c r="R50" s="266">
        <v>16</v>
      </c>
      <c r="S50" s="264">
        <v>1</v>
      </c>
      <c r="T50" s="332">
        <v>10141</v>
      </c>
      <c r="U50" s="52"/>
    </row>
    <row r="51" spans="1:21" s="53" customFormat="1" ht="15.75" customHeight="1">
      <c r="A51" s="47"/>
      <c r="B51" s="268" t="s">
        <v>31</v>
      </c>
      <c r="C51" s="269" t="s">
        <v>133</v>
      </c>
      <c r="D51" s="73">
        <v>1</v>
      </c>
      <c r="E51" s="272">
        <v>10343</v>
      </c>
      <c r="F51" s="270">
        <v>3</v>
      </c>
      <c r="G51" s="76" t="s">
        <v>133</v>
      </c>
      <c r="H51" s="271">
        <v>7346</v>
      </c>
      <c r="I51" s="74">
        <v>36</v>
      </c>
      <c r="J51" s="78" t="s">
        <v>133</v>
      </c>
      <c r="K51" s="77">
        <v>43912</v>
      </c>
      <c r="L51" s="272">
        <v>1</v>
      </c>
      <c r="M51" s="78" t="s">
        <v>133</v>
      </c>
      <c r="N51" s="271">
        <v>800</v>
      </c>
      <c r="O51" s="74">
        <v>40</v>
      </c>
      <c r="P51" s="78">
        <v>1</v>
      </c>
      <c r="Q51" s="311">
        <f t="shared" si="18"/>
        <v>62401</v>
      </c>
      <c r="R51" s="274">
        <v>35</v>
      </c>
      <c r="S51" s="78">
        <v>1</v>
      </c>
      <c r="T51" s="313">
        <v>34974</v>
      </c>
      <c r="U51" s="52"/>
    </row>
    <row r="52" spans="1:21" s="53" customFormat="1" ht="15.75" customHeight="1">
      <c r="A52" s="47"/>
      <c r="B52" s="268" t="s">
        <v>32</v>
      </c>
      <c r="C52" s="269">
        <v>1</v>
      </c>
      <c r="D52" s="73" t="s">
        <v>133</v>
      </c>
      <c r="E52" s="272">
        <v>7268</v>
      </c>
      <c r="F52" s="270">
        <v>6</v>
      </c>
      <c r="G52" s="76" t="s">
        <v>133</v>
      </c>
      <c r="H52" s="271">
        <v>16359</v>
      </c>
      <c r="I52" s="74">
        <v>2</v>
      </c>
      <c r="J52" s="78" t="s">
        <v>133</v>
      </c>
      <c r="K52" s="77">
        <v>4130</v>
      </c>
      <c r="L52" s="272">
        <v>1</v>
      </c>
      <c r="M52" s="78" t="s">
        <v>133</v>
      </c>
      <c r="N52" s="271">
        <v>1137</v>
      </c>
      <c r="O52" s="74">
        <v>10</v>
      </c>
      <c r="P52" s="78" t="s">
        <v>133</v>
      </c>
      <c r="Q52" s="311">
        <f t="shared" si="18"/>
        <v>28894</v>
      </c>
      <c r="R52" s="274">
        <v>8</v>
      </c>
      <c r="S52" s="78" t="s">
        <v>133</v>
      </c>
      <c r="T52" s="313">
        <v>27344</v>
      </c>
      <c r="U52" s="52"/>
    </row>
    <row r="53" spans="1:21" s="53" customFormat="1" ht="15.75" customHeight="1">
      <c r="A53" s="47"/>
      <c r="B53" s="276" t="s">
        <v>33</v>
      </c>
      <c r="C53" s="293">
        <f t="shared" ref="C53:D53" si="19">SUM(C50:C52)</f>
        <v>1</v>
      </c>
      <c r="D53" s="278">
        <f t="shared" si="19"/>
        <v>2</v>
      </c>
      <c r="E53" s="294">
        <f>SUM(E50:E52)</f>
        <v>23490</v>
      </c>
      <c r="F53" s="295">
        <f>SUM(F50:F52)</f>
        <v>23</v>
      </c>
      <c r="G53" s="281" t="s">
        <v>133</v>
      </c>
      <c r="H53" s="296">
        <f>SUM(H50:H52)</f>
        <v>44457.599999999999</v>
      </c>
      <c r="I53" s="294">
        <f>SUM(I50:I52)</f>
        <v>48</v>
      </c>
      <c r="J53" s="283" t="s">
        <v>133</v>
      </c>
      <c r="K53" s="296">
        <f>SUM(K50:K52)</f>
        <v>63668</v>
      </c>
      <c r="L53" s="294">
        <f>SUM(L50:L52)</f>
        <v>2</v>
      </c>
      <c r="M53" s="283" t="s">
        <v>133</v>
      </c>
      <c r="N53" s="296">
        <f>SUM(N50:N52)</f>
        <v>1937</v>
      </c>
      <c r="O53" s="279">
        <f t="shared" ref="O53:P53" si="20">SUM(O50:O52)</f>
        <v>74</v>
      </c>
      <c r="P53" s="283">
        <f t="shared" si="20"/>
        <v>2</v>
      </c>
      <c r="Q53" s="301">
        <f>SUM(Q50:Q52)</f>
        <v>133552.6</v>
      </c>
      <c r="R53" s="297">
        <f t="shared" ref="R53:S53" si="21">SUM(R50:R52)</f>
        <v>59</v>
      </c>
      <c r="S53" s="283">
        <f t="shared" si="21"/>
        <v>2</v>
      </c>
      <c r="T53" s="302">
        <f>SUM(T50:T52)</f>
        <v>72459</v>
      </c>
      <c r="U53" s="52"/>
    </row>
    <row r="54" spans="1:21" s="53" customFormat="1" ht="15.75" customHeight="1">
      <c r="A54" s="47"/>
      <c r="B54" s="268" t="s">
        <v>34</v>
      </c>
      <c r="C54" s="269" t="s">
        <v>133</v>
      </c>
      <c r="D54" s="73" t="s">
        <v>133</v>
      </c>
      <c r="E54" s="272" t="s">
        <v>133</v>
      </c>
      <c r="F54" s="270">
        <v>8</v>
      </c>
      <c r="G54" s="76" t="s">
        <v>133</v>
      </c>
      <c r="H54" s="271">
        <v>19890</v>
      </c>
      <c r="I54" s="272">
        <v>7</v>
      </c>
      <c r="J54" s="78" t="s">
        <v>133</v>
      </c>
      <c r="K54" s="271">
        <v>9967</v>
      </c>
      <c r="L54" s="272">
        <v>2</v>
      </c>
      <c r="M54" s="78" t="s">
        <v>133</v>
      </c>
      <c r="N54" s="271">
        <v>5130</v>
      </c>
      <c r="O54" s="74">
        <v>17</v>
      </c>
      <c r="P54" s="78" t="s">
        <v>133</v>
      </c>
      <c r="Q54" s="311">
        <f t="shared" ref="Q54:Q63" si="22">SUM(E54,H54,K54,N54)</f>
        <v>34987</v>
      </c>
      <c r="R54" s="274">
        <v>3</v>
      </c>
      <c r="S54" s="78" t="s">
        <v>133</v>
      </c>
      <c r="T54" s="313">
        <v>5226</v>
      </c>
      <c r="U54" s="52"/>
    </row>
    <row r="55" spans="1:21" s="53" customFormat="1" ht="15.75" customHeight="1">
      <c r="A55" s="47"/>
      <c r="B55" s="268" t="s">
        <v>35</v>
      </c>
      <c r="C55" s="269" t="s">
        <v>133</v>
      </c>
      <c r="D55" s="73" t="s">
        <v>133</v>
      </c>
      <c r="E55" s="272" t="s">
        <v>133</v>
      </c>
      <c r="F55" s="270">
        <v>1</v>
      </c>
      <c r="G55" s="76" t="s">
        <v>133</v>
      </c>
      <c r="H55" s="271">
        <v>330</v>
      </c>
      <c r="I55" s="272">
        <v>7</v>
      </c>
      <c r="J55" s="78" t="s">
        <v>133</v>
      </c>
      <c r="K55" s="271">
        <v>14407</v>
      </c>
      <c r="L55" s="272">
        <v>2</v>
      </c>
      <c r="M55" s="78" t="s">
        <v>133</v>
      </c>
      <c r="N55" s="271">
        <v>3613</v>
      </c>
      <c r="O55" s="74">
        <v>10</v>
      </c>
      <c r="P55" s="78" t="s">
        <v>133</v>
      </c>
      <c r="Q55" s="311">
        <f t="shared" si="22"/>
        <v>18350</v>
      </c>
      <c r="R55" s="274">
        <v>4</v>
      </c>
      <c r="S55" s="78" t="s">
        <v>133</v>
      </c>
      <c r="T55" s="313">
        <v>3820</v>
      </c>
      <c r="U55" s="52"/>
    </row>
    <row r="56" spans="1:21" s="53" customFormat="1" ht="15.75" customHeight="1">
      <c r="A56" s="47"/>
      <c r="B56" s="268" t="s">
        <v>88</v>
      </c>
      <c r="C56" s="72" t="s">
        <v>133</v>
      </c>
      <c r="D56" s="73">
        <v>1</v>
      </c>
      <c r="E56" s="74">
        <v>3330</v>
      </c>
      <c r="F56" s="75">
        <v>13</v>
      </c>
      <c r="G56" s="76" t="s">
        <v>133</v>
      </c>
      <c r="H56" s="77">
        <v>55750</v>
      </c>
      <c r="I56" s="74">
        <v>29</v>
      </c>
      <c r="J56" s="78" t="s">
        <v>133</v>
      </c>
      <c r="K56" s="77">
        <v>57306</v>
      </c>
      <c r="L56" s="74">
        <v>1</v>
      </c>
      <c r="M56" s="78" t="s">
        <v>133</v>
      </c>
      <c r="N56" s="72">
        <v>1494</v>
      </c>
      <c r="O56" s="74">
        <v>43</v>
      </c>
      <c r="P56" s="78">
        <v>1</v>
      </c>
      <c r="Q56" s="311">
        <f t="shared" si="22"/>
        <v>117880</v>
      </c>
      <c r="R56" s="80">
        <v>12</v>
      </c>
      <c r="S56" s="78">
        <v>1</v>
      </c>
      <c r="T56" s="312">
        <v>58674</v>
      </c>
      <c r="U56" s="52"/>
    </row>
    <row r="57" spans="1:21" s="53" customFormat="1" ht="15.75" customHeight="1">
      <c r="A57" s="47"/>
      <c r="B57" s="268" t="s">
        <v>36</v>
      </c>
      <c r="C57" s="269" t="s">
        <v>133</v>
      </c>
      <c r="D57" s="73">
        <v>1</v>
      </c>
      <c r="E57" s="272">
        <v>1683</v>
      </c>
      <c r="F57" s="270">
        <v>5</v>
      </c>
      <c r="G57" s="76" t="s">
        <v>133</v>
      </c>
      <c r="H57" s="271">
        <f>52765+278+1490.48</f>
        <v>54533.48</v>
      </c>
      <c r="I57" s="272">
        <v>8</v>
      </c>
      <c r="J57" s="78" t="s">
        <v>133</v>
      </c>
      <c r="K57" s="271">
        <v>16678</v>
      </c>
      <c r="L57" s="272">
        <v>1</v>
      </c>
      <c r="M57" s="78" t="s">
        <v>133</v>
      </c>
      <c r="N57" s="271">
        <v>2230</v>
      </c>
      <c r="O57" s="74">
        <v>14</v>
      </c>
      <c r="P57" s="78">
        <v>1</v>
      </c>
      <c r="Q57" s="311">
        <f t="shared" si="22"/>
        <v>75124.48000000001</v>
      </c>
      <c r="R57" s="274">
        <v>5</v>
      </c>
      <c r="S57" s="78">
        <v>1</v>
      </c>
      <c r="T57" s="360">
        <f>44165.1+557.76+1480</f>
        <v>46202.86</v>
      </c>
      <c r="U57" s="52"/>
    </row>
    <row r="58" spans="1:21" s="53" customFormat="1" ht="15.75" customHeight="1">
      <c r="A58" s="47"/>
      <c r="B58" s="268" t="s">
        <v>37</v>
      </c>
      <c r="C58" s="269" t="s">
        <v>133</v>
      </c>
      <c r="D58" s="73" t="s">
        <v>133</v>
      </c>
      <c r="E58" s="272" t="s">
        <v>133</v>
      </c>
      <c r="F58" s="270">
        <v>1</v>
      </c>
      <c r="G58" s="76" t="s">
        <v>133</v>
      </c>
      <c r="H58" s="271">
        <v>1971</v>
      </c>
      <c r="I58" s="74">
        <v>12</v>
      </c>
      <c r="J58" s="78" t="s">
        <v>133</v>
      </c>
      <c r="K58" s="77">
        <v>9380</v>
      </c>
      <c r="L58" s="272">
        <v>2</v>
      </c>
      <c r="M58" s="78" t="s">
        <v>133</v>
      </c>
      <c r="N58" s="271">
        <v>4962</v>
      </c>
      <c r="O58" s="74">
        <v>15</v>
      </c>
      <c r="P58" s="78" t="s">
        <v>133</v>
      </c>
      <c r="Q58" s="311">
        <f t="shared" si="22"/>
        <v>16313</v>
      </c>
      <c r="R58" s="274">
        <v>3</v>
      </c>
      <c r="S58" s="78" t="s">
        <v>133</v>
      </c>
      <c r="T58" s="313">
        <v>1319</v>
      </c>
      <c r="U58" s="52"/>
    </row>
    <row r="59" spans="1:21" s="53" customFormat="1" ht="15.75" customHeight="1">
      <c r="A59" s="47"/>
      <c r="B59" s="268" t="s">
        <v>38</v>
      </c>
      <c r="C59" s="269">
        <v>1</v>
      </c>
      <c r="D59" s="73" t="s">
        <v>133</v>
      </c>
      <c r="E59" s="272">
        <v>14965</v>
      </c>
      <c r="F59" s="270">
        <v>11</v>
      </c>
      <c r="G59" s="76" t="s">
        <v>133</v>
      </c>
      <c r="H59" s="362">
        <f>92691.76+463.72+360.88+413.55+204.5</f>
        <v>94134.41</v>
      </c>
      <c r="I59" s="74">
        <v>14</v>
      </c>
      <c r="J59" s="78" t="s">
        <v>133</v>
      </c>
      <c r="K59" s="77">
        <v>29672</v>
      </c>
      <c r="L59" s="272">
        <v>1</v>
      </c>
      <c r="M59" s="78" t="s">
        <v>133</v>
      </c>
      <c r="N59" s="271">
        <v>2229</v>
      </c>
      <c r="O59" s="74">
        <v>27</v>
      </c>
      <c r="P59" s="78" t="s">
        <v>133</v>
      </c>
      <c r="Q59" s="311">
        <f t="shared" si="22"/>
        <v>141000.41</v>
      </c>
      <c r="R59" s="274">
        <v>13</v>
      </c>
      <c r="S59" s="78" t="s">
        <v>133</v>
      </c>
      <c r="T59" s="313">
        <f>102747+335.6</f>
        <v>103082.6</v>
      </c>
      <c r="U59" s="52"/>
    </row>
    <row r="60" spans="1:21" s="53" customFormat="1" ht="15.75" customHeight="1">
      <c r="A60" s="47"/>
      <c r="B60" s="268" t="s">
        <v>39</v>
      </c>
      <c r="C60" s="72" t="s">
        <v>133</v>
      </c>
      <c r="D60" s="73">
        <v>1</v>
      </c>
      <c r="E60" s="74">
        <v>11645</v>
      </c>
      <c r="F60" s="75">
        <v>2</v>
      </c>
      <c r="G60" s="76">
        <v>1</v>
      </c>
      <c r="H60" s="77">
        <v>24016</v>
      </c>
      <c r="I60" s="74">
        <v>4</v>
      </c>
      <c r="J60" s="78">
        <v>1</v>
      </c>
      <c r="K60" s="77">
        <v>16846</v>
      </c>
      <c r="L60" s="74" t="s">
        <v>133</v>
      </c>
      <c r="M60" s="78" t="s">
        <v>133</v>
      </c>
      <c r="N60" s="72" t="s">
        <v>133</v>
      </c>
      <c r="O60" s="74">
        <v>6</v>
      </c>
      <c r="P60" s="78">
        <v>3</v>
      </c>
      <c r="Q60" s="311">
        <f t="shared" si="22"/>
        <v>52507</v>
      </c>
      <c r="R60" s="80">
        <v>2</v>
      </c>
      <c r="S60" s="78">
        <v>3</v>
      </c>
      <c r="T60" s="312">
        <v>37465</v>
      </c>
      <c r="U60" s="52"/>
    </row>
    <row r="61" spans="1:21" s="53" customFormat="1" ht="15.75" customHeight="1">
      <c r="A61" s="47"/>
      <c r="B61" s="268" t="s">
        <v>40</v>
      </c>
      <c r="C61" s="315" t="s">
        <v>133</v>
      </c>
      <c r="D61" s="73">
        <v>1</v>
      </c>
      <c r="E61" s="272">
        <v>21994</v>
      </c>
      <c r="F61" s="270">
        <v>14</v>
      </c>
      <c r="G61" s="76">
        <v>2</v>
      </c>
      <c r="H61" s="362">
        <f>97661.71+1021.8+1213.8+685.62+520</f>
        <v>101102.93000000001</v>
      </c>
      <c r="I61" s="74">
        <v>5</v>
      </c>
      <c r="J61" s="78" t="s">
        <v>133</v>
      </c>
      <c r="K61" s="77">
        <v>17203</v>
      </c>
      <c r="L61" s="272" t="s">
        <v>133</v>
      </c>
      <c r="M61" s="78" t="s">
        <v>133</v>
      </c>
      <c r="N61" s="271" t="s">
        <v>133</v>
      </c>
      <c r="O61" s="74">
        <v>19</v>
      </c>
      <c r="P61" s="78">
        <v>3</v>
      </c>
      <c r="Q61" s="311">
        <f t="shared" si="22"/>
        <v>140299.93</v>
      </c>
      <c r="R61" s="274">
        <v>12</v>
      </c>
      <c r="S61" s="78">
        <v>2</v>
      </c>
      <c r="T61" s="313">
        <f>89473+723.92</f>
        <v>90196.92</v>
      </c>
      <c r="U61" s="52"/>
    </row>
    <row r="62" spans="1:21" s="53" customFormat="1" ht="15.75" customHeight="1">
      <c r="A62" s="47"/>
      <c r="B62" s="268" t="s">
        <v>41</v>
      </c>
      <c r="C62" s="315" t="s">
        <v>133</v>
      </c>
      <c r="D62" s="73">
        <v>1</v>
      </c>
      <c r="E62" s="272">
        <v>7377</v>
      </c>
      <c r="F62" s="270">
        <v>5</v>
      </c>
      <c r="G62" s="76" t="s">
        <v>133</v>
      </c>
      <c r="H62" s="271">
        <v>11117</v>
      </c>
      <c r="I62" s="74">
        <v>5</v>
      </c>
      <c r="J62" s="78" t="s">
        <v>133</v>
      </c>
      <c r="K62" s="77">
        <v>10714</v>
      </c>
      <c r="L62" s="272">
        <v>1</v>
      </c>
      <c r="M62" s="78" t="s">
        <v>133</v>
      </c>
      <c r="N62" s="269">
        <v>2290</v>
      </c>
      <c r="O62" s="74">
        <v>11</v>
      </c>
      <c r="P62" s="78">
        <v>1</v>
      </c>
      <c r="Q62" s="311">
        <f t="shared" si="22"/>
        <v>31498</v>
      </c>
      <c r="R62" s="274">
        <v>3</v>
      </c>
      <c r="S62" s="78">
        <v>1</v>
      </c>
      <c r="T62" s="313">
        <v>18483</v>
      </c>
      <c r="U62" s="52"/>
    </row>
    <row r="63" spans="1:21" s="53" customFormat="1" ht="15.75" customHeight="1">
      <c r="A63" s="47"/>
      <c r="B63" s="268" t="s">
        <v>42</v>
      </c>
      <c r="C63" s="269" t="s">
        <v>133</v>
      </c>
      <c r="D63" s="73" t="s">
        <v>133</v>
      </c>
      <c r="E63" s="272" t="s">
        <v>133</v>
      </c>
      <c r="F63" s="270">
        <v>9</v>
      </c>
      <c r="G63" s="76" t="s">
        <v>133</v>
      </c>
      <c r="H63" s="362">
        <f>70793.82+1527.79+1439.8+1497.2+110</f>
        <v>75368.61</v>
      </c>
      <c r="I63" s="74">
        <v>10</v>
      </c>
      <c r="J63" s="78" t="s">
        <v>133</v>
      </c>
      <c r="K63" s="77">
        <v>18913</v>
      </c>
      <c r="L63" s="272">
        <v>2</v>
      </c>
      <c r="M63" s="78" t="s">
        <v>133</v>
      </c>
      <c r="N63" s="269">
        <v>4638</v>
      </c>
      <c r="O63" s="74">
        <v>21</v>
      </c>
      <c r="P63" s="78" t="s">
        <v>133</v>
      </c>
      <c r="Q63" s="311">
        <f t="shared" si="22"/>
        <v>98919.61</v>
      </c>
      <c r="R63" s="274">
        <v>15</v>
      </c>
      <c r="S63" s="78" t="s">
        <v>133</v>
      </c>
      <c r="T63" s="360">
        <f>67228.29+869.83+340+420+330+923.09+158+409.11</f>
        <v>70678.319999999992</v>
      </c>
      <c r="U63" s="52"/>
    </row>
    <row r="64" spans="1:21" s="53" customFormat="1" ht="15.75" customHeight="1">
      <c r="A64" s="47"/>
      <c r="B64" s="276" t="s">
        <v>43</v>
      </c>
      <c r="C64" s="293">
        <f t="shared" ref="C64:D64" si="23">SUM(C54:C63)</f>
        <v>1</v>
      </c>
      <c r="D64" s="278">
        <f t="shared" si="23"/>
        <v>5</v>
      </c>
      <c r="E64" s="294">
        <f>SUM(E54:E63)</f>
        <v>60994</v>
      </c>
      <c r="F64" s="295">
        <f t="shared" ref="F64:G64" si="24">SUM(F54:F63)</f>
        <v>69</v>
      </c>
      <c r="G64" s="281">
        <f t="shared" si="24"/>
        <v>3</v>
      </c>
      <c r="H64" s="296">
        <f>SUM(H54:H63)</f>
        <v>438213.43</v>
      </c>
      <c r="I64" s="279">
        <f t="shared" ref="I64:J64" si="25">SUM(I54:I63)</f>
        <v>101</v>
      </c>
      <c r="J64" s="283">
        <f t="shared" si="25"/>
        <v>1</v>
      </c>
      <c r="K64" s="282">
        <f>SUM(K54:K63)</f>
        <v>201086</v>
      </c>
      <c r="L64" s="294">
        <f>SUM(L54:L63)</f>
        <v>12</v>
      </c>
      <c r="M64" s="283" t="s">
        <v>133</v>
      </c>
      <c r="N64" s="293">
        <f>SUM(N54:N63)</f>
        <v>26586</v>
      </c>
      <c r="O64" s="279">
        <f t="shared" ref="O64:P64" si="26">SUM(O54:O63)</f>
        <v>183</v>
      </c>
      <c r="P64" s="283">
        <f t="shared" si="26"/>
        <v>9</v>
      </c>
      <c r="Q64" s="301">
        <f>SUM(Q54:Q63)</f>
        <v>726879.43</v>
      </c>
      <c r="R64" s="297">
        <f t="shared" ref="R64:S64" si="27">SUM(R54:R63)</f>
        <v>72</v>
      </c>
      <c r="S64" s="283">
        <f t="shared" si="27"/>
        <v>8</v>
      </c>
      <c r="T64" s="302">
        <f>SUM(T54:T63)</f>
        <v>435147.7</v>
      </c>
      <c r="U64" s="52"/>
    </row>
    <row r="65" spans="1:21" s="53" customFormat="1" ht="15.75" customHeight="1">
      <c r="A65" s="47"/>
      <c r="B65" s="268" t="s">
        <v>97</v>
      </c>
      <c r="C65" s="315" t="s">
        <v>133</v>
      </c>
      <c r="D65" s="73" t="s">
        <v>133</v>
      </c>
      <c r="E65" s="272">
        <v>880</v>
      </c>
      <c r="F65" s="270">
        <v>7</v>
      </c>
      <c r="G65" s="76" t="s">
        <v>133</v>
      </c>
      <c r="H65" s="271">
        <v>17601</v>
      </c>
      <c r="I65" s="74" t="s">
        <v>133</v>
      </c>
      <c r="J65" s="78" t="s">
        <v>133</v>
      </c>
      <c r="K65" s="77" t="s">
        <v>133</v>
      </c>
      <c r="L65" s="272" t="s">
        <v>133</v>
      </c>
      <c r="M65" s="78" t="s">
        <v>133</v>
      </c>
      <c r="N65" s="269" t="s">
        <v>133</v>
      </c>
      <c r="O65" s="74">
        <v>7</v>
      </c>
      <c r="P65" s="78" t="s">
        <v>133</v>
      </c>
      <c r="Q65" s="311">
        <f t="shared" ref="Q65:Q67" si="28">SUM(E65,H65,K65,N65)</f>
        <v>18481</v>
      </c>
      <c r="R65" s="274">
        <v>6</v>
      </c>
      <c r="S65" s="78" t="s">
        <v>133</v>
      </c>
      <c r="T65" s="313">
        <v>17945</v>
      </c>
      <c r="U65" s="52"/>
    </row>
    <row r="66" spans="1:21" s="53" customFormat="1" ht="15.75" customHeight="1">
      <c r="A66" s="47"/>
      <c r="B66" s="268" t="s">
        <v>100</v>
      </c>
      <c r="C66" s="269">
        <v>2</v>
      </c>
      <c r="D66" s="73">
        <v>1</v>
      </c>
      <c r="E66" s="272">
        <v>47100</v>
      </c>
      <c r="F66" s="270">
        <v>18</v>
      </c>
      <c r="G66" s="76" t="s">
        <v>133</v>
      </c>
      <c r="H66" s="362">
        <f>60579.3+164.33+109.69+106.08</f>
        <v>60959.400000000009</v>
      </c>
      <c r="I66" s="74">
        <v>23</v>
      </c>
      <c r="J66" s="78" t="s">
        <v>133</v>
      </c>
      <c r="K66" s="77">
        <v>35239</v>
      </c>
      <c r="L66" s="272">
        <v>1</v>
      </c>
      <c r="M66" s="78" t="s">
        <v>133</v>
      </c>
      <c r="N66" s="269">
        <v>3213</v>
      </c>
      <c r="O66" s="74">
        <v>44</v>
      </c>
      <c r="P66" s="78">
        <v>1</v>
      </c>
      <c r="Q66" s="311">
        <f t="shared" si="28"/>
        <v>146511.40000000002</v>
      </c>
      <c r="R66" s="274">
        <v>22</v>
      </c>
      <c r="S66" s="78">
        <v>1</v>
      </c>
      <c r="T66" s="313">
        <v>101476</v>
      </c>
      <c r="U66" s="52"/>
    </row>
    <row r="67" spans="1:21" s="53" customFormat="1" ht="15.75" customHeight="1">
      <c r="A67" s="47"/>
      <c r="B67" s="268" t="s">
        <v>44</v>
      </c>
      <c r="C67" s="269">
        <v>1</v>
      </c>
      <c r="D67" s="73" t="s">
        <v>133</v>
      </c>
      <c r="E67" s="272">
        <v>16608</v>
      </c>
      <c r="F67" s="270">
        <v>7</v>
      </c>
      <c r="G67" s="76" t="s">
        <v>133</v>
      </c>
      <c r="H67" s="271">
        <v>18513</v>
      </c>
      <c r="I67" s="74">
        <v>3</v>
      </c>
      <c r="J67" s="78" t="s">
        <v>133</v>
      </c>
      <c r="K67" s="77">
        <v>4789</v>
      </c>
      <c r="L67" s="272" t="s">
        <v>133</v>
      </c>
      <c r="M67" s="78" t="s">
        <v>133</v>
      </c>
      <c r="N67" s="269" t="s">
        <v>133</v>
      </c>
      <c r="O67" s="74">
        <v>11</v>
      </c>
      <c r="P67" s="78" t="s">
        <v>133</v>
      </c>
      <c r="Q67" s="311">
        <f t="shared" si="28"/>
        <v>39910</v>
      </c>
      <c r="R67" s="274">
        <v>9</v>
      </c>
      <c r="S67" s="78" t="s">
        <v>133</v>
      </c>
      <c r="T67" s="313">
        <v>39164</v>
      </c>
      <c r="U67" s="52"/>
    </row>
    <row r="68" spans="1:21" s="53" customFormat="1" ht="15.75" customHeight="1">
      <c r="A68" s="47"/>
      <c r="B68" s="276" t="s">
        <v>45</v>
      </c>
      <c r="C68" s="293">
        <f t="shared" ref="C68:D68" si="29">SUM(C65:C67)</f>
        <v>3</v>
      </c>
      <c r="D68" s="278">
        <f t="shared" si="29"/>
        <v>1</v>
      </c>
      <c r="E68" s="294">
        <f>SUM(E65:E67)</f>
        <v>64588</v>
      </c>
      <c r="F68" s="295">
        <f>SUM(F65:F67)</f>
        <v>32</v>
      </c>
      <c r="G68" s="281" t="s">
        <v>133</v>
      </c>
      <c r="H68" s="296">
        <f>SUM(H65:H67)</f>
        <v>97073.400000000009</v>
      </c>
      <c r="I68" s="279">
        <f>SUM(I65:I67)</f>
        <v>26</v>
      </c>
      <c r="J68" s="283" t="s">
        <v>133</v>
      </c>
      <c r="K68" s="282">
        <f>SUM(K65:K67)</f>
        <v>40028</v>
      </c>
      <c r="L68" s="294">
        <f>SUM(L65:L67)</f>
        <v>1</v>
      </c>
      <c r="M68" s="283" t="s">
        <v>133</v>
      </c>
      <c r="N68" s="293">
        <f>SUM(N65:N67)</f>
        <v>3213</v>
      </c>
      <c r="O68" s="279">
        <f t="shared" ref="O68:P68" si="30">SUM(O65:O67)</f>
        <v>62</v>
      </c>
      <c r="P68" s="283">
        <f t="shared" si="30"/>
        <v>1</v>
      </c>
      <c r="Q68" s="301">
        <f>SUM(Q65:Q67)</f>
        <v>204902.40000000002</v>
      </c>
      <c r="R68" s="297">
        <f t="shared" ref="R68:S68" si="31">SUM(R65:R67)</f>
        <v>37</v>
      </c>
      <c r="S68" s="283">
        <f t="shared" si="31"/>
        <v>1</v>
      </c>
      <c r="T68" s="302">
        <f>SUM(T65:T67)</f>
        <v>158585</v>
      </c>
      <c r="U68" s="52"/>
    </row>
    <row r="69" spans="1:21" s="53" customFormat="1" ht="15.75" customHeight="1">
      <c r="A69" s="47"/>
      <c r="B69" s="268"/>
      <c r="C69" s="315"/>
      <c r="D69" s="73"/>
      <c r="E69" s="272"/>
      <c r="F69" s="270"/>
      <c r="G69" s="76"/>
      <c r="H69" s="271"/>
      <c r="I69" s="74"/>
      <c r="J69" s="78"/>
      <c r="K69" s="77"/>
      <c r="L69" s="272"/>
      <c r="M69" s="78"/>
      <c r="N69" s="271"/>
      <c r="O69" s="74"/>
      <c r="P69" s="78"/>
      <c r="Q69" s="311"/>
      <c r="R69" s="274"/>
      <c r="S69" s="78"/>
      <c r="T69" s="313"/>
      <c r="U69" s="52"/>
    </row>
    <row r="70" spans="1:21" s="53" customFormat="1" ht="15.75" customHeight="1">
      <c r="A70" s="47"/>
      <c r="B70" s="318" t="s">
        <v>46</v>
      </c>
      <c r="C70" s="333">
        <f t="shared" ref="C70:D70" si="32">SUM(C14,C18,C25,C27,C32,C40,C46,C49,C53,C64,C68)</f>
        <v>23</v>
      </c>
      <c r="D70" s="320">
        <f t="shared" si="32"/>
        <v>16</v>
      </c>
      <c r="E70" s="321">
        <f>SUM(E14,E18,E25,E27,E32,E40,E46,E49,E53,E64,E68)</f>
        <v>392751</v>
      </c>
      <c r="F70" s="322">
        <f t="shared" ref="F70:G70" si="33">SUM(F14,F18,F25,F27,F32,F40,F46,F49,F53,F64,F68)</f>
        <v>309</v>
      </c>
      <c r="G70" s="323">
        <f t="shared" si="33"/>
        <v>3</v>
      </c>
      <c r="H70" s="324">
        <f>SUM(H14,H18,H25,H27,H32,H40,H46,H49,H53,H64,H68)</f>
        <v>1134562.8899999999</v>
      </c>
      <c r="I70" s="256">
        <f t="shared" ref="I70:J70" si="34">SUM(I14,I18,I25,I27,I32,I40,I46,I49,I53,I64,I68)</f>
        <v>336</v>
      </c>
      <c r="J70" s="325">
        <f t="shared" si="34"/>
        <v>1</v>
      </c>
      <c r="K70" s="334">
        <f>SUM(K14,K18,K25,K27,K32,K40,K46,K49,K53,K64,K68)</f>
        <v>560404.94999999995</v>
      </c>
      <c r="L70" s="321">
        <f>SUM(L14,L18,L25,L27,L32,L40,L46,L49,L53,L64,L68)</f>
        <v>27</v>
      </c>
      <c r="M70" s="325" t="s">
        <v>133</v>
      </c>
      <c r="N70" s="319">
        <f>SUM(N14,N18,N25,N27,N32,N40,N46,N49,N53,N64,N68)</f>
        <v>55025</v>
      </c>
      <c r="O70" s="256">
        <f t="shared" ref="O70:P70" si="35">SUM(O14,O18,O25,O27,O32,O40,O46,O49,O53,O64,O68)</f>
        <v>694</v>
      </c>
      <c r="P70" s="325">
        <f t="shared" si="35"/>
        <v>20</v>
      </c>
      <c r="Q70" s="256">
        <f>SUM(Q14,Q18,Q25,Q27,Q32,Q40,Q46,Q49,Q53,Q64,Q68)</f>
        <v>2142743.84</v>
      </c>
      <c r="R70" s="328">
        <f t="shared" ref="R70:S70" si="36">SUM(R14,R18,R25,R27,R32,R40,R46,R49,R53,R64,R68)</f>
        <v>403</v>
      </c>
      <c r="S70" s="325">
        <f t="shared" si="36"/>
        <v>20</v>
      </c>
      <c r="T70" s="335">
        <f>SUM(T14,T18,T25,T27,T32,T40,T46,T49,T53,T64,T68)</f>
        <v>1355900.59</v>
      </c>
      <c r="U70" s="52"/>
    </row>
    <row r="71" spans="1:21" s="87" customFormat="1" ht="15" customHeight="1">
      <c r="A71" s="85"/>
      <c r="B71" s="86" t="s">
        <v>137</v>
      </c>
      <c r="C71" s="86"/>
      <c r="D71" s="86"/>
      <c r="E71" s="86"/>
      <c r="F71" s="86"/>
      <c r="G71" s="86"/>
      <c r="H71" s="86"/>
      <c r="I71" s="86"/>
      <c r="J71" s="86"/>
      <c r="K71" s="86"/>
      <c r="L71" s="86"/>
      <c r="M71" s="86"/>
      <c r="N71" s="86"/>
      <c r="O71" s="86"/>
      <c r="P71" s="86"/>
      <c r="Q71" s="86"/>
      <c r="R71" s="86"/>
      <c r="S71" s="86"/>
      <c r="T71" s="86"/>
      <c r="U71" s="85"/>
    </row>
    <row r="72" spans="1:21" ht="14.25">
      <c r="A72" s="41"/>
      <c r="B72" s="52" t="s">
        <v>182</v>
      </c>
      <c r="C72" s="45"/>
      <c r="D72" s="45"/>
      <c r="E72" s="45"/>
      <c r="F72" s="45"/>
      <c r="G72" s="45"/>
      <c r="H72" s="45"/>
      <c r="I72" s="45"/>
      <c r="J72" s="45"/>
      <c r="K72" s="45"/>
      <c r="L72" s="45"/>
      <c r="M72" s="45"/>
      <c r="N72" s="45"/>
      <c r="O72" s="45"/>
      <c r="P72" s="45"/>
      <c r="Q72" s="45"/>
      <c r="R72" s="45"/>
      <c r="S72" s="45"/>
      <c r="T72" s="45"/>
      <c r="U72" s="41"/>
    </row>
    <row r="73" spans="1:21" ht="12">
      <c r="A73" s="41"/>
      <c r="B73" s="45"/>
      <c r="C73" s="45"/>
      <c r="D73" s="45"/>
      <c r="E73" s="45"/>
      <c r="F73" s="45"/>
      <c r="G73" s="45"/>
      <c r="H73" s="214">
        <f>H11-H10</f>
        <v>3016.7099999999627</v>
      </c>
      <c r="I73" s="45"/>
      <c r="J73" s="45"/>
      <c r="K73" s="45"/>
      <c r="L73" s="45"/>
      <c r="M73" s="45"/>
      <c r="N73" s="45"/>
      <c r="O73" s="45"/>
      <c r="P73" s="45"/>
      <c r="Q73" s="214">
        <f>Q11-Q10</f>
        <v>3016.7099999999627</v>
      </c>
      <c r="R73" s="45"/>
      <c r="S73" s="45"/>
      <c r="T73" s="215">
        <f>T11-T10</f>
        <v>3184.1100000001024</v>
      </c>
      <c r="U73" s="41"/>
    </row>
    <row r="74" spans="1:21">
      <c r="A74" s="41"/>
      <c r="B74" s="45"/>
      <c r="C74" s="45"/>
      <c r="D74" s="45"/>
      <c r="E74" s="45"/>
      <c r="F74" s="45"/>
      <c r="G74" s="45"/>
      <c r="H74" s="45"/>
      <c r="I74" s="45"/>
      <c r="J74" s="45"/>
      <c r="K74" s="45"/>
      <c r="L74" s="45"/>
      <c r="M74" s="45"/>
      <c r="N74" s="45"/>
      <c r="O74" s="45"/>
      <c r="P74" s="45"/>
      <c r="Q74" s="45"/>
      <c r="R74" s="45"/>
      <c r="S74" s="45"/>
      <c r="T74" s="45"/>
      <c r="U74" s="41"/>
    </row>
    <row r="75" spans="1:21">
      <c r="A75" s="88"/>
      <c r="B75" s="89"/>
      <c r="C75" s="89"/>
      <c r="D75" s="89"/>
      <c r="E75" s="89"/>
      <c r="F75" s="89"/>
      <c r="G75" s="89"/>
      <c r="H75" s="89"/>
      <c r="I75" s="89"/>
      <c r="J75" s="89"/>
      <c r="K75" s="89"/>
      <c r="L75" s="89"/>
      <c r="M75" s="89"/>
      <c r="N75" s="89"/>
      <c r="O75" s="89"/>
      <c r="P75" s="89"/>
      <c r="Q75" s="89"/>
      <c r="R75" s="89"/>
      <c r="S75" s="89"/>
      <c r="T75" s="89"/>
      <c r="U75" s="88"/>
    </row>
    <row r="76" spans="1:21">
      <c r="B76" s="89"/>
      <c r="C76" s="89"/>
      <c r="D76" s="89"/>
      <c r="E76" s="89"/>
      <c r="F76" s="89"/>
      <c r="G76" s="89"/>
      <c r="H76" s="89"/>
      <c r="I76" s="89"/>
      <c r="J76" s="89"/>
      <c r="K76" s="89"/>
      <c r="L76" s="89"/>
      <c r="M76" s="89"/>
      <c r="N76" s="89"/>
      <c r="O76" s="89"/>
      <c r="P76" s="89"/>
      <c r="Q76" s="89"/>
      <c r="R76" s="89"/>
      <c r="S76" s="89"/>
      <c r="T76" s="89"/>
      <c r="U76" s="88"/>
    </row>
    <row r="77" spans="1:21">
      <c r="B77" s="89"/>
      <c r="C77" s="89"/>
      <c r="D77" s="89"/>
      <c r="E77" s="89"/>
      <c r="F77" s="89"/>
      <c r="G77" s="89"/>
      <c r="H77" s="89"/>
      <c r="I77" s="89"/>
      <c r="J77" s="89"/>
      <c r="K77" s="89"/>
      <c r="L77" s="89"/>
      <c r="M77" s="89"/>
      <c r="N77" s="89"/>
      <c r="O77" s="89"/>
      <c r="P77" s="89"/>
      <c r="Q77" s="89"/>
      <c r="R77" s="89"/>
      <c r="S77" s="89"/>
      <c r="T77" s="89"/>
      <c r="U77" s="88"/>
    </row>
    <row r="78" spans="1:21">
      <c r="B78" s="89"/>
      <c r="C78" s="89"/>
      <c r="D78" s="89"/>
      <c r="E78" s="89"/>
      <c r="F78" s="89"/>
      <c r="G78" s="89"/>
      <c r="H78" s="89"/>
      <c r="I78" s="89"/>
      <c r="J78" s="89"/>
      <c r="K78" s="89"/>
      <c r="L78" s="89"/>
      <c r="M78" s="89"/>
      <c r="N78" s="89"/>
      <c r="O78" s="89"/>
      <c r="P78" s="89"/>
      <c r="Q78" s="89"/>
      <c r="R78" s="89"/>
      <c r="S78" s="89"/>
      <c r="T78" s="89"/>
      <c r="U78" s="88"/>
    </row>
    <row r="79" spans="1:21">
      <c r="B79" s="89"/>
      <c r="C79" s="89"/>
      <c r="D79" s="89"/>
      <c r="E79" s="89"/>
      <c r="F79" s="89"/>
      <c r="G79" s="89"/>
      <c r="H79" s="89"/>
      <c r="I79" s="89"/>
      <c r="J79" s="89"/>
      <c r="K79" s="89"/>
      <c r="L79" s="89"/>
      <c r="M79" s="89"/>
      <c r="N79" s="89"/>
      <c r="O79" s="89"/>
      <c r="P79" s="89"/>
      <c r="Q79" s="89"/>
      <c r="R79" s="89"/>
      <c r="S79" s="89"/>
      <c r="T79" s="89"/>
      <c r="U79" s="88"/>
    </row>
    <row r="80" spans="1:21">
      <c r="B80" s="89"/>
      <c r="C80" s="89"/>
      <c r="D80" s="89"/>
      <c r="E80" s="89"/>
      <c r="F80" s="89"/>
      <c r="G80" s="89"/>
      <c r="H80" s="89"/>
      <c r="I80" s="89"/>
      <c r="J80" s="89"/>
      <c r="K80" s="89"/>
      <c r="L80" s="89"/>
      <c r="M80" s="89"/>
      <c r="N80" s="89"/>
      <c r="O80" s="89"/>
      <c r="P80" s="89"/>
      <c r="Q80" s="89"/>
      <c r="R80" s="89"/>
      <c r="S80" s="89"/>
      <c r="T80" s="89"/>
      <c r="U80" s="88"/>
    </row>
    <row r="81" spans="2:23">
      <c r="B81" s="89"/>
      <c r="C81" s="89"/>
      <c r="D81" s="89"/>
      <c r="E81" s="89"/>
      <c r="F81" s="89"/>
      <c r="G81" s="89"/>
      <c r="H81" s="89"/>
      <c r="I81" s="89"/>
      <c r="J81" s="89"/>
      <c r="K81" s="89"/>
      <c r="L81" s="89"/>
      <c r="M81" s="89"/>
      <c r="N81" s="89"/>
      <c r="O81" s="89"/>
      <c r="P81" s="89"/>
      <c r="Q81" s="89"/>
      <c r="R81" s="89"/>
      <c r="S81" s="89"/>
      <c r="T81" s="89"/>
      <c r="U81" s="88"/>
    </row>
    <row r="82" spans="2:23">
      <c r="B82" s="89"/>
      <c r="C82" s="89"/>
      <c r="D82" s="89"/>
      <c r="E82" s="89"/>
      <c r="F82" s="89"/>
      <c r="G82" s="89"/>
      <c r="H82" s="89"/>
      <c r="I82" s="89"/>
      <c r="J82" s="89"/>
      <c r="K82" s="89"/>
      <c r="L82" s="89"/>
      <c r="M82" s="89"/>
      <c r="N82" s="89"/>
      <c r="O82" s="89"/>
      <c r="P82" s="89"/>
      <c r="Q82" s="89"/>
      <c r="R82" s="89"/>
      <c r="S82" s="89"/>
      <c r="T82" s="89"/>
      <c r="U82" s="88"/>
    </row>
    <row r="83" spans="2:23">
      <c r="B83" s="89"/>
      <c r="C83" s="89"/>
      <c r="D83" s="89"/>
      <c r="E83" s="89"/>
      <c r="F83" s="89"/>
      <c r="G83" s="89"/>
      <c r="H83" s="89"/>
      <c r="I83" s="89"/>
      <c r="J83" s="89"/>
      <c r="K83" s="89"/>
      <c r="L83" s="89"/>
      <c r="M83" s="89"/>
      <c r="N83" s="89"/>
      <c r="O83" s="89"/>
      <c r="P83" s="89"/>
      <c r="Q83" s="89"/>
      <c r="R83" s="89"/>
      <c r="S83" s="89"/>
      <c r="T83" s="89"/>
      <c r="U83" s="88"/>
    </row>
    <row r="84" spans="2:23">
      <c r="B84" s="89"/>
      <c r="C84" s="89"/>
      <c r="D84" s="89"/>
      <c r="E84" s="89"/>
      <c r="F84" s="89"/>
      <c r="G84" s="89"/>
      <c r="H84" s="89"/>
      <c r="I84" s="89"/>
      <c r="J84" s="89"/>
      <c r="K84" s="89"/>
      <c r="L84" s="89"/>
      <c r="M84" s="89"/>
      <c r="N84" s="89"/>
      <c r="O84" s="89"/>
      <c r="P84" s="89"/>
      <c r="Q84" s="89"/>
      <c r="R84" s="89"/>
      <c r="S84" s="89"/>
      <c r="T84" s="89"/>
      <c r="U84" s="88"/>
    </row>
    <row r="85" spans="2:23">
      <c r="B85" s="89"/>
      <c r="C85" s="89"/>
      <c r="D85" s="89"/>
      <c r="E85" s="89"/>
      <c r="F85" s="89"/>
      <c r="G85" s="89"/>
      <c r="H85" s="89"/>
      <c r="I85" s="89"/>
      <c r="J85" s="89"/>
      <c r="K85" s="89"/>
      <c r="L85" s="89"/>
      <c r="M85" s="89"/>
      <c r="N85" s="89"/>
      <c r="O85" s="89"/>
      <c r="P85" s="89"/>
      <c r="Q85" s="89"/>
      <c r="R85" s="89"/>
      <c r="S85" s="89"/>
      <c r="T85" s="89"/>
      <c r="U85" s="88"/>
    </row>
    <row r="86" spans="2:23">
      <c r="B86" s="89"/>
      <c r="C86" s="89"/>
      <c r="D86" s="89"/>
      <c r="E86" s="89"/>
      <c r="F86" s="89"/>
      <c r="G86" s="89"/>
      <c r="H86" s="89"/>
      <c r="I86" s="89"/>
      <c r="J86" s="89"/>
      <c r="K86" s="89"/>
      <c r="L86" s="89"/>
      <c r="M86" s="89"/>
      <c r="N86" s="89"/>
      <c r="O86" s="89"/>
      <c r="P86" s="89"/>
      <c r="Q86" s="89"/>
      <c r="R86" s="89"/>
      <c r="S86" s="89"/>
      <c r="T86" s="89"/>
      <c r="U86" s="88"/>
    </row>
    <row r="87" spans="2:23">
      <c r="B87" s="89"/>
      <c r="C87" s="89"/>
      <c r="D87" s="89"/>
      <c r="E87" s="89"/>
      <c r="F87" s="89"/>
      <c r="G87" s="89"/>
      <c r="H87" s="89"/>
      <c r="I87" s="89"/>
      <c r="J87" s="89"/>
      <c r="K87" s="89"/>
      <c r="L87" s="89"/>
      <c r="M87" s="89"/>
      <c r="N87" s="89"/>
      <c r="O87" s="89"/>
      <c r="P87" s="89"/>
      <c r="Q87" s="89"/>
      <c r="R87" s="89"/>
      <c r="S87" s="89"/>
      <c r="T87" s="89"/>
      <c r="U87" s="88"/>
    </row>
    <row r="88" spans="2:23">
      <c r="B88" s="89"/>
      <c r="C88" s="89"/>
      <c r="D88" s="89"/>
      <c r="E88" s="89"/>
      <c r="F88" s="89"/>
      <c r="G88" s="89"/>
      <c r="H88" s="89"/>
      <c r="I88" s="89"/>
      <c r="J88" s="89"/>
      <c r="K88" s="89"/>
      <c r="L88" s="89"/>
      <c r="M88" s="89"/>
      <c r="N88" s="89"/>
      <c r="O88" s="89"/>
      <c r="P88" s="89"/>
      <c r="Q88" s="89"/>
      <c r="R88" s="89"/>
      <c r="S88" s="89"/>
      <c r="T88" s="89"/>
      <c r="U88" s="89"/>
      <c r="V88" s="90"/>
      <c r="W88" s="90"/>
    </row>
    <row r="89" spans="2:23">
      <c r="B89" s="89"/>
      <c r="C89" s="89"/>
      <c r="D89" s="89"/>
      <c r="E89" s="89"/>
      <c r="F89" s="89"/>
      <c r="G89" s="89"/>
      <c r="H89" s="89"/>
      <c r="I89" s="89"/>
      <c r="J89" s="89"/>
      <c r="K89" s="89"/>
      <c r="L89" s="89"/>
      <c r="M89" s="89"/>
      <c r="N89" s="89"/>
      <c r="O89" s="89"/>
      <c r="P89" s="89"/>
      <c r="Q89" s="89"/>
      <c r="R89" s="89"/>
      <c r="S89" s="89"/>
      <c r="T89" s="89"/>
      <c r="U89" s="89"/>
      <c r="V89" s="90"/>
      <c r="W89" s="90"/>
    </row>
    <row r="90" spans="2:23">
      <c r="B90" s="89"/>
      <c r="C90" s="89"/>
      <c r="D90" s="89"/>
      <c r="E90" s="89"/>
      <c r="F90" s="89"/>
      <c r="G90" s="89"/>
      <c r="H90" s="89"/>
      <c r="I90" s="89"/>
      <c r="J90" s="89"/>
      <c r="K90" s="89"/>
      <c r="L90" s="89"/>
      <c r="M90" s="89"/>
      <c r="N90" s="89"/>
      <c r="O90" s="89"/>
      <c r="P90" s="89"/>
      <c r="Q90" s="89"/>
      <c r="R90" s="89"/>
      <c r="S90" s="89"/>
      <c r="T90" s="89"/>
      <c r="U90" s="89"/>
      <c r="V90" s="90"/>
      <c r="W90" s="90"/>
    </row>
    <row r="91" spans="2:23">
      <c r="B91" s="89"/>
      <c r="C91" s="89"/>
      <c r="D91" s="89"/>
      <c r="E91" s="89"/>
      <c r="F91" s="89"/>
      <c r="G91" s="89"/>
      <c r="H91" s="89"/>
      <c r="I91" s="89"/>
      <c r="J91" s="89"/>
      <c r="K91" s="89"/>
      <c r="L91" s="89"/>
      <c r="M91" s="89"/>
      <c r="N91" s="89"/>
      <c r="O91" s="89"/>
      <c r="P91" s="89"/>
      <c r="Q91" s="89"/>
      <c r="R91" s="89"/>
      <c r="S91" s="89"/>
      <c r="T91" s="89"/>
      <c r="U91" s="89"/>
      <c r="V91" s="90"/>
      <c r="W91" s="90"/>
    </row>
    <row r="92" spans="2:23">
      <c r="B92" s="89"/>
      <c r="C92" s="89"/>
      <c r="D92" s="89"/>
      <c r="E92" s="89"/>
      <c r="F92" s="89"/>
      <c r="G92" s="89"/>
      <c r="H92" s="89"/>
      <c r="I92" s="89"/>
      <c r="J92" s="89"/>
      <c r="K92" s="89"/>
      <c r="L92" s="89"/>
      <c r="M92" s="89"/>
      <c r="N92" s="89"/>
      <c r="O92" s="89"/>
      <c r="P92" s="89"/>
      <c r="Q92" s="89"/>
      <c r="R92" s="89"/>
      <c r="S92" s="89"/>
      <c r="T92" s="89"/>
      <c r="U92" s="89"/>
      <c r="V92" s="90"/>
      <c r="W92" s="90"/>
    </row>
    <row r="93" spans="2:23">
      <c r="B93" s="89"/>
      <c r="C93" s="89"/>
      <c r="D93" s="89"/>
      <c r="E93" s="89"/>
      <c r="F93" s="89"/>
      <c r="G93" s="89"/>
      <c r="H93" s="89"/>
      <c r="I93" s="89"/>
      <c r="J93" s="89"/>
      <c r="K93" s="89"/>
      <c r="L93" s="89"/>
      <c r="M93" s="89"/>
      <c r="N93" s="89"/>
      <c r="O93" s="89"/>
      <c r="P93" s="89"/>
      <c r="Q93" s="89"/>
      <c r="R93" s="89"/>
      <c r="S93" s="89"/>
      <c r="T93" s="89"/>
      <c r="U93" s="89"/>
      <c r="V93" s="90"/>
      <c r="W93" s="90"/>
    </row>
    <row r="94" spans="2:23">
      <c r="B94" s="89"/>
      <c r="C94" s="89"/>
      <c r="D94" s="89"/>
      <c r="E94" s="89"/>
      <c r="F94" s="89"/>
      <c r="G94" s="89"/>
      <c r="H94" s="89"/>
      <c r="I94" s="89"/>
      <c r="J94" s="89"/>
      <c r="K94" s="89"/>
      <c r="L94" s="89"/>
      <c r="M94" s="89"/>
      <c r="N94" s="89"/>
      <c r="O94" s="89"/>
      <c r="P94" s="89"/>
      <c r="Q94" s="89"/>
      <c r="R94" s="89"/>
      <c r="S94" s="89"/>
      <c r="T94" s="89"/>
      <c r="U94" s="89"/>
      <c r="V94" s="90"/>
      <c r="W94" s="90"/>
    </row>
    <row r="95" spans="2:23">
      <c r="B95" s="89"/>
      <c r="C95" s="89"/>
      <c r="D95" s="89"/>
      <c r="E95" s="89"/>
      <c r="F95" s="89"/>
      <c r="G95" s="89"/>
      <c r="H95" s="89"/>
      <c r="I95" s="89"/>
      <c r="J95" s="89"/>
      <c r="K95" s="89"/>
      <c r="L95" s="89"/>
      <c r="M95" s="89"/>
      <c r="N95" s="89"/>
      <c r="O95" s="89"/>
      <c r="P95" s="89"/>
      <c r="Q95" s="89"/>
      <c r="R95" s="89"/>
      <c r="S95" s="89"/>
      <c r="T95" s="89"/>
      <c r="U95" s="89"/>
      <c r="V95" s="90"/>
      <c r="W95" s="90"/>
    </row>
    <row r="96" spans="2:23">
      <c r="B96" s="90"/>
      <c r="C96" s="90"/>
      <c r="D96" s="90"/>
      <c r="E96" s="90"/>
      <c r="F96" s="90"/>
      <c r="G96" s="90"/>
      <c r="H96" s="90"/>
      <c r="I96" s="90"/>
      <c r="J96" s="90"/>
      <c r="K96" s="90"/>
      <c r="L96" s="90"/>
      <c r="M96" s="90"/>
      <c r="N96" s="90"/>
      <c r="O96" s="90"/>
      <c r="P96" s="90"/>
      <c r="Q96" s="90"/>
      <c r="R96" s="90"/>
      <c r="S96" s="90"/>
      <c r="T96" s="90"/>
      <c r="U96" s="90"/>
      <c r="V96" s="90"/>
      <c r="W96" s="90"/>
    </row>
    <row r="97" spans="2:23">
      <c r="B97" s="90"/>
      <c r="C97" s="90"/>
      <c r="D97" s="90"/>
      <c r="E97" s="90"/>
      <c r="F97" s="90"/>
      <c r="G97" s="90"/>
      <c r="H97" s="90"/>
      <c r="I97" s="90"/>
      <c r="J97" s="90"/>
      <c r="K97" s="90"/>
      <c r="L97" s="90"/>
      <c r="M97" s="90"/>
      <c r="N97" s="90"/>
      <c r="O97" s="90"/>
      <c r="P97" s="90"/>
      <c r="Q97" s="90"/>
      <c r="R97" s="90"/>
      <c r="S97" s="90"/>
      <c r="T97" s="90"/>
      <c r="U97" s="90"/>
      <c r="V97" s="90"/>
      <c r="W97" s="90"/>
    </row>
    <row r="98" spans="2:23">
      <c r="B98" s="90"/>
      <c r="C98" s="90"/>
      <c r="D98" s="90"/>
      <c r="E98" s="90"/>
      <c r="F98" s="90"/>
      <c r="G98" s="90"/>
      <c r="H98" s="90"/>
      <c r="I98" s="90"/>
      <c r="J98" s="90"/>
      <c r="K98" s="90"/>
      <c r="L98" s="90"/>
      <c r="M98" s="90"/>
      <c r="N98" s="90"/>
      <c r="O98" s="90"/>
      <c r="P98" s="90"/>
      <c r="Q98" s="90"/>
      <c r="R98" s="90"/>
      <c r="S98" s="90"/>
      <c r="T98" s="90"/>
      <c r="U98" s="90"/>
      <c r="V98" s="90"/>
      <c r="W98" s="90"/>
    </row>
    <row r="99" spans="2:23">
      <c r="B99" s="90"/>
      <c r="C99" s="90"/>
      <c r="D99" s="90"/>
      <c r="E99" s="90"/>
      <c r="F99" s="90"/>
      <c r="G99" s="90"/>
      <c r="H99" s="90"/>
      <c r="I99" s="90"/>
      <c r="J99" s="90"/>
      <c r="K99" s="90"/>
      <c r="L99" s="90"/>
      <c r="M99" s="90"/>
      <c r="N99" s="90"/>
      <c r="O99" s="90"/>
      <c r="P99" s="90"/>
      <c r="Q99" s="90"/>
      <c r="R99" s="90"/>
      <c r="S99" s="90"/>
      <c r="T99" s="90"/>
      <c r="U99" s="90"/>
      <c r="V99" s="90"/>
      <c r="W99" s="90"/>
    </row>
    <row r="100" spans="2:23">
      <c r="B100" s="90"/>
      <c r="C100" s="90"/>
      <c r="D100" s="90"/>
      <c r="E100" s="90"/>
      <c r="F100" s="90"/>
      <c r="G100" s="90"/>
      <c r="H100" s="90"/>
      <c r="I100" s="90"/>
      <c r="J100" s="90"/>
      <c r="K100" s="90"/>
      <c r="L100" s="90"/>
      <c r="M100" s="90"/>
      <c r="N100" s="90"/>
      <c r="O100" s="90"/>
      <c r="P100" s="90"/>
      <c r="Q100" s="90"/>
      <c r="R100" s="90"/>
      <c r="S100" s="90"/>
      <c r="T100" s="90"/>
      <c r="U100" s="90"/>
      <c r="V100" s="90"/>
      <c r="W100" s="90"/>
    </row>
    <row r="101" spans="2:23">
      <c r="B101" s="90"/>
      <c r="C101" s="90"/>
      <c r="D101" s="90"/>
      <c r="E101" s="90"/>
      <c r="F101" s="90"/>
      <c r="G101" s="90"/>
      <c r="H101" s="90"/>
      <c r="I101" s="90"/>
      <c r="J101" s="90"/>
      <c r="K101" s="90"/>
      <c r="L101" s="90"/>
      <c r="M101" s="90"/>
      <c r="N101" s="90"/>
      <c r="O101" s="90"/>
      <c r="P101" s="90"/>
      <c r="Q101" s="90"/>
      <c r="R101" s="90"/>
      <c r="S101" s="90"/>
      <c r="T101" s="90"/>
      <c r="U101" s="90"/>
      <c r="V101" s="90"/>
      <c r="W101" s="90"/>
    </row>
    <row r="102" spans="2:23">
      <c r="B102" s="90"/>
      <c r="C102" s="90"/>
      <c r="D102" s="90"/>
      <c r="E102" s="90"/>
      <c r="F102" s="90"/>
      <c r="G102" s="90"/>
      <c r="H102" s="90"/>
      <c r="I102" s="90"/>
      <c r="J102" s="90"/>
      <c r="K102" s="90"/>
      <c r="L102" s="90"/>
      <c r="M102" s="90"/>
      <c r="N102" s="90"/>
      <c r="O102" s="90"/>
      <c r="P102" s="90"/>
      <c r="Q102" s="90"/>
      <c r="R102" s="90"/>
      <c r="S102" s="90"/>
      <c r="T102" s="90"/>
      <c r="U102" s="90"/>
      <c r="V102" s="90"/>
      <c r="W102" s="90"/>
    </row>
    <row r="103" spans="2:23">
      <c r="B103" s="90"/>
      <c r="C103" s="90"/>
      <c r="D103" s="90"/>
      <c r="E103" s="90"/>
      <c r="F103" s="90"/>
      <c r="G103" s="90"/>
      <c r="H103" s="90"/>
      <c r="I103" s="90"/>
      <c r="J103" s="90"/>
      <c r="K103" s="90"/>
      <c r="L103" s="90"/>
      <c r="M103" s="90"/>
      <c r="N103" s="90"/>
      <c r="O103" s="90"/>
      <c r="P103" s="90"/>
      <c r="Q103" s="90"/>
      <c r="R103" s="90"/>
      <c r="S103" s="90"/>
      <c r="T103" s="90"/>
      <c r="U103" s="90"/>
      <c r="V103" s="90"/>
      <c r="W103" s="90"/>
    </row>
    <row r="104" spans="2:23">
      <c r="B104" s="90"/>
      <c r="C104" s="90"/>
      <c r="D104" s="90"/>
      <c r="E104" s="90"/>
      <c r="F104" s="90"/>
      <c r="G104" s="90"/>
      <c r="H104" s="90"/>
      <c r="I104" s="90"/>
      <c r="J104" s="90"/>
      <c r="K104" s="90"/>
      <c r="L104" s="90"/>
      <c r="M104" s="90"/>
      <c r="N104" s="90"/>
      <c r="O104" s="90"/>
      <c r="P104" s="90"/>
      <c r="Q104" s="90"/>
      <c r="R104" s="90"/>
      <c r="S104" s="90"/>
      <c r="T104" s="90"/>
      <c r="U104" s="90"/>
      <c r="V104" s="90"/>
      <c r="W104" s="90"/>
    </row>
    <row r="105" spans="2:23">
      <c r="B105" s="90"/>
      <c r="C105" s="90"/>
      <c r="D105" s="90"/>
      <c r="E105" s="90"/>
      <c r="F105" s="90"/>
      <c r="G105" s="90"/>
      <c r="H105" s="90"/>
      <c r="I105" s="90"/>
      <c r="J105" s="90"/>
      <c r="K105" s="90"/>
      <c r="L105" s="90"/>
      <c r="M105" s="90"/>
      <c r="N105" s="90"/>
      <c r="O105" s="90"/>
      <c r="P105" s="90"/>
      <c r="Q105" s="90"/>
      <c r="R105" s="90"/>
      <c r="S105" s="90"/>
      <c r="T105" s="90"/>
      <c r="U105" s="90"/>
      <c r="V105" s="90"/>
      <c r="W105" s="90"/>
    </row>
    <row r="106" spans="2:23">
      <c r="B106" s="90"/>
      <c r="C106" s="90"/>
      <c r="D106" s="90"/>
      <c r="E106" s="90"/>
      <c r="F106" s="90"/>
      <c r="G106" s="90"/>
      <c r="H106" s="90"/>
      <c r="I106" s="90"/>
      <c r="J106" s="90"/>
      <c r="K106" s="90"/>
      <c r="L106" s="90"/>
      <c r="M106" s="90"/>
      <c r="N106" s="90"/>
      <c r="O106" s="90"/>
      <c r="P106" s="90"/>
      <c r="Q106" s="90"/>
      <c r="R106" s="90"/>
      <c r="S106" s="90"/>
      <c r="T106" s="90"/>
      <c r="U106" s="90"/>
      <c r="V106" s="90"/>
      <c r="W106" s="90"/>
    </row>
    <row r="107" spans="2:23">
      <c r="B107" s="90"/>
      <c r="C107" s="90"/>
      <c r="D107" s="90"/>
      <c r="E107" s="90"/>
      <c r="F107" s="90"/>
      <c r="G107" s="90"/>
      <c r="H107" s="90"/>
      <c r="I107" s="90"/>
      <c r="J107" s="90"/>
      <c r="K107" s="90"/>
      <c r="L107" s="90"/>
      <c r="M107" s="90"/>
      <c r="N107" s="90"/>
      <c r="O107" s="90"/>
      <c r="P107" s="90"/>
      <c r="Q107" s="90"/>
      <c r="R107" s="90"/>
      <c r="S107" s="90"/>
      <c r="T107" s="90"/>
      <c r="U107" s="90"/>
      <c r="V107" s="90"/>
      <c r="W107" s="90"/>
    </row>
    <row r="108" spans="2:23">
      <c r="B108" s="90"/>
      <c r="C108" s="90"/>
      <c r="D108" s="90"/>
      <c r="E108" s="90"/>
      <c r="F108" s="90"/>
      <c r="G108" s="90"/>
      <c r="H108" s="90"/>
      <c r="I108" s="90"/>
      <c r="J108" s="90"/>
      <c r="K108" s="90"/>
      <c r="L108" s="90"/>
      <c r="M108" s="90"/>
      <c r="N108" s="90"/>
      <c r="O108" s="90"/>
      <c r="P108" s="90"/>
      <c r="Q108" s="90"/>
      <c r="R108" s="90"/>
      <c r="S108" s="90"/>
      <c r="T108" s="90"/>
      <c r="U108" s="90"/>
      <c r="V108" s="90"/>
      <c r="W108" s="90"/>
    </row>
    <row r="109" spans="2:23">
      <c r="B109" s="90"/>
      <c r="C109" s="90"/>
      <c r="D109" s="90"/>
      <c r="E109" s="90"/>
      <c r="F109" s="90"/>
      <c r="G109" s="90"/>
      <c r="H109" s="90"/>
      <c r="I109" s="90"/>
      <c r="J109" s="90"/>
      <c r="K109" s="90"/>
      <c r="L109" s="90"/>
      <c r="M109" s="90"/>
      <c r="N109" s="90"/>
      <c r="O109" s="90"/>
      <c r="P109" s="90"/>
      <c r="Q109" s="90"/>
      <c r="R109" s="90"/>
      <c r="S109" s="90"/>
      <c r="T109" s="90"/>
      <c r="U109" s="90"/>
      <c r="V109" s="90"/>
      <c r="W109" s="90"/>
    </row>
    <row r="110" spans="2:23">
      <c r="B110" s="90"/>
      <c r="C110" s="90"/>
      <c r="D110" s="90"/>
      <c r="E110" s="90"/>
      <c r="F110" s="90"/>
      <c r="G110" s="90"/>
      <c r="H110" s="90"/>
      <c r="I110" s="90"/>
      <c r="J110" s="90"/>
      <c r="K110" s="90"/>
      <c r="L110" s="90"/>
      <c r="M110" s="90"/>
      <c r="N110" s="90"/>
      <c r="O110" s="90"/>
      <c r="P110" s="90"/>
      <c r="Q110" s="90"/>
      <c r="R110" s="90"/>
      <c r="S110" s="90"/>
      <c r="T110" s="90"/>
      <c r="U110" s="90"/>
      <c r="V110" s="90"/>
      <c r="W110" s="90"/>
    </row>
    <row r="111" spans="2:23">
      <c r="B111" s="90"/>
      <c r="C111" s="90"/>
      <c r="D111" s="90"/>
      <c r="E111" s="90"/>
      <c r="F111" s="90"/>
      <c r="G111" s="90"/>
      <c r="H111" s="90"/>
      <c r="I111" s="90"/>
      <c r="J111" s="90"/>
      <c r="K111" s="90"/>
      <c r="L111" s="90"/>
      <c r="M111" s="90"/>
      <c r="N111" s="90"/>
      <c r="O111" s="90"/>
      <c r="P111" s="90"/>
      <c r="Q111" s="90"/>
      <c r="R111" s="90"/>
      <c r="S111" s="90"/>
      <c r="T111" s="90"/>
      <c r="U111" s="90"/>
      <c r="V111" s="90"/>
      <c r="W111" s="90"/>
    </row>
    <row r="112" spans="2:23">
      <c r="B112" s="90"/>
      <c r="C112" s="90"/>
      <c r="D112" s="90"/>
      <c r="E112" s="90"/>
      <c r="F112" s="90"/>
      <c r="G112" s="90"/>
      <c r="H112" s="90"/>
      <c r="I112" s="90"/>
      <c r="J112" s="90"/>
      <c r="K112" s="90"/>
      <c r="L112" s="90"/>
      <c r="M112" s="90"/>
      <c r="N112" s="90"/>
      <c r="O112" s="90"/>
      <c r="P112" s="90"/>
      <c r="Q112" s="90"/>
      <c r="R112" s="90"/>
      <c r="S112" s="90"/>
      <c r="T112" s="90"/>
      <c r="U112" s="90"/>
      <c r="V112" s="90"/>
      <c r="W112" s="90"/>
    </row>
    <row r="113" spans="2:23">
      <c r="B113" s="90"/>
      <c r="C113" s="90"/>
      <c r="D113" s="90"/>
      <c r="E113" s="90"/>
      <c r="F113" s="90"/>
      <c r="G113" s="90"/>
      <c r="H113" s="90"/>
      <c r="I113" s="90"/>
      <c r="J113" s="90"/>
      <c r="K113" s="90"/>
      <c r="L113" s="90"/>
      <c r="M113" s="90"/>
      <c r="N113" s="90"/>
      <c r="O113" s="90"/>
      <c r="P113" s="90"/>
      <c r="Q113" s="90"/>
      <c r="R113" s="90"/>
      <c r="S113" s="90"/>
      <c r="T113" s="90"/>
      <c r="U113" s="90"/>
      <c r="V113" s="90"/>
      <c r="W113" s="90"/>
    </row>
    <row r="114" spans="2:23">
      <c r="B114" s="90"/>
      <c r="C114" s="90"/>
      <c r="D114" s="90"/>
      <c r="E114" s="90"/>
      <c r="F114" s="90"/>
      <c r="G114" s="90"/>
      <c r="H114" s="90"/>
      <c r="I114" s="90"/>
      <c r="J114" s="90"/>
      <c r="K114" s="90"/>
      <c r="L114" s="90"/>
      <c r="M114" s="90"/>
      <c r="N114" s="90"/>
      <c r="O114" s="90"/>
      <c r="P114" s="90"/>
      <c r="Q114" s="90"/>
      <c r="R114" s="90"/>
      <c r="S114" s="90"/>
      <c r="T114" s="90"/>
      <c r="U114" s="90"/>
      <c r="V114" s="90"/>
      <c r="W114" s="90"/>
    </row>
    <row r="115" spans="2:23">
      <c r="B115" s="90"/>
      <c r="C115" s="90"/>
      <c r="D115" s="90"/>
      <c r="E115" s="90"/>
      <c r="F115" s="90"/>
      <c r="G115" s="90"/>
      <c r="H115" s="90"/>
      <c r="I115" s="90"/>
      <c r="J115" s="90"/>
      <c r="K115" s="90"/>
      <c r="L115" s="90"/>
      <c r="M115" s="90"/>
      <c r="N115" s="90"/>
      <c r="O115" s="90"/>
      <c r="P115" s="90"/>
      <c r="Q115" s="90"/>
      <c r="R115" s="90"/>
      <c r="S115" s="90"/>
      <c r="T115" s="90"/>
      <c r="U115" s="90"/>
      <c r="V115" s="90"/>
      <c r="W115" s="90"/>
    </row>
    <row r="116" spans="2:23">
      <c r="B116" s="90"/>
      <c r="C116" s="90"/>
      <c r="D116" s="90"/>
      <c r="E116" s="90"/>
      <c r="F116" s="90"/>
      <c r="G116" s="90"/>
      <c r="H116" s="90"/>
      <c r="I116" s="90"/>
      <c r="J116" s="90"/>
      <c r="K116" s="90"/>
      <c r="L116" s="90"/>
      <c r="M116" s="90"/>
      <c r="N116" s="90"/>
      <c r="O116" s="90"/>
      <c r="P116" s="90"/>
      <c r="Q116" s="90"/>
      <c r="R116" s="90"/>
      <c r="S116" s="90"/>
      <c r="T116" s="90"/>
      <c r="U116" s="90"/>
      <c r="V116" s="90"/>
      <c r="W116" s="90"/>
    </row>
    <row r="117" spans="2:23">
      <c r="B117" s="90"/>
      <c r="C117" s="90"/>
      <c r="D117" s="90"/>
      <c r="E117" s="90"/>
      <c r="F117" s="90"/>
      <c r="G117" s="90"/>
      <c r="H117" s="90"/>
      <c r="I117" s="90"/>
      <c r="J117" s="90"/>
      <c r="K117" s="90"/>
      <c r="L117" s="90"/>
      <c r="M117" s="90"/>
      <c r="N117" s="90"/>
      <c r="O117" s="90"/>
      <c r="P117" s="90"/>
      <c r="Q117" s="90"/>
      <c r="R117" s="90"/>
      <c r="S117" s="90"/>
      <c r="T117" s="90"/>
      <c r="U117" s="90"/>
      <c r="V117" s="90"/>
      <c r="W117" s="90"/>
    </row>
    <row r="118" spans="2:23">
      <c r="B118" s="90"/>
      <c r="C118" s="90"/>
      <c r="D118" s="90"/>
      <c r="E118" s="90"/>
      <c r="F118" s="90"/>
      <c r="G118" s="90"/>
      <c r="H118" s="90"/>
      <c r="I118" s="90"/>
      <c r="J118" s="90"/>
      <c r="K118" s="90"/>
      <c r="L118" s="90"/>
      <c r="M118" s="90"/>
      <c r="N118" s="90"/>
      <c r="O118" s="90"/>
      <c r="P118" s="90"/>
      <c r="Q118" s="90"/>
      <c r="R118" s="90"/>
      <c r="S118" s="90"/>
      <c r="T118" s="90"/>
      <c r="U118" s="90"/>
      <c r="V118" s="90"/>
      <c r="W118" s="90"/>
    </row>
    <row r="119" spans="2:23">
      <c r="B119" s="90"/>
      <c r="C119" s="90"/>
      <c r="D119" s="90"/>
      <c r="E119" s="90"/>
      <c r="F119" s="90"/>
      <c r="G119" s="90"/>
      <c r="H119" s="90"/>
      <c r="I119" s="90"/>
      <c r="J119" s="90"/>
      <c r="K119" s="90"/>
      <c r="L119" s="90"/>
      <c r="M119" s="90"/>
      <c r="N119" s="90"/>
      <c r="O119" s="90"/>
      <c r="P119" s="90"/>
      <c r="Q119" s="90"/>
      <c r="R119" s="90"/>
      <c r="S119" s="90"/>
      <c r="T119" s="90"/>
      <c r="U119" s="90"/>
      <c r="V119" s="90"/>
      <c r="W119" s="90"/>
    </row>
    <row r="120" spans="2:23">
      <c r="B120" s="90"/>
      <c r="C120" s="90"/>
      <c r="D120" s="90"/>
      <c r="E120" s="90"/>
      <c r="F120" s="90"/>
      <c r="G120" s="90"/>
      <c r="H120" s="90"/>
      <c r="I120" s="90"/>
      <c r="J120" s="90"/>
      <c r="K120" s="90"/>
      <c r="L120" s="90"/>
      <c r="M120" s="90"/>
      <c r="N120" s="90"/>
      <c r="O120" s="90"/>
      <c r="P120" s="90"/>
      <c r="Q120" s="90"/>
      <c r="R120" s="90"/>
      <c r="S120" s="90"/>
      <c r="T120" s="90"/>
      <c r="U120" s="90"/>
      <c r="V120" s="90"/>
      <c r="W120" s="90"/>
    </row>
    <row r="121" spans="2:23">
      <c r="B121" s="90"/>
      <c r="C121" s="90"/>
      <c r="D121" s="90"/>
      <c r="E121" s="90"/>
      <c r="F121" s="90"/>
      <c r="G121" s="90"/>
      <c r="H121" s="90"/>
      <c r="I121" s="90"/>
      <c r="J121" s="90"/>
      <c r="K121" s="90"/>
      <c r="L121" s="90"/>
      <c r="M121" s="90"/>
      <c r="N121" s="90"/>
      <c r="O121" s="90"/>
      <c r="P121" s="90"/>
      <c r="Q121" s="90"/>
      <c r="R121" s="90"/>
      <c r="S121" s="90"/>
      <c r="T121" s="90"/>
      <c r="U121" s="90"/>
      <c r="V121" s="90"/>
      <c r="W121" s="90"/>
    </row>
    <row r="122" spans="2:23">
      <c r="B122" s="90"/>
      <c r="C122" s="90"/>
      <c r="D122" s="90"/>
      <c r="E122" s="90"/>
      <c r="F122" s="90"/>
      <c r="G122" s="90"/>
      <c r="H122" s="90"/>
      <c r="I122" s="90"/>
      <c r="J122" s="90"/>
      <c r="K122" s="90"/>
      <c r="L122" s="90"/>
      <c r="M122" s="90"/>
      <c r="N122" s="90"/>
      <c r="O122" s="90"/>
      <c r="P122" s="90"/>
      <c r="Q122" s="90"/>
      <c r="R122" s="90"/>
      <c r="S122" s="90"/>
      <c r="T122" s="90"/>
      <c r="U122" s="90"/>
      <c r="V122" s="90"/>
      <c r="W122" s="90"/>
    </row>
    <row r="123" spans="2:23">
      <c r="B123" s="90"/>
      <c r="C123" s="90"/>
      <c r="D123" s="90"/>
      <c r="E123" s="90"/>
      <c r="F123" s="90"/>
      <c r="G123" s="90"/>
      <c r="H123" s="90"/>
      <c r="I123" s="90"/>
      <c r="J123" s="90"/>
      <c r="K123" s="90"/>
      <c r="L123" s="90"/>
      <c r="M123" s="90"/>
      <c r="N123" s="90"/>
      <c r="O123" s="90"/>
      <c r="P123" s="90"/>
      <c r="Q123" s="90"/>
      <c r="R123" s="90"/>
      <c r="S123" s="90"/>
      <c r="T123" s="90"/>
      <c r="U123" s="90"/>
      <c r="V123" s="90"/>
      <c r="W123" s="90"/>
    </row>
    <row r="124" spans="2:23">
      <c r="B124" s="90"/>
      <c r="C124" s="90"/>
      <c r="D124" s="90"/>
      <c r="E124" s="90"/>
      <c r="F124" s="90"/>
      <c r="G124" s="90"/>
      <c r="H124" s="90"/>
      <c r="I124" s="90"/>
      <c r="J124" s="90"/>
      <c r="K124" s="90"/>
      <c r="L124" s="90"/>
      <c r="M124" s="90"/>
      <c r="N124" s="90"/>
      <c r="O124" s="90"/>
      <c r="P124" s="90"/>
      <c r="Q124" s="90"/>
      <c r="R124" s="90"/>
      <c r="S124" s="90"/>
      <c r="T124" s="90"/>
      <c r="U124" s="90"/>
      <c r="V124" s="90"/>
      <c r="W124" s="90"/>
    </row>
    <row r="125" spans="2:23">
      <c r="B125" s="90"/>
      <c r="C125" s="90"/>
      <c r="D125" s="90"/>
      <c r="E125" s="90"/>
      <c r="F125" s="90"/>
      <c r="G125" s="90"/>
      <c r="H125" s="90"/>
      <c r="I125" s="90"/>
      <c r="J125" s="90"/>
      <c r="K125" s="90"/>
      <c r="L125" s="90"/>
      <c r="M125" s="90"/>
      <c r="N125" s="90"/>
      <c r="O125" s="90"/>
      <c r="P125" s="90"/>
      <c r="Q125" s="90"/>
      <c r="R125" s="90"/>
      <c r="S125" s="90"/>
      <c r="T125" s="90"/>
      <c r="U125" s="90"/>
      <c r="V125" s="90"/>
      <c r="W125" s="90"/>
    </row>
    <row r="126" spans="2:23">
      <c r="B126" s="90"/>
      <c r="C126" s="90"/>
      <c r="D126" s="90"/>
      <c r="E126" s="90"/>
      <c r="F126" s="90"/>
      <c r="G126" s="90"/>
      <c r="H126" s="90"/>
      <c r="I126" s="90"/>
      <c r="J126" s="90"/>
      <c r="K126" s="90"/>
      <c r="L126" s="90"/>
      <c r="M126" s="90"/>
      <c r="N126" s="90"/>
      <c r="O126" s="90"/>
      <c r="P126" s="90"/>
      <c r="Q126" s="90"/>
      <c r="R126" s="90"/>
      <c r="S126" s="90"/>
      <c r="T126" s="90"/>
      <c r="U126" s="90"/>
      <c r="V126" s="90"/>
      <c r="W126" s="90"/>
    </row>
    <row r="127" spans="2:23">
      <c r="B127" s="90"/>
      <c r="C127" s="90"/>
      <c r="D127" s="90"/>
      <c r="E127" s="90"/>
      <c r="F127" s="90"/>
      <c r="G127" s="90"/>
      <c r="H127" s="90"/>
      <c r="I127" s="90"/>
      <c r="J127" s="90"/>
      <c r="K127" s="90"/>
      <c r="L127" s="90"/>
      <c r="M127" s="90"/>
      <c r="N127" s="90"/>
      <c r="O127" s="90"/>
      <c r="P127" s="90"/>
      <c r="Q127" s="90"/>
      <c r="R127" s="90"/>
      <c r="S127" s="90"/>
      <c r="T127" s="90"/>
      <c r="U127" s="90"/>
      <c r="V127" s="90"/>
      <c r="W127" s="90"/>
    </row>
    <row r="128" spans="2:23">
      <c r="B128" s="90"/>
      <c r="C128" s="90"/>
      <c r="D128" s="90"/>
      <c r="E128" s="90"/>
      <c r="F128" s="90"/>
      <c r="G128" s="90"/>
      <c r="H128" s="90"/>
      <c r="I128" s="90"/>
      <c r="J128" s="90"/>
      <c r="K128" s="90"/>
      <c r="L128" s="90"/>
      <c r="M128" s="90"/>
      <c r="N128" s="90"/>
      <c r="O128" s="90"/>
      <c r="P128" s="90"/>
      <c r="Q128" s="90"/>
      <c r="R128" s="90"/>
      <c r="S128" s="90"/>
      <c r="T128" s="90"/>
      <c r="U128" s="90"/>
      <c r="V128" s="90"/>
      <c r="W128" s="90"/>
    </row>
    <row r="129" spans="2:23">
      <c r="B129" s="90"/>
      <c r="C129" s="90"/>
      <c r="D129" s="90"/>
      <c r="E129" s="90"/>
      <c r="F129" s="90"/>
      <c r="G129" s="90"/>
      <c r="H129" s="90"/>
      <c r="I129" s="90"/>
      <c r="J129" s="90"/>
      <c r="K129" s="90"/>
      <c r="L129" s="90"/>
      <c r="M129" s="90"/>
      <c r="N129" s="90"/>
      <c r="O129" s="90"/>
      <c r="P129" s="90"/>
      <c r="Q129" s="90"/>
      <c r="R129" s="90"/>
      <c r="S129" s="90"/>
      <c r="T129" s="90"/>
      <c r="U129" s="90"/>
      <c r="V129" s="90"/>
      <c r="W129" s="90"/>
    </row>
    <row r="130" spans="2:23">
      <c r="B130" s="90"/>
      <c r="C130" s="90"/>
      <c r="D130" s="90"/>
      <c r="E130" s="90"/>
      <c r="F130" s="90"/>
      <c r="G130" s="90"/>
      <c r="H130" s="90"/>
      <c r="I130" s="90"/>
      <c r="J130" s="90"/>
      <c r="K130" s="90"/>
      <c r="L130" s="90"/>
      <c r="M130" s="90"/>
      <c r="N130" s="90"/>
      <c r="O130" s="90"/>
      <c r="P130" s="90"/>
      <c r="Q130" s="90"/>
      <c r="R130" s="90"/>
      <c r="S130" s="90"/>
      <c r="T130" s="90"/>
      <c r="U130" s="90"/>
      <c r="V130" s="90"/>
      <c r="W130" s="90"/>
    </row>
    <row r="131" spans="2:23">
      <c r="B131" s="90"/>
      <c r="C131" s="90"/>
      <c r="D131" s="90"/>
      <c r="E131" s="90"/>
      <c r="F131" s="90"/>
      <c r="G131" s="90"/>
      <c r="H131" s="90"/>
      <c r="I131" s="90"/>
      <c r="J131" s="90"/>
      <c r="K131" s="90"/>
      <c r="L131" s="90"/>
      <c r="M131" s="90"/>
      <c r="N131" s="90"/>
      <c r="O131" s="90"/>
      <c r="P131" s="90"/>
      <c r="Q131" s="90"/>
      <c r="R131" s="90"/>
      <c r="S131" s="90"/>
      <c r="T131" s="90"/>
      <c r="U131" s="90"/>
      <c r="V131" s="90"/>
      <c r="W131" s="90"/>
    </row>
    <row r="132" spans="2:23">
      <c r="B132" s="90"/>
      <c r="C132" s="90"/>
      <c r="D132" s="90"/>
      <c r="E132" s="90"/>
      <c r="F132" s="90"/>
      <c r="G132" s="90"/>
      <c r="H132" s="90"/>
      <c r="I132" s="90"/>
      <c r="J132" s="90"/>
      <c r="K132" s="90"/>
      <c r="L132" s="90"/>
      <c r="M132" s="90"/>
      <c r="N132" s="90"/>
      <c r="O132" s="90"/>
      <c r="P132" s="90"/>
      <c r="Q132" s="90"/>
      <c r="R132" s="90"/>
      <c r="S132" s="90"/>
      <c r="T132" s="90"/>
      <c r="U132" s="90"/>
      <c r="V132" s="90"/>
      <c r="W132" s="90"/>
    </row>
    <row r="133" spans="2:23">
      <c r="B133" s="90"/>
      <c r="C133" s="90"/>
      <c r="D133" s="90"/>
      <c r="E133" s="90"/>
      <c r="F133" s="90"/>
      <c r="G133" s="90"/>
      <c r="H133" s="90"/>
      <c r="I133" s="90"/>
      <c r="J133" s="90"/>
      <c r="K133" s="90"/>
      <c r="L133" s="90"/>
      <c r="M133" s="90"/>
      <c r="N133" s="90"/>
      <c r="O133" s="90"/>
      <c r="P133" s="90"/>
      <c r="Q133" s="90"/>
      <c r="R133" s="90"/>
      <c r="S133" s="90"/>
      <c r="T133" s="90"/>
      <c r="U133" s="90"/>
      <c r="V133" s="90"/>
      <c r="W133" s="90"/>
    </row>
    <row r="134" spans="2:23">
      <c r="B134" s="90"/>
      <c r="C134" s="90"/>
      <c r="D134" s="90"/>
      <c r="E134" s="90"/>
      <c r="F134" s="90"/>
      <c r="G134" s="90"/>
      <c r="H134" s="90"/>
      <c r="I134" s="90"/>
      <c r="J134" s="90"/>
      <c r="K134" s="90"/>
      <c r="L134" s="90"/>
      <c r="M134" s="90"/>
      <c r="N134" s="90"/>
      <c r="O134" s="90"/>
      <c r="P134" s="90"/>
      <c r="Q134" s="90"/>
      <c r="R134" s="90"/>
      <c r="S134" s="90"/>
      <c r="T134" s="90"/>
      <c r="U134" s="90"/>
      <c r="V134" s="90"/>
      <c r="W134" s="90"/>
    </row>
    <row r="135" spans="2:23">
      <c r="B135" s="90"/>
      <c r="C135" s="90"/>
      <c r="D135" s="90"/>
      <c r="E135" s="90"/>
      <c r="F135" s="90"/>
      <c r="G135" s="90"/>
      <c r="H135" s="90"/>
      <c r="I135" s="90"/>
      <c r="J135" s="90"/>
      <c r="K135" s="90"/>
      <c r="L135" s="90"/>
      <c r="M135" s="90"/>
      <c r="N135" s="90"/>
      <c r="O135" s="90"/>
      <c r="P135" s="90"/>
      <c r="Q135" s="90"/>
      <c r="R135" s="90"/>
      <c r="S135" s="90"/>
      <c r="T135" s="90"/>
      <c r="U135" s="90"/>
      <c r="V135" s="90"/>
      <c r="W135" s="90"/>
    </row>
    <row r="136" spans="2:23">
      <c r="B136" s="90"/>
      <c r="C136" s="90"/>
      <c r="D136" s="90"/>
      <c r="E136" s="90"/>
      <c r="F136" s="90"/>
      <c r="G136" s="90"/>
      <c r="H136" s="90"/>
      <c r="I136" s="90"/>
      <c r="J136" s="90"/>
      <c r="K136" s="90"/>
      <c r="L136" s="90"/>
      <c r="M136" s="90"/>
      <c r="N136" s="90"/>
      <c r="O136" s="90"/>
      <c r="P136" s="90"/>
      <c r="Q136" s="90"/>
      <c r="R136" s="90"/>
      <c r="S136" s="90"/>
      <c r="T136" s="90"/>
      <c r="U136" s="90"/>
      <c r="V136" s="90"/>
      <c r="W136" s="90"/>
    </row>
    <row r="137" spans="2:23">
      <c r="B137" s="90"/>
      <c r="C137" s="90"/>
      <c r="D137" s="90"/>
      <c r="E137" s="90"/>
      <c r="F137" s="90"/>
      <c r="G137" s="90"/>
      <c r="H137" s="90"/>
      <c r="I137" s="90"/>
      <c r="J137" s="90"/>
      <c r="K137" s="90"/>
      <c r="L137" s="90"/>
      <c r="M137" s="90"/>
      <c r="N137" s="90"/>
      <c r="O137" s="90"/>
      <c r="P137" s="90"/>
      <c r="Q137" s="90"/>
      <c r="R137" s="90"/>
      <c r="S137" s="90"/>
      <c r="T137" s="90"/>
      <c r="U137" s="90"/>
      <c r="V137" s="90"/>
      <c r="W137" s="90"/>
    </row>
    <row r="138" spans="2:23">
      <c r="B138" s="90"/>
      <c r="C138" s="90"/>
      <c r="D138" s="90"/>
      <c r="E138" s="90"/>
      <c r="F138" s="90"/>
      <c r="G138" s="90"/>
      <c r="H138" s="90"/>
      <c r="I138" s="90"/>
      <c r="J138" s="90"/>
      <c r="K138" s="90"/>
      <c r="L138" s="90"/>
      <c r="M138" s="90"/>
      <c r="N138" s="90"/>
      <c r="O138" s="90"/>
      <c r="P138" s="90"/>
      <c r="Q138" s="90"/>
      <c r="R138" s="90"/>
      <c r="S138" s="90"/>
      <c r="T138" s="90"/>
      <c r="U138" s="90"/>
      <c r="V138" s="90"/>
      <c r="W138" s="90"/>
    </row>
    <row r="139" spans="2:23">
      <c r="B139" s="90"/>
      <c r="C139" s="90"/>
      <c r="D139" s="90"/>
      <c r="E139" s="90"/>
      <c r="F139" s="90"/>
      <c r="G139" s="90"/>
      <c r="H139" s="90"/>
      <c r="I139" s="90"/>
      <c r="J139" s="90"/>
      <c r="K139" s="90"/>
      <c r="L139" s="90"/>
      <c r="M139" s="90"/>
      <c r="N139" s="90"/>
      <c r="O139" s="90"/>
      <c r="P139" s="90"/>
      <c r="Q139" s="90"/>
      <c r="R139" s="90"/>
      <c r="S139" s="90"/>
      <c r="T139" s="90"/>
      <c r="U139" s="90"/>
      <c r="V139" s="90"/>
      <c r="W139" s="90"/>
    </row>
    <row r="140" spans="2:23">
      <c r="B140" s="90"/>
      <c r="C140" s="90"/>
      <c r="D140" s="90"/>
      <c r="E140" s="90"/>
      <c r="F140" s="90"/>
      <c r="G140" s="90"/>
      <c r="H140" s="90"/>
      <c r="I140" s="90"/>
      <c r="J140" s="90"/>
      <c r="K140" s="90"/>
      <c r="L140" s="90"/>
      <c r="M140" s="90"/>
      <c r="N140" s="90"/>
      <c r="O140" s="90"/>
      <c r="P140" s="90"/>
      <c r="Q140" s="90"/>
      <c r="R140" s="90"/>
      <c r="S140" s="90"/>
      <c r="T140" s="90"/>
      <c r="U140" s="90"/>
      <c r="V140" s="90"/>
      <c r="W140" s="90"/>
    </row>
    <row r="141" spans="2:23">
      <c r="B141" s="90"/>
      <c r="C141" s="90"/>
      <c r="D141" s="90"/>
      <c r="E141" s="90"/>
      <c r="F141" s="90"/>
      <c r="G141" s="90"/>
      <c r="H141" s="90"/>
      <c r="I141" s="90"/>
      <c r="J141" s="90"/>
      <c r="K141" s="90"/>
      <c r="L141" s="90"/>
      <c r="M141" s="90"/>
      <c r="N141" s="90"/>
      <c r="O141" s="90"/>
      <c r="P141" s="90"/>
      <c r="Q141" s="90"/>
      <c r="R141" s="90"/>
      <c r="S141" s="90"/>
      <c r="T141" s="90"/>
      <c r="U141" s="90"/>
      <c r="V141" s="90"/>
      <c r="W141" s="90"/>
    </row>
    <row r="142" spans="2:23">
      <c r="B142" s="90"/>
      <c r="C142" s="90"/>
      <c r="D142" s="90"/>
      <c r="E142" s="90"/>
      <c r="F142" s="90"/>
      <c r="G142" s="90"/>
      <c r="H142" s="90"/>
      <c r="I142" s="90"/>
      <c r="J142" s="90"/>
      <c r="K142" s="90"/>
      <c r="L142" s="90"/>
      <c r="M142" s="90"/>
      <c r="N142" s="90"/>
      <c r="O142" s="90"/>
      <c r="P142" s="90"/>
      <c r="Q142" s="90"/>
      <c r="R142" s="90"/>
      <c r="S142" s="90"/>
      <c r="T142" s="90"/>
      <c r="U142" s="90"/>
      <c r="V142" s="90"/>
      <c r="W142" s="90"/>
    </row>
    <row r="143" spans="2:23">
      <c r="B143" s="90"/>
      <c r="C143" s="90"/>
      <c r="D143" s="90"/>
      <c r="E143" s="90"/>
      <c r="F143" s="90"/>
      <c r="G143" s="90"/>
      <c r="H143" s="90"/>
      <c r="I143" s="90"/>
      <c r="J143" s="90"/>
      <c r="K143" s="90"/>
      <c r="L143" s="90"/>
      <c r="M143" s="90"/>
      <c r="N143" s="90"/>
      <c r="O143" s="90"/>
      <c r="P143" s="90"/>
      <c r="Q143" s="90"/>
      <c r="R143" s="90"/>
      <c r="S143" s="90"/>
      <c r="T143" s="90"/>
      <c r="U143" s="90"/>
      <c r="V143" s="90"/>
      <c r="W143" s="90"/>
    </row>
    <row r="144" spans="2:23">
      <c r="B144" s="90"/>
      <c r="C144" s="90"/>
      <c r="D144" s="90"/>
      <c r="E144" s="90"/>
      <c r="F144" s="90"/>
      <c r="G144" s="90"/>
      <c r="H144" s="90"/>
      <c r="I144" s="90"/>
      <c r="J144" s="90"/>
      <c r="K144" s="90"/>
      <c r="L144" s="90"/>
      <c r="M144" s="90"/>
      <c r="N144" s="90"/>
      <c r="O144" s="90"/>
      <c r="P144" s="90"/>
      <c r="Q144" s="90"/>
      <c r="R144" s="90"/>
      <c r="S144" s="90"/>
      <c r="T144" s="90"/>
      <c r="U144" s="90"/>
      <c r="V144" s="90"/>
      <c r="W144" s="90"/>
    </row>
    <row r="145" spans="2:23">
      <c r="B145" s="90"/>
      <c r="C145" s="90"/>
      <c r="D145" s="90"/>
      <c r="E145" s="90"/>
      <c r="F145" s="90"/>
      <c r="G145" s="90"/>
      <c r="H145" s="90"/>
      <c r="I145" s="90"/>
      <c r="J145" s="90"/>
      <c r="K145" s="90"/>
      <c r="L145" s="90"/>
      <c r="M145" s="90"/>
      <c r="N145" s="90"/>
      <c r="O145" s="90"/>
      <c r="P145" s="90"/>
      <c r="Q145" s="90"/>
      <c r="R145" s="90"/>
      <c r="S145" s="90"/>
      <c r="T145" s="90"/>
      <c r="U145" s="90"/>
      <c r="V145" s="90"/>
      <c r="W145" s="90"/>
    </row>
    <row r="146" spans="2:23">
      <c r="B146" s="90"/>
      <c r="C146" s="90"/>
      <c r="D146" s="90"/>
      <c r="E146" s="90"/>
      <c r="F146" s="90"/>
      <c r="G146" s="90"/>
      <c r="H146" s="90"/>
      <c r="I146" s="90"/>
      <c r="J146" s="90"/>
      <c r="K146" s="90"/>
      <c r="L146" s="90"/>
      <c r="M146" s="90"/>
      <c r="N146" s="90"/>
      <c r="O146" s="90"/>
      <c r="P146" s="90"/>
      <c r="Q146" s="90"/>
      <c r="R146" s="90"/>
      <c r="S146" s="90"/>
      <c r="T146" s="90"/>
      <c r="U146" s="90"/>
      <c r="V146" s="90"/>
      <c r="W146" s="90"/>
    </row>
    <row r="147" spans="2:23">
      <c r="B147" s="90"/>
      <c r="C147" s="90"/>
      <c r="D147" s="90"/>
      <c r="E147" s="90"/>
      <c r="F147" s="90"/>
      <c r="G147" s="90"/>
      <c r="H147" s="90"/>
      <c r="I147" s="90"/>
      <c r="J147" s="90"/>
      <c r="K147" s="90"/>
      <c r="L147" s="90"/>
      <c r="M147" s="90"/>
      <c r="N147" s="90"/>
      <c r="O147" s="90"/>
      <c r="P147" s="90"/>
      <c r="Q147" s="90"/>
      <c r="R147" s="90"/>
      <c r="S147" s="90"/>
      <c r="T147" s="90"/>
      <c r="U147" s="90"/>
      <c r="V147" s="90"/>
      <c r="W147" s="90"/>
    </row>
    <row r="148" spans="2:23">
      <c r="B148" s="90"/>
      <c r="C148" s="90"/>
      <c r="D148" s="90"/>
      <c r="E148" s="90"/>
      <c r="F148" s="90"/>
      <c r="G148" s="90"/>
      <c r="H148" s="90"/>
      <c r="I148" s="90"/>
      <c r="J148" s="90"/>
      <c r="K148" s="90"/>
      <c r="L148" s="90"/>
      <c r="M148" s="90"/>
      <c r="N148" s="90"/>
      <c r="O148" s="90"/>
      <c r="P148" s="90"/>
      <c r="Q148" s="90"/>
      <c r="R148" s="90"/>
      <c r="S148" s="90"/>
      <c r="T148" s="90"/>
      <c r="U148" s="90"/>
      <c r="V148" s="90"/>
      <c r="W148" s="90"/>
    </row>
    <row r="149" spans="2:23">
      <c r="B149" s="90"/>
      <c r="C149" s="90"/>
      <c r="D149" s="90"/>
      <c r="E149" s="90"/>
      <c r="F149" s="90"/>
      <c r="G149" s="90"/>
      <c r="H149" s="90"/>
      <c r="I149" s="90"/>
      <c r="J149" s="90"/>
      <c r="K149" s="90"/>
      <c r="L149" s="90"/>
      <c r="M149" s="90"/>
      <c r="N149" s="90"/>
      <c r="O149" s="90"/>
      <c r="P149" s="90"/>
      <c r="Q149" s="90"/>
      <c r="R149" s="90"/>
      <c r="S149" s="90"/>
      <c r="T149" s="90"/>
      <c r="U149" s="90"/>
      <c r="V149" s="90"/>
      <c r="W149" s="90"/>
    </row>
    <row r="150" spans="2:23">
      <c r="B150" s="90"/>
      <c r="C150" s="90"/>
      <c r="D150" s="90"/>
      <c r="E150" s="90"/>
      <c r="F150" s="90"/>
      <c r="G150" s="90"/>
      <c r="H150" s="90"/>
      <c r="I150" s="90"/>
      <c r="J150" s="90"/>
      <c r="K150" s="90"/>
      <c r="L150" s="90"/>
      <c r="M150" s="90"/>
      <c r="N150" s="90"/>
      <c r="O150" s="90"/>
      <c r="P150" s="90"/>
      <c r="Q150" s="90"/>
      <c r="R150" s="90"/>
      <c r="S150" s="90"/>
      <c r="T150" s="90"/>
      <c r="U150" s="90"/>
      <c r="V150" s="90"/>
      <c r="W150" s="90"/>
    </row>
    <row r="151" spans="2:23">
      <c r="B151" s="90"/>
      <c r="C151" s="90"/>
      <c r="D151" s="90"/>
      <c r="E151" s="90"/>
      <c r="F151" s="90"/>
      <c r="G151" s="90"/>
      <c r="H151" s="90"/>
      <c r="I151" s="90"/>
      <c r="J151" s="90"/>
      <c r="K151" s="90"/>
      <c r="L151" s="90"/>
      <c r="M151" s="90"/>
      <c r="N151" s="90"/>
      <c r="O151" s="90"/>
      <c r="P151" s="90"/>
      <c r="Q151" s="90"/>
      <c r="R151" s="90"/>
      <c r="S151" s="90"/>
      <c r="T151" s="90"/>
      <c r="U151" s="90"/>
      <c r="V151" s="90"/>
      <c r="W151" s="90"/>
    </row>
    <row r="152" spans="2:23">
      <c r="B152" s="90"/>
      <c r="C152" s="90"/>
      <c r="D152" s="90"/>
      <c r="E152" s="90"/>
      <c r="F152" s="90"/>
      <c r="G152" s="90"/>
      <c r="H152" s="90"/>
      <c r="I152" s="90"/>
      <c r="J152" s="90"/>
      <c r="K152" s="90"/>
      <c r="L152" s="90"/>
      <c r="M152" s="90"/>
      <c r="N152" s="90"/>
      <c r="O152" s="90"/>
      <c r="P152" s="90"/>
      <c r="Q152" s="90"/>
      <c r="R152" s="90"/>
      <c r="S152" s="90"/>
      <c r="T152" s="90"/>
      <c r="U152" s="90"/>
      <c r="V152" s="90"/>
      <c r="W152" s="90"/>
    </row>
    <row r="153" spans="2:23">
      <c r="B153" s="90"/>
      <c r="C153" s="90"/>
      <c r="D153" s="90"/>
      <c r="E153" s="90"/>
      <c r="F153" s="90"/>
      <c r="G153" s="90"/>
      <c r="H153" s="90"/>
      <c r="I153" s="90"/>
      <c r="J153" s="90"/>
      <c r="K153" s="90"/>
      <c r="L153" s="90"/>
      <c r="M153" s="90"/>
      <c r="N153" s="90"/>
      <c r="O153" s="90"/>
      <c r="P153" s="90"/>
      <c r="Q153" s="90"/>
      <c r="R153" s="90"/>
      <c r="S153" s="90"/>
      <c r="T153" s="90"/>
      <c r="U153" s="90"/>
      <c r="V153" s="90"/>
      <c r="W153" s="90"/>
    </row>
  </sheetData>
  <mergeCells count="1">
    <mergeCell ref="R3:T4"/>
  </mergeCells>
  <phoneticPr fontId="2"/>
  <dataValidations count="1">
    <dataValidation imeMode="hiragana" allowBlank="1" showInputMessage="1" showErrorMessage="1" errorTitle="入力不要なセル" error="このセルは、自動計算で処理しています。データの入力は不要です。" sqref="U71:W321 C72:T321"/>
  </dataValidations>
  <pageMargins left="0.39370078740157483" right="0.35433070866141736" top="0.31496062992125984" bottom="0.39370078740157483" header="0.51181102362204722" footer="0.31496062992125984"/>
  <pageSetup paperSize="9" scale="80" firstPageNumber="94" fitToHeight="2" pageOrder="overThenDown" orientation="landscape" useFirstPageNumber="1" r:id="rId1"/>
  <headerFooter alignWithMargins="0"/>
  <rowBreaks count="1" manualBreakCount="1">
    <brk id="49"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85"/>
  <sheetViews>
    <sheetView showGridLines="0" view="pageBreakPreview" zoomScaleNormal="100" zoomScaleSheetLayoutView="100" workbookViewId="0">
      <pane xSplit="2" ySplit="10" topLeftCell="M47" activePane="bottomRight" state="frozen"/>
      <selection activeCell="A3" sqref="A3"/>
      <selection pane="topRight" activeCell="A3" sqref="A3"/>
      <selection pane="bottomLeft" activeCell="A3" sqref="A3"/>
      <selection pane="bottomRight" activeCell="B2" sqref="B2"/>
    </sheetView>
  </sheetViews>
  <sheetFormatPr defaultRowHeight="14.25"/>
  <cols>
    <col min="1" max="1" width="1.33203125" style="53" customWidth="1"/>
    <col min="2" max="2" width="16.5" style="53" customWidth="1"/>
    <col min="3" max="3" width="5" style="210" customWidth="1"/>
    <col min="4" max="4" width="11.83203125" style="53" customWidth="1"/>
    <col min="5" max="5" width="13.6640625" style="53" customWidth="1"/>
    <col min="6" max="6" width="4.83203125" style="210" customWidth="1"/>
    <col min="7" max="7" width="11.83203125" style="53" customWidth="1"/>
    <col min="8" max="8" width="15.5" style="53" customWidth="1"/>
    <col min="9" max="9" width="4.83203125" style="210" customWidth="1"/>
    <col min="10" max="10" width="11.83203125" style="53" customWidth="1"/>
    <col min="11" max="11" width="15.5" style="53" customWidth="1"/>
    <col min="12" max="12" width="4.83203125" style="210" customWidth="1"/>
    <col min="13" max="13" width="11.83203125" style="53" customWidth="1"/>
    <col min="14" max="14" width="12.33203125" style="53" bestFit="1" customWidth="1"/>
    <col min="15" max="15" width="4.83203125" style="210" customWidth="1"/>
    <col min="16" max="16" width="11.83203125" style="53" customWidth="1"/>
    <col min="17" max="17" width="14.1640625" style="53" customWidth="1"/>
    <col min="18" max="18" width="4.83203125" style="210" customWidth="1"/>
    <col min="19" max="19" width="8.33203125" style="53" customWidth="1"/>
    <col min="20" max="20" width="13.6640625" style="53" customWidth="1"/>
    <col min="21" max="21" width="17.83203125" style="53" customWidth="1"/>
    <col min="22" max="22" width="5.83203125" style="210" customWidth="1"/>
    <col min="23" max="23" width="10.33203125" style="53" customWidth="1"/>
    <col min="24" max="24" width="12.6640625" style="53" customWidth="1"/>
    <col min="25" max="25" width="5.83203125" style="210" customWidth="1"/>
    <col min="26" max="26" width="9.1640625" style="53" customWidth="1"/>
    <col min="27" max="27" width="12.6640625" style="53" customWidth="1"/>
    <col min="28" max="28" width="5.83203125" style="210" customWidth="1"/>
    <col min="29" max="29" width="9.83203125" style="53" customWidth="1"/>
    <col min="30" max="30" width="12.6640625" style="53" customWidth="1"/>
    <col min="31" max="31" width="5.83203125" style="210" customWidth="1"/>
    <col min="32" max="32" width="9.1640625" style="53" customWidth="1"/>
    <col min="33" max="33" width="15" style="53" bestFit="1" customWidth="1"/>
    <col min="34" max="34" width="5.83203125" style="210" customWidth="1"/>
    <col min="35" max="35" width="10" style="53" customWidth="1"/>
    <col min="36" max="36" width="12.5" style="53" customWidth="1"/>
    <col min="37" max="37" width="2.83203125" style="53" customWidth="1"/>
    <col min="38" max="16384" width="9.33203125" style="53"/>
  </cols>
  <sheetData>
    <row r="1" spans="1:38" ht="17.25">
      <c r="A1" s="47"/>
      <c r="B1" s="39" t="s">
        <v>200</v>
      </c>
      <c r="C1" s="91"/>
      <c r="D1" s="92"/>
      <c r="E1" s="92"/>
      <c r="F1" s="93"/>
      <c r="G1" s="47"/>
      <c r="H1" s="47"/>
      <c r="I1" s="93"/>
      <c r="J1" s="47"/>
      <c r="K1" s="47"/>
      <c r="L1" s="93"/>
      <c r="M1" s="47"/>
      <c r="N1" s="47"/>
      <c r="O1" s="93"/>
      <c r="P1" s="47"/>
      <c r="Q1" s="47"/>
      <c r="R1" s="93"/>
      <c r="S1" s="47"/>
      <c r="T1" s="47"/>
      <c r="U1" s="47"/>
      <c r="V1" s="93"/>
      <c r="W1" s="47"/>
      <c r="X1" s="47"/>
      <c r="Y1" s="93"/>
      <c r="Z1" s="47"/>
      <c r="AA1" s="47"/>
      <c r="AB1" s="93"/>
      <c r="AC1" s="47"/>
      <c r="AD1" s="52"/>
      <c r="AE1" s="94"/>
      <c r="AF1" s="47"/>
      <c r="AG1" s="47"/>
      <c r="AH1" s="93"/>
      <c r="AI1" s="47"/>
      <c r="AJ1" s="52"/>
      <c r="AK1" s="52"/>
      <c r="AL1" s="47"/>
    </row>
    <row r="2" spans="1:38">
      <c r="A2" s="47"/>
      <c r="B2" s="95"/>
      <c r="C2" s="96"/>
      <c r="D2" s="95"/>
      <c r="E2" s="95"/>
      <c r="F2" s="94"/>
      <c r="G2" s="52"/>
      <c r="H2" s="46"/>
      <c r="I2" s="94"/>
      <c r="J2" s="52"/>
      <c r="K2" s="52"/>
      <c r="L2" s="94"/>
      <c r="M2" s="52"/>
      <c r="N2" s="46"/>
      <c r="O2" s="94"/>
      <c r="P2" s="52"/>
      <c r="Q2" s="52"/>
      <c r="R2" s="94"/>
      <c r="S2" s="52"/>
      <c r="T2" s="46" t="s">
        <v>139</v>
      </c>
      <c r="U2" s="95"/>
      <c r="V2" s="94"/>
      <c r="W2" s="52"/>
      <c r="X2" s="52"/>
      <c r="Y2" s="94"/>
      <c r="Z2" s="52"/>
      <c r="AA2" s="52"/>
      <c r="AB2" s="94"/>
      <c r="AC2" s="52"/>
      <c r="AD2" s="52"/>
      <c r="AE2" s="94"/>
      <c r="AF2" s="52"/>
      <c r="AG2" s="52"/>
      <c r="AH2" s="94"/>
      <c r="AI2" s="52"/>
      <c r="AJ2" s="46" t="s">
        <v>139</v>
      </c>
      <c r="AK2" s="52"/>
      <c r="AL2" s="47"/>
    </row>
    <row r="3" spans="1:38">
      <c r="A3" s="97"/>
      <c r="B3" s="98" t="s">
        <v>47</v>
      </c>
      <c r="C3" s="99" t="s">
        <v>56</v>
      </c>
      <c r="D3" s="100"/>
      <c r="E3" s="101"/>
      <c r="F3" s="102" t="s">
        <v>109</v>
      </c>
      <c r="G3" s="100"/>
      <c r="H3" s="101"/>
      <c r="I3" s="103" t="s">
        <v>53</v>
      </c>
      <c r="J3" s="100"/>
      <c r="K3" s="104"/>
      <c r="L3" s="99" t="s">
        <v>57</v>
      </c>
      <c r="M3" s="100"/>
      <c r="N3" s="101"/>
      <c r="O3" s="103" t="s">
        <v>58</v>
      </c>
      <c r="P3" s="100"/>
      <c r="Q3" s="100"/>
      <c r="R3" s="103" t="s">
        <v>53</v>
      </c>
      <c r="S3" s="100"/>
      <c r="T3" s="104"/>
      <c r="U3" s="105" t="s">
        <v>47</v>
      </c>
      <c r="V3" s="99" t="s">
        <v>59</v>
      </c>
      <c r="W3" s="100"/>
      <c r="X3" s="101"/>
      <c r="Y3" s="102" t="s">
        <v>60</v>
      </c>
      <c r="Z3" s="100"/>
      <c r="AA3" s="101"/>
      <c r="AB3" s="103" t="s">
        <v>53</v>
      </c>
      <c r="AC3" s="100"/>
      <c r="AD3" s="104"/>
      <c r="AE3" s="99" t="s">
        <v>61</v>
      </c>
      <c r="AF3" s="100"/>
      <c r="AG3" s="104"/>
      <c r="AH3" s="99" t="s">
        <v>87</v>
      </c>
      <c r="AI3" s="100"/>
      <c r="AJ3" s="104"/>
      <c r="AK3" s="52"/>
      <c r="AL3" s="47"/>
    </row>
    <row r="4" spans="1:38" ht="44.25">
      <c r="A4" s="97"/>
      <c r="B4" s="106" t="s">
        <v>0</v>
      </c>
      <c r="C4" s="107" t="s">
        <v>54</v>
      </c>
      <c r="D4" s="108" t="s">
        <v>62</v>
      </c>
      <c r="E4" s="108" t="s">
        <v>63</v>
      </c>
      <c r="F4" s="109" t="s">
        <v>54</v>
      </c>
      <c r="G4" s="108" t="s">
        <v>62</v>
      </c>
      <c r="H4" s="110" t="s">
        <v>63</v>
      </c>
      <c r="I4" s="111" t="s">
        <v>54</v>
      </c>
      <c r="J4" s="110" t="s">
        <v>62</v>
      </c>
      <c r="K4" s="112" t="s">
        <v>63</v>
      </c>
      <c r="L4" s="113" t="s">
        <v>54</v>
      </c>
      <c r="M4" s="108" t="s">
        <v>62</v>
      </c>
      <c r="N4" s="110" t="s">
        <v>63</v>
      </c>
      <c r="O4" s="114" t="s">
        <v>54</v>
      </c>
      <c r="P4" s="108" t="s">
        <v>62</v>
      </c>
      <c r="Q4" s="115" t="s">
        <v>63</v>
      </c>
      <c r="R4" s="114" t="s">
        <v>54</v>
      </c>
      <c r="S4" s="108" t="s">
        <v>62</v>
      </c>
      <c r="T4" s="116" t="s">
        <v>63</v>
      </c>
      <c r="U4" s="117" t="s">
        <v>0</v>
      </c>
      <c r="V4" s="113" t="s">
        <v>54</v>
      </c>
      <c r="W4" s="108" t="s">
        <v>62</v>
      </c>
      <c r="X4" s="110" t="s">
        <v>63</v>
      </c>
      <c r="Y4" s="118" t="s">
        <v>54</v>
      </c>
      <c r="Z4" s="108" t="s">
        <v>62</v>
      </c>
      <c r="AA4" s="110" t="s">
        <v>63</v>
      </c>
      <c r="AB4" s="114" t="s">
        <v>54</v>
      </c>
      <c r="AC4" s="108" t="s">
        <v>62</v>
      </c>
      <c r="AD4" s="116" t="s">
        <v>63</v>
      </c>
      <c r="AE4" s="113" t="s">
        <v>54</v>
      </c>
      <c r="AF4" s="108" t="s">
        <v>62</v>
      </c>
      <c r="AG4" s="116" t="s">
        <v>63</v>
      </c>
      <c r="AH4" s="113" t="s">
        <v>54</v>
      </c>
      <c r="AI4" s="108" t="s">
        <v>62</v>
      </c>
      <c r="AJ4" s="116" t="s">
        <v>63</v>
      </c>
      <c r="AK4" s="52"/>
      <c r="AL4" s="47"/>
    </row>
    <row r="5" spans="1:38" ht="15.75" hidden="1" customHeight="1">
      <c r="A5" s="97"/>
      <c r="B5" s="119" t="s">
        <v>167</v>
      </c>
      <c r="C5" s="120">
        <v>10</v>
      </c>
      <c r="D5" s="121">
        <v>12230</v>
      </c>
      <c r="E5" s="122">
        <v>1443848</v>
      </c>
      <c r="F5" s="123" t="s">
        <v>157</v>
      </c>
      <c r="G5" s="121" t="s">
        <v>82</v>
      </c>
      <c r="H5" s="122" t="s">
        <v>82</v>
      </c>
      <c r="I5" s="124">
        <v>10</v>
      </c>
      <c r="J5" s="121">
        <v>12230</v>
      </c>
      <c r="K5" s="125">
        <v>1443848</v>
      </c>
      <c r="L5" s="120">
        <v>20</v>
      </c>
      <c r="M5" s="121">
        <v>1055</v>
      </c>
      <c r="N5" s="122">
        <v>111354</v>
      </c>
      <c r="O5" s="124" t="s">
        <v>82</v>
      </c>
      <c r="P5" s="121" t="s">
        <v>82</v>
      </c>
      <c r="Q5" s="126" t="s">
        <v>82</v>
      </c>
      <c r="R5" s="127">
        <v>20</v>
      </c>
      <c r="S5" s="121">
        <v>1055</v>
      </c>
      <c r="T5" s="125">
        <v>111354</v>
      </c>
      <c r="U5" s="128" t="s">
        <v>158</v>
      </c>
      <c r="V5" s="120">
        <v>23</v>
      </c>
      <c r="W5" s="121">
        <v>14173</v>
      </c>
      <c r="X5" s="122">
        <v>293179</v>
      </c>
      <c r="Y5" s="126" t="s">
        <v>82</v>
      </c>
      <c r="Z5" s="121" t="s">
        <v>82</v>
      </c>
      <c r="AA5" s="122" t="s">
        <v>82</v>
      </c>
      <c r="AB5" s="127">
        <v>23</v>
      </c>
      <c r="AC5" s="121">
        <v>14173</v>
      </c>
      <c r="AD5" s="125">
        <v>293179</v>
      </c>
      <c r="AE5" s="120">
        <v>81</v>
      </c>
      <c r="AF5" s="121">
        <v>2809</v>
      </c>
      <c r="AG5" s="125">
        <v>466900</v>
      </c>
      <c r="AH5" s="120">
        <v>5</v>
      </c>
      <c r="AI5" s="121">
        <v>2335</v>
      </c>
      <c r="AJ5" s="125">
        <v>63083</v>
      </c>
      <c r="AK5" s="52"/>
      <c r="AL5" s="47"/>
    </row>
    <row r="6" spans="1:38" ht="15.75" customHeight="1">
      <c r="A6" s="97"/>
      <c r="B6" s="119" t="s">
        <v>168</v>
      </c>
      <c r="C6" s="120">
        <v>14</v>
      </c>
      <c r="D6" s="121">
        <v>5449.0399999999991</v>
      </c>
      <c r="E6" s="122">
        <v>1535901.5280000002</v>
      </c>
      <c r="F6" s="169" t="s">
        <v>82</v>
      </c>
      <c r="G6" s="121" t="s">
        <v>82</v>
      </c>
      <c r="H6" s="122" t="s">
        <v>82</v>
      </c>
      <c r="I6" s="124">
        <v>14</v>
      </c>
      <c r="J6" s="121">
        <v>5449.0399999999991</v>
      </c>
      <c r="K6" s="125">
        <v>1535901.5280000002</v>
      </c>
      <c r="L6" s="120">
        <v>2</v>
      </c>
      <c r="M6" s="121">
        <v>122.2</v>
      </c>
      <c r="N6" s="122">
        <v>20000</v>
      </c>
      <c r="O6" s="124" t="s">
        <v>82</v>
      </c>
      <c r="P6" s="121" t="s">
        <v>82</v>
      </c>
      <c r="Q6" s="126" t="s">
        <v>82</v>
      </c>
      <c r="R6" s="127">
        <v>2</v>
      </c>
      <c r="S6" s="121">
        <v>122.2</v>
      </c>
      <c r="T6" s="125">
        <v>20000</v>
      </c>
      <c r="U6" s="128" t="s">
        <v>168</v>
      </c>
      <c r="V6" s="120">
        <v>9</v>
      </c>
      <c r="W6" s="121">
        <v>3920.6499999999996</v>
      </c>
      <c r="X6" s="122">
        <v>126000</v>
      </c>
      <c r="Y6" s="126" t="s">
        <v>82</v>
      </c>
      <c r="Z6" s="121" t="s">
        <v>82</v>
      </c>
      <c r="AA6" s="122" t="s">
        <v>82</v>
      </c>
      <c r="AB6" s="127">
        <v>9</v>
      </c>
      <c r="AC6" s="121">
        <v>3920.6499999999996</v>
      </c>
      <c r="AD6" s="125">
        <v>126000</v>
      </c>
      <c r="AE6" s="120">
        <v>80</v>
      </c>
      <c r="AF6" s="121">
        <v>2447</v>
      </c>
      <c r="AG6" s="125">
        <v>600859.68999999994</v>
      </c>
      <c r="AH6" s="120">
        <v>3</v>
      </c>
      <c r="AI6" s="121">
        <v>1630.3999999999999</v>
      </c>
      <c r="AJ6" s="125">
        <v>57145.309000000001</v>
      </c>
      <c r="AK6" s="52"/>
      <c r="AL6" s="47"/>
    </row>
    <row r="7" spans="1:38" ht="15.75" customHeight="1">
      <c r="A7" s="97"/>
      <c r="B7" s="119" t="s">
        <v>169</v>
      </c>
      <c r="C7" s="120">
        <v>14</v>
      </c>
      <c r="D7" s="121">
        <v>4426.07</v>
      </c>
      <c r="E7" s="122">
        <v>1145349.352</v>
      </c>
      <c r="F7" s="130" t="s">
        <v>82</v>
      </c>
      <c r="G7" s="121" t="s">
        <v>82</v>
      </c>
      <c r="H7" s="122" t="s">
        <v>82</v>
      </c>
      <c r="I7" s="124">
        <v>14</v>
      </c>
      <c r="J7" s="121">
        <v>4426.07</v>
      </c>
      <c r="K7" s="129">
        <v>1145349.352</v>
      </c>
      <c r="L7" s="120">
        <v>2</v>
      </c>
      <c r="M7" s="121">
        <v>132</v>
      </c>
      <c r="N7" s="122">
        <v>20000</v>
      </c>
      <c r="O7" s="130" t="s">
        <v>82</v>
      </c>
      <c r="P7" s="131" t="s">
        <v>82</v>
      </c>
      <c r="Q7" s="132" t="s">
        <v>82</v>
      </c>
      <c r="R7" s="124">
        <v>2</v>
      </c>
      <c r="S7" s="121">
        <v>132</v>
      </c>
      <c r="T7" s="125">
        <v>20000</v>
      </c>
      <c r="U7" s="128" t="s">
        <v>169</v>
      </c>
      <c r="V7" s="120">
        <v>9</v>
      </c>
      <c r="W7" s="121">
        <v>3444</v>
      </c>
      <c r="X7" s="122">
        <v>114000</v>
      </c>
      <c r="Y7" s="126" t="s">
        <v>82</v>
      </c>
      <c r="Z7" s="121" t="s">
        <v>82</v>
      </c>
      <c r="AA7" s="122" t="s">
        <v>82</v>
      </c>
      <c r="AB7" s="124">
        <v>9</v>
      </c>
      <c r="AC7" s="121">
        <v>3444</v>
      </c>
      <c r="AD7" s="125">
        <v>114000</v>
      </c>
      <c r="AE7" s="120">
        <v>72</v>
      </c>
      <c r="AF7" s="121">
        <v>6678</v>
      </c>
      <c r="AG7" s="125">
        <v>982964</v>
      </c>
      <c r="AH7" s="120">
        <v>2</v>
      </c>
      <c r="AI7" s="121">
        <v>753</v>
      </c>
      <c r="AJ7" s="125">
        <v>24300</v>
      </c>
      <c r="AK7" s="52"/>
      <c r="AL7" s="47"/>
    </row>
    <row r="8" spans="1:38" ht="15.75" customHeight="1">
      <c r="A8" s="97"/>
      <c r="B8" s="119" t="s">
        <v>179</v>
      </c>
      <c r="C8" s="120">
        <v>13</v>
      </c>
      <c r="D8" s="121">
        <v>4269.75</v>
      </c>
      <c r="E8" s="122">
        <v>844202.63300000003</v>
      </c>
      <c r="F8" s="130" t="s">
        <v>82</v>
      </c>
      <c r="G8" s="121" t="s">
        <v>82</v>
      </c>
      <c r="H8" s="122" t="s">
        <v>82</v>
      </c>
      <c r="I8" s="124">
        <v>13</v>
      </c>
      <c r="J8" s="121">
        <v>4269.75</v>
      </c>
      <c r="K8" s="129">
        <v>844202.63300000003</v>
      </c>
      <c r="L8" s="120">
        <v>4</v>
      </c>
      <c r="M8" s="121">
        <v>405.1</v>
      </c>
      <c r="N8" s="122">
        <v>62500</v>
      </c>
      <c r="O8" s="130" t="s">
        <v>82</v>
      </c>
      <c r="P8" s="131" t="s">
        <v>82</v>
      </c>
      <c r="Q8" s="132" t="s">
        <v>82</v>
      </c>
      <c r="R8" s="124">
        <v>4</v>
      </c>
      <c r="S8" s="121">
        <v>405.1</v>
      </c>
      <c r="T8" s="125">
        <v>62500</v>
      </c>
      <c r="U8" s="128" t="s">
        <v>179</v>
      </c>
      <c r="V8" s="120">
        <v>8</v>
      </c>
      <c r="W8" s="121">
        <v>2860.84</v>
      </c>
      <c r="X8" s="122">
        <v>98000</v>
      </c>
      <c r="Y8" s="126" t="s">
        <v>82</v>
      </c>
      <c r="Z8" s="121" t="s">
        <v>82</v>
      </c>
      <c r="AA8" s="122" t="s">
        <v>82</v>
      </c>
      <c r="AB8" s="124">
        <v>8</v>
      </c>
      <c r="AC8" s="121">
        <v>2860.84</v>
      </c>
      <c r="AD8" s="125">
        <v>98000</v>
      </c>
      <c r="AE8" s="120">
        <v>51</v>
      </c>
      <c r="AF8" s="121">
        <v>4843</v>
      </c>
      <c r="AG8" s="125">
        <v>739314.35099999967</v>
      </c>
      <c r="AH8" s="120">
        <v>1</v>
      </c>
      <c r="AI8" s="121">
        <v>330</v>
      </c>
      <c r="AJ8" s="125">
        <v>12000</v>
      </c>
      <c r="AK8" s="52"/>
      <c r="AL8" s="47"/>
    </row>
    <row r="9" spans="1:38" ht="15.75" customHeight="1">
      <c r="A9" s="97"/>
      <c r="B9" s="119" t="s">
        <v>185</v>
      </c>
      <c r="C9" s="120">
        <v>12</v>
      </c>
      <c r="D9" s="121">
        <v>6159.8300000000008</v>
      </c>
      <c r="E9" s="122">
        <v>1092909.628</v>
      </c>
      <c r="F9" s="130" t="s">
        <v>82</v>
      </c>
      <c r="G9" s="121" t="s">
        <v>82</v>
      </c>
      <c r="H9" s="122" t="s">
        <v>82</v>
      </c>
      <c r="I9" s="124">
        <v>12</v>
      </c>
      <c r="J9" s="121">
        <v>6159.8300000000008</v>
      </c>
      <c r="K9" s="129">
        <v>1092909.628</v>
      </c>
      <c r="L9" s="120">
        <v>7</v>
      </c>
      <c r="M9" s="121">
        <v>501.3</v>
      </c>
      <c r="N9" s="122">
        <v>98480.823999999993</v>
      </c>
      <c r="O9" s="130" t="s">
        <v>82</v>
      </c>
      <c r="P9" s="131" t="s">
        <v>82</v>
      </c>
      <c r="Q9" s="132" t="s">
        <v>82</v>
      </c>
      <c r="R9" s="124">
        <v>7</v>
      </c>
      <c r="S9" s="121">
        <v>501.3</v>
      </c>
      <c r="T9" s="125">
        <v>98480.823999999993</v>
      </c>
      <c r="U9" s="128" t="s">
        <v>185</v>
      </c>
      <c r="V9" s="120">
        <v>9</v>
      </c>
      <c r="W9" s="121">
        <v>4115.41</v>
      </c>
      <c r="X9" s="122">
        <v>140434.258</v>
      </c>
      <c r="Y9" s="126" t="s">
        <v>82</v>
      </c>
      <c r="Z9" s="121" t="s">
        <v>82</v>
      </c>
      <c r="AA9" s="122" t="s">
        <v>82</v>
      </c>
      <c r="AB9" s="124">
        <v>9</v>
      </c>
      <c r="AC9" s="121">
        <v>4115.41</v>
      </c>
      <c r="AD9" s="125">
        <v>140434.258</v>
      </c>
      <c r="AE9" s="120">
        <v>57</v>
      </c>
      <c r="AF9" s="121">
        <v>3844</v>
      </c>
      <c r="AG9" s="125">
        <v>728239.88100000005</v>
      </c>
      <c r="AH9" s="120">
        <v>4</v>
      </c>
      <c r="AI9" s="121">
        <v>285.89999999999998</v>
      </c>
      <c r="AJ9" s="125">
        <v>21637.85</v>
      </c>
      <c r="AK9" s="52"/>
      <c r="AL9" s="47"/>
    </row>
    <row r="10" spans="1:38" s="84" customFormat="1" ht="15.75" customHeight="1">
      <c r="A10" s="133"/>
      <c r="B10" s="351" t="s">
        <v>197</v>
      </c>
      <c r="C10" s="352">
        <f t="shared" ref="C10:T10" si="0">C69</f>
        <v>14</v>
      </c>
      <c r="D10" s="353">
        <f t="shared" si="0"/>
        <v>3016.71</v>
      </c>
      <c r="E10" s="353">
        <f t="shared" si="0"/>
        <v>996245.35199999996</v>
      </c>
      <c r="F10" s="136" t="str">
        <f t="shared" ref="F10" si="1">F69</f>
        <v xml:space="preserve">-  </v>
      </c>
      <c r="G10" s="134" t="str">
        <f t="shared" si="0"/>
        <v xml:space="preserve">-  </v>
      </c>
      <c r="H10" s="135" t="str">
        <f t="shared" si="0"/>
        <v xml:space="preserve">-  </v>
      </c>
      <c r="I10" s="355">
        <f t="shared" si="0"/>
        <v>14</v>
      </c>
      <c r="J10" s="353">
        <f t="shared" si="0"/>
        <v>3016.71</v>
      </c>
      <c r="K10" s="354">
        <f t="shared" si="0"/>
        <v>996245.35199999996</v>
      </c>
      <c r="L10" s="352">
        <f t="shared" si="0"/>
        <v>3</v>
      </c>
      <c r="M10" s="353">
        <f t="shared" si="0"/>
        <v>49</v>
      </c>
      <c r="N10" s="356">
        <f t="shared" si="0"/>
        <v>19390.474999999999</v>
      </c>
      <c r="O10" s="136" t="str">
        <f t="shared" si="0"/>
        <v xml:space="preserve">-  </v>
      </c>
      <c r="P10" s="134" t="str">
        <f t="shared" si="0"/>
        <v xml:space="preserve">-  </v>
      </c>
      <c r="Q10" s="135" t="str">
        <f t="shared" si="0"/>
        <v xml:space="preserve">-  </v>
      </c>
      <c r="R10" s="355">
        <f t="shared" si="0"/>
        <v>3</v>
      </c>
      <c r="S10" s="353">
        <f t="shared" si="0"/>
        <v>49</v>
      </c>
      <c r="T10" s="354">
        <f t="shared" si="0"/>
        <v>19390.474999999999</v>
      </c>
      <c r="U10" s="357" t="s">
        <v>197</v>
      </c>
      <c r="V10" s="352">
        <f t="shared" ref="V10:AJ10" si="2">V69</f>
        <v>10</v>
      </c>
      <c r="W10" s="353">
        <f t="shared" si="2"/>
        <v>3184.1099999999997</v>
      </c>
      <c r="X10" s="355">
        <f t="shared" si="2"/>
        <v>97676.767999999982</v>
      </c>
      <c r="Y10" s="358" t="str">
        <f t="shared" si="2"/>
        <v xml:space="preserve">-  </v>
      </c>
      <c r="Z10" s="353" t="str">
        <f t="shared" si="2"/>
        <v xml:space="preserve">-  </v>
      </c>
      <c r="AA10" s="356" t="str">
        <f t="shared" si="2"/>
        <v xml:space="preserve">-  </v>
      </c>
      <c r="AB10" s="358">
        <f>+V10</f>
        <v>10</v>
      </c>
      <c r="AC10" s="353">
        <f>+W10</f>
        <v>3184.1099999999997</v>
      </c>
      <c r="AD10" s="359">
        <f>+X10</f>
        <v>97676.767999999982</v>
      </c>
      <c r="AE10" s="352">
        <f t="shared" si="2"/>
        <v>74</v>
      </c>
      <c r="AF10" s="353">
        <f t="shared" si="2"/>
        <v>2212</v>
      </c>
      <c r="AG10" s="354">
        <f t="shared" si="2"/>
        <v>447821.33400000003</v>
      </c>
      <c r="AH10" s="355">
        <f t="shared" si="2"/>
        <v>3</v>
      </c>
      <c r="AI10" s="353">
        <f t="shared" si="2"/>
        <v>631.62</v>
      </c>
      <c r="AJ10" s="354">
        <f t="shared" si="2"/>
        <v>20773.313000000002</v>
      </c>
      <c r="AK10" s="82"/>
      <c r="AL10" s="137"/>
    </row>
    <row r="11" spans="1:38" ht="15" customHeight="1">
      <c r="A11" s="97"/>
      <c r="B11" s="138"/>
      <c r="C11" s="139"/>
      <c r="D11" s="131"/>
      <c r="E11" s="140"/>
      <c r="F11" s="141"/>
      <c r="G11" s="142"/>
      <c r="H11" s="140"/>
      <c r="I11" s="143"/>
      <c r="J11" s="142"/>
      <c r="K11" s="144"/>
      <c r="L11" s="145"/>
      <c r="M11" s="142"/>
      <c r="N11" s="140"/>
      <c r="O11" s="143"/>
      <c r="P11" s="142"/>
      <c r="Q11" s="141"/>
      <c r="R11" s="143"/>
      <c r="S11" s="142"/>
      <c r="T11" s="146"/>
      <c r="U11" s="147"/>
      <c r="V11" s="139"/>
      <c r="W11" s="142"/>
      <c r="X11" s="140"/>
      <c r="Y11" s="141"/>
      <c r="Z11" s="142"/>
      <c r="AA11" s="140"/>
      <c r="AB11" s="143"/>
      <c r="AC11" s="142"/>
      <c r="AD11" s="148"/>
      <c r="AE11" s="139"/>
      <c r="AF11" s="142"/>
      <c r="AG11" s="146"/>
      <c r="AH11" s="139"/>
      <c r="AI11" s="142"/>
      <c r="AJ11" s="146"/>
      <c r="AK11" s="52"/>
      <c r="AL11" s="47"/>
    </row>
    <row r="12" spans="1:38" ht="15" customHeight="1">
      <c r="A12" s="97"/>
      <c r="B12" s="149" t="s">
        <v>1</v>
      </c>
      <c r="C12" s="150" t="s">
        <v>110</v>
      </c>
      <c r="D12" s="151" t="s">
        <v>110</v>
      </c>
      <c r="E12" s="152" t="s">
        <v>110</v>
      </c>
      <c r="F12" s="153" t="s">
        <v>110</v>
      </c>
      <c r="G12" s="151" t="s">
        <v>110</v>
      </c>
      <c r="H12" s="152" t="s">
        <v>110</v>
      </c>
      <c r="I12" s="130" t="s">
        <v>82</v>
      </c>
      <c r="J12" s="131" t="s">
        <v>82</v>
      </c>
      <c r="K12" s="154" t="s">
        <v>82</v>
      </c>
      <c r="L12" s="155" t="s">
        <v>110</v>
      </c>
      <c r="M12" s="151" t="s">
        <v>110</v>
      </c>
      <c r="N12" s="152" t="s">
        <v>110</v>
      </c>
      <c r="O12" s="156" t="s">
        <v>110</v>
      </c>
      <c r="P12" s="151" t="s">
        <v>110</v>
      </c>
      <c r="Q12" s="153" t="s">
        <v>110</v>
      </c>
      <c r="R12" s="130" t="s">
        <v>82</v>
      </c>
      <c r="S12" s="131" t="s">
        <v>82</v>
      </c>
      <c r="T12" s="157" t="s">
        <v>82</v>
      </c>
      <c r="U12" s="158" t="s">
        <v>1</v>
      </c>
      <c r="V12" s="150" t="s">
        <v>110</v>
      </c>
      <c r="W12" s="151" t="s">
        <v>110</v>
      </c>
      <c r="X12" s="152" t="s">
        <v>110</v>
      </c>
      <c r="Y12" s="153" t="s">
        <v>110</v>
      </c>
      <c r="Z12" s="151" t="s">
        <v>110</v>
      </c>
      <c r="AA12" s="152" t="s">
        <v>110</v>
      </c>
      <c r="AB12" s="130" t="s">
        <v>82</v>
      </c>
      <c r="AC12" s="131" t="s">
        <v>82</v>
      </c>
      <c r="AD12" s="159" t="s">
        <v>82</v>
      </c>
      <c r="AE12" s="150" t="s">
        <v>110</v>
      </c>
      <c r="AF12" s="151" t="s">
        <v>110</v>
      </c>
      <c r="AG12" s="160" t="s">
        <v>110</v>
      </c>
      <c r="AH12" s="150" t="s">
        <v>110</v>
      </c>
      <c r="AI12" s="151" t="s">
        <v>110</v>
      </c>
      <c r="AJ12" s="160" t="s">
        <v>110</v>
      </c>
      <c r="AK12" s="52"/>
      <c r="AL12" s="47"/>
    </row>
    <row r="13" spans="1:38" ht="15" customHeight="1">
      <c r="A13" s="97"/>
      <c r="B13" s="149" t="s">
        <v>2</v>
      </c>
      <c r="C13" s="161" t="s">
        <v>82</v>
      </c>
      <c r="D13" s="162" t="s">
        <v>82</v>
      </c>
      <c r="E13" s="163" t="s">
        <v>82</v>
      </c>
      <c r="F13" s="132" t="s">
        <v>82</v>
      </c>
      <c r="G13" s="131" t="s">
        <v>82</v>
      </c>
      <c r="H13" s="163" t="s">
        <v>82</v>
      </c>
      <c r="I13" s="130" t="s">
        <v>82</v>
      </c>
      <c r="J13" s="131" t="s">
        <v>82</v>
      </c>
      <c r="K13" s="154" t="s">
        <v>82</v>
      </c>
      <c r="L13" s="164" t="s">
        <v>82</v>
      </c>
      <c r="M13" s="131" t="s">
        <v>82</v>
      </c>
      <c r="N13" s="163" t="s">
        <v>82</v>
      </c>
      <c r="O13" s="130" t="s">
        <v>82</v>
      </c>
      <c r="P13" s="131" t="s">
        <v>82</v>
      </c>
      <c r="Q13" s="132" t="s">
        <v>82</v>
      </c>
      <c r="R13" s="130" t="s">
        <v>82</v>
      </c>
      <c r="S13" s="131" t="s">
        <v>82</v>
      </c>
      <c r="T13" s="157" t="s">
        <v>82</v>
      </c>
      <c r="U13" s="158" t="s">
        <v>2</v>
      </c>
      <c r="V13" s="161" t="s">
        <v>82</v>
      </c>
      <c r="W13" s="131" t="s">
        <v>82</v>
      </c>
      <c r="X13" s="163" t="s">
        <v>82</v>
      </c>
      <c r="Y13" s="132" t="s">
        <v>82</v>
      </c>
      <c r="Z13" s="131" t="s">
        <v>82</v>
      </c>
      <c r="AA13" s="163" t="s">
        <v>82</v>
      </c>
      <c r="AB13" s="130" t="s">
        <v>82</v>
      </c>
      <c r="AC13" s="131" t="s">
        <v>82</v>
      </c>
      <c r="AD13" s="159" t="s">
        <v>82</v>
      </c>
      <c r="AE13" s="161" t="s">
        <v>82</v>
      </c>
      <c r="AF13" s="131" t="s">
        <v>82</v>
      </c>
      <c r="AG13" s="157" t="s">
        <v>82</v>
      </c>
      <c r="AH13" s="161" t="s">
        <v>82</v>
      </c>
      <c r="AI13" s="131" t="s">
        <v>82</v>
      </c>
      <c r="AJ13" s="157" t="s">
        <v>82</v>
      </c>
      <c r="AK13" s="52"/>
      <c r="AL13" s="47"/>
    </row>
    <row r="14" spans="1:38" ht="15" customHeight="1">
      <c r="A14" s="97"/>
      <c r="B14" s="165" t="s">
        <v>3</v>
      </c>
      <c r="C14" s="166" t="s">
        <v>111</v>
      </c>
      <c r="D14" s="167" t="s">
        <v>111</v>
      </c>
      <c r="E14" s="168" t="s">
        <v>111</v>
      </c>
      <c r="F14" s="169" t="s">
        <v>111</v>
      </c>
      <c r="G14" s="167" t="s">
        <v>111</v>
      </c>
      <c r="H14" s="168" t="s">
        <v>111</v>
      </c>
      <c r="I14" s="170" t="s">
        <v>82</v>
      </c>
      <c r="J14" s="171" t="s">
        <v>82</v>
      </c>
      <c r="K14" s="172" t="s">
        <v>82</v>
      </c>
      <c r="L14" s="173" t="s">
        <v>111</v>
      </c>
      <c r="M14" s="167" t="s">
        <v>111</v>
      </c>
      <c r="N14" s="168" t="s">
        <v>111</v>
      </c>
      <c r="O14" s="174" t="s">
        <v>111</v>
      </c>
      <c r="P14" s="167" t="s">
        <v>111</v>
      </c>
      <c r="Q14" s="169" t="s">
        <v>111</v>
      </c>
      <c r="R14" s="170" t="s">
        <v>82</v>
      </c>
      <c r="S14" s="171" t="s">
        <v>82</v>
      </c>
      <c r="T14" s="175" t="s">
        <v>82</v>
      </c>
      <c r="U14" s="165" t="s">
        <v>3</v>
      </c>
      <c r="V14" s="166" t="s">
        <v>111</v>
      </c>
      <c r="W14" s="167" t="s">
        <v>111</v>
      </c>
      <c r="X14" s="168" t="s">
        <v>111</v>
      </c>
      <c r="Y14" s="169" t="s">
        <v>111</v>
      </c>
      <c r="Z14" s="167" t="s">
        <v>111</v>
      </c>
      <c r="AA14" s="168" t="s">
        <v>111</v>
      </c>
      <c r="AB14" s="170" t="s">
        <v>82</v>
      </c>
      <c r="AC14" s="171" t="s">
        <v>82</v>
      </c>
      <c r="AD14" s="176" t="s">
        <v>82</v>
      </c>
      <c r="AE14" s="166" t="s">
        <v>111</v>
      </c>
      <c r="AF14" s="167" t="s">
        <v>111</v>
      </c>
      <c r="AG14" s="177" t="s">
        <v>111</v>
      </c>
      <c r="AH14" s="166" t="s">
        <v>111</v>
      </c>
      <c r="AI14" s="167" t="s">
        <v>111</v>
      </c>
      <c r="AJ14" s="177" t="s">
        <v>111</v>
      </c>
      <c r="AK14" s="52"/>
      <c r="AL14" s="47"/>
    </row>
    <row r="15" spans="1:38" ht="15" customHeight="1">
      <c r="A15" s="97"/>
      <c r="B15" s="149" t="s">
        <v>92</v>
      </c>
      <c r="C15" s="150" t="s">
        <v>111</v>
      </c>
      <c r="D15" s="151" t="s">
        <v>111</v>
      </c>
      <c r="E15" s="152" t="s">
        <v>111</v>
      </c>
      <c r="F15" s="153" t="s">
        <v>111</v>
      </c>
      <c r="G15" s="151" t="s">
        <v>111</v>
      </c>
      <c r="H15" s="152" t="s">
        <v>111</v>
      </c>
      <c r="I15" s="130" t="s">
        <v>82</v>
      </c>
      <c r="J15" s="131" t="s">
        <v>82</v>
      </c>
      <c r="K15" s="154" t="s">
        <v>82</v>
      </c>
      <c r="L15" s="155" t="s">
        <v>111</v>
      </c>
      <c r="M15" s="151" t="s">
        <v>111</v>
      </c>
      <c r="N15" s="152" t="s">
        <v>111</v>
      </c>
      <c r="O15" s="156" t="s">
        <v>111</v>
      </c>
      <c r="P15" s="151" t="s">
        <v>111</v>
      </c>
      <c r="Q15" s="153" t="s">
        <v>111</v>
      </c>
      <c r="R15" s="130" t="s">
        <v>82</v>
      </c>
      <c r="S15" s="131" t="s">
        <v>82</v>
      </c>
      <c r="T15" s="157" t="s">
        <v>82</v>
      </c>
      <c r="U15" s="158" t="s">
        <v>92</v>
      </c>
      <c r="V15" s="150" t="s">
        <v>111</v>
      </c>
      <c r="W15" s="151" t="s">
        <v>111</v>
      </c>
      <c r="X15" s="152" t="s">
        <v>111</v>
      </c>
      <c r="Y15" s="153" t="s">
        <v>111</v>
      </c>
      <c r="Z15" s="151" t="s">
        <v>111</v>
      </c>
      <c r="AA15" s="152" t="s">
        <v>111</v>
      </c>
      <c r="AB15" s="130" t="s">
        <v>82</v>
      </c>
      <c r="AC15" s="131" t="s">
        <v>82</v>
      </c>
      <c r="AD15" s="159" t="s">
        <v>82</v>
      </c>
      <c r="AE15" s="150" t="s">
        <v>82</v>
      </c>
      <c r="AF15" s="151" t="s">
        <v>82</v>
      </c>
      <c r="AG15" s="160" t="s">
        <v>82</v>
      </c>
      <c r="AH15" s="150" t="s">
        <v>111</v>
      </c>
      <c r="AI15" s="151" t="s">
        <v>111</v>
      </c>
      <c r="AJ15" s="160" t="s">
        <v>111</v>
      </c>
      <c r="AK15" s="52"/>
      <c r="AL15" s="47"/>
    </row>
    <row r="16" spans="1:38" ht="15" customHeight="1">
      <c r="A16" s="97"/>
      <c r="B16" s="149" t="s">
        <v>93</v>
      </c>
      <c r="C16" s="150">
        <v>3</v>
      </c>
      <c r="D16" s="151">
        <v>744</v>
      </c>
      <c r="E16" s="152">
        <v>289776.71799999999</v>
      </c>
      <c r="F16" s="153" t="s">
        <v>110</v>
      </c>
      <c r="G16" s="151" t="s">
        <v>110</v>
      </c>
      <c r="H16" s="152" t="s">
        <v>110</v>
      </c>
      <c r="I16" s="130">
        <f>SUM(C16,F16)</f>
        <v>3</v>
      </c>
      <c r="J16" s="130">
        <f>SUM(D16,G16)</f>
        <v>744</v>
      </c>
      <c r="K16" s="154">
        <f>SUM(E16,H16)</f>
        <v>289776.71799999999</v>
      </c>
      <c r="L16" s="155" t="s">
        <v>111</v>
      </c>
      <c r="M16" s="151" t="s">
        <v>111</v>
      </c>
      <c r="N16" s="152" t="s">
        <v>111</v>
      </c>
      <c r="O16" s="156" t="s">
        <v>112</v>
      </c>
      <c r="P16" s="151" t="s">
        <v>112</v>
      </c>
      <c r="Q16" s="153" t="s">
        <v>112</v>
      </c>
      <c r="R16" s="130" t="s">
        <v>82</v>
      </c>
      <c r="S16" s="131" t="s">
        <v>82</v>
      </c>
      <c r="T16" s="157" t="s">
        <v>82</v>
      </c>
      <c r="U16" s="158" t="s">
        <v>93</v>
      </c>
      <c r="V16" s="150" t="s">
        <v>82</v>
      </c>
      <c r="W16" s="151" t="s">
        <v>82</v>
      </c>
      <c r="X16" s="152" t="s">
        <v>82</v>
      </c>
      <c r="Y16" s="153" t="s">
        <v>110</v>
      </c>
      <c r="Z16" s="151" t="s">
        <v>110</v>
      </c>
      <c r="AA16" s="152" t="s">
        <v>110</v>
      </c>
      <c r="AB16" s="130" t="s">
        <v>82</v>
      </c>
      <c r="AC16" s="131" t="s">
        <v>82</v>
      </c>
      <c r="AD16" s="159" t="s">
        <v>82</v>
      </c>
      <c r="AE16" s="150">
        <v>7</v>
      </c>
      <c r="AF16" s="151">
        <v>204</v>
      </c>
      <c r="AG16" s="160">
        <v>34582.800000000003</v>
      </c>
      <c r="AH16" s="150" t="s">
        <v>112</v>
      </c>
      <c r="AI16" s="151" t="s">
        <v>112</v>
      </c>
      <c r="AJ16" s="160" t="s">
        <v>112</v>
      </c>
      <c r="AK16" s="52"/>
      <c r="AL16" s="47"/>
    </row>
    <row r="17" spans="1:38" ht="15" customHeight="1">
      <c r="A17" s="97"/>
      <c r="B17" s="178" t="s">
        <v>4</v>
      </c>
      <c r="C17" s="179">
        <f t="shared" ref="C17:E17" si="3">SUM(C16)</f>
        <v>3</v>
      </c>
      <c r="D17" s="162">
        <f t="shared" si="3"/>
        <v>744</v>
      </c>
      <c r="E17" s="162">
        <f t="shared" si="3"/>
        <v>289776.71799999999</v>
      </c>
      <c r="F17" s="180" t="s">
        <v>82</v>
      </c>
      <c r="G17" s="162" t="s">
        <v>82</v>
      </c>
      <c r="H17" s="181" t="s">
        <v>82</v>
      </c>
      <c r="I17" s="182">
        <f t="shared" ref="I17" si="4">SUM(I16)</f>
        <v>3</v>
      </c>
      <c r="J17" s="182">
        <f t="shared" ref="J17" si="5">SUM(J16)</f>
        <v>744</v>
      </c>
      <c r="K17" s="183">
        <f t="shared" ref="K17" si="6">SUM(K16)</f>
        <v>289776.71799999999</v>
      </c>
      <c r="L17" s="184" t="s">
        <v>111</v>
      </c>
      <c r="M17" s="185" t="s">
        <v>111</v>
      </c>
      <c r="N17" s="186" t="s">
        <v>111</v>
      </c>
      <c r="O17" s="182" t="s">
        <v>82</v>
      </c>
      <c r="P17" s="162" t="s">
        <v>82</v>
      </c>
      <c r="Q17" s="180" t="s">
        <v>82</v>
      </c>
      <c r="R17" s="182" t="s">
        <v>82</v>
      </c>
      <c r="S17" s="162" t="s">
        <v>82</v>
      </c>
      <c r="T17" s="187" t="s">
        <v>82</v>
      </c>
      <c r="U17" s="188" t="s">
        <v>4</v>
      </c>
      <c r="V17" s="189" t="s">
        <v>82</v>
      </c>
      <c r="W17" s="185" t="s">
        <v>82</v>
      </c>
      <c r="X17" s="186" t="s">
        <v>82</v>
      </c>
      <c r="Y17" s="190" t="s">
        <v>110</v>
      </c>
      <c r="Z17" s="185" t="s">
        <v>110</v>
      </c>
      <c r="AA17" s="186" t="s">
        <v>110</v>
      </c>
      <c r="AB17" s="182" t="s">
        <v>82</v>
      </c>
      <c r="AC17" s="162" t="s">
        <v>82</v>
      </c>
      <c r="AD17" s="191" t="s">
        <v>82</v>
      </c>
      <c r="AE17" s="179">
        <f>SUM(AE14:AE16)</f>
        <v>7</v>
      </c>
      <c r="AF17" s="162">
        <f t="shared" ref="AF17:AG17" si="7">SUM(AF14:AF16)</f>
        <v>204</v>
      </c>
      <c r="AG17" s="187">
        <f t="shared" si="7"/>
        <v>34582.800000000003</v>
      </c>
      <c r="AH17" s="179" t="s">
        <v>82</v>
      </c>
      <c r="AI17" s="162" t="s">
        <v>82</v>
      </c>
      <c r="AJ17" s="187" t="s">
        <v>82</v>
      </c>
      <c r="AK17" s="52"/>
      <c r="AL17" s="47"/>
    </row>
    <row r="18" spans="1:38" ht="15" customHeight="1">
      <c r="A18" s="97"/>
      <c r="B18" s="149" t="s">
        <v>5</v>
      </c>
      <c r="C18" s="150" t="s">
        <v>113</v>
      </c>
      <c r="D18" s="151" t="s">
        <v>113</v>
      </c>
      <c r="E18" s="152" t="s">
        <v>113</v>
      </c>
      <c r="F18" s="153" t="s">
        <v>113</v>
      </c>
      <c r="G18" s="151" t="s">
        <v>113</v>
      </c>
      <c r="H18" s="152" t="s">
        <v>113</v>
      </c>
      <c r="I18" s="130" t="s">
        <v>82</v>
      </c>
      <c r="J18" s="131" t="s">
        <v>82</v>
      </c>
      <c r="K18" s="154" t="s">
        <v>82</v>
      </c>
      <c r="L18" s="155" t="s">
        <v>113</v>
      </c>
      <c r="M18" s="151" t="s">
        <v>113</v>
      </c>
      <c r="N18" s="152" t="s">
        <v>113</v>
      </c>
      <c r="O18" s="156" t="s">
        <v>113</v>
      </c>
      <c r="P18" s="151" t="s">
        <v>113</v>
      </c>
      <c r="Q18" s="153" t="s">
        <v>113</v>
      </c>
      <c r="R18" s="130" t="s">
        <v>82</v>
      </c>
      <c r="S18" s="131" t="s">
        <v>82</v>
      </c>
      <c r="T18" s="157" t="s">
        <v>82</v>
      </c>
      <c r="U18" s="158" t="s">
        <v>5</v>
      </c>
      <c r="V18" s="150" t="s">
        <v>113</v>
      </c>
      <c r="W18" s="151" t="s">
        <v>113</v>
      </c>
      <c r="X18" s="152" t="s">
        <v>113</v>
      </c>
      <c r="Y18" s="153" t="s">
        <v>113</v>
      </c>
      <c r="Z18" s="151" t="s">
        <v>113</v>
      </c>
      <c r="AA18" s="152" t="s">
        <v>113</v>
      </c>
      <c r="AB18" s="130" t="s">
        <v>82</v>
      </c>
      <c r="AC18" s="131" t="s">
        <v>82</v>
      </c>
      <c r="AD18" s="159" t="s">
        <v>82</v>
      </c>
      <c r="AE18" s="150" t="s">
        <v>82</v>
      </c>
      <c r="AF18" s="151" t="s">
        <v>82</v>
      </c>
      <c r="AG18" s="160" t="s">
        <v>82</v>
      </c>
      <c r="AH18" s="150" t="s">
        <v>113</v>
      </c>
      <c r="AI18" s="151" t="s">
        <v>113</v>
      </c>
      <c r="AJ18" s="160" t="s">
        <v>113</v>
      </c>
      <c r="AK18" s="52"/>
      <c r="AL18" s="47"/>
    </row>
    <row r="19" spans="1:38" ht="15" customHeight="1">
      <c r="A19" s="97"/>
      <c r="B19" s="149" t="s">
        <v>6</v>
      </c>
      <c r="C19" s="150" t="s">
        <v>110</v>
      </c>
      <c r="D19" s="151" t="s">
        <v>110</v>
      </c>
      <c r="E19" s="152" t="s">
        <v>110</v>
      </c>
      <c r="F19" s="153" t="s">
        <v>114</v>
      </c>
      <c r="G19" s="151" t="s">
        <v>114</v>
      </c>
      <c r="H19" s="152" t="s">
        <v>114</v>
      </c>
      <c r="I19" s="130" t="s">
        <v>82</v>
      </c>
      <c r="J19" s="131" t="s">
        <v>82</v>
      </c>
      <c r="K19" s="154" t="s">
        <v>82</v>
      </c>
      <c r="L19" s="155" t="s">
        <v>114</v>
      </c>
      <c r="M19" s="151" t="s">
        <v>114</v>
      </c>
      <c r="N19" s="152" t="s">
        <v>114</v>
      </c>
      <c r="O19" s="156" t="s">
        <v>114</v>
      </c>
      <c r="P19" s="151" t="s">
        <v>114</v>
      </c>
      <c r="Q19" s="153" t="s">
        <v>114</v>
      </c>
      <c r="R19" s="130" t="s">
        <v>82</v>
      </c>
      <c r="S19" s="131" t="s">
        <v>82</v>
      </c>
      <c r="T19" s="157" t="s">
        <v>82</v>
      </c>
      <c r="U19" s="158" t="s">
        <v>6</v>
      </c>
      <c r="V19" s="150" t="s">
        <v>110</v>
      </c>
      <c r="W19" s="151" t="s">
        <v>110</v>
      </c>
      <c r="X19" s="152" t="s">
        <v>110</v>
      </c>
      <c r="Y19" s="153" t="s">
        <v>110</v>
      </c>
      <c r="Z19" s="151" t="s">
        <v>110</v>
      </c>
      <c r="AA19" s="152" t="s">
        <v>110</v>
      </c>
      <c r="AB19" s="130" t="s">
        <v>82</v>
      </c>
      <c r="AC19" s="131" t="s">
        <v>82</v>
      </c>
      <c r="AD19" s="159" t="s">
        <v>82</v>
      </c>
      <c r="AE19" s="150" t="s">
        <v>82</v>
      </c>
      <c r="AF19" s="151" t="s">
        <v>82</v>
      </c>
      <c r="AG19" s="160" t="s">
        <v>82</v>
      </c>
      <c r="AH19" s="150" t="s">
        <v>82</v>
      </c>
      <c r="AI19" s="151" t="s">
        <v>82</v>
      </c>
      <c r="AJ19" s="160" t="s">
        <v>82</v>
      </c>
      <c r="AK19" s="52"/>
      <c r="AL19" s="47"/>
    </row>
    <row r="20" spans="1:38" ht="15" customHeight="1">
      <c r="A20" s="97"/>
      <c r="B20" s="149" t="s">
        <v>7</v>
      </c>
      <c r="C20" s="150" t="s">
        <v>115</v>
      </c>
      <c r="D20" s="151" t="s">
        <v>115</v>
      </c>
      <c r="E20" s="152" t="s">
        <v>115</v>
      </c>
      <c r="F20" s="153" t="s">
        <v>115</v>
      </c>
      <c r="G20" s="151" t="s">
        <v>115</v>
      </c>
      <c r="H20" s="152" t="s">
        <v>115</v>
      </c>
      <c r="I20" s="130" t="s">
        <v>82</v>
      </c>
      <c r="J20" s="131" t="s">
        <v>82</v>
      </c>
      <c r="K20" s="154" t="s">
        <v>82</v>
      </c>
      <c r="L20" s="155" t="s">
        <v>115</v>
      </c>
      <c r="M20" s="151" t="s">
        <v>115</v>
      </c>
      <c r="N20" s="152" t="s">
        <v>115</v>
      </c>
      <c r="O20" s="156" t="s">
        <v>115</v>
      </c>
      <c r="P20" s="151" t="s">
        <v>115</v>
      </c>
      <c r="Q20" s="153" t="s">
        <v>115</v>
      </c>
      <c r="R20" s="130" t="s">
        <v>82</v>
      </c>
      <c r="S20" s="131" t="s">
        <v>82</v>
      </c>
      <c r="T20" s="157" t="s">
        <v>82</v>
      </c>
      <c r="U20" s="158" t="s">
        <v>7</v>
      </c>
      <c r="V20" s="150" t="s">
        <v>115</v>
      </c>
      <c r="W20" s="151" t="s">
        <v>115</v>
      </c>
      <c r="X20" s="152" t="s">
        <v>115</v>
      </c>
      <c r="Y20" s="153" t="s">
        <v>115</v>
      </c>
      <c r="Z20" s="151" t="s">
        <v>115</v>
      </c>
      <c r="AA20" s="152" t="s">
        <v>115</v>
      </c>
      <c r="AB20" s="130" t="s">
        <v>82</v>
      </c>
      <c r="AC20" s="131" t="s">
        <v>82</v>
      </c>
      <c r="AD20" s="159" t="s">
        <v>82</v>
      </c>
      <c r="AE20" s="150" t="s">
        <v>82</v>
      </c>
      <c r="AF20" s="151" t="s">
        <v>82</v>
      </c>
      <c r="AG20" s="160" t="s">
        <v>82</v>
      </c>
      <c r="AH20" s="150" t="s">
        <v>115</v>
      </c>
      <c r="AI20" s="151" t="s">
        <v>115</v>
      </c>
      <c r="AJ20" s="160" t="s">
        <v>115</v>
      </c>
      <c r="AK20" s="52"/>
      <c r="AL20" s="47"/>
    </row>
    <row r="21" spans="1:38" ht="15" customHeight="1">
      <c r="A21" s="97"/>
      <c r="B21" s="149" t="s">
        <v>8</v>
      </c>
      <c r="C21" s="150" t="s">
        <v>116</v>
      </c>
      <c r="D21" s="151" t="s">
        <v>116</v>
      </c>
      <c r="E21" s="152" t="s">
        <v>116</v>
      </c>
      <c r="F21" s="153" t="s">
        <v>116</v>
      </c>
      <c r="G21" s="151" t="s">
        <v>116</v>
      </c>
      <c r="H21" s="152" t="s">
        <v>116</v>
      </c>
      <c r="I21" s="130" t="s">
        <v>82</v>
      </c>
      <c r="J21" s="131" t="s">
        <v>82</v>
      </c>
      <c r="K21" s="154" t="s">
        <v>82</v>
      </c>
      <c r="L21" s="155" t="s">
        <v>116</v>
      </c>
      <c r="M21" s="151" t="s">
        <v>116</v>
      </c>
      <c r="N21" s="152" t="s">
        <v>116</v>
      </c>
      <c r="O21" s="156" t="s">
        <v>116</v>
      </c>
      <c r="P21" s="151" t="s">
        <v>116</v>
      </c>
      <c r="Q21" s="153" t="s">
        <v>116</v>
      </c>
      <c r="R21" s="130" t="s">
        <v>82</v>
      </c>
      <c r="S21" s="131" t="s">
        <v>82</v>
      </c>
      <c r="T21" s="157" t="s">
        <v>82</v>
      </c>
      <c r="U21" s="158" t="s">
        <v>8</v>
      </c>
      <c r="V21" s="150" t="s">
        <v>116</v>
      </c>
      <c r="W21" s="151" t="s">
        <v>116</v>
      </c>
      <c r="X21" s="152" t="s">
        <v>116</v>
      </c>
      <c r="Y21" s="153" t="s">
        <v>116</v>
      </c>
      <c r="Z21" s="151" t="s">
        <v>116</v>
      </c>
      <c r="AA21" s="152" t="s">
        <v>116</v>
      </c>
      <c r="AB21" s="130" t="s">
        <v>82</v>
      </c>
      <c r="AC21" s="131" t="s">
        <v>82</v>
      </c>
      <c r="AD21" s="159" t="s">
        <v>82</v>
      </c>
      <c r="AE21" s="150">
        <v>2</v>
      </c>
      <c r="AF21" s="151">
        <v>100</v>
      </c>
      <c r="AG21" s="160">
        <v>18726.874</v>
      </c>
      <c r="AH21" s="150" t="s">
        <v>116</v>
      </c>
      <c r="AI21" s="151" t="s">
        <v>116</v>
      </c>
      <c r="AJ21" s="160" t="s">
        <v>116</v>
      </c>
      <c r="AK21" s="52"/>
      <c r="AL21" s="47"/>
    </row>
    <row r="22" spans="1:38" ht="15" customHeight="1">
      <c r="A22" s="97"/>
      <c r="B22" s="149" t="s">
        <v>9</v>
      </c>
      <c r="C22" s="150" t="s">
        <v>116</v>
      </c>
      <c r="D22" s="151" t="s">
        <v>116</v>
      </c>
      <c r="E22" s="152" t="s">
        <v>116</v>
      </c>
      <c r="F22" s="153" t="s">
        <v>116</v>
      </c>
      <c r="G22" s="151" t="s">
        <v>116</v>
      </c>
      <c r="H22" s="152" t="s">
        <v>116</v>
      </c>
      <c r="I22" s="130" t="s">
        <v>82</v>
      </c>
      <c r="J22" s="131" t="s">
        <v>82</v>
      </c>
      <c r="K22" s="154" t="s">
        <v>82</v>
      </c>
      <c r="L22" s="155" t="s">
        <v>116</v>
      </c>
      <c r="M22" s="151" t="s">
        <v>151</v>
      </c>
      <c r="N22" s="152" t="s">
        <v>116</v>
      </c>
      <c r="O22" s="156" t="s">
        <v>116</v>
      </c>
      <c r="P22" s="151" t="s">
        <v>116</v>
      </c>
      <c r="Q22" s="153" t="s">
        <v>116</v>
      </c>
      <c r="R22" s="130" t="s">
        <v>82</v>
      </c>
      <c r="S22" s="131" t="s">
        <v>82</v>
      </c>
      <c r="T22" s="157" t="s">
        <v>82</v>
      </c>
      <c r="U22" s="158" t="s">
        <v>9</v>
      </c>
      <c r="V22" s="150" t="s">
        <v>116</v>
      </c>
      <c r="W22" s="151" t="s">
        <v>116</v>
      </c>
      <c r="X22" s="152" t="s">
        <v>116</v>
      </c>
      <c r="Y22" s="153" t="s">
        <v>116</v>
      </c>
      <c r="Z22" s="151" t="s">
        <v>116</v>
      </c>
      <c r="AA22" s="152" t="s">
        <v>116</v>
      </c>
      <c r="AB22" s="130" t="s">
        <v>82</v>
      </c>
      <c r="AC22" s="131" t="s">
        <v>82</v>
      </c>
      <c r="AD22" s="159" t="s">
        <v>82</v>
      </c>
      <c r="AE22" s="150" t="s">
        <v>82</v>
      </c>
      <c r="AF22" s="151" t="s">
        <v>82</v>
      </c>
      <c r="AG22" s="160" t="s">
        <v>82</v>
      </c>
      <c r="AH22" s="150" t="s">
        <v>116</v>
      </c>
      <c r="AI22" s="151" t="s">
        <v>116</v>
      </c>
      <c r="AJ22" s="160" t="s">
        <v>116</v>
      </c>
      <c r="AK22" s="52"/>
      <c r="AL22" s="47"/>
    </row>
    <row r="23" spans="1:38" ht="15" customHeight="1">
      <c r="A23" s="97"/>
      <c r="B23" s="149" t="s">
        <v>105</v>
      </c>
      <c r="C23" s="150" t="s">
        <v>117</v>
      </c>
      <c r="D23" s="151" t="s">
        <v>117</v>
      </c>
      <c r="E23" s="152" t="s">
        <v>117</v>
      </c>
      <c r="F23" s="153" t="s">
        <v>117</v>
      </c>
      <c r="G23" s="151" t="s">
        <v>117</v>
      </c>
      <c r="H23" s="152" t="s">
        <v>117</v>
      </c>
      <c r="I23" s="130" t="s">
        <v>82</v>
      </c>
      <c r="J23" s="131" t="s">
        <v>82</v>
      </c>
      <c r="K23" s="154" t="s">
        <v>82</v>
      </c>
      <c r="L23" s="155" t="s">
        <v>116</v>
      </c>
      <c r="M23" s="151" t="s">
        <v>116</v>
      </c>
      <c r="N23" s="152" t="s">
        <v>116</v>
      </c>
      <c r="O23" s="156" t="s">
        <v>117</v>
      </c>
      <c r="P23" s="151" t="s">
        <v>117</v>
      </c>
      <c r="Q23" s="153" t="s">
        <v>117</v>
      </c>
      <c r="R23" s="130" t="s">
        <v>82</v>
      </c>
      <c r="S23" s="131" t="s">
        <v>82</v>
      </c>
      <c r="T23" s="157" t="s">
        <v>82</v>
      </c>
      <c r="U23" s="158" t="s">
        <v>140</v>
      </c>
      <c r="V23" s="150" t="s">
        <v>116</v>
      </c>
      <c r="W23" s="151" t="s">
        <v>116</v>
      </c>
      <c r="X23" s="152" t="s">
        <v>116</v>
      </c>
      <c r="Y23" s="153" t="s">
        <v>116</v>
      </c>
      <c r="Z23" s="151" t="s">
        <v>116</v>
      </c>
      <c r="AA23" s="152" t="s">
        <v>116</v>
      </c>
      <c r="AB23" s="130" t="s">
        <v>82</v>
      </c>
      <c r="AC23" s="131" t="s">
        <v>82</v>
      </c>
      <c r="AD23" s="159" t="s">
        <v>82</v>
      </c>
      <c r="AE23" s="150" t="s">
        <v>82</v>
      </c>
      <c r="AF23" s="151" t="s">
        <v>82</v>
      </c>
      <c r="AG23" s="160" t="s">
        <v>82</v>
      </c>
      <c r="AH23" s="150" t="s">
        <v>117</v>
      </c>
      <c r="AI23" s="151" t="s">
        <v>117</v>
      </c>
      <c r="AJ23" s="160" t="s">
        <v>117</v>
      </c>
      <c r="AK23" s="192"/>
      <c r="AL23" s="47"/>
    </row>
    <row r="24" spans="1:38" ht="15" customHeight="1">
      <c r="A24" s="97"/>
      <c r="B24" s="149" t="s">
        <v>10</v>
      </c>
      <c r="C24" s="189" t="s">
        <v>110</v>
      </c>
      <c r="D24" s="185" t="s">
        <v>110</v>
      </c>
      <c r="E24" s="186" t="s">
        <v>110</v>
      </c>
      <c r="F24" s="180" t="s">
        <v>82</v>
      </c>
      <c r="G24" s="162" t="s">
        <v>82</v>
      </c>
      <c r="H24" s="181" t="s">
        <v>82</v>
      </c>
      <c r="I24" s="182" t="s">
        <v>82</v>
      </c>
      <c r="J24" s="162" t="s">
        <v>82</v>
      </c>
      <c r="K24" s="183" t="s">
        <v>82</v>
      </c>
      <c r="L24" s="155" t="s">
        <v>116</v>
      </c>
      <c r="M24" s="151" t="s">
        <v>116</v>
      </c>
      <c r="N24" s="152" t="s">
        <v>116</v>
      </c>
      <c r="O24" s="156" t="s">
        <v>114</v>
      </c>
      <c r="P24" s="151" t="s">
        <v>114</v>
      </c>
      <c r="Q24" s="153" t="s">
        <v>114</v>
      </c>
      <c r="R24" s="130" t="s">
        <v>82</v>
      </c>
      <c r="S24" s="131" t="s">
        <v>82</v>
      </c>
      <c r="T24" s="157" t="s">
        <v>82</v>
      </c>
      <c r="U24" s="158" t="s">
        <v>10</v>
      </c>
      <c r="V24" s="150" t="s">
        <v>110</v>
      </c>
      <c r="W24" s="151" t="s">
        <v>110</v>
      </c>
      <c r="X24" s="152" t="s">
        <v>110</v>
      </c>
      <c r="Y24" s="153" t="s">
        <v>110</v>
      </c>
      <c r="Z24" s="151" t="s">
        <v>110</v>
      </c>
      <c r="AA24" s="152" t="s">
        <v>110</v>
      </c>
      <c r="AB24" s="130" t="s">
        <v>82</v>
      </c>
      <c r="AC24" s="131" t="s">
        <v>82</v>
      </c>
      <c r="AD24" s="159" t="s">
        <v>82</v>
      </c>
      <c r="AE24" s="189">
        <f>SUM(AE18:AE23)</f>
        <v>2</v>
      </c>
      <c r="AF24" s="185">
        <f>SUM(AF18:AF23)</f>
        <v>100</v>
      </c>
      <c r="AG24" s="336">
        <f>SUM(AG18:AG23)</f>
        <v>18726.874</v>
      </c>
      <c r="AH24" s="184" t="s">
        <v>114</v>
      </c>
      <c r="AI24" s="185" t="s">
        <v>114</v>
      </c>
      <c r="AJ24" s="160" t="s">
        <v>114</v>
      </c>
      <c r="AK24" s="52"/>
      <c r="AL24" s="47"/>
    </row>
    <row r="25" spans="1:38" ht="15" customHeight="1">
      <c r="A25" s="97"/>
      <c r="B25" s="193" t="s">
        <v>11</v>
      </c>
      <c r="C25" s="150" t="s">
        <v>82</v>
      </c>
      <c r="D25" s="151" t="s">
        <v>82</v>
      </c>
      <c r="E25" s="152" t="s">
        <v>82</v>
      </c>
      <c r="F25" s="153" t="s">
        <v>119</v>
      </c>
      <c r="G25" s="151" t="s">
        <v>119</v>
      </c>
      <c r="H25" s="152" t="s">
        <v>119</v>
      </c>
      <c r="I25" s="130" t="s">
        <v>82</v>
      </c>
      <c r="J25" s="131" t="s">
        <v>82</v>
      </c>
      <c r="K25" s="154" t="s">
        <v>82</v>
      </c>
      <c r="L25" s="173" t="s">
        <v>110</v>
      </c>
      <c r="M25" s="167" t="s">
        <v>110</v>
      </c>
      <c r="N25" s="168" t="s">
        <v>110</v>
      </c>
      <c r="O25" s="174" t="s">
        <v>119</v>
      </c>
      <c r="P25" s="167" t="s">
        <v>119</v>
      </c>
      <c r="Q25" s="169" t="s">
        <v>119</v>
      </c>
      <c r="R25" s="170" t="s">
        <v>82</v>
      </c>
      <c r="S25" s="171" t="s">
        <v>82</v>
      </c>
      <c r="T25" s="175" t="s">
        <v>82</v>
      </c>
      <c r="U25" s="165" t="s">
        <v>11</v>
      </c>
      <c r="V25" s="166" t="s">
        <v>82</v>
      </c>
      <c r="W25" s="167" t="s">
        <v>82</v>
      </c>
      <c r="X25" s="168" t="s">
        <v>82</v>
      </c>
      <c r="Y25" s="169" t="s">
        <v>116</v>
      </c>
      <c r="Z25" s="167" t="s">
        <v>116</v>
      </c>
      <c r="AA25" s="168" t="s">
        <v>116</v>
      </c>
      <c r="AB25" s="170" t="s">
        <v>82</v>
      </c>
      <c r="AC25" s="171" t="s">
        <v>82</v>
      </c>
      <c r="AD25" s="176" t="s">
        <v>82</v>
      </c>
      <c r="AE25" s="150">
        <v>10</v>
      </c>
      <c r="AF25" s="151">
        <v>311</v>
      </c>
      <c r="AG25" s="160">
        <v>110218.539</v>
      </c>
      <c r="AH25" s="150">
        <v>2</v>
      </c>
      <c r="AI25" s="151">
        <v>603.62</v>
      </c>
      <c r="AJ25" s="194">
        <v>15070</v>
      </c>
      <c r="AK25" s="52"/>
      <c r="AL25" s="47"/>
    </row>
    <row r="26" spans="1:38" ht="15" customHeight="1">
      <c r="A26" s="97"/>
      <c r="B26" s="178" t="s">
        <v>12</v>
      </c>
      <c r="C26" s="179" t="s">
        <v>82</v>
      </c>
      <c r="D26" s="162" t="s">
        <v>82</v>
      </c>
      <c r="E26" s="181" t="s">
        <v>82</v>
      </c>
      <c r="F26" s="180" t="s">
        <v>82</v>
      </c>
      <c r="G26" s="162" t="s">
        <v>82</v>
      </c>
      <c r="H26" s="181" t="s">
        <v>82</v>
      </c>
      <c r="I26" s="130" t="s">
        <v>82</v>
      </c>
      <c r="J26" s="131" t="s">
        <v>82</v>
      </c>
      <c r="K26" s="154" t="s">
        <v>82</v>
      </c>
      <c r="L26" s="184" t="s">
        <v>110</v>
      </c>
      <c r="M26" s="185" t="s">
        <v>110</v>
      </c>
      <c r="N26" s="186" t="s">
        <v>110</v>
      </c>
      <c r="O26" s="182" t="s">
        <v>82</v>
      </c>
      <c r="P26" s="162" t="s">
        <v>82</v>
      </c>
      <c r="Q26" s="180" t="s">
        <v>82</v>
      </c>
      <c r="R26" s="182" t="s">
        <v>82</v>
      </c>
      <c r="S26" s="162" t="s">
        <v>82</v>
      </c>
      <c r="T26" s="187" t="s">
        <v>82</v>
      </c>
      <c r="U26" s="188" t="s">
        <v>12</v>
      </c>
      <c r="V26" s="189" t="s">
        <v>82</v>
      </c>
      <c r="W26" s="185" t="s">
        <v>82</v>
      </c>
      <c r="X26" s="186" t="s">
        <v>82</v>
      </c>
      <c r="Y26" s="190" t="s">
        <v>116</v>
      </c>
      <c r="Z26" s="185" t="s">
        <v>116</v>
      </c>
      <c r="AA26" s="186" t="s">
        <v>116</v>
      </c>
      <c r="AB26" s="182" t="s">
        <v>82</v>
      </c>
      <c r="AC26" s="162" t="s">
        <v>82</v>
      </c>
      <c r="AD26" s="191" t="s">
        <v>82</v>
      </c>
      <c r="AE26" s="189">
        <f>SUM(AE25)</f>
        <v>10</v>
      </c>
      <c r="AF26" s="185">
        <f t="shared" ref="AF26:AG26" si="8">SUM(AF25)</f>
        <v>311</v>
      </c>
      <c r="AG26" s="336">
        <f t="shared" si="8"/>
        <v>110218.539</v>
      </c>
      <c r="AH26" s="179">
        <f>+AH25</f>
        <v>2</v>
      </c>
      <c r="AI26" s="162">
        <f>+AI25</f>
        <v>603.62</v>
      </c>
      <c r="AJ26" s="191">
        <f>+AJ25</f>
        <v>15070</v>
      </c>
      <c r="AK26" s="52"/>
      <c r="AL26" s="47"/>
    </row>
    <row r="27" spans="1:38" ht="15" customHeight="1">
      <c r="A27" s="97"/>
      <c r="B27" s="149" t="s">
        <v>13</v>
      </c>
      <c r="C27" s="150" t="s">
        <v>118</v>
      </c>
      <c r="D27" s="151" t="s">
        <v>118</v>
      </c>
      <c r="E27" s="152" t="s">
        <v>118</v>
      </c>
      <c r="F27" s="153" t="s">
        <v>118</v>
      </c>
      <c r="G27" s="151" t="s">
        <v>118</v>
      </c>
      <c r="H27" s="152" t="s">
        <v>118</v>
      </c>
      <c r="I27" s="170" t="s">
        <v>82</v>
      </c>
      <c r="J27" s="171" t="s">
        <v>82</v>
      </c>
      <c r="K27" s="172" t="s">
        <v>82</v>
      </c>
      <c r="L27" s="173" t="s">
        <v>110</v>
      </c>
      <c r="M27" s="167" t="s">
        <v>110</v>
      </c>
      <c r="N27" s="168" t="s">
        <v>110</v>
      </c>
      <c r="O27" s="156" t="s">
        <v>118</v>
      </c>
      <c r="P27" s="151" t="s">
        <v>152</v>
      </c>
      <c r="Q27" s="153" t="s">
        <v>118</v>
      </c>
      <c r="R27" s="130" t="s">
        <v>82</v>
      </c>
      <c r="S27" s="131" t="s">
        <v>82</v>
      </c>
      <c r="T27" s="157" t="s">
        <v>82</v>
      </c>
      <c r="U27" s="158" t="s">
        <v>13</v>
      </c>
      <c r="V27" s="166" t="s">
        <v>82</v>
      </c>
      <c r="W27" s="167" t="s">
        <v>82</v>
      </c>
      <c r="X27" s="168" t="s">
        <v>82</v>
      </c>
      <c r="Y27" s="153" t="s">
        <v>118</v>
      </c>
      <c r="Z27" s="151" t="s">
        <v>118</v>
      </c>
      <c r="AA27" s="152" t="s">
        <v>118</v>
      </c>
      <c r="AB27" s="170" t="s">
        <v>82</v>
      </c>
      <c r="AC27" s="171" t="s">
        <v>82</v>
      </c>
      <c r="AD27" s="176" t="s">
        <v>82</v>
      </c>
      <c r="AE27" s="150">
        <v>6</v>
      </c>
      <c r="AF27" s="151">
        <v>122</v>
      </c>
      <c r="AG27" s="160">
        <v>41477.803999999996</v>
      </c>
      <c r="AH27" s="166" t="s">
        <v>118</v>
      </c>
      <c r="AI27" s="167" t="s">
        <v>118</v>
      </c>
      <c r="AJ27" s="194" t="s">
        <v>118</v>
      </c>
      <c r="AK27" s="52"/>
      <c r="AL27" s="47"/>
    </row>
    <row r="28" spans="1:38" ht="15" customHeight="1">
      <c r="A28" s="97"/>
      <c r="B28" s="149" t="s">
        <v>102</v>
      </c>
      <c r="C28" s="150" t="s">
        <v>120</v>
      </c>
      <c r="D28" s="151" t="s">
        <v>120</v>
      </c>
      <c r="E28" s="152" t="s">
        <v>120</v>
      </c>
      <c r="F28" s="153" t="s">
        <v>120</v>
      </c>
      <c r="G28" s="151" t="s">
        <v>120</v>
      </c>
      <c r="H28" s="152" t="s">
        <v>120</v>
      </c>
      <c r="I28" s="130" t="s">
        <v>82</v>
      </c>
      <c r="J28" s="131" t="s">
        <v>82</v>
      </c>
      <c r="K28" s="154" t="s">
        <v>82</v>
      </c>
      <c r="L28" s="155" t="s">
        <v>120</v>
      </c>
      <c r="M28" s="151" t="s">
        <v>120</v>
      </c>
      <c r="N28" s="152" t="s">
        <v>120</v>
      </c>
      <c r="O28" s="156" t="s">
        <v>120</v>
      </c>
      <c r="P28" s="151" t="s">
        <v>120</v>
      </c>
      <c r="Q28" s="153" t="s">
        <v>120</v>
      </c>
      <c r="R28" s="130" t="s">
        <v>82</v>
      </c>
      <c r="S28" s="131" t="s">
        <v>82</v>
      </c>
      <c r="T28" s="157" t="s">
        <v>82</v>
      </c>
      <c r="U28" s="158" t="s">
        <v>108</v>
      </c>
      <c r="V28" s="150" t="s">
        <v>121</v>
      </c>
      <c r="W28" s="151" t="s">
        <v>121</v>
      </c>
      <c r="X28" s="152" t="s">
        <v>121</v>
      </c>
      <c r="Y28" s="153" t="s">
        <v>121</v>
      </c>
      <c r="Z28" s="151" t="s">
        <v>121</v>
      </c>
      <c r="AA28" s="152" t="s">
        <v>121</v>
      </c>
      <c r="AB28" s="130" t="s">
        <v>82</v>
      </c>
      <c r="AC28" s="131" t="s">
        <v>82</v>
      </c>
      <c r="AD28" s="159" t="s">
        <v>82</v>
      </c>
      <c r="AE28" s="150" t="s">
        <v>82</v>
      </c>
      <c r="AF28" s="151" t="s">
        <v>82</v>
      </c>
      <c r="AG28" s="160" t="s">
        <v>82</v>
      </c>
      <c r="AH28" s="150" t="s">
        <v>121</v>
      </c>
      <c r="AI28" s="151" t="s">
        <v>121</v>
      </c>
      <c r="AJ28" s="195" t="s">
        <v>121</v>
      </c>
      <c r="AK28" s="52"/>
      <c r="AL28" s="47"/>
    </row>
    <row r="29" spans="1:38" ht="15" customHeight="1">
      <c r="A29" s="97"/>
      <c r="B29" s="149" t="s">
        <v>14</v>
      </c>
      <c r="C29" s="150" t="s">
        <v>122</v>
      </c>
      <c r="D29" s="151" t="s">
        <v>122</v>
      </c>
      <c r="E29" s="152" t="s">
        <v>122</v>
      </c>
      <c r="F29" s="153" t="s">
        <v>122</v>
      </c>
      <c r="G29" s="151" t="s">
        <v>122</v>
      </c>
      <c r="H29" s="152" t="s">
        <v>122</v>
      </c>
      <c r="I29" s="130" t="s">
        <v>82</v>
      </c>
      <c r="J29" s="131" t="s">
        <v>82</v>
      </c>
      <c r="K29" s="154" t="s">
        <v>82</v>
      </c>
      <c r="L29" s="155" t="s">
        <v>122</v>
      </c>
      <c r="M29" s="151" t="s">
        <v>122</v>
      </c>
      <c r="N29" s="152" t="s">
        <v>122</v>
      </c>
      <c r="O29" s="156" t="s">
        <v>122</v>
      </c>
      <c r="P29" s="151" t="s">
        <v>122</v>
      </c>
      <c r="Q29" s="153" t="s">
        <v>122</v>
      </c>
      <c r="R29" s="130" t="s">
        <v>82</v>
      </c>
      <c r="S29" s="131" t="s">
        <v>82</v>
      </c>
      <c r="T29" s="157" t="s">
        <v>82</v>
      </c>
      <c r="U29" s="158" t="s">
        <v>14</v>
      </c>
      <c r="V29" s="150" t="s">
        <v>122</v>
      </c>
      <c r="W29" s="151" t="s">
        <v>122</v>
      </c>
      <c r="X29" s="152" t="s">
        <v>122</v>
      </c>
      <c r="Y29" s="153" t="s">
        <v>122</v>
      </c>
      <c r="Z29" s="151" t="s">
        <v>122</v>
      </c>
      <c r="AA29" s="152" t="s">
        <v>122</v>
      </c>
      <c r="AB29" s="130" t="s">
        <v>82</v>
      </c>
      <c r="AC29" s="131" t="s">
        <v>82</v>
      </c>
      <c r="AD29" s="159" t="s">
        <v>82</v>
      </c>
      <c r="AE29" s="150">
        <v>1</v>
      </c>
      <c r="AF29" s="151">
        <v>106</v>
      </c>
      <c r="AG29" s="160">
        <v>3242.29</v>
      </c>
      <c r="AH29" s="150" t="s">
        <v>122</v>
      </c>
      <c r="AI29" s="151" t="s">
        <v>122</v>
      </c>
      <c r="AJ29" s="195" t="s">
        <v>122</v>
      </c>
      <c r="AK29" s="52"/>
      <c r="AL29" s="47"/>
    </row>
    <row r="30" spans="1:38" ht="15" customHeight="1">
      <c r="A30" s="97"/>
      <c r="B30" s="149" t="s">
        <v>15</v>
      </c>
      <c r="C30" s="150" t="s">
        <v>118</v>
      </c>
      <c r="D30" s="151" t="s">
        <v>118</v>
      </c>
      <c r="E30" s="152" t="s">
        <v>118</v>
      </c>
      <c r="F30" s="153" t="s">
        <v>118</v>
      </c>
      <c r="G30" s="151" t="s">
        <v>118</v>
      </c>
      <c r="H30" s="152" t="s">
        <v>118</v>
      </c>
      <c r="I30" s="130" t="s">
        <v>82</v>
      </c>
      <c r="J30" s="131" t="s">
        <v>82</v>
      </c>
      <c r="K30" s="154" t="s">
        <v>82</v>
      </c>
      <c r="L30" s="155" t="s">
        <v>153</v>
      </c>
      <c r="M30" s="151" t="s">
        <v>118</v>
      </c>
      <c r="N30" s="152" t="s">
        <v>118</v>
      </c>
      <c r="O30" s="156" t="s">
        <v>118</v>
      </c>
      <c r="P30" s="151" t="s">
        <v>118</v>
      </c>
      <c r="Q30" s="153" t="s">
        <v>118</v>
      </c>
      <c r="R30" s="130" t="s">
        <v>82</v>
      </c>
      <c r="S30" s="131" t="s">
        <v>82</v>
      </c>
      <c r="T30" s="157" t="s">
        <v>82</v>
      </c>
      <c r="U30" s="158" t="s">
        <v>15</v>
      </c>
      <c r="V30" s="150" t="s">
        <v>118</v>
      </c>
      <c r="W30" s="151" t="s">
        <v>118</v>
      </c>
      <c r="X30" s="152" t="s">
        <v>118</v>
      </c>
      <c r="Y30" s="153" t="s">
        <v>118</v>
      </c>
      <c r="Z30" s="151" t="s">
        <v>118</v>
      </c>
      <c r="AA30" s="152" t="s">
        <v>118</v>
      </c>
      <c r="AB30" s="130" t="s">
        <v>82</v>
      </c>
      <c r="AC30" s="131" t="s">
        <v>82</v>
      </c>
      <c r="AD30" s="159" t="s">
        <v>82</v>
      </c>
      <c r="AE30" s="150" t="s">
        <v>153</v>
      </c>
      <c r="AF30" s="151" t="s">
        <v>110</v>
      </c>
      <c r="AG30" s="160" t="s">
        <v>110</v>
      </c>
      <c r="AH30" s="150" t="s">
        <v>118</v>
      </c>
      <c r="AI30" s="151" t="s">
        <v>118</v>
      </c>
      <c r="AJ30" s="195" t="s">
        <v>118</v>
      </c>
      <c r="AK30" s="52"/>
      <c r="AL30" s="47"/>
    </row>
    <row r="31" spans="1:38" ht="15" customHeight="1">
      <c r="A31" s="97"/>
      <c r="B31" s="149" t="s">
        <v>16</v>
      </c>
      <c r="C31" s="189" t="s">
        <v>110</v>
      </c>
      <c r="D31" s="185" t="s">
        <v>110</v>
      </c>
      <c r="E31" s="186" t="s">
        <v>110</v>
      </c>
      <c r="F31" s="182" t="s">
        <v>82</v>
      </c>
      <c r="G31" s="131" t="s">
        <v>82</v>
      </c>
      <c r="H31" s="163" t="s">
        <v>82</v>
      </c>
      <c r="I31" s="130" t="s">
        <v>82</v>
      </c>
      <c r="J31" s="131" t="s">
        <v>82</v>
      </c>
      <c r="K31" s="154" t="s">
        <v>82</v>
      </c>
      <c r="L31" s="155" t="s">
        <v>153</v>
      </c>
      <c r="M31" s="151" t="s">
        <v>110</v>
      </c>
      <c r="N31" s="152" t="s">
        <v>110</v>
      </c>
      <c r="O31" s="130" t="s">
        <v>82</v>
      </c>
      <c r="P31" s="131" t="s">
        <v>82</v>
      </c>
      <c r="Q31" s="132" t="s">
        <v>82</v>
      </c>
      <c r="R31" s="130" t="s">
        <v>82</v>
      </c>
      <c r="S31" s="131" t="s">
        <v>82</v>
      </c>
      <c r="T31" s="157" t="s">
        <v>82</v>
      </c>
      <c r="U31" s="158" t="s">
        <v>16</v>
      </c>
      <c r="V31" s="189" t="s">
        <v>82</v>
      </c>
      <c r="W31" s="185" t="s">
        <v>82</v>
      </c>
      <c r="X31" s="186" t="s">
        <v>82</v>
      </c>
      <c r="Y31" s="132" t="s">
        <v>82</v>
      </c>
      <c r="Z31" s="131" t="s">
        <v>82</v>
      </c>
      <c r="AA31" s="163" t="s">
        <v>82</v>
      </c>
      <c r="AB31" s="182" t="s">
        <v>82</v>
      </c>
      <c r="AC31" s="162" t="s">
        <v>82</v>
      </c>
      <c r="AD31" s="191" t="s">
        <v>82</v>
      </c>
      <c r="AE31" s="150">
        <f>SUM(AE27:AE30)</f>
        <v>7</v>
      </c>
      <c r="AF31" s="151">
        <f t="shared" ref="AF31:AG31" si="9">SUM(AF27:AF30)</f>
        <v>228</v>
      </c>
      <c r="AG31" s="160">
        <f t="shared" si="9"/>
        <v>44720.093999999997</v>
      </c>
      <c r="AH31" s="161" t="s">
        <v>82</v>
      </c>
      <c r="AI31" s="131" t="s">
        <v>82</v>
      </c>
      <c r="AJ31" s="159" t="s">
        <v>82</v>
      </c>
      <c r="AK31" s="52"/>
      <c r="AL31" s="47"/>
    </row>
    <row r="32" spans="1:38" ht="15" customHeight="1">
      <c r="A32" s="97"/>
      <c r="B32" s="193" t="s">
        <v>94</v>
      </c>
      <c r="C32" s="150" t="s">
        <v>110</v>
      </c>
      <c r="D32" s="151" t="s">
        <v>110</v>
      </c>
      <c r="E32" s="152" t="s">
        <v>110</v>
      </c>
      <c r="F32" s="153" t="s">
        <v>110</v>
      </c>
      <c r="G32" s="167" t="s">
        <v>113</v>
      </c>
      <c r="H32" s="168" t="s">
        <v>113</v>
      </c>
      <c r="I32" s="170" t="s">
        <v>82</v>
      </c>
      <c r="J32" s="171" t="s">
        <v>82</v>
      </c>
      <c r="K32" s="172" t="s">
        <v>82</v>
      </c>
      <c r="L32" s="173" t="s">
        <v>82</v>
      </c>
      <c r="M32" s="167" t="s">
        <v>82</v>
      </c>
      <c r="N32" s="168" t="s">
        <v>82</v>
      </c>
      <c r="O32" s="174" t="s">
        <v>113</v>
      </c>
      <c r="P32" s="167" t="s">
        <v>113</v>
      </c>
      <c r="Q32" s="169" t="s">
        <v>113</v>
      </c>
      <c r="R32" s="170" t="s">
        <v>82</v>
      </c>
      <c r="S32" s="171" t="s">
        <v>82</v>
      </c>
      <c r="T32" s="175" t="s">
        <v>82</v>
      </c>
      <c r="U32" s="165" t="s">
        <v>94</v>
      </c>
      <c r="V32" s="166" t="s">
        <v>113</v>
      </c>
      <c r="W32" s="167" t="s">
        <v>113</v>
      </c>
      <c r="X32" s="168" t="s">
        <v>113</v>
      </c>
      <c r="Y32" s="169" t="s">
        <v>113</v>
      </c>
      <c r="Z32" s="167" t="s">
        <v>113</v>
      </c>
      <c r="AA32" s="168" t="s">
        <v>113</v>
      </c>
      <c r="AB32" s="170" t="s">
        <v>82</v>
      </c>
      <c r="AC32" s="171" t="s">
        <v>82</v>
      </c>
      <c r="AD32" s="176" t="s">
        <v>82</v>
      </c>
      <c r="AE32" s="196">
        <v>1</v>
      </c>
      <c r="AF32" s="171" t="s">
        <v>82</v>
      </c>
      <c r="AG32" s="197">
        <v>1490</v>
      </c>
      <c r="AH32" s="166" t="s">
        <v>82</v>
      </c>
      <c r="AI32" s="167" t="s">
        <v>82</v>
      </c>
      <c r="AJ32" s="194" t="s">
        <v>82</v>
      </c>
      <c r="AK32" s="52"/>
      <c r="AL32" s="47"/>
    </row>
    <row r="33" spans="1:38" ht="15" customHeight="1">
      <c r="A33" s="97"/>
      <c r="B33" s="149" t="s">
        <v>17</v>
      </c>
      <c r="C33" s="150" t="s">
        <v>110</v>
      </c>
      <c r="D33" s="151" t="s">
        <v>110</v>
      </c>
      <c r="E33" s="152" t="s">
        <v>110</v>
      </c>
      <c r="F33" s="153" t="s">
        <v>112</v>
      </c>
      <c r="G33" s="151" t="s">
        <v>112</v>
      </c>
      <c r="H33" s="152" t="s">
        <v>112</v>
      </c>
      <c r="I33" s="130" t="s">
        <v>82</v>
      </c>
      <c r="J33" s="131" t="s">
        <v>82</v>
      </c>
      <c r="K33" s="154" t="s">
        <v>82</v>
      </c>
      <c r="L33" s="155" t="s">
        <v>112</v>
      </c>
      <c r="M33" s="151" t="s">
        <v>112</v>
      </c>
      <c r="N33" s="152" t="s">
        <v>112</v>
      </c>
      <c r="O33" s="156" t="s">
        <v>112</v>
      </c>
      <c r="P33" s="151" t="s">
        <v>112</v>
      </c>
      <c r="Q33" s="153" t="s">
        <v>112</v>
      </c>
      <c r="R33" s="130" t="s">
        <v>82</v>
      </c>
      <c r="S33" s="131" t="s">
        <v>82</v>
      </c>
      <c r="T33" s="157" t="s">
        <v>82</v>
      </c>
      <c r="U33" s="158" t="s">
        <v>17</v>
      </c>
      <c r="V33" s="150" t="s">
        <v>112</v>
      </c>
      <c r="W33" s="151" t="s">
        <v>112</v>
      </c>
      <c r="X33" s="152" t="s">
        <v>112</v>
      </c>
      <c r="Y33" s="153" t="s">
        <v>112</v>
      </c>
      <c r="Z33" s="151" t="s">
        <v>112</v>
      </c>
      <c r="AA33" s="152" t="s">
        <v>112</v>
      </c>
      <c r="AB33" s="130" t="s">
        <v>82</v>
      </c>
      <c r="AC33" s="131" t="s">
        <v>82</v>
      </c>
      <c r="AD33" s="159" t="s">
        <v>82</v>
      </c>
      <c r="AE33" s="150">
        <v>1</v>
      </c>
      <c r="AF33" s="151" t="s">
        <v>82</v>
      </c>
      <c r="AG33" s="160">
        <v>10758</v>
      </c>
      <c r="AH33" s="150" t="s">
        <v>110</v>
      </c>
      <c r="AI33" s="151" t="s">
        <v>110</v>
      </c>
      <c r="AJ33" s="195" t="s">
        <v>110</v>
      </c>
      <c r="AK33" s="52"/>
      <c r="AL33" s="47"/>
    </row>
    <row r="34" spans="1:38" ht="15" customHeight="1">
      <c r="A34" s="97"/>
      <c r="B34" s="149" t="s">
        <v>18</v>
      </c>
      <c r="C34" s="150" t="s">
        <v>110</v>
      </c>
      <c r="D34" s="151" t="s">
        <v>110</v>
      </c>
      <c r="E34" s="152" t="s">
        <v>110</v>
      </c>
      <c r="F34" s="153" t="s">
        <v>122</v>
      </c>
      <c r="G34" s="151" t="s">
        <v>122</v>
      </c>
      <c r="H34" s="152" t="s">
        <v>122</v>
      </c>
      <c r="I34" s="130" t="s">
        <v>82</v>
      </c>
      <c r="J34" s="131" t="s">
        <v>82</v>
      </c>
      <c r="K34" s="154" t="s">
        <v>82</v>
      </c>
      <c r="L34" s="155" t="s">
        <v>122</v>
      </c>
      <c r="M34" s="151" t="s">
        <v>122</v>
      </c>
      <c r="N34" s="152" t="s">
        <v>122</v>
      </c>
      <c r="O34" s="156" t="s">
        <v>122</v>
      </c>
      <c r="P34" s="151" t="s">
        <v>122</v>
      </c>
      <c r="Q34" s="153" t="s">
        <v>122</v>
      </c>
      <c r="R34" s="130" t="s">
        <v>82</v>
      </c>
      <c r="S34" s="131" t="s">
        <v>82</v>
      </c>
      <c r="T34" s="157" t="s">
        <v>82</v>
      </c>
      <c r="U34" s="158" t="s">
        <v>18</v>
      </c>
      <c r="V34" s="150">
        <v>1</v>
      </c>
      <c r="W34" s="151">
        <v>797</v>
      </c>
      <c r="X34" s="152">
        <v>27000</v>
      </c>
      <c r="Y34" s="153" t="s">
        <v>122</v>
      </c>
      <c r="Z34" s="151" t="s">
        <v>122</v>
      </c>
      <c r="AA34" s="152" t="s">
        <v>122</v>
      </c>
      <c r="AB34" s="130" t="s">
        <v>82</v>
      </c>
      <c r="AC34" s="131" t="s">
        <v>82</v>
      </c>
      <c r="AD34" s="159" t="s">
        <v>82</v>
      </c>
      <c r="AE34" s="150">
        <v>11</v>
      </c>
      <c r="AF34" s="151" t="s">
        <v>82</v>
      </c>
      <c r="AG34" s="160">
        <v>8056.45</v>
      </c>
      <c r="AH34" s="150" t="s">
        <v>82</v>
      </c>
      <c r="AI34" s="151" t="s">
        <v>82</v>
      </c>
      <c r="AJ34" s="195" t="s">
        <v>82</v>
      </c>
      <c r="AK34" s="52"/>
      <c r="AL34" s="47"/>
    </row>
    <row r="35" spans="1:38" ht="15" customHeight="1">
      <c r="A35" s="97"/>
      <c r="B35" s="149" t="s">
        <v>19</v>
      </c>
      <c r="C35" s="150" t="s">
        <v>111</v>
      </c>
      <c r="D35" s="151" t="s">
        <v>111</v>
      </c>
      <c r="E35" s="152" t="s">
        <v>111</v>
      </c>
      <c r="F35" s="153" t="s">
        <v>111</v>
      </c>
      <c r="G35" s="151" t="s">
        <v>111</v>
      </c>
      <c r="H35" s="152" t="s">
        <v>111</v>
      </c>
      <c r="I35" s="130" t="s">
        <v>82</v>
      </c>
      <c r="J35" s="131" t="s">
        <v>82</v>
      </c>
      <c r="K35" s="154" t="s">
        <v>82</v>
      </c>
      <c r="L35" s="155" t="s">
        <v>111</v>
      </c>
      <c r="M35" s="151" t="s">
        <v>111</v>
      </c>
      <c r="N35" s="152" t="s">
        <v>111</v>
      </c>
      <c r="O35" s="156" t="s">
        <v>111</v>
      </c>
      <c r="P35" s="151" t="s">
        <v>111</v>
      </c>
      <c r="Q35" s="153" t="s">
        <v>111</v>
      </c>
      <c r="R35" s="130" t="s">
        <v>82</v>
      </c>
      <c r="S35" s="131" t="s">
        <v>82</v>
      </c>
      <c r="T35" s="157" t="s">
        <v>82</v>
      </c>
      <c r="U35" s="158" t="s">
        <v>19</v>
      </c>
      <c r="V35" s="150" t="s">
        <v>111</v>
      </c>
      <c r="W35" s="151" t="s">
        <v>111</v>
      </c>
      <c r="X35" s="152" t="s">
        <v>111</v>
      </c>
      <c r="Y35" s="153" t="s">
        <v>111</v>
      </c>
      <c r="Z35" s="151" t="s">
        <v>111</v>
      </c>
      <c r="AA35" s="152" t="s">
        <v>111</v>
      </c>
      <c r="AB35" s="130" t="s">
        <v>82</v>
      </c>
      <c r="AC35" s="131" t="s">
        <v>82</v>
      </c>
      <c r="AD35" s="159" t="s">
        <v>82</v>
      </c>
      <c r="AE35" s="150" t="s">
        <v>82</v>
      </c>
      <c r="AF35" s="151" t="s">
        <v>82</v>
      </c>
      <c r="AG35" s="160" t="s">
        <v>82</v>
      </c>
      <c r="AH35" s="150" t="s">
        <v>111</v>
      </c>
      <c r="AI35" s="151" t="s">
        <v>111</v>
      </c>
      <c r="AJ35" s="195" t="s">
        <v>111</v>
      </c>
      <c r="AK35" s="52"/>
      <c r="AL35" s="47"/>
    </row>
    <row r="36" spans="1:38" ht="15" customHeight="1">
      <c r="A36" s="97"/>
      <c r="B36" s="149" t="s">
        <v>20</v>
      </c>
      <c r="C36" s="150" t="s">
        <v>110</v>
      </c>
      <c r="D36" s="151" t="s">
        <v>110</v>
      </c>
      <c r="E36" s="152" t="s">
        <v>110</v>
      </c>
      <c r="F36" s="153" t="s">
        <v>110</v>
      </c>
      <c r="G36" s="151" t="s">
        <v>110</v>
      </c>
      <c r="H36" s="152" t="s">
        <v>110</v>
      </c>
      <c r="I36" s="130" t="s">
        <v>82</v>
      </c>
      <c r="J36" s="131" t="s">
        <v>82</v>
      </c>
      <c r="K36" s="154" t="s">
        <v>82</v>
      </c>
      <c r="L36" s="155" t="s">
        <v>114</v>
      </c>
      <c r="M36" s="151" t="s">
        <v>114</v>
      </c>
      <c r="N36" s="152" t="s">
        <v>114</v>
      </c>
      <c r="O36" s="156" t="s">
        <v>114</v>
      </c>
      <c r="P36" s="151" t="s">
        <v>114</v>
      </c>
      <c r="Q36" s="153" t="s">
        <v>114</v>
      </c>
      <c r="R36" s="130" t="s">
        <v>82</v>
      </c>
      <c r="S36" s="131" t="s">
        <v>82</v>
      </c>
      <c r="T36" s="157" t="s">
        <v>82</v>
      </c>
      <c r="U36" s="158" t="s">
        <v>20</v>
      </c>
      <c r="V36" s="150" t="s">
        <v>110</v>
      </c>
      <c r="W36" s="151" t="s">
        <v>110</v>
      </c>
      <c r="X36" s="152" t="s">
        <v>110</v>
      </c>
      <c r="Y36" s="153" t="s">
        <v>114</v>
      </c>
      <c r="Z36" s="151" t="s">
        <v>114</v>
      </c>
      <c r="AA36" s="152" t="s">
        <v>114</v>
      </c>
      <c r="AB36" s="130" t="s">
        <v>82</v>
      </c>
      <c r="AC36" s="131" t="s">
        <v>82</v>
      </c>
      <c r="AD36" s="159" t="s">
        <v>82</v>
      </c>
      <c r="AE36" s="150" t="s">
        <v>82</v>
      </c>
      <c r="AF36" s="151" t="s">
        <v>82</v>
      </c>
      <c r="AG36" s="160" t="s">
        <v>82</v>
      </c>
      <c r="AH36" s="150" t="s">
        <v>114</v>
      </c>
      <c r="AI36" s="151" t="s">
        <v>114</v>
      </c>
      <c r="AJ36" s="195" t="s">
        <v>114</v>
      </c>
      <c r="AK36" s="52"/>
      <c r="AL36" s="47"/>
    </row>
    <row r="37" spans="1:38" ht="15" customHeight="1">
      <c r="A37" s="97"/>
      <c r="B37" s="149" t="s">
        <v>21</v>
      </c>
      <c r="C37" s="150" t="s">
        <v>123</v>
      </c>
      <c r="D37" s="151" t="s">
        <v>123</v>
      </c>
      <c r="E37" s="152" t="s">
        <v>123</v>
      </c>
      <c r="F37" s="153" t="s">
        <v>123</v>
      </c>
      <c r="G37" s="151" t="s">
        <v>123</v>
      </c>
      <c r="H37" s="152" t="s">
        <v>123</v>
      </c>
      <c r="I37" s="130" t="s">
        <v>82</v>
      </c>
      <c r="J37" s="131" t="s">
        <v>82</v>
      </c>
      <c r="K37" s="154" t="s">
        <v>82</v>
      </c>
      <c r="L37" s="155" t="s">
        <v>123</v>
      </c>
      <c r="M37" s="151" t="s">
        <v>123</v>
      </c>
      <c r="N37" s="152" t="s">
        <v>123</v>
      </c>
      <c r="O37" s="156" t="s">
        <v>123</v>
      </c>
      <c r="P37" s="151" t="s">
        <v>123</v>
      </c>
      <c r="Q37" s="153" t="s">
        <v>123</v>
      </c>
      <c r="R37" s="130" t="s">
        <v>82</v>
      </c>
      <c r="S37" s="131" t="s">
        <v>82</v>
      </c>
      <c r="T37" s="157" t="s">
        <v>82</v>
      </c>
      <c r="U37" s="158" t="s">
        <v>21</v>
      </c>
      <c r="V37" s="150" t="s">
        <v>123</v>
      </c>
      <c r="W37" s="151" t="s">
        <v>123</v>
      </c>
      <c r="X37" s="152" t="s">
        <v>123</v>
      </c>
      <c r="Y37" s="153" t="s">
        <v>123</v>
      </c>
      <c r="Z37" s="151" t="s">
        <v>123</v>
      </c>
      <c r="AA37" s="152" t="s">
        <v>123</v>
      </c>
      <c r="AB37" s="130" t="s">
        <v>82</v>
      </c>
      <c r="AC37" s="131" t="s">
        <v>82</v>
      </c>
      <c r="AD37" s="159" t="s">
        <v>82</v>
      </c>
      <c r="AE37" s="150" t="s">
        <v>123</v>
      </c>
      <c r="AF37" s="151" t="s">
        <v>123</v>
      </c>
      <c r="AG37" s="160" t="s">
        <v>123</v>
      </c>
      <c r="AH37" s="150" t="s">
        <v>123</v>
      </c>
      <c r="AI37" s="151" t="s">
        <v>123</v>
      </c>
      <c r="AJ37" s="195" t="s">
        <v>123</v>
      </c>
      <c r="AK37" s="52"/>
      <c r="AL37" s="47"/>
    </row>
    <row r="38" spans="1:38" ht="15" customHeight="1">
      <c r="A38" s="97"/>
      <c r="B38" s="149" t="s">
        <v>95</v>
      </c>
      <c r="C38" s="150" t="s">
        <v>112</v>
      </c>
      <c r="D38" s="151" t="s">
        <v>112</v>
      </c>
      <c r="E38" s="152" t="s">
        <v>112</v>
      </c>
      <c r="F38" s="153" t="s">
        <v>112</v>
      </c>
      <c r="G38" s="151" t="s">
        <v>112</v>
      </c>
      <c r="H38" s="152" t="s">
        <v>112</v>
      </c>
      <c r="I38" s="130" t="s">
        <v>82</v>
      </c>
      <c r="J38" s="131" t="s">
        <v>82</v>
      </c>
      <c r="K38" s="154" t="s">
        <v>82</v>
      </c>
      <c r="L38" s="155" t="s">
        <v>112</v>
      </c>
      <c r="M38" s="151" t="s">
        <v>112</v>
      </c>
      <c r="N38" s="152" t="s">
        <v>112</v>
      </c>
      <c r="O38" s="156" t="s">
        <v>112</v>
      </c>
      <c r="P38" s="151" t="s">
        <v>112</v>
      </c>
      <c r="Q38" s="153" t="s">
        <v>112</v>
      </c>
      <c r="R38" s="130" t="s">
        <v>82</v>
      </c>
      <c r="S38" s="131" t="s">
        <v>82</v>
      </c>
      <c r="T38" s="157" t="s">
        <v>82</v>
      </c>
      <c r="U38" s="158" t="s">
        <v>95</v>
      </c>
      <c r="V38" s="150" t="s">
        <v>110</v>
      </c>
      <c r="W38" s="151" t="s">
        <v>110</v>
      </c>
      <c r="X38" s="152" t="s">
        <v>110</v>
      </c>
      <c r="Y38" s="153" t="s">
        <v>112</v>
      </c>
      <c r="Z38" s="151" t="s">
        <v>112</v>
      </c>
      <c r="AA38" s="152" t="s">
        <v>112</v>
      </c>
      <c r="AB38" s="130" t="s">
        <v>82</v>
      </c>
      <c r="AC38" s="131" t="s">
        <v>82</v>
      </c>
      <c r="AD38" s="159" t="s">
        <v>82</v>
      </c>
      <c r="AE38" s="150" t="s">
        <v>82</v>
      </c>
      <c r="AF38" s="151" t="s">
        <v>82</v>
      </c>
      <c r="AG38" s="160" t="s">
        <v>82</v>
      </c>
      <c r="AH38" s="150" t="s">
        <v>112</v>
      </c>
      <c r="AI38" s="151" t="s">
        <v>112</v>
      </c>
      <c r="AJ38" s="195" t="s">
        <v>112</v>
      </c>
      <c r="AK38" s="52"/>
      <c r="AL38" s="47"/>
    </row>
    <row r="39" spans="1:38" ht="15" customHeight="1">
      <c r="A39" s="97"/>
      <c r="B39" s="178" t="s">
        <v>22</v>
      </c>
      <c r="C39" s="179" t="s">
        <v>82</v>
      </c>
      <c r="D39" s="162" t="s">
        <v>82</v>
      </c>
      <c r="E39" s="181" t="s">
        <v>82</v>
      </c>
      <c r="F39" s="182" t="s">
        <v>82</v>
      </c>
      <c r="G39" s="162" t="s">
        <v>82</v>
      </c>
      <c r="H39" s="181" t="s">
        <v>82</v>
      </c>
      <c r="I39" s="182" t="s">
        <v>82</v>
      </c>
      <c r="J39" s="162" t="s">
        <v>82</v>
      </c>
      <c r="K39" s="183" t="s">
        <v>82</v>
      </c>
      <c r="L39" s="198" t="s">
        <v>82</v>
      </c>
      <c r="M39" s="162" t="s">
        <v>82</v>
      </c>
      <c r="N39" s="181" t="s">
        <v>82</v>
      </c>
      <c r="O39" s="182" t="s">
        <v>82</v>
      </c>
      <c r="P39" s="162" t="s">
        <v>82</v>
      </c>
      <c r="Q39" s="180" t="s">
        <v>82</v>
      </c>
      <c r="R39" s="182" t="s">
        <v>82</v>
      </c>
      <c r="S39" s="162" t="s">
        <v>82</v>
      </c>
      <c r="T39" s="187" t="s">
        <v>82</v>
      </c>
      <c r="U39" s="188" t="s">
        <v>22</v>
      </c>
      <c r="V39" s="189">
        <f>+V34</f>
        <v>1</v>
      </c>
      <c r="W39" s="185">
        <f>+W34</f>
        <v>797</v>
      </c>
      <c r="X39" s="186">
        <f>+X34</f>
        <v>27000</v>
      </c>
      <c r="Y39" s="180" t="s">
        <v>82</v>
      </c>
      <c r="Z39" s="162" t="s">
        <v>82</v>
      </c>
      <c r="AA39" s="181" t="s">
        <v>82</v>
      </c>
      <c r="AB39" s="182" t="s">
        <v>82</v>
      </c>
      <c r="AC39" s="162" t="s">
        <v>82</v>
      </c>
      <c r="AD39" s="191" t="s">
        <v>82</v>
      </c>
      <c r="AE39" s="189">
        <f>SUM(AE32:AE38)</f>
        <v>13</v>
      </c>
      <c r="AF39" s="185" t="s">
        <v>82</v>
      </c>
      <c r="AG39" s="336">
        <f>SUM(AG32:AG38)</f>
        <v>20304.45</v>
      </c>
      <c r="AH39" s="179" t="s">
        <v>82</v>
      </c>
      <c r="AI39" s="162" t="s">
        <v>82</v>
      </c>
      <c r="AJ39" s="191" t="s">
        <v>82</v>
      </c>
      <c r="AK39" s="52"/>
      <c r="AL39" s="47"/>
    </row>
    <row r="40" spans="1:38" ht="15" customHeight="1">
      <c r="A40" s="97"/>
      <c r="B40" s="149" t="s">
        <v>23</v>
      </c>
      <c r="C40" s="150" t="s">
        <v>112</v>
      </c>
      <c r="D40" s="151" t="s">
        <v>112</v>
      </c>
      <c r="E40" s="152" t="s">
        <v>112</v>
      </c>
      <c r="F40" s="153" t="s">
        <v>112</v>
      </c>
      <c r="G40" s="151" t="s">
        <v>112</v>
      </c>
      <c r="H40" s="152" t="s">
        <v>112</v>
      </c>
      <c r="I40" s="130" t="s">
        <v>82</v>
      </c>
      <c r="J40" s="131" t="s">
        <v>82</v>
      </c>
      <c r="K40" s="154" t="s">
        <v>82</v>
      </c>
      <c r="L40" s="173" t="s">
        <v>112</v>
      </c>
      <c r="M40" s="167" t="s">
        <v>112</v>
      </c>
      <c r="N40" s="168" t="s">
        <v>112</v>
      </c>
      <c r="O40" s="167" t="s">
        <v>112</v>
      </c>
      <c r="P40" s="151" t="s">
        <v>112</v>
      </c>
      <c r="Q40" s="153" t="s">
        <v>112</v>
      </c>
      <c r="R40" s="130" t="s">
        <v>82</v>
      </c>
      <c r="S40" s="131" t="s">
        <v>82</v>
      </c>
      <c r="T40" s="157" t="s">
        <v>82</v>
      </c>
      <c r="U40" s="158" t="s">
        <v>23</v>
      </c>
      <c r="V40" s="150" t="s">
        <v>123</v>
      </c>
      <c r="W40" s="151" t="s">
        <v>123</v>
      </c>
      <c r="X40" s="152" t="s">
        <v>123</v>
      </c>
      <c r="Y40" s="153" t="s">
        <v>112</v>
      </c>
      <c r="Z40" s="151" t="s">
        <v>112</v>
      </c>
      <c r="AA40" s="152" t="s">
        <v>112</v>
      </c>
      <c r="AB40" s="170" t="s">
        <v>82</v>
      </c>
      <c r="AC40" s="171" t="s">
        <v>82</v>
      </c>
      <c r="AD40" s="176" t="s">
        <v>82</v>
      </c>
      <c r="AE40" s="150">
        <v>1</v>
      </c>
      <c r="AF40" s="151" t="s">
        <v>82</v>
      </c>
      <c r="AG40" s="160">
        <v>3500</v>
      </c>
      <c r="AH40" s="150" t="s">
        <v>112</v>
      </c>
      <c r="AI40" s="151" t="s">
        <v>112</v>
      </c>
      <c r="AJ40" s="195" t="s">
        <v>112</v>
      </c>
      <c r="AK40" s="52"/>
      <c r="AL40" s="47"/>
    </row>
    <row r="41" spans="1:38" ht="15" customHeight="1">
      <c r="A41" s="97"/>
      <c r="B41" s="149" t="s">
        <v>24</v>
      </c>
      <c r="C41" s="150" t="s">
        <v>124</v>
      </c>
      <c r="D41" s="151" t="s">
        <v>124</v>
      </c>
      <c r="E41" s="152" t="s">
        <v>124</v>
      </c>
      <c r="F41" s="153" t="s">
        <v>124</v>
      </c>
      <c r="G41" s="151" t="s">
        <v>124</v>
      </c>
      <c r="H41" s="152" t="s">
        <v>124</v>
      </c>
      <c r="I41" s="130" t="s">
        <v>82</v>
      </c>
      <c r="J41" s="131" t="s">
        <v>82</v>
      </c>
      <c r="K41" s="154" t="s">
        <v>82</v>
      </c>
      <c r="L41" s="155" t="s">
        <v>124</v>
      </c>
      <c r="M41" s="151" t="s">
        <v>124</v>
      </c>
      <c r="N41" s="152" t="s">
        <v>124</v>
      </c>
      <c r="O41" s="151" t="s">
        <v>124</v>
      </c>
      <c r="P41" s="151" t="s">
        <v>124</v>
      </c>
      <c r="Q41" s="153" t="s">
        <v>124</v>
      </c>
      <c r="R41" s="130" t="s">
        <v>82</v>
      </c>
      <c r="S41" s="131" t="s">
        <v>82</v>
      </c>
      <c r="T41" s="157" t="s">
        <v>82</v>
      </c>
      <c r="U41" s="158" t="s">
        <v>24</v>
      </c>
      <c r="V41" s="150" t="s">
        <v>124</v>
      </c>
      <c r="W41" s="151" t="s">
        <v>124</v>
      </c>
      <c r="X41" s="152" t="s">
        <v>124</v>
      </c>
      <c r="Y41" s="153" t="s">
        <v>124</v>
      </c>
      <c r="Z41" s="151" t="s">
        <v>124</v>
      </c>
      <c r="AA41" s="152" t="s">
        <v>124</v>
      </c>
      <c r="AB41" s="130" t="s">
        <v>82</v>
      </c>
      <c r="AC41" s="131" t="s">
        <v>82</v>
      </c>
      <c r="AD41" s="159" t="s">
        <v>82</v>
      </c>
      <c r="AE41" s="150" t="s">
        <v>124</v>
      </c>
      <c r="AF41" s="151" t="s">
        <v>124</v>
      </c>
      <c r="AG41" s="160" t="s">
        <v>124</v>
      </c>
      <c r="AH41" s="150" t="s">
        <v>124</v>
      </c>
      <c r="AI41" s="151" t="s">
        <v>124</v>
      </c>
      <c r="AJ41" s="195" t="s">
        <v>124</v>
      </c>
      <c r="AK41" s="52"/>
      <c r="AL41" s="47"/>
    </row>
    <row r="42" spans="1:38" ht="15" customHeight="1">
      <c r="A42" s="97"/>
      <c r="B42" s="149" t="s">
        <v>25</v>
      </c>
      <c r="C42" s="150" t="s">
        <v>125</v>
      </c>
      <c r="D42" s="151" t="s">
        <v>125</v>
      </c>
      <c r="E42" s="152" t="s">
        <v>125</v>
      </c>
      <c r="F42" s="153" t="s">
        <v>125</v>
      </c>
      <c r="G42" s="151" t="s">
        <v>125</v>
      </c>
      <c r="H42" s="152" t="s">
        <v>125</v>
      </c>
      <c r="I42" s="130" t="s">
        <v>82</v>
      </c>
      <c r="J42" s="131" t="s">
        <v>82</v>
      </c>
      <c r="K42" s="154" t="s">
        <v>82</v>
      </c>
      <c r="L42" s="155" t="s">
        <v>110</v>
      </c>
      <c r="M42" s="151" t="s">
        <v>110</v>
      </c>
      <c r="N42" s="152" t="s">
        <v>110</v>
      </c>
      <c r="O42" s="151" t="s">
        <v>125</v>
      </c>
      <c r="P42" s="151" t="s">
        <v>125</v>
      </c>
      <c r="Q42" s="153" t="s">
        <v>125</v>
      </c>
      <c r="R42" s="130" t="s">
        <v>82</v>
      </c>
      <c r="S42" s="131" t="s">
        <v>82</v>
      </c>
      <c r="T42" s="157" t="s">
        <v>82</v>
      </c>
      <c r="U42" s="158" t="s">
        <v>25</v>
      </c>
      <c r="V42" s="150" t="s">
        <v>125</v>
      </c>
      <c r="W42" s="151" t="s">
        <v>125</v>
      </c>
      <c r="X42" s="152" t="s">
        <v>125</v>
      </c>
      <c r="Y42" s="153" t="s">
        <v>125</v>
      </c>
      <c r="Z42" s="151" t="s">
        <v>125</v>
      </c>
      <c r="AA42" s="152" t="s">
        <v>125</v>
      </c>
      <c r="AB42" s="130" t="s">
        <v>82</v>
      </c>
      <c r="AC42" s="131" t="s">
        <v>82</v>
      </c>
      <c r="AD42" s="159" t="s">
        <v>82</v>
      </c>
      <c r="AE42" s="150" t="s">
        <v>82</v>
      </c>
      <c r="AF42" s="151" t="s">
        <v>82</v>
      </c>
      <c r="AG42" s="160" t="s">
        <v>82</v>
      </c>
      <c r="AH42" s="150" t="s">
        <v>125</v>
      </c>
      <c r="AI42" s="151" t="s">
        <v>125</v>
      </c>
      <c r="AJ42" s="195" t="s">
        <v>125</v>
      </c>
      <c r="AK42" s="52"/>
      <c r="AL42" s="47"/>
    </row>
    <row r="43" spans="1:38" ht="15" customHeight="1">
      <c r="A43" s="97"/>
      <c r="B43" s="149" t="s">
        <v>26</v>
      </c>
      <c r="C43" s="150" t="s">
        <v>121</v>
      </c>
      <c r="D43" s="151" t="s">
        <v>121</v>
      </c>
      <c r="E43" s="152" t="s">
        <v>121</v>
      </c>
      <c r="F43" s="153" t="s">
        <v>121</v>
      </c>
      <c r="G43" s="151" t="s">
        <v>121</v>
      </c>
      <c r="H43" s="152" t="s">
        <v>121</v>
      </c>
      <c r="I43" s="130" t="s">
        <v>82</v>
      </c>
      <c r="J43" s="131" t="s">
        <v>82</v>
      </c>
      <c r="K43" s="154" t="s">
        <v>82</v>
      </c>
      <c r="L43" s="155" t="s">
        <v>110</v>
      </c>
      <c r="M43" s="151" t="s">
        <v>110</v>
      </c>
      <c r="N43" s="152" t="s">
        <v>110</v>
      </c>
      <c r="O43" s="151" t="s">
        <v>121</v>
      </c>
      <c r="P43" s="151" t="s">
        <v>121</v>
      </c>
      <c r="Q43" s="153" t="s">
        <v>121</v>
      </c>
      <c r="R43" s="130" t="s">
        <v>82</v>
      </c>
      <c r="S43" s="131" t="s">
        <v>82</v>
      </c>
      <c r="T43" s="157" t="s">
        <v>82</v>
      </c>
      <c r="U43" s="158" t="s">
        <v>26</v>
      </c>
      <c r="V43" s="150" t="s">
        <v>110</v>
      </c>
      <c r="W43" s="151" t="s">
        <v>110</v>
      </c>
      <c r="X43" s="152" t="s">
        <v>110</v>
      </c>
      <c r="Y43" s="153" t="s">
        <v>121</v>
      </c>
      <c r="Z43" s="151" t="s">
        <v>121</v>
      </c>
      <c r="AA43" s="152" t="s">
        <v>121</v>
      </c>
      <c r="AB43" s="130" t="s">
        <v>82</v>
      </c>
      <c r="AC43" s="131" t="s">
        <v>82</v>
      </c>
      <c r="AD43" s="159" t="s">
        <v>82</v>
      </c>
      <c r="AE43" s="150">
        <v>2</v>
      </c>
      <c r="AF43" s="151">
        <v>426</v>
      </c>
      <c r="AG43" s="160">
        <v>43260</v>
      </c>
      <c r="AH43" s="150" t="s">
        <v>121</v>
      </c>
      <c r="AI43" s="151" t="s">
        <v>121</v>
      </c>
      <c r="AJ43" s="195" t="s">
        <v>121</v>
      </c>
      <c r="AK43" s="52"/>
      <c r="AL43" s="47"/>
    </row>
    <row r="44" spans="1:38" ht="15" customHeight="1">
      <c r="A44" s="97"/>
      <c r="B44" s="149" t="s">
        <v>96</v>
      </c>
      <c r="C44" s="150" t="s">
        <v>82</v>
      </c>
      <c r="D44" s="151" t="s">
        <v>82</v>
      </c>
      <c r="E44" s="152" t="s">
        <v>82</v>
      </c>
      <c r="F44" s="153" t="s">
        <v>119</v>
      </c>
      <c r="G44" s="151" t="s">
        <v>119</v>
      </c>
      <c r="H44" s="152" t="s">
        <v>119</v>
      </c>
      <c r="I44" s="130" t="s">
        <v>82</v>
      </c>
      <c r="J44" s="131" t="s">
        <v>82</v>
      </c>
      <c r="K44" s="154" t="s">
        <v>82</v>
      </c>
      <c r="L44" s="155">
        <v>1</v>
      </c>
      <c r="M44" s="151">
        <v>49</v>
      </c>
      <c r="N44" s="152">
        <v>11110.475</v>
      </c>
      <c r="O44" s="151" t="s">
        <v>119</v>
      </c>
      <c r="P44" s="151" t="s">
        <v>119</v>
      </c>
      <c r="Q44" s="153" t="s">
        <v>119</v>
      </c>
      <c r="R44" s="130">
        <f>+L44</f>
        <v>1</v>
      </c>
      <c r="S44" s="131">
        <f>+M44</f>
        <v>49</v>
      </c>
      <c r="T44" s="159">
        <f>+N44</f>
        <v>11110.475</v>
      </c>
      <c r="U44" s="158" t="s">
        <v>96</v>
      </c>
      <c r="V44" s="150" t="s">
        <v>82</v>
      </c>
      <c r="W44" s="151" t="s">
        <v>82</v>
      </c>
      <c r="X44" s="152" t="s">
        <v>82</v>
      </c>
      <c r="Y44" s="153" t="s">
        <v>110</v>
      </c>
      <c r="Z44" s="151" t="s">
        <v>110</v>
      </c>
      <c r="AA44" s="152" t="s">
        <v>110</v>
      </c>
      <c r="AB44" s="130" t="s">
        <v>82</v>
      </c>
      <c r="AC44" s="131" t="s">
        <v>82</v>
      </c>
      <c r="AD44" s="154" t="s">
        <v>82</v>
      </c>
      <c r="AE44" s="150">
        <v>3</v>
      </c>
      <c r="AF44" s="151">
        <v>30</v>
      </c>
      <c r="AG44" s="160">
        <v>13969.48</v>
      </c>
      <c r="AH44" s="150">
        <v>1</v>
      </c>
      <c r="AI44" s="151">
        <v>28</v>
      </c>
      <c r="AJ44" s="195">
        <v>5703.3130000000001</v>
      </c>
      <c r="AK44" s="52"/>
      <c r="AL44" s="47" t="s">
        <v>186</v>
      </c>
    </row>
    <row r="45" spans="1:38" ht="15" customHeight="1">
      <c r="A45" s="97"/>
      <c r="B45" s="199" t="s">
        <v>27</v>
      </c>
      <c r="C45" s="161" t="s">
        <v>82</v>
      </c>
      <c r="D45" s="131" t="s">
        <v>82</v>
      </c>
      <c r="E45" s="163" t="s">
        <v>82</v>
      </c>
      <c r="F45" s="132" t="s">
        <v>82</v>
      </c>
      <c r="G45" s="131" t="s">
        <v>82</v>
      </c>
      <c r="H45" s="163" t="s">
        <v>82</v>
      </c>
      <c r="I45" s="130" t="s">
        <v>82</v>
      </c>
      <c r="J45" s="131" t="s">
        <v>82</v>
      </c>
      <c r="K45" s="154" t="s">
        <v>82</v>
      </c>
      <c r="L45" s="189">
        <f>+L44</f>
        <v>1</v>
      </c>
      <c r="M45" s="185">
        <f>+M44</f>
        <v>49</v>
      </c>
      <c r="N45" s="185">
        <f>+N44</f>
        <v>11110.475</v>
      </c>
      <c r="O45" s="181" t="s">
        <v>82</v>
      </c>
      <c r="P45" s="131" t="s">
        <v>82</v>
      </c>
      <c r="Q45" s="163" t="s">
        <v>82</v>
      </c>
      <c r="R45" s="182">
        <f>+L45</f>
        <v>1</v>
      </c>
      <c r="S45" s="182">
        <f>+M45</f>
        <v>49</v>
      </c>
      <c r="T45" s="183">
        <f>+T44</f>
        <v>11110.475</v>
      </c>
      <c r="U45" s="158" t="s">
        <v>27</v>
      </c>
      <c r="V45" s="179" t="s">
        <v>82</v>
      </c>
      <c r="W45" s="162" t="s">
        <v>82</v>
      </c>
      <c r="X45" s="181" t="s">
        <v>82</v>
      </c>
      <c r="Y45" s="180" t="s">
        <v>82</v>
      </c>
      <c r="Z45" s="162" t="s">
        <v>82</v>
      </c>
      <c r="AA45" s="181" t="s">
        <v>82</v>
      </c>
      <c r="AB45" s="182" t="s">
        <v>82</v>
      </c>
      <c r="AC45" s="162" t="s">
        <v>82</v>
      </c>
      <c r="AD45" s="183" t="s">
        <v>82</v>
      </c>
      <c r="AE45" s="179">
        <f t="shared" ref="AE45:AJ45" si="10">SUM(AE40:AE44)</f>
        <v>6</v>
      </c>
      <c r="AF45" s="162">
        <f t="shared" si="10"/>
        <v>456</v>
      </c>
      <c r="AG45" s="187">
        <f t="shared" si="10"/>
        <v>60729.479999999996</v>
      </c>
      <c r="AH45" s="150">
        <f t="shared" si="10"/>
        <v>1</v>
      </c>
      <c r="AI45" s="151">
        <f t="shared" si="10"/>
        <v>28</v>
      </c>
      <c r="AJ45" s="195">
        <f t="shared" si="10"/>
        <v>5703.3130000000001</v>
      </c>
      <c r="AK45" s="52"/>
      <c r="AL45" s="47"/>
    </row>
    <row r="46" spans="1:38" ht="15" customHeight="1">
      <c r="A46" s="97"/>
      <c r="B46" s="193" t="s">
        <v>28</v>
      </c>
      <c r="C46" s="166">
        <v>2</v>
      </c>
      <c r="D46" s="167">
        <v>852.13</v>
      </c>
      <c r="E46" s="168">
        <v>272722.00599999999</v>
      </c>
      <c r="F46" s="169" t="s">
        <v>82</v>
      </c>
      <c r="G46" s="167" t="s">
        <v>82</v>
      </c>
      <c r="H46" s="168" t="s">
        <v>82</v>
      </c>
      <c r="I46" s="170">
        <f>SUM(C46,F46)</f>
        <v>2</v>
      </c>
      <c r="J46" s="170">
        <f>SUM(D46,G46)</f>
        <v>852.13</v>
      </c>
      <c r="K46" s="172">
        <f>SUM(E46,H46)</f>
        <v>272722.00599999999</v>
      </c>
      <c r="L46" s="155" t="s">
        <v>82</v>
      </c>
      <c r="M46" s="151" t="s">
        <v>82</v>
      </c>
      <c r="N46" s="152" t="s">
        <v>82</v>
      </c>
      <c r="O46" s="156" t="s">
        <v>82</v>
      </c>
      <c r="P46" s="167" t="s">
        <v>82</v>
      </c>
      <c r="Q46" s="169" t="s">
        <v>82</v>
      </c>
      <c r="R46" s="170" t="s">
        <v>82</v>
      </c>
      <c r="S46" s="170" t="s">
        <v>82</v>
      </c>
      <c r="T46" s="172" t="s">
        <v>82</v>
      </c>
      <c r="U46" s="165" t="s">
        <v>28</v>
      </c>
      <c r="V46" s="150">
        <v>7</v>
      </c>
      <c r="W46" s="151">
        <v>498</v>
      </c>
      <c r="X46" s="152">
        <v>23078.5</v>
      </c>
      <c r="Y46" s="153" t="s">
        <v>119</v>
      </c>
      <c r="Z46" s="151" t="s">
        <v>119</v>
      </c>
      <c r="AA46" s="152" t="s">
        <v>119</v>
      </c>
      <c r="AB46" s="130" t="s">
        <v>82</v>
      </c>
      <c r="AC46" s="130" t="s">
        <v>82</v>
      </c>
      <c r="AD46" s="154" t="s">
        <v>82</v>
      </c>
      <c r="AE46" s="150">
        <v>5</v>
      </c>
      <c r="AF46" s="151">
        <v>50</v>
      </c>
      <c r="AG46" s="160">
        <v>17078.7</v>
      </c>
      <c r="AH46" s="166" t="s">
        <v>82</v>
      </c>
      <c r="AI46" s="167" t="s">
        <v>82</v>
      </c>
      <c r="AJ46" s="194" t="s">
        <v>82</v>
      </c>
      <c r="AK46" s="52"/>
      <c r="AL46" s="47"/>
    </row>
    <row r="47" spans="1:38" ht="15" customHeight="1">
      <c r="A47" s="97"/>
      <c r="B47" s="149" t="s">
        <v>101</v>
      </c>
      <c r="C47" s="150" t="s">
        <v>126</v>
      </c>
      <c r="D47" s="151" t="s">
        <v>126</v>
      </c>
      <c r="E47" s="152" t="s">
        <v>126</v>
      </c>
      <c r="F47" s="153" t="s">
        <v>126</v>
      </c>
      <c r="G47" s="151" t="s">
        <v>126</v>
      </c>
      <c r="H47" s="152" t="s">
        <v>126</v>
      </c>
      <c r="I47" s="130" t="s">
        <v>82</v>
      </c>
      <c r="J47" s="131" t="s">
        <v>82</v>
      </c>
      <c r="K47" s="154" t="s">
        <v>82</v>
      </c>
      <c r="L47" s="155" t="s">
        <v>126</v>
      </c>
      <c r="M47" s="151" t="s">
        <v>126</v>
      </c>
      <c r="N47" s="152" t="s">
        <v>126</v>
      </c>
      <c r="O47" s="156" t="s">
        <v>126</v>
      </c>
      <c r="P47" s="151" t="s">
        <v>126</v>
      </c>
      <c r="Q47" s="153" t="s">
        <v>126</v>
      </c>
      <c r="R47" s="130" t="s">
        <v>82</v>
      </c>
      <c r="S47" s="131" t="s">
        <v>82</v>
      </c>
      <c r="T47" s="157" t="s">
        <v>82</v>
      </c>
      <c r="U47" s="158" t="s">
        <v>101</v>
      </c>
      <c r="V47" s="150" t="s">
        <v>126</v>
      </c>
      <c r="W47" s="151" t="s">
        <v>126</v>
      </c>
      <c r="X47" s="152" t="s">
        <v>126</v>
      </c>
      <c r="Y47" s="153" t="s">
        <v>126</v>
      </c>
      <c r="Z47" s="151" t="s">
        <v>126</v>
      </c>
      <c r="AA47" s="152" t="s">
        <v>126</v>
      </c>
      <c r="AB47" s="130" t="s">
        <v>82</v>
      </c>
      <c r="AC47" s="131" t="s">
        <v>82</v>
      </c>
      <c r="AD47" s="159" t="s">
        <v>82</v>
      </c>
      <c r="AE47" s="150" t="s">
        <v>126</v>
      </c>
      <c r="AF47" s="151" t="s">
        <v>126</v>
      </c>
      <c r="AG47" s="160" t="s">
        <v>126</v>
      </c>
      <c r="AH47" s="150" t="s">
        <v>126</v>
      </c>
      <c r="AI47" s="151" t="s">
        <v>126</v>
      </c>
      <c r="AJ47" s="195" t="s">
        <v>126</v>
      </c>
      <c r="AK47" s="52"/>
      <c r="AL47" s="47"/>
    </row>
    <row r="48" spans="1:38" ht="15" customHeight="1">
      <c r="A48" s="97"/>
      <c r="B48" s="178" t="s">
        <v>29</v>
      </c>
      <c r="C48" s="189">
        <f>SUM(C46:C47)</f>
        <v>2</v>
      </c>
      <c r="D48" s="185">
        <f>SUM(D46:D47)</f>
        <v>852.13</v>
      </c>
      <c r="E48" s="186">
        <f>SUM(E46:E47)</f>
        <v>272722.00599999999</v>
      </c>
      <c r="F48" s="180" t="s">
        <v>82</v>
      </c>
      <c r="G48" s="162" t="s">
        <v>82</v>
      </c>
      <c r="H48" s="181" t="s">
        <v>82</v>
      </c>
      <c r="I48" s="182">
        <f t="shared" ref="I48:K48" si="11">SUM(I46:I47)</f>
        <v>2</v>
      </c>
      <c r="J48" s="182">
        <f t="shared" si="11"/>
        <v>852.13</v>
      </c>
      <c r="K48" s="183">
        <f t="shared" si="11"/>
        <v>272722.00599999999</v>
      </c>
      <c r="L48" s="198" t="s">
        <v>82</v>
      </c>
      <c r="M48" s="162" t="s">
        <v>82</v>
      </c>
      <c r="N48" s="181" t="s">
        <v>82</v>
      </c>
      <c r="O48" s="182" t="s">
        <v>82</v>
      </c>
      <c r="P48" s="162" t="s">
        <v>82</v>
      </c>
      <c r="Q48" s="180" t="s">
        <v>82</v>
      </c>
      <c r="R48" s="182" t="s">
        <v>82</v>
      </c>
      <c r="S48" s="182" t="s">
        <v>82</v>
      </c>
      <c r="T48" s="183" t="s">
        <v>82</v>
      </c>
      <c r="U48" s="188" t="s">
        <v>81</v>
      </c>
      <c r="V48" s="198">
        <f>+V46</f>
        <v>7</v>
      </c>
      <c r="W48" s="162">
        <f>+W46</f>
        <v>498</v>
      </c>
      <c r="X48" s="181">
        <f>+X46</f>
        <v>23078.5</v>
      </c>
      <c r="Y48" s="182" t="s">
        <v>82</v>
      </c>
      <c r="Z48" s="162" t="s">
        <v>82</v>
      </c>
      <c r="AA48" s="180" t="s">
        <v>82</v>
      </c>
      <c r="AB48" s="182" t="s">
        <v>82</v>
      </c>
      <c r="AC48" s="182" t="s">
        <v>82</v>
      </c>
      <c r="AD48" s="183" t="s">
        <v>82</v>
      </c>
      <c r="AE48" s="179">
        <f t="shared" ref="AE48:AG48" si="12">SUM(AE46:AE47)</f>
        <v>5</v>
      </c>
      <c r="AF48" s="162">
        <f t="shared" si="12"/>
        <v>50</v>
      </c>
      <c r="AG48" s="187">
        <f t="shared" si="12"/>
        <v>17078.7</v>
      </c>
      <c r="AH48" s="179" t="s">
        <v>82</v>
      </c>
      <c r="AI48" s="162" t="s">
        <v>82</v>
      </c>
      <c r="AJ48" s="191" t="s">
        <v>82</v>
      </c>
      <c r="AK48" s="52"/>
      <c r="AL48" s="47"/>
    </row>
    <row r="49" spans="1:38" ht="15" customHeight="1">
      <c r="A49" s="97"/>
      <c r="B49" s="149" t="s">
        <v>30</v>
      </c>
      <c r="C49" s="150">
        <v>1</v>
      </c>
      <c r="D49" s="151">
        <v>480</v>
      </c>
      <c r="E49" s="152">
        <v>35000</v>
      </c>
      <c r="F49" s="153" t="s">
        <v>112</v>
      </c>
      <c r="G49" s="151" t="s">
        <v>112</v>
      </c>
      <c r="H49" s="152" t="s">
        <v>112</v>
      </c>
      <c r="I49" s="130">
        <f t="shared" ref="I49:K49" si="13">SUM(C49,F49)</f>
        <v>1</v>
      </c>
      <c r="J49" s="131">
        <f t="shared" si="13"/>
        <v>480</v>
      </c>
      <c r="K49" s="154">
        <f t="shared" si="13"/>
        <v>35000</v>
      </c>
      <c r="L49" s="155" t="s">
        <v>110</v>
      </c>
      <c r="M49" s="151" t="s">
        <v>110</v>
      </c>
      <c r="N49" s="152" t="s">
        <v>110</v>
      </c>
      <c r="O49" s="156" t="s">
        <v>110</v>
      </c>
      <c r="P49" s="151" t="s">
        <v>110</v>
      </c>
      <c r="Q49" s="153" t="s">
        <v>110</v>
      </c>
      <c r="R49" s="130" t="s">
        <v>82</v>
      </c>
      <c r="S49" s="131" t="s">
        <v>82</v>
      </c>
      <c r="T49" s="159" t="s">
        <v>82</v>
      </c>
      <c r="U49" s="158" t="s">
        <v>30</v>
      </c>
      <c r="V49" s="150" t="s">
        <v>110</v>
      </c>
      <c r="W49" s="151" t="s">
        <v>110</v>
      </c>
      <c r="X49" s="152" t="s">
        <v>110</v>
      </c>
      <c r="Y49" s="153" t="s">
        <v>110</v>
      </c>
      <c r="Z49" s="151" t="s">
        <v>110</v>
      </c>
      <c r="AA49" s="152" t="s">
        <v>110</v>
      </c>
      <c r="AB49" s="130" t="s">
        <v>82</v>
      </c>
      <c r="AC49" s="131" t="s">
        <v>82</v>
      </c>
      <c r="AD49" s="159" t="s">
        <v>82</v>
      </c>
      <c r="AE49" s="150" t="s">
        <v>82</v>
      </c>
      <c r="AF49" s="151" t="s">
        <v>82</v>
      </c>
      <c r="AG49" s="160" t="s">
        <v>82</v>
      </c>
      <c r="AH49" s="150" t="s">
        <v>112</v>
      </c>
      <c r="AI49" s="151" t="s">
        <v>112</v>
      </c>
      <c r="AJ49" s="195" t="s">
        <v>112</v>
      </c>
      <c r="AK49" s="52"/>
      <c r="AL49" s="47"/>
    </row>
    <row r="50" spans="1:38" ht="15" customHeight="1">
      <c r="A50" s="97"/>
      <c r="B50" s="149" t="s">
        <v>31</v>
      </c>
      <c r="C50" s="150">
        <v>1</v>
      </c>
      <c r="D50" s="151" t="s">
        <v>110</v>
      </c>
      <c r="E50" s="152">
        <v>20531.7</v>
      </c>
      <c r="F50" s="153" t="s">
        <v>113</v>
      </c>
      <c r="G50" s="151" t="s">
        <v>113</v>
      </c>
      <c r="H50" s="152" t="s">
        <v>113</v>
      </c>
      <c r="I50" s="130">
        <f t="shared" ref="I50" si="14">SUM(C50,F50)</f>
        <v>1</v>
      </c>
      <c r="J50" s="131">
        <f t="shared" ref="J50" si="15">SUM(D50,G50)</f>
        <v>0</v>
      </c>
      <c r="K50" s="154">
        <f t="shared" ref="K50" si="16">SUM(E50,H50)</f>
        <v>20531.7</v>
      </c>
      <c r="L50" s="155" t="s">
        <v>113</v>
      </c>
      <c r="M50" s="151" t="s">
        <v>113</v>
      </c>
      <c r="N50" s="152" t="s">
        <v>113</v>
      </c>
      <c r="O50" s="156" t="s">
        <v>113</v>
      </c>
      <c r="P50" s="151" t="s">
        <v>113</v>
      </c>
      <c r="Q50" s="153" t="s">
        <v>113</v>
      </c>
      <c r="R50" s="130" t="s">
        <v>82</v>
      </c>
      <c r="S50" s="131" t="s">
        <v>82</v>
      </c>
      <c r="T50" s="159" t="s">
        <v>82</v>
      </c>
      <c r="U50" s="158" t="s">
        <v>31</v>
      </c>
      <c r="V50" s="150" t="s">
        <v>110</v>
      </c>
      <c r="W50" s="151" t="s">
        <v>110</v>
      </c>
      <c r="X50" s="152" t="s">
        <v>110</v>
      </c>
      <c r="Y50" s="153" t="s">
        <v>113</v>
      </c>
      <c r="Z50" s="151" t="s">
        <v>113</v>
      </c>
      <c r="AA50" s="152" t="s">
        <v>113</v>
      </c>
      <c r="AB50" s="130" t="s">
        <v>82</v>
      </c>
      <c r="AC50" s="131" t="s">
        <v>82</v>
      </c>
      <c r="AD50" s="159" t="s">
        <v>82</v>
      </c>
      <c r="AE50" s="150">
        <v>1</v>
      </c>
      <c r="AF50" s="151">
        <v>56</v>
      </c>
      <c r="AG50" s="160">
        <v>9364.1380000000008</v>
      </c>
      <c r="AH50" s="150" t="s">
        <v>113</v>
      </c>
      <c r="AI50" s="151" t="s">
        <v>113</v>
      </c>
      <c r="AJ50" s="195" t="s">
        <v>113</v>
      </c>
      <c r="AK50" s="52"/>
      <c r="AL50" s="47"/>
    </row>
    <row r="51" spans="1:38" ht="15" customHeight="1">
      <c r="A51" s="97"/>
      <c r="B51" s="149" t="s">
        <v>32</v>
      </c>
      <c r="C51" s="150" t="s">
        <v>127</v>
      </c>
      <c r="D51" s="151" t="s">
        <v>127</v>
      </c>
      <c r="E51" s="152" t="s">
        <v>127</v>
      </c>
      <c r="F51" s="153" t="s">
        <v>127</v>
      </c>
      <c r="G51" s="151" t="s">
        <v>127</v>
      </c>
      <c r="H51" s="152" t="s">
        <v>127</v>
      </c>
      <c r="I51" s="130" t="s">
        <v>82</v>
      </c>
      <c r="J51" s="131" t="s">
        <v>82</v>
      </c>
      <c r="K51" s="154" t="s">
        <v>82</v>
      </c>
      <c r="L51" s="155" t="s">
        <v>127</v>
      </c>
      <c r="M51" s="151" t="s">
        <v>127</v>
      </c>
      <c r="N51" s="152" t="s">
        <v>127</v>
      </c>
      <c r="O51" s="156" t="s">
        <v>127</v>
      </c>
      <c r="P51" s="151" t="s">
        <v>127</v>
      </c>
      <c r="Q51" s="153" t="s">
        <v>127</v>
      </c>
      <c r="R51" s="130" t="s">
        <v>82</v>
      </c>
      <c r="S51" s="131" t="s">
        <v>82</v>
      </c>
      <c r="T51" s="159" t="s">
        <v>82</v>
      </c>
      <c r="U51" s="158" t="s">
        <v>32</v>
      </c>
      <c r="V51" s="150" t="s">
        <v>125</v>
      </c>
      <c r="W51" s="151" t="s">
        <v>125</v>
      </c>
      <c r="X51" s="152" t="s">
        <v>125</v>
      </c>
      <c r="Y51" s="153" t="s">
        <v>127</v>
      </c>
      <c r="Z51" s="151" t="s">
        <v>127</v>
      </c>
      <c r="AA51" s="152" t="s">
        <v>127</v>
      </c>
      <c r="AB51" s="130" t="s">
        <v>82</v>
      </c>
      <c r="AC51" s="131" t="s">
        <v>82</v>
      </c>
      <c r="AD51" s="159" t="s">
        <v>82</v>
      </c>
      <c r="AE51" s="150" t="s">
        <v>127</v>
      </c>
      <c r="AF51" s="151" t="s">
        <v>127</v>
      </c>
      <c r="AG51" s="160" t="s">
        <v>127</v>
      </c>
      <c r="AH51" s="150" t="s">
        <v>127</v>
      </c>
      <c r="AI51" s="151" t="s">
        <v>127</v>
      </c>
      <c r="AJ51" s="195" t="s">
        <v>127</v>
      </c>
      <c r="AK51" s="52"/>
      <c r="AL51" s="47"/>
    </row>
    <row r="52" spans="1:38" ht="15" customHeight="1">
      <c r="A52" s="97"/>
      <c r="B52" s="149" t="s">
        <v>33</v>
      </c>
      <c r="C52" s="161">
        <f>SUM(C49:C51)</f>
        <v>2</v>
      </c>
      <c r="D52" s="131">
        <f t="shared" ref="D52:E52" si="17">SUM(D49:D51)</f>
        <v>480</v>
      </c>
      <c r="E52" s="163">
        <f t="shared" si="17"/>
        <v>55531.7</v>
      </c>
      <c r="F52" s="132" t="s">
        <v>82</v>
      </c>
      <c r="G52" s="131" t="s">
        <v>82</v>
      </c>
      <c r="H52" s="163" t="s">
        <v>82</v>
      </c>
      <c r="I52" s="130">
        <f>SUM(I49:I51)</f>
        <v>2</v>
      </c>
      <c r="J52" s="131">
        <f t="shared" ref="J52" si="18">SUM(J49:J51)</f>
        <v>480</v>
      </c>
      <c r="K52" s="154">
        <f t="shared" ref="K52" si="19">SUM(K49:K51)</f>
        <v>55531.7</v>
      </c>
      <c r="L52" s="155" t="s">
        <v>110</v>
      </c>
      <c r="M52" s="151" t="s">
        <v>110</v>
      </c>
      <c r="N52" s="152" t="s">
        <v>110</v>
      </c>
      <c r="O52" s="156" t="s">
        <v>110</v>
      </c>
      <c r="P52" s="151" t="s">
        <v>110</v>
      </c>
      <c r="Q52" s="153" t="s">
        <v>110</v>
      </c>
      <c r="R52" s="130" t="s">
        <v>82</v>
      </c>
      <c r="S52" s="131" t="s">
        <v>82</v>
      </c>
      <c r="T52" s="159" t="s">
        <v>82</v>
      </c>
      <c r="U52" s="158" t="s">
        <v>33</v>
      </c>
      <c r="V52" s="189" t="s">
        <v>82</v>
      </c>
      <c r="W52" s="185" t="s">
        <v>82</v>
      </c>
      <c r="X52" s="186" t="s">
        <v>82</v>
      </c>
      <c r="Y52" s="180" t="s">
        <v>82</v>
      </c>
      <c r="Z52" s="162" t="s">
        <v>82</v>
      </c>
      <c r="AA52" s="181" t="s">
        <v>82</v>
      </c>
      <c r="AB52" s="182" t="s">
        <v>82</v>
      </c>
      <c r="AC52" s="162" t="s">
        <v>82</v>
      </c>
      <c r="AD52" s="191" t="s">
        <v>82</v>
      </c>
      <c r="AE52" s="161">
        <f>SUM(AE49:AE51)</f>
        <v>1</v>
      </c>
      <c r="AF52" s="131">
        <f>SUM(AF49:AF51)</f>
        <v>56</v>
      </c>
      <c r="AG52" s="157">
        <f>SUM(AG49:AG51)</f>
        <v>9364.1380000000008</v>
      </c>
      <c r="AH52" s="150" t="s">
        <v>113</v>
      </c>
      <c r="AI52" s="151" t="s">
        <v>113</v>
      </c>
      <c r="AJ52" s="195" t="s">
        <v>113</v>
      </c>
      <c r="AK52" s="52"/>
      <c r="AL52" s="47"/>
    </row>
    <row r="53" spans="1:38" ht="15" customHeight="1">
      <c r="A53" s="97"/>
      <c r="B53" s="193" t="s">
        <v>34</v>
      </c>
      <c r="C53" s="166" t="s">
        <v>126</v>
      </c>
      <c r="D53" s="167" t="s">
        <v>126</v>
      </c>
      <c r="E53" s="168" t="s">
        <v>126</v>
      </c>
      <c r="F53" s="169" t="s">
        <v>126</v>
      </c>
      <c r="G53" s="167" t="s">
        <v>126</v>
      </c>
      <c r="H53" s="168" t="s">
        <v>126</v>
      </c>
      <c r="I53" s="170" t="s">
        <v>82</v>
      </c>
      <c r="J53" s="171" t="s">
        <v>82</v>
      </c>
      <c r="K53" s="172" t="s">
        <v>82</v>
      </c>
      <c r="L53" s="173" t="s">
        <v>126</v>
      </c>
      <c r="M53" s="167" t="s">
        <v>126</v>
      </c>
      <c r="N53" s="168" t="s">
        <v>126</v>
      </c>
      <c r="O53" s="174" t="s">
        <v>126</v>
      </c>
      <c r="P53" s="167" t="s">
        <v>126</v>
      </c>
      <c r="Q53" s="169" t="s">
        <v>126</v>
      </c>
      <c r="R53" s="170" t="s">
        <v>82</v>
      </c>
      <c r="S53" s="171" t="s">
        <v>82</v>
      </c>
      <c r="T53" s="176" t="s">
        <v>82</v>
      </c>
      <c r="U53" s="165" t="s">
        <v>34</v>
      </c>
      <c r="V53" s="166" t="s">
        <v>126</v>
      </c>
      <c r="W53" s="167" t="s">
        <v>126</v>
      </c>
      <c r="X53" s="168" t="s">
        <v>126</v>
      </c>
      <c r="Y53" s="169" t="s">
        <v>126</v>
      </c>
      <c r="Z53" s="167" t="s">
        <v>126</v>
      </c>
      <c r="AA53" s="168" t="s">
        <v>126</v>
      </c>
      <c r="AB53" s="170" t="s">
        <v>82</v>
      </c>
      <c r="AC53" s="171" t="s">
        <v>82</v>
      </c>
      <c r="AD53" s="176" t="s">
        <v>82</v>
      </c>
      <c r="AE53" s="166" t="s">
        <v>126</v>
      </c>
      <c r="AF53" s="167" t="s">
        <v>126</v>
      </c>
      <c r="AG53" s="177" t="s">
        <v>126</v>
      </c>
      <c r="AH53" s="166" t="s">
        <v>126</v>
      </c>
      <c r="AI53" s="167" t="s">
        <v>126</v>
      </c>
      <c r="AJ53" s="194" t="s">
        <v>126</v>
      </c>
      <c r="AK53" s="52"/>
      <c r="AL53" s="47"/>
    </row>
    <row r="54" spans="1:38" ht="15" customHeight="1">
      <c r="A54" s="97"/>
      <c r="B54" s="149" t="s">
        <v>35</v>
      </c>
      <c r="C54" s="150" t="s">
        <v>123</v>
      </c>
      <c r="D54" s="151" t="s">
        <v>123</v>
      </c>
      <c r="E54" s="152" t="s">
        <v>123</v>
      </c>
      <c r="F54" s="153" t="s">
        <v>123</v>
      </c>
      <c r="G54" s="151" t="s">
        <v>123</v>
      </c>
      <c r="H54" s="152" t="s">
        <v>123</v>
      </c>
      <c r="I54" s="130" t="s">
        <v>82</v>
      </c>
      <c r="J54" s="131" t="s">
        <v>82</v>
      </c>
      <c r="K54" s="154" t="s">
        <v>82</v>
      </c>
      <c r="L54" s="155" t="s">
        <v>123</v>
      </c>
      <c r="M54" s="151" t="s">
        <v>123</v>
      </c>
      <c r="N54" s="152" t="s">
        <v>123</v>
      </c>
      <c r="O54" s="156" t="s">
        <v>123</v>
      </c>
      <c r="P54" s="151" t="s">
        <v>123</v>
      </c>
      <c r="Q54" s="153" t="s">
        <v>123</v>
      </c>
      <c r="R54" s="130" t="s">
        <v>82</v>
      </c>
      <c r="S54" s="131" t="s">
        <v>82</v>
      </c>
      <c r="T54" s="159" t="s">
        <v>82</v>
      </c>
      <c r="U54" s="158" t="s">
        <v>35</v>
      </c>
      <c r="V54" s="150" t="s">
        <v>110</v>
      </c>
      <c r="W54" s="151" t="s">
        <v>110</v>
      </c>
      <c r="X54" s="152" t="s">
        <v>110</v>
      </c>
      <c r="Y54" s="153" t="s">
        <v>110</v>
      </c>
      <c r="Z54" s="151" t="s">
        <v>110</v>
      </c>
      <c r="AA54" s="152" t="s">
        <v>110</v>
      </c>
      <c r="AB54" s="130" t="s">
        <v>82</v>
      </c>
      <c r="AC54" s="131" t="s">
        <v>82</v>
      </c>
      <c r="AD54" s="159" t="s">
        <v>82</v>
      </c>
      <c r="AE54" s="150" t="s">
        <v>82</v>
      </c>
      <c r="AF54" s="151" t="s">
        <v>82</v>
      </c>
      <c r="AG54" s="160" t="s">
        <v>82</v>
      </c>
      <c r="AH54" s="150" t="s">
        <v>123</v>
      </c>
      <c r="AI54" s="151" t="s">
        <v>123</v>
      </c>
      <c r="AJ54" s="195" t="s">
        <v>123</v>
      </c>
      <c r="AK54" s="52"/>
      <c r="AL54" s="47"/>
    </row>
    <row r="55" spans="1:38" ht="15" customHeight="1">
      <c r="A55" s="97"/>
      <c r="B55" s="149" t="s">
        <v>88</v>
      </c>
      <c r="C55" s="150" t="s">
        <v>82</v>
      </c>
      <c r="D55" s="151" t="s">
        <v>82</v>
      </c>
      <c r="E55" s="152" t="s">
        <v>82</v>
      </c>
      <c r="F55" s="153" t="s">
        <v>82</v>
      </c>
      <c r="G55" s="151" t="s">
        <v>82</v>
      </c>
      <c r="H55" s="152" t="s">
        <v>82</v>
      </c>
      <c r="I55" s="130" t="s">
        <v>82</v>
      </c>
      <c r="J55" s="131" t="s">
        <v>82</v>
      </c>
      <c r="K55" s="154" t="s">
        <v>82</v>
      </c>
      <c r="L55" s="155" t="s">
        <v>82</v>
      </c>
      <c r="M55" s="151" t="s">
        <v>82</v>
      </c>
      <c r="N55" s="152" t="s">
        <v>82</v>
      </c>
      <c r="O55" s="156" t="s">
        <v>82</v>
      </c>
      <c r="P55" s="151" t="s">
        <v>82</v>
      </c>
      <c r="Q55" s="153" t="s">
        <v>82</v>
      </c>
      <c r="R55" s="130" t="s">
        <v>82</v>
      </c>
      <c r="S55" s="131" t="s">
        <v>82</v>
      </c>
      <c r="T55" s="159" t="s">
        <v>82</v>
      </c>
      <c r="U55" s="158" t="s">
        <v>89</v>
      </c>
      <c r="V55" s="150" t="s">
        <v>125</v>
      </c>
      <c r="W55" s="151" t="s">
        <v>125</v>
      </c>
      <c r="X55" s="152" t="s">
        <v>125</v>
      </c>
      <c r="Y55" s="153" t="s">
        <v>125</v>
      </c>
      <c r="Z55" s="151" t="s">
        <v>125</v>
      </c>
      <c r="AA55" s="152" t="s">
        <v>125</v>
      </c>
      <c r="AB55" s="130" t="s">
        <v>82</v>
      </c>
      <c r="AC55" s="131" t="s">
        <v>82</v>
      </c>
      <c r="AD55" s="159" t="s">
        <v>82</v>
      </c>
      <c r="AE55" s="150">
        <v>4</v>
      </c>
      <c r="AF55" s="151">
        <v>81</v>
      </c>
      <c r="AG55" s="160">
        <v>14560.896000000001</v>
      </c>
      <c r="AH55" s="150" t="s">
        <v>110</v>
      </c>
      <c r="AI55" s="151" t="s">
        <v>110</v>
      </c>
      <c r="AJ55" s="195" t="s">
        <v>110</v>
      </c>
      <c r="AK55" s="52"/>
      <c r="AL55" s="47"/>
    </row>
    <row r="56" spans="1:38" ht="15" customHeight="1">
      <c r="A56" s="97"/>
      <c r="B56" s="149" t="s">
        <v>36</v>
      </c>
      <c r="C56" s="150">
        <v>1</v>
      </c>
      <c r="D56" s="151" t="s">
        <v>82</v>
      </c>
      <c r="E56" s="152">
        <v>92336.134999999995</v>
      </c>
      <c r="F56" s="153" t="s">
        <v>114</v>
      </c>
      <c r="G56" s="151" t="s">
        <v>114</v>
      </c>
      <c r="H56" s="152" t="s">
        <v>114</v>
      </c>
      <c r="I56" s="130">
        <f>SUM(C56,F56)</f>
        <v>1</v>
      </c>
      <c r="J56" s="131" t="s">
        <v>82</v>
      </c>
      <c r="K56" s="154">
        <f>SUM(E56,H56)</f>
        <v>92336.134999999995</v>
      </c>
      <c r="L56" s="155" t="s">
        <v>110</v>
      </c>
      <c r="M56" s="151" t="s">
        <v>110</v>
      </c>
      <c r="N56" s="152" t="s">
        <v>110</v>
      </c>
      <c r="O56" s="156" t="s">
        <v>114</v>
      </c>
      <c r="P56" s="151" t="s">
        <v>114</v>
      </c>
      <c r="Q56" s="153" t="s">
        <v>114</v>
      </c>
      <c r="R56" s="130" t="s">
        <v>82</v>
      </c>
      <c r="S56" s="131" t="s">
        <v>82</v>
      </c>
      <c r="T56" s="159" t="s">
        <v>82</v>
      </c>
      <c r="U56" s="158" t="s">
        <v>36</v>
      </c>
      <c r="V56" s="150">
        <v>1</v>
      </c>
      <c r="W56" s="151">
        <v>1480</v>
      </c>
      <c r="X56" s="152">
        <v>36945.267999999996</v>
      </c>
      <c r="Y56" s="153" t="s">
        <v>110</v>
      </c>
      <c r="Z56" s="151" t="s">
        <v>110</v>
      </c>
      <c r="AA56" s="152" t="s">
        <v>110</v>
      </c>
      <c r="AB56" s="130" t="s">
        <v>82</v>
      </c>
      <c r="AC56" s="131" t="s">
        <v>82</v>
      </c>
      <c r="AD56" s="159" t="s">
        <v>82</v>
      </c>
      <c r="AE56" s="150">
        <v>3</v>
      </c>
      <c r="AF56" s="151">
        <v>239</v>
      </c>
      <c r="AG56" s="160">
        <v>30485.089</v>
      </c>
      <c r="AH56" s="150" t="s">
        <v>82</v>
      </c>
      <c r="AI56" s="151" t="s">
        <v>82</v>
      </c>
      <c r="AJ56" s="195" t="s">
        <v>82</v>
      </c>
      <c r="AK56" s="52"/>
      <c r="AL56" s="47"/>
    </row>
    <row r="57" spans="1:38" ht="15" customHeight="1">
      <c r="A57" s="97"/>
      <c r="B57" s="149" t="s">
        <v>37</v>
      </c>
      <c r="C57" s="150" t="s">
        <v>128</v>
      </c>
      <c r="D57" s="151" t="s">
        <v>128</v>
      </c>
      <c r="E57" s="152" t="s">
        <v>128</v>
      </c>
      <c r="F57" s="153" t="s">
        <v>128</v>
      </c>
      <c r="G57" s="151" t="s">
        <v>128</v>
      </c>
      <c r="H57" s="152" t="s">
        <v>128</v>
      </c>
      <c r="I57" s="130" t="s">
        <v>82</v>
      </c>
      <c r="J57" s="131" t="s">
        <v>82</v>
      </c>
      <c r="K57" s="154" t="s">
        <v>82</v>
      </c>
      <c r="L57" s="155" t="s">
        <v>128</v>
      </c>
      <c r="M57" s="151" t="s">
        <v>128</v>
      </c>
      <c r="N57" s="152" t="s">
        <v>128</v>
      </c>
      <c r="O57" s="156" t="s">
        <v>128</v>
      </c>
      <c r="P57" s="151" t="s">
        <v>128</v>
      </c>
      <c r="Q57" s="153" t="s">
        <v>128</v>
      </c>
      <c r="R57" s="130" t="s">
        <v>82</v>
      </c>
      <c r="S57" s="131" t="s">
        <v>82</v>
      </c>
      <c r="T57" s="159" t="s">
        <v>82</v>
      </c>
      <c r="U57" s="158" t="s">
        <v>37</v>
      </c>
      <c r="V57" s="150" t="s">
        <v>110</v>
      </c>
      <c r="W57" s="151" t="s">
        <v>110</v>
      </c>
      <c r="X57" s="152" t="s">
        <v>110</v>
      </c>
      <c r="Y57" s="153" t="s">
        <v>110</v>
      </c>
      <c r="Z57" s="151" t="s">
        <v>110</v>
      </c>
      <c r="AA57" s="152" t="s">
        <v>110</v>
      </c>
      <c r="AB57" s="130" t="s">
        <v>82</v>
      </c>
      <c r="AC57" s="131" t="s">
        <v>82</v>
      </c>
      <c r="AD57" s="159" t="s">
        <v>82</v>
      </c>
      <c r="AE57" s="150">
        <v>1</v>
      </c>
      <c r="AF57" s="151">
        <v>11</v>
      </c>
      <c r="AG57" s="160">
        <v>2325.6819999999998</v>
      </c>
      <c r="AH57" s="150" t="s">
        <v>128</v>
      </c>
      <c r="AI57" s="151" t="s">
        <v>128</v>
      </c>
      <c r="AJ57" s="195" t="s">
        <v>128</v>
      </c>
      <c r="AK57" s="52"/>
      <c r="AL57" s="47"/>
    </row>
    <row r="58" spans="1:38" ht="15" customHeight="1">
      <c r="A58" s="97"/>
      <c r="B58" s="149" t="s">
        <v>38</v>
      </c>
      <c r="C58" s="150">
        <v>1</v>
      </c>
      <c r="D58" s="151">
        <v>204.5</v>
      </c>
      <c r="E58" s="152">
        <v>67024.975999999995</v>
      </c>
      <c r="F58" s="153" t="s">
        <v>112</v>
      </c>
      <c r="G58" s="151" t="s">
        <v>112</v>
      </c>
      <c r="H58" s="152" t="s">
        <v>112</v>
      </c>
      <c r="I58" s="130">
        <f>SUM(C58,F58)</f>
        <v>1</v>
      </c>
      <c r="J58" s="131">
        <f>SUM(D58,G58)</f>
        <v>204.5</v>
      </c>
      <c r="K58" s="154">
        <f>SUM(E58,H58)</f>
        <v>67024.975999999995</v>
      </c>
      <c r="L58" s="155">
        <v>1</v>
      </c>
      <c r="M58" s="151" t="s">
        <v>82</v>
      </c>
      <c r="N58" s="152">
        <v>5280</v>
      </c>
      <c r="O58" s="156" t="s">
        <v>112</v>
      </c>
      <c r="P58" s="151" t="s">
        <v>112</v>
      </c>
      <c r="Q58" s="153" t="s">
        <v>112</v>
      </c>
      <c r="R58" s="130">
        <f t="shared" ref="R58" si="20">SUM(L58,O58)</f>
        <v>1</v>
      </c>
      <c r="S58" s="131" t="s">
        <v>82</v>
      </c>
      <c r="T58" s="159">
        <f t="shared" ref="T58" si="21">SUM(N58,Q58)</f>
        <v>5280</v>
      </c>
      <c r="U58" s="158" t="s">
        <v>38</v>
      </c>
      <c r="V58" s="150" t="s">
        <v>110</v>
      </c>
      <c r="W58" s="151" t="s">
        <v>110</v>
      </c>
      <c r="X58" s="152" t="s">
        <v>110</v>
      </c>
      <c r="Y58" s="153" t="s">
        <v>110</v>
      </c>
      <c r="Z58" s="151" t="s">
        <v>110</v>
      </c>
      <c r="AA58" s="152" t="s">
        <v>110</v>
      </c>
      <c r="AB58" s="130" t="s">
        <v>82</v>
      </c>
      <c r="AC58" s="131" t="s">
        <v>82</v>
      </c>
      <c r="AD58" s="159" t="s">
        <v>82</v>
      </c>
      <c r="AE58" s="150">
        <v>8</v>
      </c>
      <c r="AF58" s="151">
        <v>212</v>
      </c>
      <c r="AG58" s="160">
        <v>26110.600999999999</v>
      </c>
      <c r="AH58" s="150" t="s">
        <v>110</v>
      </c>
      <c r="AI58" s="151" t="s">
        <v>110</v>
      </c>
      <c r="AJ58" s="195" t="s">
        <v>110</v>
      </c>
      <c r="AK58" s="52"/>
      <c r="AL58" s="47"/>
    </row>
    <row r="59" spans="1:38" ht="15" customHeight="1">
      <c r="A59" s="97"/>
      <c r="B59" s="149" t="s">
        <v>39</v>
      </c>
      <c r="C59" s="150" t="s">
        <v>129</v>
      </c>
      <c r="D59" s="151" t="s">
        <v>129</v>
      </c>
      <c r="E59" s="152" t="s">
        <v>129</v>
      </c>
      <c r="F59" s="153" t="s">
        <v>129</v>
      </c>
      <c r="G59" s="151" t="s">
        <v>129</v>
      </c>
      <c r="H59" s="152" t="s">
        <v>129</v>
      </c>
      <c r="I59" s="130" t="s">
        <v>82</v>
      </c>
      <c r="J59" s="131" t="s">
        <v>82</v>
      </c>
      <c r="K59" s="154" t="s">
        <v>82</v>
      </c>
      <c r="L59" s="155" t="s">
        <v>152</v>
      </c>
      <c r="M59" s="151" t="s">
        <v>129</v>
      </c>
      <c r="N59" s="152" t="s">
        <v>129</v>
      </c>
      <c r="O59" s="156" t="s">
        <v>129</v>
      </c>
      <c r="P59" s="151" t="s">
        <v>129</v>
      </c>
      <c r="Q59" s="153" t="s">
        <v>129</v>
      </c>
      <c r="R59" s="130" t="s">
        <v>82</v>
      </c>
      <c r="S59" s="131" t="s">
        <v>82</v>
      </c>
      <c r="T59" s="159" t="s">
        <v>82</v>
      </c>
      <c r="U59" s="158" t="s">
        <v>39</v>
      </c>
      <c r="V59" s="150" t="s">
        <v>110</v>
      </c>
      <c r="W59" s="151" t="s">
        <v>110</v>
      </c>
      <c r="X59" s="152" t="s">
        <v>110</v>
      </c>
      <c r="Y59" s="153" t="s">
        <v>110</v>
      </c>
      <c r="Z59" s="151" t="s">
        <v>110</v>
      </c>
      <c r="AA59" s="152" t="s">
        <v>110</v>
      </c>
      <c r="AB59" s="130" t="s">
        <v>82</v>
      </c>
      <c r="AC59" s="131" t="s">
        <v>82</v>
      </c>
      <c r="AD59" s="159" t="s">
        <v>82</v>
      </c>
      <c r="AE59" s="150" t="s">
        <v>82</v>
      </c>
      <c r="AF59" s="151" t="s">
        <v>82</v>
      </c>
      <c r="AG59" s="160" t="s">
        <v>82</v>
      </c>
      <c r="AH59" s="150" t="s">
        <v>129</v>
      </c>
      <c r="AI59" s="151" t="s">
        <v>129</v>
      </c>
      <c r="AJ59" s="195" t="s">
        <v>129</v>
      </c>
      <c r="AK59" s="52"/>
      <c r="AL59" s="47"/>
    </row>
    <row r="60" spans="1:38" ht="15" customHeight="1">
      <c r="A60" s="97"/>
      <c r="B60" s="149" t="s">
        <v>40</v>
      </c>
      <c r="C60" s="150">
        <v>1</v>
      </c>
      <c r="D60" s="151">
        <v>520</v>
      </c>
      <c r="E60" s="152">
        <v>70960.063999999998</v>
      </c>
      <c r="F60" s="153" t="s">
        <v>130</v>
      </c>
      <c r="G60" s="151" t="s">
        <v>130</v>
      </c>
      <c r="H60" s="152" t="s">
        <v>130</v>
      </c>
      <c r="I60" s="130">
        <f>SUM(C60,F60)</f>
        <v>1</v>
      </c>
      <c r="J60" s="130">
        <f>SUM(D60,G60)</f>
        <v>520</v>
      </c>
      <c r="K60" s="154">
        <f>SUM(E60,H60)</f>
        <v>70960.063999999998</v>
      </c>
      <c r="L60" s="155" t="s">
        <v>82</v>
      </c>
      <c r="M60" s="151" t="s">
        <v>82</v>
      </c>
      <c r="N60" s="152" t="s">
        <v>82</v>
      </c>
      <c r="O60" s="156" t="s">
        <v>130</v>
      </c>
      <c r="P60" s="151" t="s">
        <v>130</v>
      </c>
      <c r="Q60" s="153" t="s">
        <v>130</v>
      </c>
      <c r="R60" s="130" t="s">
        <v>82</v>
      </c>
      <c r="S60" s="131" t="s">
        <v>82</v>
      </c>
      <c r="T60" s="159" t="s">
        <v>82</v>
      </c>
      <c r="U60" s="158" t="s">
        <v>40</v>
      </c>
      <c r="V60" s="150" t="s">
        <v>82</v>
      </c>
      <c r="W60" s="151" t="s">
        <v>82</v>
      </c>
      <c r="X60" s="152" t="s">
        <v>82</v>
      </c>
      <c r="Y60" s="153" t="s">
        <v>110</v>
      </c>
      <c r="Z60" s="151" t="s">
        <v>110</v>
      </c>
      <c r="AA60" s="152" t="s">
        <v>110</v>
      </c>
      <c r="AB60" s="130" t="s">
        <v>82</v>
      </c>
      <c r="AC60" s="130" t="s">
        <v>82</v>
      </c>
      <c r="AD60" s="159" t="s">
        <v>82</v>
      </c>
      <c r="AE60" s="150" t="s">
        <v>82</v>
      </c>
      <c r="AF60" s="151" t="s">
        <v>82</v>
      </c>
      <c r="AG60" s="160" t="s">
        <v>82</v>
      </c>
      <c r="AH60" s="150" t="s">
        <v>130</v>
      </c>
      <c r="AI60" s="151" t="s">
        <v>130</v>
      </c>
      <c r="AJ60" s="195" t="s">
        <v>130</v>
      </c>
      <c r="AK60" s="52"/>
      <c r="AL60" s="47"/>
    </row>
    <row r="61" spans="1:38" ht="15" customHeight="1">
      <c r="A61" s="97"/>
      <c r="B61" s="149" t="s">
        <v>41</v>
      </c>
      <c r="C61" s="150" t="s">
        <v>119</v>
      </c>
      <c r="D61" s="151" t="s">
        <v>119</v>
      </c>
      <c r="E61" s="152" t="s">
        <v>119</v>
      </c>
      <c r="F61" s="153" t="s">
        <v>119</v>
      </c>
      <c r="G61" s="151" t="s">
        <v>119</v>
      </c>
      <c r="H61" s="152" t="s">
        <v>119</v>
      </c>
      <c r="I61" s="130" t="s">
        <v>82</v>
      </c>
      <c r="J61" s="131" t="s">
        <v>82</v>
      </c>
      <c r="K61" s="154" t="s">
        <v>82</v>
      </c>
      <c r="L61" s="155">
        <v>1</v>
      </c>
      <c r="M61" s="151" t="s">
        <v>82</v>
      </c>
      <c r="N61" s="152">
        <v>3000</v>
      </c>
      <c r="O61" s="156" t="s">
        <v>82</v>
      </c>
      <c r="P61" s="151" t="s">
        <v>82</v>
      </c>
      <c r="Q61" s="153" t="s">
        <v>82</v>
      </c>
      <c r="R61" s="130">
        <f t="shared" ref="R61" si="22">SUM(L61,O61)</f>
        <v>1</v>
      </c>
      <c r="S61" s="131" t="s">
        <v>82</v>
      </c>
      <c r="T61" s="159">
        <f t="shared" ref="T61" si="23">SUM(N61,Q61)</f>
        <v>3000</v>
      </c>
      <c r="U61" s="158" t="s">
        <v>41</v>
      </c>
      <c r="V61" s="150" t="s">
        <v>110</v>
      </c>
      <c r="W61" s="151" t="s">
        <v>110</v>
      </c>
      <c r="X61" s="152" t="s">
        <v>110</v>
      </c>
      <c r="Y61" s="153" t="s">
        <v>110</v>
      </c>
      <c r="Z61" s="151" t="s">
        <v>110</v>
      </c>
      <c r="AA61" s="152" t="s">
        <v>110</v>
      </c>
      <c r="AB61" s="130" t="s">
        <v>82</v>
      </c>
      <c r="AC61" s="131" t="s">
        <v>82</v>
      </c>
      <c r="AD61" s="159" t="s">
        <v>82</v>
      </c>
      <c r="AE61" s="150" t="s">
        <v>82</v>
      </c>
      <c r="AF61" s="151" t="s">
        <v>82</v>
      </c>
      <c r="AG61" s="160" t="s">
        <v>82</v>
      </c>
      <c r="AH61" s="150" t="s">
        <v>119</v>
      </c>
      <c r="AI61" s="151" t="s">
        <v>119</v>
      </c>
      <c r="AJ61" s="195" t="s">
        <v>119</v>
      </c>
      <c r="AK61" s="52"/>
      <c r="AL61" s="47"/>
    </row>
    <row r="62" spans="1:38" ht="15" customHeight="1">
      <c r="A62" s="97"/>
      <c r="B62" s="149" t="s">
        <v>42</v>
      </c>
      <c r="C62" s="150">
        <v>3</v>
      </c>
      <c r="D62" s="151">
        <v>110</v>
      </c>
      <c r="E62" s="152">
        <v>107893.753</v>
      </c>
      <c r="F62" s="153" t="s">
        <v>110</v>
      </c>
      <c r="G62" s="151" t="s">
        <v>110</v>
      </c>
      <c r="H62" s="152" t="s">
        <v>110</v>
      </c>
      <c r="I62" s="130">
        <f>SUM(C62,F62)</f>
        <v>3</v>
      </c>
      <c r="J62" s="130">
        <f>SUM(D62,G62)</f>
        <v>110</v>
      </c>
      <c r="K62" s="154">
        <f>SUM(E62,H62)</f>
        <v>107893.753</v>
      </c>
      <c r="L62" s="155" t="s">
        <v>82</v>
      </c>
      <c r="M62" s="151" t="s">
        <v>82</v>
      </c>
      <c r="N62" s="152" t="s">
        <v>82</v>
      </c>
      <c r="O62" s="156" t="s">
        <v>82</v>
      </c>
      <c r="P62" s="151" t="s">
        <v>82</v>
      </c>
      <c r="Q62" s="153" t="s">
        <v>82</v>
      </c>
      <c r="R62" s="130" t="s">
        <v>82</v>
      </c>
      <c r="S62" s="131" t="s">
        <v>82</v>
      </c>
      <c r="T62" s="159" t="s">
        <v>82</v>
      </c>
      <c r="U62" s="158" t="s">
        <v>42</v>
      </c>
      <c r="V62" s="150">
        <v>1</v>
      </c>
      <c r="W62" s="151">
        <v>409.11</v>
      </c>
      <c r="X62" s="152">
        <v>10653</v>
      </c>
      <c r="Y62" s="153" t="s">
        <v>110</v>
      </c>
      <c r="Z62" s="151" t="s">
        <v>110</v>
      </c>
      <c r="AA62" s="152" t="s">
        <v>110</v>
      </c>
      <c r="AB62" s="130" t="s">
        <v>82</v>
      </c>
      <c r="AC62" s="130" t="s">
        <v>82</v>
      </c>
      <c r="AD62" s="159" t="s">
        <v>82</v>
      </c>
      <c r="AE62" s="150">
        <v>1</v>
      </c>
      <c r="AF62" s="151">
        <v>42</v>
      </c>
      <c r="AG62" s="160">
        <v>3896.248</v>
      </c>
      <c r="AH62" s="150" t="s">
        <v>82</v>
      </c>
      <c r="AI62" s="151" t="s">
        <v>82</v>
      </c>
      <c r="AJ62" s="195" t="s">
        <v>82</v>
      </c>
      <c r="AK62" s="52"/>
      <c r="AL62" s="47" t="s">
        <v>171</v>
      </c>
    </row>
    <row r="63" spans="1:38" ht="15" customHeight="1">
      <c r="A63" s="97"/>
      <c r="B63" s="178" t="s">
        <v>43</v>
      </c>
      <c r="C63" s="179">
        <f>SUM(C53:C62)</f>
        <v>6</v>
      </c>
      <c r="D63" s="162">
        <f>SUM(D53:D62)</f>
        <v>834.5</v>
      </c>
      <c r="E63" s="162">
        <f>SUM(E53:E62)</f>
        <v>338214.92799999996</v>
      </c>
      <c r="F63" s="180" t="s">
        <v>82</v>
      </c>
      <c r="G63" s="162" t="s">
        <v>82</v>
      </c>
      <c r="H63" s="181" t="s">
        <v>82</v>
      </c>
      <c r="I63" s="182">
        <f t="shared" ref="I63:N63" si="24">SUM(I53:I62)</f>
        <v>6</v>
      </c>
      <c r="J63" s="182">
        <f t="shared" si="24"/>
        <v>834.5</v>
      </c>
      <c r="K63" s="183">
        <f t="shared" si="24"/>
        <v>338214.92799999996</v>
      </c>
      <c r="L63" s="198">
        <f t="shared" si="24"/>
        <v>2</v>
      </c>
      <c r="M63" s="185" t="s">
        <v>110</v>
      </c>
      <c r="N63" s="162">
        <f t="shared" si="24"/>
        <v>8280</v>
      </c>
      <c r="O63" s="182" t="s">
        <v>82</v>
      </c>
      <c r="P63" s="162" t="s">
        <v>82</v>
      </c>
      <c r="Q63" s="180" t="s">
        <v>82</v>
      </c>
      <c r="R63" s="182">
        <f t="shared" ref="R63:T63" si="25">SUM(R53:R62)</f>
        <v>2</v>
      </c>
      <c r="S63" s="162" t="s">
        <v>82</v>
      </c>
      <c r="T63" s="191">
        <f t="shared" si="25"/>
        <v>8280</v>
      </c>
      <c r="U63" s="188" t="s">
        <v>43</v>
      </c>
      <c r="V63" s="189">
        <f>+V56+V62</f>
        <v>2</v>
      </c>
      <c r="W63" s="185">
        <f t="shared" ref="W63:X63" si="26">+W56+W62</f>
        <v>1889.1100000000001</v>
      </c>
      <c r="X63" s="186">
        <f t="shared" si="26"/>
        <v>47598.267999999996</v>
      </c>
      <c r="Y63" s="180" t="s">
        <v>82</v>
      </c>
      <c r="Z63" s="162" t="s">
        <v>82</v>
      </c>
      <c r="AA63" s="181" t="s">
        <v>82</v>
      </c>
      <c r="AB63" s="182" t="s">
        <v>82</v>
      </c>
      <c r="AC63" s="162" t="s">
        <v>82</v>
      </c>
      <c r="AD63" s="191" t="s">
        <v>82</v>
      </c>
      <c r="AE63" s="179">
        <f t="shared" ref="AE63:AG63" si="27">SUM(AE53:AE62)</f>
        <v>17</v>
      </c>
      <c r="AF63" s="162">
        <f t="shared" si="27"/>
        <v>585</v>
      </c>
      <c r="AG63" s="187">
        <f t="shared" si="27"/>
        <v>77378.516000000003</v>
      </c>
      <c r="AH63" s="179" t="s">
        <v>82</v>
      </c>
      <c r="AI63" s="162" t="s">
        <v>82</v>
      </c>
      <c r="AJ63" s="187" t="s">
        <v>82</v>
      </c>
      <c r="AK63" s="52"/>
      <c r="AL63" s="47"/>
    </row>
    <row r="64" spans="1:38" ht="15" customHeight="1">
      <c r="A64" s="97"/>
      <c r="B64" s="149" t="s">
        <v>97</v>
      </c>
      <c r="C64" s="150" t="s">
        <v>124</v>
      </c>
      <c r="D64" s="151" t="s">
        <v>124</v>
      </c>
      <c r="E64" s="152" t="s">
        <v>124</v>
      </c>
      <c r="F64" s="153" t="s">
        <v>124</v>
      </c>
      <c r="G64" s="151" t="s">
        <v>124</v>
      </c>
      <c r="H64" s="152" t="s">
        <v>124</v>
      </c>
      <c r="I64" s="130" t="s">
        <v>82</v>
      </c>
      <c r="J64" s="131" t="s">
        <v>82</v>
      </c>
      <c r="K64" s="154" t="s">
        <v>82</v>
      </c>
      <c r="L64" s="155" t="s">
        <v>113</v>
      </c>
      <c r="M64" s="151" t="s">
        <v>113</v>
      </c>
      <c r="N64" s="152" t="s">
        <v>113</v>
      </c>
      <c r="O64" s="156" t="s">
        <v>113</v>
      </c>
      <c r="P64" s="151" t="s">
        <v>113</v>
      </c>
      <c r="Q64" s="153" t="s">
        <v>113</v>
      </c>
      <c r="R64" s="130" t="s">
        <v>82</v>
      </c>
      <c r="S64" s="131" t="s">
        <v>82</v>
      </c>
      <c r="T64" s="159" t="s">
        <v>82</v>
      </c>
      <c r="U64" s="158" t="s">
        <v>97</v>
      </c>
      <c r="V64" s="150" t="s">
        <v>128</v>
      </c>
      <c r="W64" s="151" t="s">
        <v>128</v>
      </c>
      <c r="X64" s="152" t="s">
        <v>128</v>
      </c>
      <c r="Y64" s="153" t="s">
        <v>124</v>
      </c>
      <c r="Z64" s="151" t="s">
        <v>124</v>
      </c>
      <c r="AA64" s="152" t="s">
        <v>124</v>
      </c>
      <c r="AB64" s="130" t="s">
        <v>82</v>
      </c>
      <c r="AC64" s="131" t="s">
        <v>82</v>
      </c>
      <c r="AD64" s="159" t="s">
        <v>82</v>
      </c>
      <c r="AE64" s="150">
        <v>2</v>
      </c>
      <c r="AF64" s="151">
        <v>27</v>
      </c>
      <c r="AG64" s="160">
        <v>4576</v>
      </c>
      <c r="AH64" s="150" t="s">
        <v>110</v>
      </c>
      <c r="AI64" s="151" t="s">
        <v>110</v>
      </c>
      <c r="AJ64" s="195" t="s">
        <v>110</v>
      </c>
      <c r="AK64" s="52"/>
      <c r="AL64" s="47"/>
    </row>
    <row r="65" spans="1:38" ht="15" customHeight="1">
      <c r="A65" s="97"/>
      <c r="B65" s="149" t="s">
        <v>100</v>
      </c>
      <c r="C65" s="150">
        <v>1</v>
      </c>
      <c r="D65" s="151">
        <v>106.08</v>
      </c>
      <c r="E65" s="152">
        <v>40000</v>
      </c>
      <c r="F65" s="153" t="s">
        <v>110</v>
      </c>
      <c r="G65" s="151" t="s">
        <v>110</v>
      </c>
      <c r="H65" s="152" t="s">
        <v>110</v>
      </c>
      <c r="I65" s="130">
        <f>SUM(C65,F65)</f>
        <v>1</v>
      </c>
      <c r="J65" s="131">
        <f>SUM(D65,G65)</f>
        <v>106.08</v>
      </c>
      <c r="K65" s="154">
        <f>SUM(E65,H65)</f>
        <v>40000</v>
      </c>
      <c r="L65" s="155" t="s">
        <v>113</v>
      </c>
      <c r="M65" s="151" t="s">
        <v>113</v>
      </c>
      <c r="N65" s="152" t="s">
        <v>113</v>
      </c>
      <c r="O65" s="156" t="s">
        <v>113</v>
      </c>
      <c r="P65" s="151" t="s">
        <v>113</v>
      </c>
      <c r="Q65" s="153" t="s">
        <v>113</v>
      </c>
      <c r="R65" s="130" t="s">
        <v>82</v>
      </c>
      <c r="S65" s="131" t="s">
        <v>82</v>
      </c>
      <c r="T65" s="159" t="s">
        <v>82</v>
      </c>
      <c r="U65" s="158" t="s">
        <v>100</v>
      </c>
      <c r="V65" s="150" t="s">
        <v>110</v>
      </c>
      <c r="W65" s="151" t="s">
        <v>110</v>
      </c>
      <c r="X65" s="152" t="s">
        <v>110</v>
      </c>
      <c r="Y65" s="153" t="s">
        <v>113</v>
      </c>
      <c r="Z65" s="151" t="s">
        <v>113</v>
      </c>
      <c r="AA65" s="152" t="s">
        <v>113</v>
      </c>
      <c r="AB65" s="130" t="s">
        <v>82</v>
      </c>
      <c r="AC65" s="131" t="s">
        <v>82</v>
      </c>
      <c r="AD65" s="159" t="s">
        <v>82</v>
      </c>
      <c r="AE65" s="150">
        <v>2</v>
      </c>
      <c r="AF65" s="151">
        <v>27</v>
      </c>
      <c r="AG65" s="160">
        <v>5847.732</v>
      </c>
      <c r="AH65" s="150" t="s">
        <v>113</v>
      </c>
      <c r="AI65" s="151" t="s">
        <v>113</v>
      </c>
      <c r="AJ65" s="195" t="s">
        <v>113</v>
      </c>
      <c r="AK65" s="52"/>
      <c r="AL65" s="47"/>
    </row>
    <row r="66" spans="1:38" ht="15" customHeight="1">
      <c r="A66" s="97"/>
      <c r="B66" s="149" t="s">
        <v>44</v>
      </c>
      <c r="C66" s="150" t="s">
        <v>131</v>
      </c>
      <c r="D66" s="151" t="s">
        <v>131</v>
      </c>
      <c r="E66" s="152" t="s">
        <v>131</v>
      </c>
      <c r="F66" s="153" t="s">
        <v>131</v>
      </c>
      <c r="G66" s="151" t="s">
        <v>131</v>
      </c>
      <c r="H66" s="152" t="s">
        <v>131</v>
      </c>
      <c r="I66" s="130" t="s">
        <v>82</v>
      </c>
      <c r="J66" s="131" t="s">
        <v>82</v>
      </c>
      <c r="K66" s="154" t="s">
        <v>82</v>
      </c>
      <c r="L66" s="155" t="s">
        <v>113</v>
      </c>
      <c r="M66" s="151" t="s">
        <v>113</v>
      </c>
      <c r="N66" s="152" t="s">
        <v>113</v>
      </c>
      <c r="O66" s="156" t="s">
        <v>113</v>
      </c>
      <c r="P66" s="151" t="s">
        <v>113</v>
      </c>
      <c r="Q66" s="153" t="s">
        <v>113</v>
      </c>
      <c r="R66" s="130" t="s">
        <v>82</v>
      </c>
      <c r="S66" s="131" t="s">
        <v>82</v>
      </c>
      <c r="T66" s="159" t="s">
        <v>82</v>
      </c>
      <c r="U66" s="158" t="s">
        <v>44</v>
      </c>
      <c r="V66" s="150" t="s">
        <v>128</v>
      </c>
      <c r="W66" s="151" t="s">
        <v>128</v>
      </c>
      <c r="X66" s="152" t="s">
        <v>128</v>
      </c>
      <c r="Y66" s="153" t="s">
        <v>131</v>
      </c>
      <c r="Z66" s="151" t="s">
        <v>131</v>
      </c>
      <c r="AA66" s="152" t="s">
        <v>131</v>
      </c>
      <c r="AB66" s="130" t="s">
        <v>82</v>
      </c>
      <c r="AC66" s="131" t="s">
        <v>82</v>
      </c>
      <c r="AD66" s="159" t="s">
        <v>82</v>
      </c>
      <c r="AE66" s="150">
        <v>2</v>
      </c>
      <c r="AF66" s="151">
        <v>168</v>
      </c>
      <c r="AG66" s="160">
        <v>44294.010999999999</v>
      </c>
      <c r="AH66" s="150" t="s">
        <v>131</v>
      </c>
      <c r="AI66" s="151" t="s">
        <v>131</v>
      </c>
      <c r="AJ66" s="195" t="s">
        <v>131</v>
      </c>
      <c r="AK66" s="52"/>
      <c r="AL66" s="47"/>
    </row>
    <row r="67" spans="1:38" ht="15" customHeight="1">
      <c r="A67" s="97"/>
      <c r="B67" s="178" t="s">
        <v>45</v>
      </c>
      <c r="C67" s="179">
        <f>+C65</f>
        <v>1</v>
      </c>
      <c r="D67" s="162">
        <f>+D65</f>
        <v>106.08</v>
      </c>
      <c r="E67" s="181">
        <f>+E65</f>
        <v>40000</v>
      </c>
      <c r="F67" s="180" t="s">
        <v>82</v>
      </c>
      <c r="G67" s="162" t="s">
        <v>82</v>
      </c>
      <c r="H67" s="181" t="s">
        <v>82</v>
      </c>
      <c r="I67" s="182">
        <f>SUM(C67,F67)</f>
        <v>1</v>
      </c>
      <c r="J67" s="162">
        <f>SUM(D67,G67)</f>
        <v>106.08</v>
      </c>
      <c r="K67" s="183">
        <f>SUM(E67,H67)</f>
        <v>40000</v>
      </c>
      <c r="L67" s="184" t="s">
        <v>113</v>
      </c>
      <c r="M67" s="185" t="s">
        <v>113</v>
      </c>
      <c r="N67" s="186" t="s">
        <v>113</v>
      </c>
      <c r="O67" s="204" t="s">
        <v>113</v>
      </c>
      <c r="P67" s="185" t="s">
        <v>113</v>
      </c>
      <c r="Q67" s="190" t="s">
        <v>113</v>
      </c>
      <c r="R67" s="182" t="s">
        <v>82</v>
      </c>
      <c r="S67" s="162" t="s">
        <v>82</v>
      </c>
      <c r="T67" s="191" t="s">
        <v>82</v>
      </c>
      <c r="U67" s="188" t="s">
        <v>45</v>
      </c>
      <c r="V67" s="189" t="s">
        <v>82</v>
      </c>
      <c r="W67" s="185" t="s">
        <v>82</v>
      </c>
      <c r="X67" s="186" t="s">
        <v>82</v>
      </c>
      <c r="Y67" s="180" t="s">
        <v>82</v>
      </c>
      <c r="Z67" s="162" t="s">
        <v>82</v>
      </c>
      <c r="AA67" s="181" t="s">
        <v>82</v>
      </c>
      <c r="AB67" s="182" t="s">
        <v>82</v>
      </c>
      <c r="AC67" s="162" t="s">
        <v>82</v>
      </c>
      <c r="AD67" s="191" t="s">
        <v>82</v>
      </c>
      <c r="AE67" s="189">
        <f>SUM(AE64:AE66)</f>
        <v>6</v>
      </c>
      <c r="AF67" s="185">
        <f>SUM(AF64:AF66)</f>
        <v>222</v>
      </c>
      <c r="AG67" s="336">
        <f>SUM(AG64:AG66)</f>
        <v>54717.743000000002</v>
      </c>
      <c r="AH67" s="189" t="s">
        <v>110</v>
      </c>
      <c r="AI67" s="185" t="s">
        <v>110</v>
      </c>
      <c r="AJ67" s="205" t="s">
        <v>110</v>
      </c>
      <c r="AK67" s="52"/>
      <c r="AL67" s="47"/>
    </row>
    <row r="68" spans="1:38" ht="15" customHeight="1">
      <c r="A68" s="97"/>
      <c r="B68" s="149"/>
      <c r="C68" s="161"/>
      <c r="D68" s="131"/>
      <c r="E68" s="163"/>
      <c r="F68" s="132"/>
      <c r="G68" s="131"/>
      <c r="H68" s="163"/>
      <c r="I68" s="130"/>
      <c r="J68" s="131"/>
      <c r="K68" s="159"/>
      <c r="L68" s="164"/>
      <c r="M68" s="131"/>
      <c r="N68" s="163"/>
      <c r="O68" s="130"/>
      <c r="P68" s="131"/>
      <c r="Q68" s="132"/>
      <c r="R68" s="130"/>
      <c r="S68" s="131"/>
      <c r="T68" s="159"/>
      <c r="U68" s="158"/>
      <c r="V68" s="161"/>
      <c r="W68" s="131"/>
      <c r="X68" s="163"/>
      <c r="Y68" s="132"/>
      <c r="Z68" s="131"/>
      <c r="AA68" s="163"/>
      <c r="AB68" s="130"/>
      <c r="AC68" s="131"/>
      <c r="AD68" s="159"/>
      <c r="AE68" s="161"/>
      <c r="AF68" s="131"/>
      <c r="AG68" s="157"/>
      <c r="AH68" s="161"/>
      <c r="AI68" s="131"/>
      <c r="AJ68" s="159"/>
      <c r="AK68" s="52"/>
      <c r="AL68" s="47"/>
    </row>
    <row r="69" spans="1:38" ht="15" customHeight="1">
      <c r="A69" s="97"/>
      <c r="B69" s="203" t="s">
        <v>46</v>
      </c>
      <c r="C69" s="337">
        <f>SUM(C11:C67)/2</f>
        <v>14</v>
      </c>
      <c r="D69" s="201">
        <f>SUM(D11:D67)/2</f>
        <v>3016.71</v>
      </c>
      <c r="E69" s="201">
        <f>SUM(E11:E67)/2</f>
        <v>996245.35199999996</v>
      </c>
      <c r="F69" s="202" t="s">
        <v>82</v>
      </c>
      <c r="G69" s="201" t="s">
        <v>82</v>
      </c>
      <c r="H69" s="200" t="s">
        <v>82</v>
      </c>
      <c r="I69" s="201">
        <f t="shared" ref="I69:K69" si="28">SUM(I11:I67)/2</f>
        <v>14</v>
      </c>
      <c r="J69" s="201">
        <f t="shared" si="28"/>
        <v>3016.71</v>
      </c>
      <c r="K69" s="338">
        <f t="shared" si="28"/>
        <v>996245.35199999996</v>
      </c>
      <c r="L69" s="337">
        <f>SUM(L11:L67)/2</f>
        <v>3</v>
      </c>
      <c r="M69" s="201">
        <f>SUM(M11:M67)/2</f>
        <v>49</v>
      </c>
      <c r="N69" s="201">
        <f>SUM(N11:N67)/2</f>
        <v>19390.474999999999</v>
      </c>
      <c r="O69" s="202" t="s">
        <v>82</v>
      </c>
      <c r="P69" s="201" t="s">
        <v>82</v>
      </c>
      <c r="Q69" s="200" t="s">
        <v>82</v>
      </c>
      <c r="R69" s="201">
        <f t="shared" ref="R69:T69" si="29">SUM(R11:R67)/2</f>
        <v>3</v>
      </c>
      <c r="S69" s="201">
        <f>SUM(S11:S67)/2</f>
        <v>49</v>
      </c>
      <c r="T69" s="338">
        <f t="shared" si="29"/>
        <v>19390.474999999999</v>
      </c>
      <c r="U69" s="203" t="s">
        <v>46</v>
      </c>
      <c r="V69" s="337">
        <f t="shared" ref="V69:X69" si="30">SUM(V11:V67)/2</f>
        <v>10</v>
      </c>
      <c r="W69" s="201">
        <f t="shared" si="30"/>
        <v>3184.1099999999997</v>
      </c>
      <c r="X69" s="201">
        <f t="shared" si="30"/>
        <v>97676.767999999982</v>
      </c>
      <c r="Y69" s="202" t="s">
        <v>82</v>
      </c>
      <c r="Z69" s="201" t="s">
        <v>82</v>
      </c>
      <c r="AA69" s="200" t="s">
        <v>82</v>
      </c>
      <c r="AB69" s="201" t="s">
        <v>82</v>
      </c>
      <c r="AC69" s="201" t="s">
        <v>82</v>
      </c>
      <c r="AD69" s="338" t="s">
        <v>82</v>
      </c>
      <c r="AE69" s="337">
        <f t="shared" ref="AE69:AJ69" si="31">SUM(AE11:AE67)/2</f>
        <v>74</v>
      </c>
      <c r="AF69" s="201">
        <f t="shared" si="31"/>
        <v>2212</v>
      </c>
      <c r="AG69" s="201">
        <f t="shared" si="31"/>
        <v>447821.33400000003</v>
      </c>
      <c r="AH69" s="337">
        <f t="shared" si="31"/>
        <v>3</v>
      </c>
      <c r="AI69" s="201">
        <f t="shared" si="31"/>
        <v>631.62</v>
      </c>
      <c r="AJ69" s="338">
        <f t="shared" si="31"/>
        <v>20773.313000000002</v>
      </c>
      <c r="AK69" s="52"/>
      <c r="AL69" s="47"/>
    </row>
    <row r="70" spans="1:38" ht="15" customHeight="1">
      <c r="A70" s="47"/>
      <c r="B70" s="52" t="s">
        <v>103</v>
      </c>
      <c r="C70" s="94"/>
      <c r="D70" s="52"/>
      <c r="E70" s="52"/>
      <c r="F70" s="94"/>
      <c r="G70" s="206"/>
      <c r="H70" s="52"/>
      <c r="I70" s="94"/>
      <c r="J70" s="52"/>
      <c r="K70" s="52"/>
      <c r="L70" s="94"/>
      <c r="M70" s="207"/>
      <c r="N70" s="52"/>
      <c r="O70" s="93"/>
      <c r="P70" s="47"/>
      <c r="Q70" s="47"/>
      <c r="R70" s="93"/>
      <c r="S70" s="47"/>
      <c r="T70" s="52"/>
      <c r="U70" s="52"/>
      <c r="V70" s="93"/>
      <c r="W70" s="47"/>
      <c r="X70" s="47"/>
      <c r="Y70" s="93"/>
      <c r="Z70" s="47"/>
      <c r="AA70" s="47"/>
      <c r="AB70" s="93"/>
      <c r="AC70" s="47"/>
      <c r="AD70" s="47"/>
      <c r="AE70" s="93"/>
      <c r="AF70" s="47"/>
      <c r="AG70" s="47"/>
      <c r="AH70" s="93"/>
      <c r="AI70" s="47"/>
      <c r="AJ70" s="52"/>
      <c r="AK70" s="52"/>
      <c r="AL70" s="47"/>
    </row>
    <row r="71" spans="1:38" ht="15" customHeight="1">
      <c r="A71" s="47"/>
      <c r="B71" s="52" t="s">
        <v>182</v>
      </c>
      <c r="C71" s="93"/>
      <c r="D71" s="47"/>
      <c r="E71" s="47"/>
      <c r="F71" s="93"/>
      <c r="G71" s="208"/>
      <c r="H71" s="47"/>
      <c r="I71" s="93"/>
      <c r="J71" s="47"/>
      <c r="K71" s="52"/>
      <c r="L71" s="94"/>
      <c r="M71" s="209"/>
      <c r="N71" s="47"/>
      <c r="O71" s="93"/>
      <c r="P71" s="47"/>
      <c r="Q71" s="47"/>
      <c r="R71" s="93"/>
      <c r="S71" s="47"/>
      <c r="T71" s="52"/>
      <c r="U71" s="52"/>
      <c r="V71" s="93"/>
      <c r="W71" s="47"/>
      <c r="X71" s="47"/>
      <c r="Y71" s="93"/>
      <c r="Z71" s="47"/>
      <c r="AA71" s="47"/>
      <c r="AB71" s="93"/>
      <c r="AC71" s="47"/>
      <c r="AD71" s="47"/>
      <c r="AE71" s="93"/>
      <c r="AF71" s="47"/>
      <c r="AG71" s="47"/>
      <c r="AH71" s="93"/>
      <c r="AI71" s="47"/>
      <c r="AJ71" s="52"/>
      <c r="AK71" s="52"/>
      <c r="AL71" s="47"/>
    </row>
    <row r="72" spans="1:38" ht="15" customHeight="1">
      <c r="A72" s="47"/>
      <c r="B72" s="52" t="s">
        <v>104</v>
      </c>
      <c r="C72" s="93"/>
      <c r="D72" s="47"/>
      <c r="E72" s="47"/>
      <c r="F72" s="93"/>
      <c r="G72" s="208"/>
      <c r="H72" s="47"/>
      <c r="I72" s="93"/>
      <c r="J72" s="47"/>
      <c r="K72" s="52"/>
      <c r="L72" s="94"/>
      <c r="M72" s="209"/>
      <c r="N72" s="47"/>
      <c r="O72" s="93"/>
      <c r="P72" s="47"/>
      <c r="Q72" s="47"/>
      <c r="R72" s="93"/>
      <c r="S72" s="47"/>
      <c r="T72" s="47"/>
      <c r="U72" s="47"/>
      <c r="V72" s="93"/>
      <c r="W72" s="47"/>
      <c r="X72" s="47"/>
      <c r="Y72" s="93"/>
      <c r="Z72" s="47"/>
      <c r="AA72" s="47"/>
      <c r="AB72" s="93"/>
      <c r="AC72" s="47"/>
      <c r="AD72" s="47"/>
      <c r="AE72" s="93"/>
      <c r="AF72" s="47"/>
      <c r="AG72" s="47"/>
      <c r="AH72" s="93"/>
      <c r="AI72" s="47"/>
      <c r="AJ72" s="52"/>
      <c r="AK72" s="52"/>
      <c r="AL72" s="47"/>
    </row>
    <row r="73" spans="1:38">
      <c r="A73" s="47"/>
      <c r="B73" s="47"/>
      <c r="C73" s="93"/>
      <c r="D73" s="47"/>
      <c r="E73" s="47"/>
      <c r="F73" s="93"/>
      <c r="G73" s="208"/>
      <c r="H73" s="47"/>
      <c r="I73" s="93"/>
      <c r="J73" s="47"/>
      <c r="K73" s="52"/>
      <c r="L73" s="94"/>
      <c r="M73" s="209"/>
      <c r="N73" s="47"/>
      <c r="O73" s="93"/>
      <c r="P73" s="47"/>
      <c r="Q73" s="47"/>
      <c r="R73" s="93"/>
      <c r="S73" s="47"/>
      <c r="T73" s="47"/>
      <c r="U73" s="47"/>
      <c r="V73" s="93"/>
      <c r="W73" s="47"/>
      <c r="X73" s="47"/>
      <c r="Y73" s="93"/>
      <c r="Z73" s="47"/>
      <c r="AA73" s="47"/>
      <c r="AB73" s="93"/>
      <c r="AC73" s="47"/>
      <c r="AD73" s="47"/>
      <c r="AE73" s="93"/>
      <c r="AF73" s="47"/>
      <c r="AG73" s="47"/>
      <c r="AH73" s="93"/>
      <c r="AI73" s="47"/>
      <c r="AJ73" s="52"/>
      <c r="AK73" s="52"/>
      <c r="AL73" s="47"/>
    </row>
    <row r="74" spans="1:38">
      <c r="G74" s="211"/>
      <c r="K74" s="81"/>
      <c r="L74" s="212"/>
      <c r="M74" s="213"/>
      <c r="AJ74" s="81"/>
      <c r="AK74" s="81"/>
    </row>
    <row r="75" spans="1:38">
      <c r="G75" s="211"/>
      <c r="K75" s="81"/>
      <c r="L75" s="212"/>
      <c r="M75" s="213"/>
      <c r="AJ75" s="81"/>
      <c r="AK75" s="81"/>
    </row>
    <row r="76" spans="1:38">
      <c r="G76" s="211"/>
      <c r="K76" s="81"/>
      <c r="L76" s="212"/>
      <c r="M76" s="213"/>
      <c r="AJ76" s="81"/>
      <c r="AK76" s="81"/>
    </row>
    <row r="77" spans="1:38">
      <c r="G77" s="211"/>
      <c r="K77" s="81"/>
      <c r="L77" s="212"/>
      <c r="M77" s="213"/>
      <c r="AJ77" s="81"/>
      <c r="AK77" s="81"/>
    </row>
    <row r="78" spans="1:38">
      <c r="G78" s="211"/>
      <c r="K78" s="81"/>
      <c r="L78" s="212"/>
      <c r="M78" s="213"/>
      <c r="AJ78" s="81"/>
      <c r="AK78" s="81"/>
    </row>
    <row r="79" spans="1:38">
      <c r="G79" s="211"/>
      <c r="K79" s="81"/>
      <c r="L79" s="212"/>
      <c r="M79" s="213"/>
      <c r="AJ79" s="81"/>
      <c r="AK79" s="81"/>
    </row>
    <row r="80" spans="1:38">
      <c r="G80" s="211"/>
      <c r="K80" s="81"/>
      <c r="L80" s="212"/>
      <c r="M80" s="213"/>
      <c r="AJ80" s="81"/>
      <c r="AK80" s="81"/>
    </row>
    <row r="81" spans="7:37">
      <c r="G81" s="211"/>
      <c r="M81" s="213"/>
      <c r="AJ81" s="81"/>
      <c r="AK81" s="81"/>
    </row>
    <row r="82" spans="7:37">
      <c r="G82" s="211"/>
      <c r="M82" s="213"/>
      <c r="AJ82" s="81"/>
      <c r="AK82" s="81"/>
    </row>
    <row r="83" spans="7:37">
      <c r="G83" s="211"/>
      <c r="M83" s="213"/>
      <c r="AJ83" s="81"/>
      <c r="AK83" s="81"/>
    </row>
    <row r="84" spans="7:37">
      <c r="G84" s="211"/>
      <c r="M84" s="213"/>
      <c r="AJ84" s="81"/>
      <c r="AK84" s="81"/>
    </row>
    <row r="85" spans="7:37">
      <c r="G85" s="211"/>
      <c r="M85" s="213"/>
      <c r="AJ85" s="81"/>
      <c r="AK85" s="81"/>
    </row>
    <row r="86" spans="7:37">
      <c r="G86" s="211"/>
      <c r="M86" s="213"/>
      <c r="AJ86" s="81"/>
      <c r="AK86" s="81"/>
    </row>
    <row r="87" spans="7:37">
      <c r="G87" s="211"/>
      <c r="M87" s="213"/>
      <c r="AJ87" s="81"/>
      <c r="AK87" s="81"/>
    </row>
    <row r="88" spans="7:37">
      <c r="G88" s="211"/>
      <c r="M88" s="213"/>
      <c r="AJ88" s="81"/>
      <c r="AK88" s="81"/>
    </row>
    <row r="89" spans="7:37">
      <c r="G89" s="211"/>
      <c r="M89" s="213"/>
      <c r="AJ89" s="81"/>
      <c r="AK89" s="81"/>
    </row>
    <row r="90" spans="7:37">
      <c r="G90" s="211"/>
      <c r="M90" s="213"/>
      <c r="AJ90" s="81"/>
      <c r="AK90" s="81"/>
    </row>
    <row r="91" spans="7:37">
      <c r="G91" s="211"/>
      <c r="M91" s="213"/>
      <c r="AJ91" s="81"/>
      <c r="AK91" s="81"/>
    </row>
    <row r="92" spans="7:37">
      <c r="G92" s="211"/>
      <c r="M92" s="213"/>
      <c r="AJ92" s="81"/>
      <c r="AK92" s="81"/>
    </row>
    <row r="93" spans="7:37">
      <c r="G93" s="211"/>
      <c r="M93" s="213"/>
      <c r="AJ93" s="81"/>
      <c r="AK93" s="81"/>
    </row>
    <row r="94" spans="7:37">
      <c r="G94" s="211"/>
      <c r="M94" s="213"/>
      <c r="AJ94" s="81"/>
      <c r="AK94" s="81"/>
    </row>
    <row r="95" spans="7:37">
      <c r="G95" s="211"/>
      <c r="M95" s="213"/>
      <c r="AJ95" s="81"/>
      <c r="AK95" s="81"/>
    </row>
    <row r="96" spans="7:37">
      <c r="G96" s="211"/>
      <c r="M96" s="213"/>
      <c r="AJ96" s="81"/>
      <c r="AK96" s="81"/>
    </row>
    <row r="97" spans="7:37">
      <c r="G97" s="211"/>
      <c r="M97" s="213"/>
      <c r="AJ97" s="81"/>
      <c r="AK97" s="81"/>
    </row>
    <row r="98" spans="7:37">
      <c r="G98" s="211"/>
      <c r="M98" s="213"/>
      <c r="AJ98" s="81"/>
      <c r="AK98" s="81"/>
    </row>
    <row r="99" spans="7:37">
      <c r="G99" s="211"/>
      <c r="M99" s="213"/>
      <c r="AJ99" s="81"/>
      <c r="AK99" s="81"/>
    </row>
    <row r="100" spans="7:37">
      <c r="G100" s="211"/>
      <c r="M100" s="213"/>
      <c r="AJ100" s="81"/>
      <c r="AK100" s="81"/>
    </row>
    <row r="101" spans="7:37">
      <c r="G101" s="211"/>
      <c r="M101" s="213"/>
      <c r="AJ101" s="81"/>
      <c r="AK101" s="81"/>
    </row>
    <row r="102" spans="7:37">
      <c r="G102" s="211"/>
      <c r="M102" s="213"/>
      <c r="AJ102" s="81"/>
      <c r="AK102" s="81"/>
    </row>
    <row r="103" spans="7:37">
      <c r="G103" s="211"/>
      <c r="M103" s="213"/>
      <c r="AJ103" s="81"/>
      <c r="AK103" s="81"/>
    </row>
    <row r="104" spans="7:37">
      <c r="G104" s="211"/>
      <c r="M104" s="213"/>
      <c r="AJ104" s="81"/>
      <c r="AK104" s="81"/>
    </row>
    <row r="105" spans="7:37">
      <c r="G105" s="211"/>
      <c r="M105" s="213"/>
      <c r="AJ105" s="81"/>
      <c r="AK105" s="81"/>
    </row>
    <row r="106" spans="7:37">
      <c r="G106" s="211"/>
      <c r="M106" s="213"/>
      <c r="AJ106" s="81"/>
      <c r="AK106" s="81"/>
    </row>
    <row r="107" spans="7:37">
      <c r="G107" s="211"/>
      <c r="M107" s="213"/>
      <c r="AJ107" s="81"/>
      <c r="AK107" s="81"/>
    </row>
    <row r="108" spans="7:37">
      <c r="G108" s="211"/>
      <c r="M108" s="213"/>
      <c r="AJ108" s="81"/>
      <c r="AK108" s="81"/>
    </row>
    <row r="109" spans="7:37">
      <c r="G109" s="211"/>
      <c r="M109" s="213"/>
      <c r="AJ109" s="81"/>
      <c r="AK109" s="81"/>
    </row>
    <row r="110" spans="7:37">
      <c r="G110" s="211"/>
      <c r="M110" s="213"/>
      <c r="AJ110" s="81"/>
      <c r="AK110" s="81"/>
    </row>
    <row r="111" spans="7:37">
      <c r="G111" s="211"/>
      <c r="M111" s="213"/>
      <c r="AJ111" s="81"/>
      <c r="AK111" s="81"/>
    </row>
    <row r="112" spans="7:37">
      <c r="G112" s="211"/>
      <c r="M112" s="213"/>
      <c r="AJ112" s="81"/>
      <c r="AK112" s="81"/>
    </row>
    <row r="113" spans="7:37">
      <c r="G113" s="211"/>
      <c r="M113" s="213"/>
      <c r="AJ113" s="81"/>
      <c r="AK113" s="81"/>
    </row>
    <row r="114" spans="7:37">
      <c r="G114" s="211"/>
      <c r="M114" s="213"/>
      <c r="AJ114" s="81"/>
      <c r="AK114" s="81"/>
    </row>
    <row r="115" spans="7:37">
      <c r="G115" s="211"/>
      <c r="M115" s="213"/>
      <c r="AJ115" s="81"/>
      <c r="AK115" s="81"/>
    </row>
    <row r="116" spans="7:37">
      <c r="G116" s="211"/>
      <c r="M116" s="213"/>
      <c r="AJ116" s="81"/>
      <c r="AK116" s="81"/>
    </row>
    <row r="117" spans="7:37">
      <c r="G117" s="211"/>
      <c r="M117" s="213"/>
      <c r="AJ117" s="81"/>
      <c r="AK117" s="81"/>
    </row>
    <row r="118" spans="7:37">
      <c r="G118" s="211"/>
      <c r="M118" s="213"/>
      <c r="AJ118" s="81"/>
      <c r="AK118" s="81"/>
    </row>
    <row r="119" spans="7:37">
      <c r="G119" s="211"/>
      <c r="M119" s="213"/>
      <c r="AJ119" s="81"/>
      <c r="AK119" s="81"/>
    </row>
    <row r="120" spans="7:37">
      <c r="G120" s="211"/>
      <c r="M120" s="213"/>
      <c r="AJ120" s="81"/>
      <c r="AK120" s="81"/>
    </row>
    <row r="121" spans="7:37">
      <c r="G121" s="211"/>
      <c r="M121" s="213"/>
      <c r="AJ121" s="81"/>
      <c r="AK121" s="81"/>
    </row>
    <row r="122" spans="7:37">
      <c r="G122" s="211"/>
      <c r="M122" s="213"/>
      <c r="AJ122" s="81"/>
      <c r="AK122" s="81"/>
    </row>
    <row r="123" spans="7:37">
      <c r="G123" s="211"/>
      <c r="M123" s="213"/>
      <c r="AJ123" s="81"/>
      <c r="AK123" s="81"/>
    </row>
    <row r="124" spans="7:37">
      <c r="G124" s="211"/>
      <c r="M124" s="213"/>
      <c r="AJ124" s="81"/>
      <c r="AK124" s="81"/>
    </row>
    <row r="125" spans="7:37">
      <c r="G125" s="211"/>
      <c r="M125" s="213"/>
      <c r="AJ125" s="81"/>
      <c r="AK125" s="81"/>
    </row>
    <row r="126" spans="7:37">
      <c r="G126" s="211"/>
      <c r="M126" s="213"/>
      <c r="AJ126" s="81"/>
      <c r="AK126" s="81"/>
    </row>
    <row r="127" spans="7:37">
      <c r="G127" s="211"/>
      <c r="M127" s="213"/>
      <c r="AJ127" s="81"/>
      <c r="AK127" s="81"/>
    </row>
    <row r="128" spans="7:37">
      <c r="G128" s="211"/>
      <c r="M128" s="213"/>
      <c r="AJ128" s="81"/>
      <c r="AK128" s="81"/>
    </row>
    <row r="129" spans="7:37">
      <c r="G129" s="211"/>
      <c r="M129" s="213"/>
      <c r="AJ129" s="81"/>
      <c r="AK129" s="81"/>
    </row>
    <row r="130" spans="7:37">
      <c r="G130" s="211"/>
      <c r="M130" s="213"/>
      <c r="AJ130" s="81"/>
      <c r="AK130" s="81"/>
    </row>
    <row r="131" spans="7:37">
      <c r="G131" s="211"/>
      <c r="M131" s="213"/>
      <c r="AJ131" s="81"/>
      <c r="AK131" s="81"/>
    </row>
    <row r="132" spans="7:37">
      <c r="G132" s="211"/>
      <c r="M132" s="213"/>
      <c r="AJ132" s="81"/>
      <c r="AK132" s="81"/>
    </row>
    <row r="133" spans="7:37">
      <c r="G133" s="211"/>
      <c r="M133" s="213"/>
      <c r="AJ133" s="81"/>
      <c r="AK133" s="81"/>
    </row>
    <row r="134" spans="7:37">
      <c r="G134" s="211"/>
      <c r="M134" s="213"/>
      <c r="AJ134" s="81"/>
      <c r="AK134" s="81"/>
    </row>
    <row r="135" spans="7:37">
      <c r="G135" s="211"/>
      <c r="M135" s="213"/>
      <c r="AJ135" s="81"/>
      <c r="AK135" s="81"/>
    </row>
    <row r="136" spans="7:37">
      <c r="G136" s="211"/>
      <c r="M136" s="213"/>
      <c r="AJ136" s="81"/>
      <c r="AK136" s="81"/>
    </row>
    <row r="137" spans="7:37">
      <c r="G137" s="211"/>
      <c r="M137" s="213"/>
      <c r="AJ137" s="81"/>
      <c r="AK137" s="81"/>
    </row>
    <row r="138" spans="7:37">
      <c r="G138" s="211"/>
      <c r="M138" s="213"/>
      <c r="AJ138" s="81"/>
      <c r="AK138" s="81"/>
    </row>
    <row r="139" spans="7:37">
      <c r="G139" s="211"/>
      <c r="M139" s="213"/>
      <c r="AJ139" s="81"/>
      <c r="AK139" s="81"/>
    </row>
    <row r="140" spans="7:37">
      <c r="G140" s="211"/>
      <c r="M140" s="213"/>
      <c r="AJ140" s="81"/>
      <c r="AK140" s="81"/>
    </row>
    <row r="141" spans="7:37">
      <c r="G141" s="211"/>
      <c r="M141" s="213"/>
      <c r="AJ141" s="81"/>
      <c r="AK141" s="81"/>
    </row>
    <row r="142" spans="7:37">
      <c r="G142" s="211"/>
      <c r="M142" s="213"/>
      <c r="AJ142" s="81"/>
      <c r="AK142" s="81"/>
    </row>
    <row r="143" spans="7:37">
      <c r="G143" s="211"/>
      <c r="M143" s="213"/>
      <c r="AJ143" s="81"/>
      <c r="AK143" s="81"/>
    </row>
    <row r="144" spans="7:37">
      <c r="G144" s="211"/>
      <c r="M144" s="213"/>
      <c r="AJ144" s="81"/>
      <c r="AK144" s="81"/>
    </row>
    <row r="145" spans="7:37">
      <c r="G145" s="211"/>
      <c r="M145" s="213"/>
      <c r="AJ145" s="81"/>
      <c r="AK145" s="81"/>
    </row>
    <row r="146" spans="7:37">
      <c r="G146" s="211"/>
      <c r="M146" s="213"/>
      <c r="AJ146" s="81"/>
      <c r="AK146" s="81"/>
    </row>
    <row r="147" spans="7:37">
      <c r="G147" s="211"/>
      <c r="M147" s="213"/>
      <c r="AJ147" s="81"/>
      <c r="AK147" s="81"/>
    </row>
    <row r="148" spans="7:37">
      <c r="G148" s="211"/>
      <c r="M148" s="213"/>
      <c r="AJ148" s="81"/>
      <c r="AK148" s="81"/>
    </row>
    <row r="149" spans="7:37">
      <c r="G149" s="211"/>
      <c r="M149" s="213"/>
      <c r="AJ149" s="81"/>
      <c r="AK149" s="81"/>
    </row>
    <row r="150" spans="7:37">
      <c r="G150" s="211"/>
      <c r="M150" s="213"/>
      <c r="AJ150" s="81"/>
      <c r="AK150" s="81"/>
    </row>
    <row r="151" spans="7:37">
      <c r="G151" s="211"/>
      <c r="M151" s="213"/>
      <c r="AJ151" s="81"/>
      <c r="AK151" s="81"/>
    </row>
    <row r="152" spans="7:37">
      <c r="G152" s="211"/>
      <c r="M152" s="213"/>
      <c r="AJ152" s="81"/>
      <c r="AK152" s="81"/>
    </row>
    <row r="153" spans="7:37">
      <c r="G153" s="211"/>
      <c r="M153" s="213"/>
      <c r="AJ153" s="81"/>
      <c r="AK153" s="81"/>
    </row>
    <row r="154" spans="7:37">
      <c r="G154" s="211"/>
      <c r="M154" s="213"/>
      <c r="AJ154" s="81"/>
      <c r="AK154" s="81"/>
    </row>
    <row r="155" spans="7:37">
      <c r="G155" s="211"/>
      <c r="M155" s="213"/>
      <c r="AJ155" s="81"/>
      <c r="AK155" s="81"/>
    </row>
    <row r="156" spans="7:37">
      <c r="G156" s="211"/>
      <c r="M156" s="213"/>
      <c r="AJ156" s="81"/>
      <c r="AK156" s="81"/>
    </row>
    <row r="157" spans="7:37">
      <c r="G157" s="211"/>
      <c r="M157" s="213"/>
      <c r="AJ157" s="81"/>
      <c r="AK157" s="81"/>
    </row>
    <row r="158" spans="7:37">
      <c r="G158" s="211"/>
      <c r="M158" s="213"/>
      <c r="AJ158" s="81"/>
      <c r="AK158" s="81"/>
    </row>
    <row r="159" spans="7:37">
      <c r="G159" s="211"/>
      <c r="M159" s="213"/>
      <c r="AJ159" s="81"/>
      <c r="AK159" s="81"/>
    </row>
    <row r="160" spans="7:37">
      <c r="G160" s="211"/>
      <c r="M160" s="213"/>
      <c r="AJ160" s="81"/>
      <c r="AK160" s="81"/>
    </row>
    <row r="161" spans="7:37">
      <c r="G161" s="211"/>
      <c r="M161" s="213"/>
      <c r="AJ161" s="81"/>
      <c r="AK161" s="81"/>
    </row>
    <row r="162" spans="7:37">
      <c r="G162" s="211"/>
      <c r="M162" s="213"/>
      <c r="AJ162" s="81"/>
      <c r="AK162" s="81"/>
    </row>
    <row r="163" spans="7:37">
      <c r="G163" s="211"/>
      <c r="M163" s="213"/>
      <c r="AJ163" s="81"/>
      <c r="AK163" s="81"/>
    </row>
    <row r="164" spans="7:37">
      <c r="G164" s="211"/>
      <c r="M164" s="213"/>
      <c r="AJ164" s="81"/>
      <c r="AK164" s="81"/>
    </row>
    <row r="165" spans="7:37">
      <c r="G165" s="211"/>
      <c r="M165" s="213"/>
      <c r="AJ165" s="81"/>
      <c r="AK165" s="81"/>
    </row>
    <row r="166" spans="7:37">
      <c r="G166" s="211"/>
      <c r="M166" s="213"/>
      <c r="AJ166" s="81"/>
      <c r="AK166" s="81"/>
    </row>
    <row r="167" spans="7:37">
      <c r="G167" s="211"/>
      <c r="M167" s="213"/>
      <c r="AJ167" s="81"/>
      <c r="AK167" s="81"/>
    </row>
    <row r="168" spans="7:37">
      <c r="G168" s="211"/>
      <c r="M168" s="213"/>
      <c r="AJ168" s="81"/>
      <c r="AK168" s="81"/>
    </row>
    <row r="169" spans="7:37">
      <c r="G169" s="211"/>
      <c r="M169" s="213"/>
      <c r="AJ169" s="81"/>
      <c r="AK169" s="81"/>
    </row>
    <row r="170" spans="7:37">
      <c r="G170" s="211"/>
      <c r="M170" s="213"/>
      <c r="AJ170" s="81"/>
      <c r="AK170" s="81"/>
    </row>
    <row r="171" spans="7:37">
      <c r="G171" s="211"/>
      <c r="M171" s="213"/>
      <c r="AJ171" s="81"/>
      <c r="AK171" s="81"/>
    </row>
    <row r="172" spans="7:37">
      <c r="G172" s="211"/>
      <c r="M172" s="213"/>
      <c r="AJ172" s="81"/>
      <c r="AK172" s="81"/>
    </row>
    <row r="173" spans="7:37">
      <c r="G173" s="211"/>
      <c r="M173" s="213"/>
      <c r="AJ173" s="81"/>
      <c r="AK173" s="81"/>
    </row>
    <row r="174" spans="7:37">
      <c r="G174" s="211"/>
      <c r="M174" s="213"/>
      <c r="AJ174" s="81"/>
      <c r="AK174" s="81"/>
    </row>
    <row r="175" spans="7:37">
      <c r="G175" s="211"/>
      <c r="M175" s="213"/>
      <c r="AJ175" s="81"/>
      <c r="AK175" s="81"/>
    </row>
    <row r="176" spans="7:37">
      <c r="G176" s="211"/>
      <c r="M176" s="213"/>
      <c r="AJ176" s="81"/>
      <c r="AK176" s="81"/>
    </row>
    <row r="177" spans="7:37">
      <c r="G177" s="211"/>
      <c r="M177" s="213"/>
      <c r="AJ177" s="81"/>
      <c r="AK177" s="81"/>
    </row>
    <row r="178" spans="7:37">
      <c r="G178" s="211"/>
      <c r="M178" s="213"/>
      <c r="AJ178" s="81"/>
      <c r="AK178" s="81"/>
    </row>
    <row r="179" spans="7:37">
      <c r="G179" s="211"/>
      <c r="M179" s="213"/>
      <c r="AJ179" s="81"/>
      <c r="AK179" s="81"/>
    </row>
    <row r="180" spans="7:37">
      <c r="G180" s="211"/>
      <c r="M180" s="213"/>
      <c r="AJ180" s="81"/>
      <c r="AK180" s="81"/>
    </row>
    <row r="181" spans="7:37">
      <c r="G181" s="211"/>
      <c r="M181" s="213"/>
      <c r="AJ181" s="81"/>
      <c r="AK181" s="81"/>
    </row>
    <row r="182" spans="7:37">
      <c r="G182" s="211"/>
      <c r="M182" s="213"/>
      <c r="AJ182" s="81"/>
      <c r="AK182" s="81"/>
    </row>
    <row r="183" spans="7:37">
      <c r="G183" s="211"/>
      <c r="M183" s="213"/>
      <c r="AJ183" s="81"/>
      <c r="AK183" s="81"/>
    </row>
    <row r="184" spans="7:37">
      <c r="G184" s="211"/>
      <c r="M184" s="213"/>
      <c r="AJ184" s="81"/>
      <c r="AK184" s="81"/>
    </row>
    <row r="185" spans="7:37">
      <c r="G185" s="211"/>
      <c r="M185" s="213"/>
      <c r="AJ185" s="81"/>
      <c r="AK185" s="81"/>
    </row>
    <row r="186" spans="7:37">
      <c r="G186" s="211"/>
      <c r="M186" s="213"/>
      <c r="AJ186" s="81"/>
      <c r="AK186" s="81"/>
    </row>
    <row r="187" spans="7:37">
      <c r="G187" s="211"/>
      <c r="M187" s="213"/>
      <c r="AJ187" s="81"/>
      <c r="AK187" s="81"/>
    </row>
    <row r="188" spans="7:37">
      <c r="G188" s="211"/>
      <c r="M188" s="213"/>
      <c r="AJ188" s="81"/>
      <c r="AK188" s="81"/>
    </row>
    <row r="189" spans="7:37">
      <c r="G189" s="211"/>
      <c r="M189" s="213"/>
      <c r="AJ189" s="81"/>
      <c r="AK189" s="81"/>
    </row>
    <row r="190" spans="7:37">
      <c r="G190" s="211"/>
      <c r="M190" s="213"/>
      <c r="AJ190" s="81"/>
      <c r="AK190" s="81"/>
    </row>
    <row r="191" spans="7:37">
      <c r="G191" s="211"/>
      <c r="M191" s="213"/>
      <c r="AJ191" s="81"/>
      <c r="AK191" s="81"/>
    </row>
    <row r="192" spans="7:37">
      <c r="G192" s="211"/>
      <c r="M192" s="213"/>
      <c r="AJ192" s="81"/>
      <c r="AK192" s="81"/>
    </row>
    <row r="193" spans="7:37">
      <c r="G193" s="211"/>
      <c r="M193" s="213"/>
      <c r="AJ193" s="81"/>
      <c r="AK193" s="81"/>
    </row>
    <row r="194" spans="7:37">
      <c r="G194" s="211"/>
      <c r="M194" s="213"/>
      <c r="AJ194" s="81"/>
      <c r="AK194" s="81"/>
    </row>
    <row r="195" spans="7:37">
      <c r="G195" s="211"/>
      <c r="M195" s="213"/>
      <c r="AJ195" s="81"/>
      <c r="AK195" s="81"/>
    </row>
    <row r="196" spans="7:37">
      <c r="G196" s="211"/>
      <c r="M196" s="213"/>
      <c r="AJ196" s="81"/>
      <c r="AK196" s="81"/>
    </row>
    <row r="197" spans="7:37">
      <c r="G197" s="211"/>
      <c r="M197" s="213"/>
      <c r="AJ197" s="81"/>
      <c r="AK197" s="81"/>
    </row>
    <row r="198" spans="7:37">
      <c r="G198" s="211"/>
      <c r="M198" s="213"/>
      <c r="AJ198" s="81"/>
      <c r="AK198" s="81"/>
    </row>
    <row r="199" spans="7:37">
      <c r="G199" s="211"/>
      <c r="M199" s="213"/>
      <c r="AJ199" s="81"/>
      <c r="AK199" s="81"/>
    </row>
    <row r="200" spans="7:37">
      <c r="G200" s="211"/>
      <c r="M200" s="213"/>
      <c r="AJ200" s="81"/>
      <c r="AK200" s="81"/>
    </row>
    <row r="201" spans="7:37">
      <c r="G201" s="211"/>
      <c r="M201" s="213"/>
      <c r="AJ201" s="81"/>
      <c r="AK201" s="81"/>
    </row>
    <row r="202" spans="7:37">
      <c r="G202" s="211"/>
      <c r="M202" s="213"/>
      <c r="AJ202" s="81"/>
      <c r="AK202" s="81"/>
    </row>
    <row r="203" spans="7:37">
      <c r="G203" s="211"/>
      <c r="M203" s="213"/>
      <c r="AJ203" s="81"/>
      <c r="AK203" s="81"/>
    </row>
    <row r="204" spans="7:37">
      <c r="G204" s="211"/>
      <c r="M204" s="213"/>
      <c r="AJ204" s="81"/>
      <c r="AK204" s="81"/>
    </row>
    <row r="205" spans="7:37">
      <c r="G205" s="211"/>
      <c r="M205" s="213"/>
      <c r="AJ205" s="81"/>
      <c r="AK205" s="81"/>
    </row>
    <row r="206" spans="7:37">
      <c r="G206" s="211"/>
      <c r="M206" s="213"/>
      <c r="AJ206" s="81"/>
      <c r="AK206" s="81"/>
    </row>
    <row r="207" spans="7:37">
      <c r="G207" s="211"/>
      <c r="M207" s="213"/>
      <c r="AJ207" s="81"/>
      <c r="AK207" s="81"/>
    </row>
    <row r="208" spans="7:37">
      <c r="G208" s="211"/>
      <c r="M208" s="213"/>
      <c r="AJ208" s="81"/>
      <c r="AK208" s="81"/>
    </row>
    <row r="209" spans="7:37">
      <c r="G209" s="211"/>
      <c r="M209" s="213"/>
      <c r="AJ209" s="81"/>
      <c r="AK209" s="81"/>
    </row>
    <row r="210" spans="7:37">
      <c r="G210" s="211"/>
      <c r="M210" s="213"/>
      <c r="AJ210" s="81"/>
      <c r="AK210" s="81"/>
    </row>
    <row r="211" spans="7:37">
      <c r="G211" s="211"/>
      <c r="M211" s="213"/>
      <c r="AJ211" s="81"/>
      <c r="AK211" s="81"/>
    </row>
    <row r="212" spans="7:37">
      <c r="G212" s="211"/>
      <c r="M212" s="213"/>
      <c r="AJ212" s="81"/>
      <c r="AK212" s="81"/>
    </row>
    <row r="213" spans="7:37">
      <c r="G213" s="211"/>
      <c r="M213" s="213"/>
      <c r="AJ213" s="81"/>
      <c r="AK213" s="81"/>
    </row>
    <row r="214" spans="7:37">
      <c r="G214" s="211"/>
      <c r="M214" s="213"/>
      <c r="AJ214" s="81"/>
      <c r="AK214" s="81"/>
    </row>
    <row r="215" spans="7:37">
      <c r="G215" s="211"/>
      <c r="M215" s="213"/>
      <c r="AJ215" s="81"/>
      <c r="AK215" s="81"/>
    </row>
    <row r="216" spans="7:37">
      <c r="G216" s="211"/>
      <c r="M216" s="213"/>
      <c r="AJ216" s="81"/>
      <c r="AK216" s="81"/>
    </row>
    <row r="217" spans="7:37">
      <c r="G217" s="211"/>
      <c r="M217" s="213"/>
      <c r="AJ217" s="81"/>
      <c r="AK217" s="81"/>
    </row>
    <row r="218" spans="7:37">
      <c r="G218" s="211"/>
      <c r="M218" s="213"/>
      <c r="AJ218" s="81"/>
      <c r="AK218" s="81"/>
    </row>
    <row r="219" spans="7:37">
      <c r="G219" s="211"/>
      <c r="M219" s="213"/>
      <c r="AJ219" s="81"/>
      <c r="AK219" s="81"/>
    </row>
    <row r="220" spans="7:37">
      <c r="G220" s="211"/>
      <c r="M220" s="213"/>
      <c r="AJ220" s="81"/>
      <c r="AK220" s="81"/>
    </row>
    <row r="221" spans="7:37">
      <c r="G221" s="211"/>
      <c r="M221" s="213"/>
      <c r="AJ221" s="81"/>
      <c r="AK221" s="81"/>
    </row>
    <row r="222" spans="7:37">
      <c r="G222" s="211"/>
      <c r="M222" s="213"/>
      <c r="AJ222" s="81"/>
      <c r="AK222" s="81"/>
    </row>
    <row r="223" spans="7:37">
      <c r="G223" s="211"/>
      <c r="M223" s="213"/>
      <c r="AJ223" s="81"/>
      <c r="AK223" s="81"/>
    </row>
    <row r="224" spans="7:37">
      <c r="G224" s="211"/>
      <c r="M224" s="213"/>
      <c r="AJ224" s="81"/>
      <c r="AK224" s="81"/>
    </row>
    <row r="225" spans="7:37">
      <c r="G225" s="211"/>
      <c r="M225" s="213"/>
      <c r="AJ225" s="81"/>
      <c r="AK225" s="81"/>
    </row>
    <row r="226" spans="7:37">
      <c r="G226" s="211"/>
      <c r="M226" s="213"/>
      <c r="AJ226" s="81"/>
      <c r="AK226" s="81"/>
    </row>
    <row r="227" spans="7:37">
      <c r="G227" s="211"/>
      <c r="M227" s="213"/>
      <c r="AJ227" s="81"/>
      <c r="AK227" s="81"/>
    </row>
    <row r="228" spans="7:37">
      <c r="G228" s="211"/>
      <c r="M228" s="213"/>
      <c r="AJ228" s="81"/>
      <c r="AK228" s="81"/>
    </row>
    <row r="229" spans="7:37">
      <c r="G229" s="211"/>
      <c r="M229" s="213"/>
      <c r="AJ229" s="81"/>
      <c r="AK229" s="81"/>
    </row>
    <row r="230" spans="7:37">
      <c r="G230" s="211"/>
      <c r="M230" s="213"/>
      <c r="AJ230" s="81"/>
      <c r="AK230" s="81"/>
    </row>
    <row r="231" spans="7:37">
      <c r="G231" s="211"/>
      <c r="M231" s="213"/>
      <c r="AJ231" s="81"/>
      <c r="AK231" s="81"/>
    </row>
    <row r="232" spans="7:37">
      <c r="G232" s="211"/>
      <c r="M232" s="213"/>
      <c r="AJ232" s="81"/>
      <c r="AK232" s="81"/>
    </row>
    <row r="233" spans="7:37">
      <c r="G233" s="211"/>
      <c r="M233" s="213"/>
      <c r="AJ233" s="81"/>
      <c r="AK233" s="81"/>
    </row>
    <row r="234" spans="7:37">
      <c r="G234" s="211"/>
      <c r="M234" s="213"/>
      <c r="AJ234" s="81"/>
      <c r="AK234" s="81"/>
    </row>
    <row r="235" spans="7:37">
      <c r="G235" s="211"/>
      <c r="M235" s="213"/>
      <c r="AJ235" s="81"/>
      <c r="AK235" s="81"/>
    </row>
    <row r="236" spans="7:37">
      <c r="G236" s="211"/>
      <c r="M236" s="213"/>
      <c r="AJ236" s="81"/>
      <c r="AK236" s="81"/>
    </row>
    <row r="237" spans="7:37">
      <c r="G237" s="211"/>
      <c r="M237" s="213"/>
      <c r="AJ237" s="81"/>
      <c r="AK237" s="81"/>
    </row>
    <row r="238" spans="7:37">
      <c r="G238" s="211"/>
      <c r="M238" s="213"/>
      <c r="AJ238" s="81"/>
      <c r="AK238" s="81"/>
    </row>
    <row r="239" spans="7:37">
      <c r="G239" s="211"/>
      <c r="M239" s="213"/>
      <c r="AJ239" s="81"/>
      <c r="AK239" s="81"/>
    </row>
    <row r="240" spans="7:37">
      <c r="G240" s="211"/>
      <c r="M240" s="213"/>
      <c r="AJ240" s="81"/>
      <c r="AK240" s="81"/>
    </row>
    <row r="241" spans="7:37">
      <c r="G241" s="211"/>
      <c r="M241" s="213"/>
      <c r="AJ241" s="81"/>
      <c r="AK241" s="81"/>
    </row>
    <row r="242" spans="7:37">
      <c r="G242" s="211"/>
      <c r="M242" s="213"/>
      <c r="AJ242" s="81"/>
      <c r="AK242" s="81"/>
    </row>
    <row r="243" spans="7:37">
      <c r="G243" s="211"/>
      <c r="M243" s="213"/>
      <c r="AJ243" s="81"/>
      <c r="AK243" s="81"/>
    </row>
    <row r="244" spans="7:37">
      <c r="G244" s="211"/>
      <c r="M244" s="213"/>
      <c r="AJ244" s="81"/>
      <c r="AK244" s="81"/>
    </row>
    <row r="245" spans="7:37">
      <c r="G245" s="211"/>
      <c r="M245" s="213"/>
      <c r="AJ245" s="81"/>
      <c r="AK245" s="81"/>
    </row>
    <row r="246" spans="7:37">
      <c r="G246" s="211"/>
      <c r="M246" s="213"/>
      <c r="AJ246" s="81"/>
      <c r="AK246" s="81"/>
    </row>
    <row r="247" spans="7:37">
      <c r="G247" s="211"/>
      <c r="M247" s="213"/>
      <c r="AJ247" s="81"/>
      <c r="AK247" s="81"/>
    </row>
    <row r="248" spans="7:37">
      <c r="G248" s="211"/>
      <c r="M248" s="213"/>
      <c r="AJ248" s="81"/>
      <c r="AK248" s="81"/>
    </row>
    <row r="249" spans="7:37">
      <c r="G249" s="211"/>
      <c r="M249" s="213"/>
      <c r="AJ249" s="81"/>
      <c r="AK249" s="81"/>
    </row>
    <row r="250" spans="7:37">
      <c r="G250" s="211"/>
      <c r="M250" s="213"/>
      <c r="AJ250" s="81"/>
      <c r="AK250" s="81"/>
    </row>
    <row r="251" spans="7:37">
      <c r="G251" s="211"/>
      <c r="M251" s="213"/>
      <c r="AJ251" s="81"/>
      <c r="AK251" s="81"/>
    </row>
    <row r="252" spans="7:37">
      <c r="G252" s="211"/>
      <c r="M252" s="213"/>
      <c r="AJ252" s="81"/>
      <c r="AK252" s="81"/>
    </row>
    <row r="253" spans="7:37">
      <c r="G253" s="211"/>
      <c r="M253" s="213"/>
      <c r="AJ253" s="81"/>
      <c r="AK253" s="81"/>
    </row>
    <row r="254" spans="7:37">
      <c r="G254" s="211"/>
      <c r="M254" s="213"/>
      <c r="AJ254" s="81"/>
      <c r="AK254" s="81"/>
    </row>
    <row r="255" spans="7:37">
      <c r="G255" s="211"/>
      <c r="M255" s="213"/>
      <c r="AJ255" s="81"/>
      <c r="AK255" s="81"/>
    </row>
    <row r="256" spans="7:37">
      <c r="G256" s="211"/>
      <c r="M256" s="213"/>
      <c r="AJ256" s="81"/>
      <c r="AK256" s="81"/>
    </row>
    <row r="257" spans="7:37">
      <c r="G257" s="211"/>
      <c r="M257" s="213"/>
      <c r="AJ257" s="81"/>
      <c r="AK257" s="81"/>
    </row>
    <row r="258" spans="7:37">
      <c r="G258" s="211"/>
      <c r="M258" s="213"/>
      <c r="AJ258" s="81"/>
      <c r="AK258" s="81"/>
    </row>
    <row r="259" spans="7:37">
      <c r="G259" s="211"/>
      <c r="M259" s="213"/>
      <c r="AJ259" s="81"/>
      <c r="AK259" s="81"/>
    </row>
    <row r="260" spans="7:37">
      <c r="G260" s="211"/>
      <c r="M260" s="213"/>
      <c r="AJ260" s="81"/>
      <c r="AK260" s="81"/>
    </row>
    <row r="261" spans="7:37">
      <c r="G261" s="211"/>
      <c r="M261" s="213"/>
      <c r="AJ261" s="81"/>
      <c r="AK261" s="81"/>
    </row>
    <row r="262" spans="7:37">
      <c r="G262" s="211"/>
      <c r="M262" s="213"/>
      <c r="AJ262" s="81"/>
      <c r="AK262" s="81"/>
    </row>
    <row r="263" spans="7:37">
      <c r="G263" s="211"/>
      <c r="M263" s="213"/>
      <c r="AJ263" s="81"/>
      <c r="AK263" s="81"/>
    </row>
    <row r="264" spans="7:37">
      <c r="G264" s="211"/>
      <c r="M264" s="213"/>
      <c r="AJ264" s="81"/>
      <c r="AK264" s="81"/>
    </row>
    <row r="265" spans="7:37">
      <c r="G265" s="211"/>
      <c r="M265" s="213"/>
      <c r="AJ265" s="81"/>
      <c r="AK265" s="81"/>
    </row>
    <row r="266" spans="7:37">
      <c r="G266" s="211"/>
      <c r="M266" s="213"/>
      <c r="AJ266" s="81"/>
      <c r="AK266" s="81"/>
    </row>
    <row r="267" spans="7:37">
      <c r="G267" s="211"/>
      <c r="M267" s="213"/>
      <c r="AJ267" s="81"/>
      <c r="AK267" s="81"/>
    </row>
    <row r="268" spans="7:37">
      <c r="G268" s="211"/>
      <c r="M268" s="213"/>
      <c r="AJ268" s="81"/>
      <c r="AK268" s="81"/>
    </row>
    <row r="269" spans="7:37">
      <c r="G269" s="211"/>
      <c r="M269" s="213"/>
      <c r="AJ269" s="81"/>
      <c r="AK269" s="81"/>
    </row>
    <row r="270" spans="7:37">
      <c r="G270" s="211"/>
      <c r="M270" s="213"/>
      <c r="AJ270" s="81"/>
      <c r="AK270" s="81"/>
    </row>
    <row r="271" spans="7:37">
      <c r="G271" s="211"/>
      <c r="M271" s="213"/>
      <c r="AJ271" s="81"/>
      <c r="AK271" s="81"/>
    </row>
    <row r="272" spans="7:37">
      <c r="G272" s="211"/>
      <c r="M272" s="213"/>
      <c r="AJ272" s="81"/>
      <c r="AK272" s="81"/>
    </row>
    <row r="273" spans="7:37">
      <c r="G273" s="211"/>
      <c r="M273" s="213"/>
      <c r="AJ273" s="81"/>
      <c r="AK273" s="81"/>
    </row>
    <row r="274" spans="7:37">
      <c r="G274" s="211"/>
      <c r="M274" s="213"/>
      <c r="AJ274" s="81"/>
      <c r="AK274" s="81"/>
    </row>
    <row r="275" spans="7:37">
      <c r="G275" s="211"/>
      <c r="M275" s="213"/>
      <c r="AJ275" s="81"/>
      <c r="AK275" s="81"/>
    </row>
    <row r="276" spans="7:37">
      <c r="G276" s="211"/>
      <c r="M276" s="213"/>
      <c r="AJ276" s="81"/>
      <c r="AK276" s="81"/>
    </row>
    <row r="277" spans="7:37">
      <c r="G277" s="211"/>
      <c r="M277" s="213"/>
      <c r="AJ277" s="81"/>
      <c r="AK277" s="81"/>
    </row>
    <row r="278" spans="7:37">
      <c r="G278" s="211"/>
      <c r="M278" s="213"/>
      <c r="AJ278" s="81"/>
      <c r="AK278" s="81"/>
    </row>
    <row r="279" spans="7:37">
      <c r="G279" s="211"/>
      <c r="M279" s="213"/>
      <c r="AJ279" s="81"/>
      <c r="AK279" s="81"/>
    </row>
    <row r="280" spans="7:37">
      <c r="G280" s="211"/>
      <c r="M280" s="213"/>
      <c r="AJ280" s="81"/>
      <c r="AK280" s="81"/>
    </row>
    <row r="281" spans="7:37">
      <c r="G281" s="211"/>
      <c r="M281" s="213"/>
      <c r="AJ281" s="81"/>
      <c r="AK281" s="81"/>
    </row>
    <row r="282" spans="7:37">
      <c r="G282" s="211"/>
      <c r="M282" s="213"/>
      <c r="AJ282" s="81"/>
      <c r="AK282" s="81"/>
    </row>
    <row r="283" spans="7:37">
      <c r="G283" s="211"/>
      <c r="M283" s="213"/>
      <c r="AJ283" s="81"/>
      <c r="AK283" s="81"/>
    </row>
    <row r="284" spans="7:37">
      <c r="G284" s="211"/>
      <c r="M284" s="213"/>
      <c r="AJ284" s="81"/>
      <c r="AK284" s="81"/>
    </row>
    <row r="285" spans="7:37">
      <c r="G285" s="211"/>
      <c r="M285" s="213"/>
      <c r="AJ285" s="81"/>
      <c r="AK285" s="81"/>
    </row>
    <row r="286" spans="7:37">
      <c r="G286" s="211"/>
      <c r="M286" s="213"/>
      <c r="AJ286" s="81"/>
      <c r="AK286" s="81"/>
    </row>
    <row r="287" spans="7:37">
      <c r="G287" s="211"/>
      <c r="M287" s="213"/>
      <c r="AJ287" s="81"/>
      <c r="AK287" s="81"/>
    </row>
    <row r="288" spans="7:37">
      <c r="G288" s="211"/>
      <c r="M288" s="213"/>
      <c r="AJ288" s="81"/>
      <c r="AK288" s="81"/>
    </row>
    <row r="289" spans="7:37">
      <c r="G289" s="211"/>
      <c r="M289" s="213"/>
      <c r="AJ289" s="81"/>
      <c r="AK289" s="81"/>
    </row>
    <row r="290" spans="7:37">
      <c r="G290" s="211"/>
      <c r="M290" s="213"/>
      <c r="AJ290" s="81"/>
      <c r="AK290" s="81"/>
    </row>
    <row r="291" spans="7:37">
      <c r="G291" s="211"/>
      <c r="M291" s="213"/>
      <c r="AJ291" s="81"/>
      <c r="AK291" s="81"/>
    </row>
    <row r="292" spans="7:37">
      <c r="G292" s="211"/>
      <c r="M292" s="213"/>
      <c r="AJ292" s="81"/>
      <c r="AK292" s="81"/>
    </row>
    <row r="293" spans="7:37">
      <c r="G293" s="211"/>
      <c r="M293" s="213"/>
      <c r="AJ293" s="81"/>
      <c r="AK293" s="81"/>
    </row>
    <row r="294" spans="7:37">
      <c r="G294" s="211"/>
      <c r="M294" s="213"/>
      <c r="AJ294" s="81"/>
      <c r="AK294" s="81"/>
    </row>
    <row r="295" spans="7:37">
      <c r="G295" s="211"/>
      <c r="M295" s="213"/>
      <c r="AJ295" s="81"/>
      <c r="AK295" s="81"/>
    </row>
    <row r="296" spans="7:37">
      <c r="G296" s="211"/>
      <c r="M296" s="213"/>
      <c r="AJ296" s="81"/>
      <c r="AK296" s="81"/>
    </row>
    <row r="297" spans="7:37">
      <c r="G297" s="211"/>
      <c r="M297" s="213"/>
      <c r="AJ297" s="81"/>
      <c r="AK297" s="81"/>
    </row>
    <row r="298" spans="7:37">
      <c r="G298" s="211"/>
      <c r="M298" s="213"/>
      <c r="AJ298" s="81"/>
      <c r="AK298" s="81"/>
    </row>
    <row r="299" spans="7:37">
      <c r="G299" s="211"/>
      <c r="M299" s="213"/>
      <c r="AJ299" s="81"/>
      <c r="AK299" s="81"/>
    </row>
    <row r="300" spans="7:37">
      <c r="G300" s="211"/>
      <c r="M300" s="213"/>
      <c r="AJ300" s="81"/>
      <c r="AK300" s="81"/>
    </row>
    <row r="301" spans="7:37">
      <c r="G301" s="211"/>
      <c r="M301" s="213"/>
      <c r="AJ301" s="81"/>
      <c r="AK301" s="81"/>
    </row>
    <row r="302" spans="7:37">
      <c r="G302" s="211"/>
      <c r="M302" s="213"/>
      <c r="AJ302" s="81"/>
      <c r="AK302" s="81"/>
    </row>
    <row r="303" spans="7:37">
      <c r="G303" s="211"/>
      <c r="M303" s="213"/>
      <c r="AJ303" s="81"/>
      <c r="AK303" s="81"/>
    </row>
    <row r="304" spans="7:37">
      <c r="G304" s="211"/>
      <c r="M304" s="213"/>
      <c r="AJ304" s="81"/>
      <c r="AK304" s="81"/>
    </row>
    <row r="305" spans="7:37">
      <c r="G305" s="211"/>
      <c r="M305" s="213"/>
      <c r="AJ305" s="81"/>
      <c r="AK305" s="81"/>
    </row>
    <row r="306" spans="7:37">
      <c r="G306" s="211"/>
      <c r="M306" s="213"/>
      <c r="AJ306" s="81"/>
      <c r="AK306" s="81"/>
    </row>
    <row r="307" spans="7:37">
      <c r="G307" s="211"/>
      <c r="M307" s="213"/>
      <c r="AJ307" s="81"/>
      <c r="AK307" s="81"/>
    </row>
    <row r="308" spans="7:37">
      <c r="G308" s="211"/>
      <c r="M308" s="213"/>
      <c r="AJ308" s="81"/>
      <c r="AK308" s="81"/>
    </row>
    <row r="309" spans="7:37">
      <c r="G309" s="211"/>
      <c r="M309" s="213"/>
      <c r="AJ309" s="81"/>
      <c r="AK309" s="81"/>
    </row>
    <row r="310" spans="7:37">
      <c r="G310" s="211"/>
      <c r="M310" s="213"/>
      <c r="AJ310" s="81"/>
      <c r="AK310" s="81"/>
    </row>
    <row r="311" spans="7:37">
      <c r="G311" s="211"/>
      <c r="M311" s="213"/>
      <c r="AJ311" s="81"/>
      <c r="AK311" s="81"/>
    </row>
    <row r="312" spans="7:37">
      <c r="G312" s="211"/>
      <c r="M312" s="213"/>
      <c r="AJ312" s="81"/>
      <c r="AK312" s="81"/>
    </row>
    <row r="313" spans="7:37">
      <c r="G313" s="211"/>
      <c r="M313" s="213"/>
      <c r="AJ313" s="81"/>
      <c r="AK313" s="81"/>
    </row>
    <row r="314" spans="7:37">
      <c r="G314" s="211"/>
      <c r="M314" s="213"/>
      <c r="AJ314" s="81"/>
      <c r="AK314" s="81"/>
    </row>
    <row r="315" spans="7:37">
      <c r="G315" s="211"/>
      <c r="M315" s="213"/>
      <c r="AJ315" s="81"/>
      <c r="AK315" s="81"/>
    </row>
    <row r="316" spans="7:37">
      <c r="G316" s="211"/>
      <c r="M316" s="213"/>
      <c r="AJ316" s="81"/>
      <c r="AK316" s="81"/>
    </row>
    <row r="317" spans="7:37">
      <c r="G317" s="211"/>
      <c r="M317" s="213"/>
      <c r="AJ317" s="81"/>
      <c r="AK317" s="81"/>
    </row>
    <row r="318" spans="7:37">
      <c r="G318" s="211"/>
      <c r="M318" s="213"/>
      <c r="AJ318" s="81"/>
      <c r="AK318" s="81"/>
    </row>
    <row r="319" spans="7:37">
      <c r="G319" s="211"/>
      <c r="M319" s="213"/>
      <c r="AJ319" s="81"/>
      <c r="AK319" s="81"/>
    </row>
    <row r="320" spans="7:37">
      <c r="G320" s="211"/>
      <c r="M320" s="213"/>
      <c r="AJ320" s="81"/>
      <c r="AK320" s="81"/>
    </row>
    <row r="321" spans="7:37">
      <c r="G321" s="211"/>
      <c r="M321" s="213"/>
      <c r="AJ321" s="81"/>
      <c r="AK321" s="81"/>
    </row>
    <row r="322" spans="7:37">
      <c r="G322" s="211"/>
      <c r="M322" s="213"/>
      <c r="AJ322" s="81"/>
      <c r="AK322" s="81"/>
    </row>
    <row r="323" spans="7:37">
      <c r="G323" s="211"/>
      <c r="M323" s="213"/>
      <c r="AJ323" s="81"/>
      <c r="AK323" s="81"/>
    </row>
    <row r="324" spans="7:37">
      <c r="G324" s="211"/>
      <c r="M324" s="213"/>
      <c r="AJ324" s="81"/>
      <c r="AK324" s="81"/>
    </row>
    <row r="325" spans="7:37">
      <c r="G325" s="211"/>
      <c r="M325" s="213"/>
      <c r="AJ325" s="81"/>
      <c r="AK325" s="81"/>
    </row>
    <row r="326" spans="7:37">
      <c r="G326" s="211"/>
      <c r="M326" s="213"/>
      <c r="AJ326" s="81"/>
      <c r="AK326" s="81"/>
    </row>
    <row r="327" spans="7:37">
      <c r="G327" s="211"/>
      <c r="M327" s="213"/>
      <c r="AJ327" s="81"/>
      <c r="AK327" s="81"/>
    </row>
    <row r="328" spans="7:37">
      <c r="G328" s="211"/>
      <c r="M328" s="213"/>
      <c r="AJ328" s="81"/>
      <c r="AK328" s="81"/>
    </row>
    <row r="329" spans="7:37">
      <c r="G329" s="211"/>
      <c r="M329" s="213"/>
      <c r="AJ329" s="81"/>
      <c r="AK329" s="81"/>
    </row>
    <row r="330" spans="7:37">
      <c r="G330" s="211"/>
      <c r="M330" s="213"/>
      <c r="AJ330" s="81"/>
      <c r="AK330" s="81"/>
    </row>
    <row r="331" spans="7:37">
      <c r="G331" s="211"/>
      <c r="M331" s="213"/>
      <c r="AJ331" s="81"/>
      <c r="AK331" s="81"/>
    </row>
    <row r="332" spans="7:37">
      <c r="G332" s="211"/>
      <c r="M332" s="213"/>
      <c r="AJ332" s="81"/>
      <c r="AK332" s="81"/>
    </row>
    <row r="333" spans="7:37">
      <c r="G333" s="211"/>
      <c r="M333" s="213"/>
      <c r="AJ333" s="81"/>
      <c r="AK333" s="81"/>
    </row>
    <row r="334" spans="7:37">
      <c r="G334" s="211"/>
      <c r="M334" s="213"/>
      <c r="AJ334" s="81"/>
      <c r="AK334" s="81"/>
    </row>
    <row r="335" spans="7:37">
      <c r="G335" s="211"/>
      <c r="M335" s="213"/>
      <c r="AJ335" s="81"/>
      <c r="AK335" s="81"/>
    </row>
    <row r="336" spans="7:37">
      <c r="G336" s="211"/>
      <c r="M336" s="213"/>
      <c r="AJ336" s="81"/>
      <c r="AK336" s="81"/>
    </row>
    <row r="337" spans="7:37">
      <c r="G337" s="211"/>
      <c r="M337" s="213"/>
      <c r="AJ337" s="81"/>
      <c r="AK337" s="81"/>
    </row>
    <row r="338" spans="7:37">
      <c r="G338" s="211"/>
      <c r="M338" s="213"/>
      <c r="AJ338" s="81"/>
      <c r="AK338" s="81"/>
    </row>
    <row r="339" spans="7:37">
      <c r="G339" s="211"/>
      <c r="M339" s="213"/>
      <c r="AJ339" s="81"/>
      <c r="AK339" s="81"/>
    </row>
    <row r="340" spans="7:37">
      <c r="G340" s="211"/>
      <c r="M340" s="213"/>
      <c r="AJ340" s="81"/>
      <c r="AK340" s="81"/>
    </row>
    <row r="341" spans="7:37">
      <c r="G341" s="211"/>
      <c r="M341" s="213"/>
      <c r="AJ341" s="81"/>
      <c r="AK341" s="81"/>
    </row>
    <row r="342" spans="7:37">
      <c r="G342" s="211"/>
      <c r="M342" s="213"/>
      <c r="AJ342" s="81"/>
      <c r="AK342" s="81"/>
    </row>
    <row r="343" spans="7:37">
      <c r="G343" s="211"/>
      <c r="M343" s="213"/>
      <c r="AJ343" s="81"/>
      <c r="AK343" s="81"/>
    </row>
    <row r="344" spans="7:37">
      <c r="G344" s="211"/>
      <c r="M344" s="213"/>
      <c r="AJ344" s="81"/>
      <c r="AK344" s="81"/>
    </row>
    <row r="345" spans="7:37">
      <c r="G345" s="211"/>
      <c r="M345" s="213"/>
      <c r="AJ345" s="81"/>
      <c r="AK345" s="81"/>
    </row>
    <row r="346" spans="7:37">
      <c r="G346" s="211"/>
      <c r="M346" s="213"/>
      <c r="AJ346" s="81"/>
      <c r="AK346" s="81"/>
    </row>
    <row r="347" spans="7:37">
      <c r="G347" s="211"/>
      <c r="M347" s="213"/>
      <c r="AJ347" s="81"/>
      <c r="AK347" s="81"/>
    </row>
    <row r="348" spans="7:37">
      <c r="G348" s="211"/>
      <c r="M348" s="213"/>
      <c r="AJ348" s="81"/>
      <c r="AK348" s="81"/>
    </row>
    <row r="349" spans="7:37">
      <c r="G349" s="211"/>
      <c r="M349" s="213"/>
      <c r="AJ349" s="81"/>
      <c r="AK349" s="81"/>
    </row>
    <row r="350" spans="7:37">
      <c r="G350" s="211"/>
      <c r="M350" s="213"/>
      <c r="AJ350" s="81"/>
      <c r="AK350" s="81"/>
    </row>
    <row r="351" spans="7:37">
      <c r="G351" s="211"/>
      <c r="M351" s="213"/>
      <c r="AJ351" s="81"/>
      <c r="AK351" s="81"/>
    </row>
    <row r="352" spans="7:37">
      <c r="G352" s="211"/>
      <c r="M352" s="213"/>
      <c r="AJ352" s="81"/>
      <c r="AK352" s="81"/>
    </row>
    <row r="353" spans="7:37">
      <c r="G353" s="211"/>
      <c r="M353" s="213"/>
      <c r="AJ353" s="81"/>
      <c r="AK353" s="81"/>
    </row>
    <row r="354" spans="7:37">
      <c r="G354" s="211"/>
      <c r="M354" s="213"/>
      <c r="AJ354" s="81"/>
      <c r="AK354" s="81"/>
    </row>
    <row r="355" spans="7:37">
      <c r="G355" s="211"/>
      <c r="M355" s="213"/>
      <c r="AJ355" s="81"/>
      <c r="AK355" s="81"/>
    </row>
    <row r="356" spans="7:37">
      <c r="G356" s="211"/>
      <c r="M356" s="213"/>
      <c r="AJ356" s="81"/>
      <c r="AK356" s="81"/>
    </row>
    <row r="357" spans="7:37">
      <c r="G357" s="211"/>
      <c r="M357" s="213"/>
      <c r="AJ357" s="81"/>
      <c r="AK357" s="81"/>
    </row>
    <row r="358" spans="7:37">
      <c r="G358" s="211"/>
      <c r="M358" s="213"/>
      <c r="AJ358" s="81"/>
      <c r="AK358" s="81"/>
    </row>
    <row r="359" spans="7:37">
      <c r="G359" s="211"/>
      <c r="M359" s="213"/>
      <c r="AJ359" s="81"/>
      <c r="AK359" s="81"/>
    </row>
    <row r="360" spans="7:37">
      <c r="G360" s="211"/>
      <c r="M360" s="213"/>
      <c r="AJ360" s="81"/>
      <c r="AK360" s="81"/>
    </row>
    <row r="361" spans="7:37">
      <c r="G361" s="211"/>
      <c r="M361" s="213"/>
      <c r="AJ361" s="81"/>
      <c r="AK361" s="81"/>
    </row>
    <row r="362" spans="7:37">
      <c r="G362" s="211"/>
      <c r="M362" s="213"/>
      <c r="AJ362" s="81"/>
      <c r="AK362" s="81"/>
    </row>
    <row r="363" spans="7:37">
      <c r="G363" s="211"/>
      <c r="M363" s="213"/>
      <c r="AJ363" s="81"/>
      <c r="AK363" s="81"/>
    </row>
    <row r="364" spans="7:37">
      <c r="G364" s="211"/>
      <c r="M364" s="213"/>
      <c r="AJ364" s="81"/>
      <c r="AK364" s="81"/>
    </row>
    <row r="365" spans="7:37">
      <c r="G365" s="211"/>
      <c r="M365" s="213"/>
      <c r="AJ365" s="81"/>
      <c r="AK365" s="81"/>
    </row>
    <row r="366" spans="7:37">
      <c r="G366" s="211"/>
      <c r="M366" s="213"/>
      <c r="AJ366" s="81"/>
      <c r="AK366" s="81"/>
    </row>
    <row r="367" spans="7:37">
      <c r="G367" s="211"/>
      <c r="M367" s="213"/>
      <c r="AJ367" s="81"/>
      <c r="AK367" s="81"/>
    </row>
    <row r="368" spans="7:37">
      <c r="G368" s="211"/>
      <c r="M368" s="213"/>
      <c r="AJ368" s="81"/>
      <c r="AK368" s="81"/>
    </row>
    <row r="369" spans="7:37">
      <c r="G369" s="211"/>
      <c r="M369" s="213"/>
      <c r="AJ369" s="81"/>
      <c r="AK369" s="81"/>
    </row>
    <row r="370" spans="7:37">
      <c r="G370" s="211"/>
      <c r="M370" s="213"/>
      <c r="AJ370" s="81"/>
      <c r="AK370" s="81"/>
    </row>
    <row r="371" spans="7:37">
      <c r="G371" s="211"/>
      <c r="M371" s="213"/>
      <c r="AJ371" s="81"/>
      <c r="AK371" s="81"/>
    </row>
    <row r="372" spans="7:37">
      <c r="G372" s="211"/>
      <c r="M372" s="213"/>
      <c r="AJ372" s="81"/>
      <c r="AK372" s="81"/>
    </row>
    <row r="373" spans="7:37">
      <c r="G373" s="211"/>
      <c r="M373" s="213"/>
      <c r="AJ373" s="81"/>
      <c r="AK373" s="81"/>
    </row>
    <row r="374" spans="7:37">
      <c r="G374" s="211"/>
      <c r="M374" s="213"/>
      <c r="AJ374" s="81"/>
      <c r="AK374" s="81"/>
    </row>
    <row r="375" spans="7:37">
      <c r="G375" s="211"/>
      <c r="M375" s="213"/>
      <c r="AJ375" s="81"/>
      <c r="AK375" s="81"/>
    </row>
    <row r="376" spans="7:37">
      <c r="G376" s="211"/>
      <c r="M376" s="213"/>
      <c r="AJ376" s="81"/>
      <c r="AK376" s="81"/>
    </row>
    <row r="377" spans="7:37">
      <c r="G377" s="211"/>
      <c r="M377" s="213"/>
      <c r="AJ377" s="81"/>
      <c r="AK377" s="81"/>
    </row>
    <row r="378" spans="7:37">
      <c r="G378" s="211"/>
      <c r="M378" s="213"/>
      <c r="AJ378" s="81"/>
      <c r="AK378" s="81"/>
    </row>
    <row r="379" spans="7:37">
      <c r="G379" s="211"/>
      <c r="M379" s="213"/>
      <c r="AJ379" s="81"/>
      <c r="AK379" s="81"/>
    </row>
    <row r="380" spans="7:37">
      <c r="G380" s="211"/>
      <c r="M380" s="213"/>
      <c r="AJ380" s="81"/>
      <c r="AK380" s="81"/>
    </row>
    <row r="381" spans="7:37">
      <c r="G381" s="211"/>
      <c r="M381" s="213"/>
      <c r="AJ381" s="81"/>
      <c r="AK381" s="81"/>
    </row>
    <row r="382" spans="7:37">
      <c r="G382" s="211"/>
      <c r="M382" s="213"/>
      <c r="AJ382" s="81"/>
      <c r="AK382" s="81"/>
    </row>
    <row r="383" spans="7:37">
      <c r="G383" s="211"/>
      <c r="M383" s="213"/>
      <c r="AJ383" s="81"/>
      <c r="AK383" s="81"/>
    </row>
    <row r="384" spans="7:37">
      <c r="G384" s="211"/>
      <c r="M384" s="213"/>
      <c r="AJ384" s="81"/>
      <c r="AK384" s="81"/>
    </row>
    <row r="385" spans="7:37">
      <c r="G385" s="211"/>
      <c r="M385" s="213"/>
      <c r="AJ385" s="81"/>
      <c r="AK385" s="81"/>
    </row>
    <row r="386" spans="7:37">
      <c r="G386" s="211"/>
      <c r="M386" s="213"/>
      <c r="AJ386" s="81"/>
      <c r="AK386" s="81"/>
    </row>
    <row r="387" spans="7:37">
      <c r="G387" s="211"/>
      <c r="M387" s="213"/>
      <c r="AJ387" s="81"/>
      <c r="AK387" s="81"/>
    </row>
    <row r="388" spans="7:37">
      <c r="G388" s="211"/>
      <c r="M388" s="213"/>
      <c r="AJ388" s="81"/>
      <c r="AK388" s="81"/>
    </row>
    <row r="389" spans="7:37">
      <c r="G389" s="211"/>
      <c r="M389" s="213"/>
      <c r="AJ389" s="81"/>
      <c r="AK389" s="81"/>
    </row>
    <row r="390" spans="7:37">
      <c r="G390" s="211"/>
      <c r="M390" s="213"/>
      <c r="AJ390" s="81"/>
      <c r="AK390" s="81"/>
    </row>
    <row r="391" spans="7:37">
      <c r="G391" s="211"/>
      <c r="M391" s="213"/>
      <c r="AJ391" s="81"/>
      <c r="AK391" s="81"/>
    </row>
    <row r="392" spans="7:37">
      <c r="G392" s="211"/>
      <c r="M392" s="213"/>
      <c r="AJ392" s="81"/>
      <c r="AK392" s="81"/>
    </row>
    <row r="393" spans="7:37">
      <c r="G393" s="211"/>
      <c r="M393" s="213"/>
      <c r="AJ393" s="81"/>
      <c r="AK393" s="81"/>
    </row>
    <row r="394" spans="7:37">
      <c r="G394" s="211"/>
      <c r="M394" s="213"/>
      <c r="AJ394" s="81"/>
      <c r="AK394" s="81"/>
    </row>
    <row r="395" spans="7:37">
      <c r="G395" s="211"/>
      <c r="M395" s="213"/>
      <c r="AJ395" s="81"/>
      <c r="AK395" s="81"/>
    </row>
    <row r="396" spans="7:37">
      <c r="G396" s="211"/>
      <c r="M396" s="213"/>
      <c r="AJ396" s="81"/>
      <c r="AK396" s="81"/>
    </row>
    <row r="397" spans="7:37">
      <c r="G397" s="211"/>
      <c r="M397" s="213"/>
      <c r="AJ397" s="81"/>
      <c r="AK397" s="81"/>
    </row>
    <row r="398" spans="7:37">
      <c r="G398" s="211"/>
      <c r="M398" s="213"/>
      <c r="AJ398" s="81"/>
      <c r="AK398" s="81"/>
    </row>
    <row r="399" spans="7:37">
      <c r="G399" s="211"/>
      <c r="M399" s="213"/>
      <c r="AJ399" s="81"/>
      <c r="AK399" s="81"/>
    </row>
    <row r="400" spans="7:37">
      <c r="G400" s="211"/>
      <c r="M400" s="213"/>
      <c r="AJ400" s="81"/>
      <c r="AK400" s="81"/>
    </row>
    <row r="401" spans="7:37">
      <c r="G401" s="211"/>
      <c r="M401" s="213"/>
      <c r="AJ401" s="81"/>
      <c r="AK401" s="81"/>
    </row>
    <row r="402" spans="7:37">
      <c r="G402" s="211"/>
      <c r="M402" s="213"/>
      <c r="AJ402" s="81"/>
      <c r="AK402" s="81"/>
    </row>
    <row r="403" spans="7:37">
      <c r="G403" s="211"/>
      <c r="M403" s="213"/>
      <c r="AJ403" s="81"/>
      <c r="AK403" s="81"/>
    </row>
    <row r="404" spans="7:37">
      <c r="G404" s="211"/>
      <c r="M404" s="213"/>
      <c r="AJ404" s="81"/>
      <c r="AK404" s="81"/>
    </row>
    <row r="405" spans="7:37">
      <c r="G405" s="211"/>
      <c r="M405" s="213"/>
      <c r="AJ405" s="81"/>
      <c r="AK405" s="81"/>
    </row>
    <row r="406" spans="7:37">
      <c r="G406" s="211"/>
      <c r="M406" s="213"/>
      <c r="AJ406" s="81"/>
      <c r="AK406" s="81"/>
    </row>
    <row r="407" spans="7:37">
      <c r="G407" s="211"/>
      <c r="M407" s="213"/>
      <c r="AJ407" s="81"/>
      <c r="AK407" s="81"/>
    </row>
    <row r="408" spans="7:37">
      <c r="G408" s="211"/>
      <c r="M408" s="213"/>
      <c r="AJ408" s="81"/>
      <c r="AK408" s="81"/>
    </row>
    <row r="409" spans="7:37">
      <c r="G409" s="211"/>
      <c r="M409" s="213"/>
      <c r="AJ409" s="81"/>
      <c r="AK409" s="81"/>
    </row>
    <row r="410" spans="7:37">
      <c r="G410" s="211"/>
      <c r="M410" s="213"/>
      <c r="AJ410" s="81"/>
      <c r="AK410" s="81"/>
    </row>
    <row r="411" spans="7:37">
      <c r="G411" s="211"/>
      <c r="M411" s="213"/>
      <c r="AJ411" s="81"/>
      <c r="AK411" s="81"/>
    </row>
    <row r="412" spans="7:37">
      <c r="G412" s="211"/>
      <c r="M412" s="213"/>
      <c r="AJ412" s="81"/>
      <c r="AK412" s="81"/>
    </row>
    <row r="413" spans="7:37">
      <c r="G413" s="211"/>
      <c r="M413" s="213"/>
      <c r="AJ413" s="81"/>
      <c r="AK413" s="81"/>
    </row>
    <row r="414" spans="7:37">
      <c r="G414" s="211"/>
      <c r="M414" s="213"/>
      <c r="AJ414" s="81"/>
      <c r="AK414" s="81"/>
    </row>
    <row r="415" spans="7:37">
      <c r="G415" s="211"/>
      <c r="M415" s="213"/>
      <c r="AJ415" s="81"/>
      <c r="AK415" s="81"/>
    </row>
    <row r="416" spans="7:37">
      <c r="G416" s="211"/>
      <c r="M416" s="213"/>
      <c r="AJ416" s="81"/>
      <c r="AK416" s="81"/>
    </row>
    <row r="417" spans="7:37">
      <c r="G417" s="211"/>
      <c r="M417" s="213"/>
      <c r="AJ417" s="81"/>
      <c r="AK417" s="81"/>
    </row>
    <row r="418" spans="7:37">
      <c r="G418" s="211"/>
      <c r="M418" s="213"/>
      <c r="AJ418" s="81"/>
      <c r="AK418" s="81"/>
    </row>
    <row r="419" spans="7:37">
      <c r="G419" s="211"/>
      <c r="M419" s="213"/>
      <c r="AJ419" s="81"/>
      <c r="AK419" s="81"/>
    </row>
    <row r="420" spans="7:37">
      <c r="G420" s="211"/>
      <c r="M420" s="213"/>
      <c r="AJ420" s="81"/>
      <c r="AK420" s="81"/>
    </row>
    <row r="421" spans="7:37">
      <c r="G421" s="211"/>
      <c r="M421" s="213"/>
      <c r="AJ421" s="81"/>
      <c r="AK421" s="81"/>
    </row>
    <row r="422" spans="7:37">
      <c r="G422" s="211"/>
      <c r="M422" s="213"/>
      <c r="AJ422" s="81"/>
      <c r="AK422" s="81"/>
    </row>
    <row r="423" spans="7:37">
      <c r="G423" s="211"/>
      <c r="M423" s="213"/>
      <c r="AJ423" s="81"/>
      <c r="AK423" s="81"/>
    </row>
    <row r="424" spans="7:37">
      <c r="G424" s="211"/>
      <c r="M424" s="213"/>
      <c r="AJ424" s="81"/>
      <c r="AK424" s="81"/>
    </row>
    <row r="425" spans="7:37">
      <c r="G425" s="211"/>
      <c r="M425" s="213"/>
      <c r="AJ425" s="81"/>
      <c r="AK425" s="81"/>
    </row>
    <row r="426" spans="7:37">
      <c r="G426" s="211"/>
      <c r="M426" s="213"/>
      <c r="AJ426" s="81"/>
      <c r="AK426" s="81"/>
    </row>
    <row r="427" spans="7:37">
      <c r="G427" s="211"/>
      <c r="M427" s="213"/>
      <c r="AJ427" s="81"/>
      <c r="AK427" s="81"/>
    </row>
    <row r="428" spans="7:37">
      <c r="G428" s="211"/>
      <c r="M428" s="213"/>
      <c r="AJ428" s="81"/>
      <c r="AK428" s="81"/>
    </row>
    <row r="429" spans="7:37">
      <c r="G429" s="211"/>
      <c r="M429" s="213"/>
      <c r="AJ429" s="81"/>
      <c r="AK429" s="81"/>
    </row>
    <row r="430" spans="7:37">
      <c r="G430" s="211"/>
      <c r="M430" s="213"/>
      <c r="AJ430" s="81"/>
      <c r="AK430" s="81"/>
    </row>
    <row r="431" spans="7:37">
      <c r="G431" s="211"/>
      <c r="AJ431" s="81"/>
      <c r="AK431" s="81"/>
    </row>
    <row r="432" spans="7:37">
      <c r="G432" s="211"/>
      <c r="AJ432" s="81"/>
      <c r="AK432" s="81"/>
    </row>
    <row r="433" spans="7:37">
      <c r="G433" s="211"/>
      <c r="AJ433" s="81"/>
      <c r="AK433" s="81"/>
    </row>
    <row r="434" spans="7:37">
      <c r="G434" s="211"/>
      <c r="AJ434" s="81"/>
      <c r="AK434" s="81"/>
    </row>
    <row r="435" spans="7:37">
      <c r="G435" s="211"/>
      <c r="AJ435" s="81"/>
      <c r="AK435" s="81"/>
    </row>
    <row r="436" spans="7:37">
      <c r="G436" s="211"/>
      <c r="AJ436" s="81"/>
      <c r="AK436" s="81"/>
    </row>
    <row r="437" spans="7:37">
      <c r="G437" s="211"/>
      <c r="AJ437" s="81"/>
      <c r="AK437" s="81"/>
    </row>
    <row r="438" spans="7:37">
      <c r="G438" s="211"/>
      <c r="AJ438" s="81"/>
      <c r="AK438" s="81"/>
    </row>
    <row r="439" spans="7:37">
      <c r="G439" s="211"/>
      <c r="AJ439" s="81"/>
      <c r="AK439" s="81"/>
    </row>
    <row r="440" spans="7:37">
      <c r="G440" s="211"/>
      <c r="AJ440" s="81"/>
      <c r="AK440" s="81"/>
    </row>
    <row r="441" spans="7:37">
      <c r="G441" s="211"/>
      <c r="AJ441" s="81"/>
      <c r="AK441" s="81"/>
    </row>
    <row r="442" spans="7:37">
      <c r="G442" s="211"/>
      <c r="AJ442" s="81"/>
      <c r="AK442" s="81"/>
    </row>
    <row r="443" spans="7:37">
      <c r="G443" s="211"/>
      <c r="AJ443" s="81"/>
      <c r="AK443" s="81"/>
    </row>
    <row r="444" spans="7:37">
      <c r="G444" s="211"/>
      <c r="AJ444" s="81"/>
      <c r="AK444" s="81"/>
    </row>
    <row r="445" spans="7:37">
      <c r="G445" s="211"/>
      <c r="AJ445" s="81"/>
      <c r="AK445" s="81"/>
    </row>
    <row r="446" spans="7:37">
      <c r="G446" s="211"/>
      <c r="AJ446" s="81"/>
      <c r="AK446" s="81"/>
    </row>
    <row r="447" spans="7:37">
      <c r="G447" s="211"/>
      <c r="AJ447" s="81"/>
      <c r="AK447" s="81"/>
    </row>
    <row r="448" spans="7:37">
      <c r="G448" s="211"/>
      <c r="AJ448" s="81"/>
      <c r="AK448" s="81"/>
    </row>
    <row r="449" spans="7:37">
      <c r="G449" s="211"/>
      <c r="AJ449" s="81"/>
      <c r="AK449" s="81"/>
    </row>
    <row r="450" spans="7:37">
      <c r="G450" s="211"/>
      <c r="AJ450" s="81"/>
      <c r="AK450" s="81"/>
    </row>
    <row r="451" spans="7:37">
      <c r="G451" s="211"/>
      <c r="AJ451" s="81"/>
      <c r="AK451" s="81"/>
    </row>
    <row r="452" spans="7:37">
      <c r="G452" s="211"/>
      <c r="AJ452" s="81"/>
      <c r="AK452" s="81"/>
    </row>
    <row r="453" spans="7:37">
      <c r="G453" s="211"/>
      <c r="AJ453" s="81"/>
      <c r="AK453" s="81"/>
    </row>
    <row r="454" spans="7:37">
      <c r="G454" s="211"/>
      <c r="AJ454" s="81"/>
      <c r="AK454" s="81"/>
    </row>
    <row r="455" spans="7:37">
      <c r="AJ455" s="81"/>
      <c r="AK455" s="81"/>
    </row>
    <row r="456" spans="7:37">
      <c r="AJ456" s="81"/>
      <c r="AK456" s="81"/>
    </row>
    <row r="457" spans="7:37">
      <c r="AJ457" s="81"/>
      <c r="AK457" s="81"/>
    </row>
    <row r="458" spans="7:37">
      <c r="AJ458" s="81"/>
      <c r="AK458" s="81"/>
    </row>
    <row r="459" spans="7:37">
      <c r="AJ459" s="81"/>
      <c r="AK459" s="81"/>
    </row>
    <row r="460" spans="7:37">
      <c r="AJ460" s="81"/>
      <c r="AK460" s="81"/>
    </row>
    <row r="461" spans="7:37">
      <c r="AJ461" s="81"/>
      <c r="AK461" s="81"/>
    </row>
    <row r="462" spans="7:37">
      <c r="AJ462" s="81"/>
      <c r="AK462" s="81"/>
    </row>
    <row r="463" spans="7:37">
      <c r="AJ463" s="81"/>
      <c r="AK463" s="81"/>
    </row>
    <row r="464" spans="7:37">
      <c r="AJ464" s="81"/>
      <c r="AK464" s="81"/>
    </row>
    <row r="465" spans="36:37">
      <c r="AJ465" s="81"/>
      <c r="AK465" s="81"/>
    </row>
    <row r="466" spans="36:37">
      <c r="AJ466" s="81"/>
      <c r="AK466" s="81"/>
    </row>
    <row r="467" spans="36:37">
      <c r="AJ467" s="81"/>
      <c r="AK467" s="81"/>
    </row>
    <row r="468" spans="36:37">
      <c r="AJ468" s="81"/>
      <c r="AK468" s="81"/>
    </row>
    <row r="469" spans="36:37">
      <c r="AJ469" s="81"/>
      <c r="AK469" s="81"/>
    </row>
    <row r="470" spans="36:37">
      <c r="AJ470" s="81"/>
      <c r="AK470" s="81"/>
    </row>
    <row r="471" spans="36:37">
      <c r="AJ471" s="81"/>
      <c r="AK471" s="81"/>
    </row>
    <row r="472" spans="36:37">
      <c r="AJ472" s="81"/>
      <c r="AK472" s="81"/>
    </row>
    <row r="473" spans="36:37">
      <c r="AJ473" s="81"/>
      <c r="AK473" s="81"/>
    </row>
    <row r="474" spans="36:37">
      <c r="AJ474" s="81"/>
      <c r="AK474" s="81"/>
    </row>
    <row r="475" spans="36:37">
      <c r="AJ475" s="81"/>
      <c r="AK475" s="81"/>
    </row>
    <row r="476" spans="36:37">
      <c r="AJ476" s="81"/>
      <c r="AK476" s="81"/>
    </row>
    <row r="477" spans="36:37">
      <c r="AJ477" s="81"/>
      <c r="AK477" s="81"/>
    </row>
    <row r="478" spans="36:37">
      <c r="AJ478" s="81"/>
      <c r="AK478" s="81"/>
    </row>
    <row r="479" spans="36:37">
      <c r="AJ479" s="81"/>
      <c r="AK479" s="81"/>
    </row>
    <row r="480" spans="36:37">
      <c r="AJ480" s="81"/>
      <c r="AK480" s="81"/>
    </row>
    <row r="481" spans="36:37">
      <c r="AJ481" s="81"/>
      <c r="AK481" s="81"/>
    </row>
    <row r="482" spans="36:37">
      <c r="AJ482" s="81"/>
      <c r="AK482" s="81"/>
    </row>
    <row r="483" spans="36:37">
      <c r="AJ483" s="81"/>
      <c r="AK483" s="81"/>
    </row>
    <row r="484" spans="36:37">
      <c r="AJ484" s="81"/>
      <c r="AK484" s="81"/>
    </row>
    <row r="485" spans="36:37">
      <c r="AJ485" s="81"/>
      <c r="AK485" s="81"/>
    </row>
    <row r="486" spans="36:37">
      <c r="AJ486" s="81"/>
      <c r="AK486" s="81"/>
    </row>
    <row r="487" spans="36:37">
      <c r="AJ487" s="81"/>
      <c r="AK487" s="81"/>
    </row>
    <row r="488" spans="36:37">
      <c r="AJ488" s="81"/>
      <c r="AK488" s="81"/>
    </row>
    <row r="489" spans="36:37">
      <c r="AJ489" s="81"/>
      <c r="AK489" s="81"/>
    </row>
    <row r="490" spans="36:37">
      <c r="AJ490" s="81"/>
      <c r="AK490" s="81"/>
    </row>
    <row r="491" spans="36:37">
      <c r="AJ491" s="81"/>
      <c r="AK491" s="81"/>
    </row>
    <row r="492" spans="36:37">
      <c r="AJ492" s="81"/>
      <c r="AK492" s="81"/>
    </row>
    <row r="493" spans="36:37">
      <c r="AJ493" s="81"/>
      <c r="AK493" s="81"/>
    </row>
    <row r="494" spans="36:37">
      <c r="AJ494" s="81"/>
      <c r="AK494" s="81"/>
    </row>
    <row r="495" spans="36:37">
      <c r="AJ495" s="81"/>
      <c r="AK495" s="81"/>
    </row>
    <row r="496" spans="36:37">
      <c r="AJ496" s="81"/>
      <c r="AK496" s="81"/>
    </row>
    <row r="497" spans="36:37">
      <c r="AJ497" s="81"/>
      <c r="AK497" s="81"/>
    </row>
    <row r="498" spans="36:37">
      <c r="AJ498" s="81"/>
      <c r="AK498" s="81"/>
    </row>
    <row r="499" spans="36:37">
      <c r="AJ499" s="81"/>
      <c r="AK499" s="81"/>
    </row>
    <row r="500" spans="36:37">
      <c r="AJ500" s="81"/>
      <c r="AK500" s="81"/>
    </row>
    <row r="501" spans="36:37">
      <c r="AJ501" s="81"/>
      <c r="AK501" s="81"/>
    </row>
    <row r="502" spans="36:37">
      <c r="AJ502" s="81"/>
      <c r="AK502" s="81"/>
    </row>
    <row r="503" spans="36:37">
      <c r="AJ503" s="81"/>
      <c r="AK503" s="81"/>
    </row>
    <row r="504" spans="36:37">
      <c r="AJ504" s="81"/>
      <c r="AK504" s="81"/>
    </row>
    <row r="505" spans="36:37">
      <c r="AJ505" s="81"/>
      <c r="AK505" s="81"/>
    </row>
    <row r="506" spans="36:37">
      <c r="AJ506" s="81"/>
      <c r="AK506" s="81"/>
    </row>
    <row r="507" spans="36:37">
      <c r="AJ507" s="81"/>
      <c r="AK507" s="81"/>
    </row>
    <row r="508" spans="36:37">
      <c r="AJ508" s="81"/>
      <c r="AK508" s="81"/>
    </row>
    <row r="509" spans="36:37">
      <c r="AJ509" s="81"/>
      <c r="AK509" s="81"/>
    </row>
    <row r="510" spans="36:37">
      <c r="AJ510" s="81"/>
      <c r="AK510" s="81"/>
    </row>
    <row r="511" spans="36:37">
      <c r="AJ511" s="81"/>
      <c r="AK511" s="81"/>
    </row>
    <row r="512" spans="36:37">
      <c r="AJ512" s="81"/>
      <c r="AK512" s="81"/>
    </row>
    <row r="513" spans="36:37">
      <c r="AJ513" s="81"/>
      <c r="AK513" s="81"/>
    </row>
    <row r="514" spans="36:37">
      <c r="AJ514" s="81"/>
      <c r="AK514" s="81"/>
    </row>
    <row r="515" spans="36:37">
      <c r="AJ515" s="81"/>
      <c r="AK515" s="81"/>
    </row>
    <row r="516" spans="36:37">
      <c r="AJ516" s="81"/>
      <c r="AK516" s="81"/>
    </row>
    <row r="517" spans="36:37">
      <c r="AJ517" s="81"/>
      <c r="AK517" s="81"/>
    </row>
    <row r="518" spans="36:37">
      <c r="AJ518" s="81"/>
      <c r="AK518" s="81"/>
    </row>
    <row r="519" spans="36:37">
      <c r="AJ519" s="81"/>
      <c r="AK519" s="81"/>
    </row>
    <row r="520" spans="36:37">
      <c r="AJ520" s="81"/>
      <c r="AK520" s="81"/>
    </row>
    <row r="521" spans="36:37">
      <c r="AJ521" s="81"/>
      <c r="AK521" s="81"/>
    </row>
    <row r="522" spans="36:37">
      <c r="AJ522" s="81"/>
      <c r="AK522" s="81"/>
    </row>
    <row r="523" spans="36:37">
      <c r="AJ523" s="81"/>
      <c r="AK523" s="81"/>
    </row>
    <row r="524" spans="36:37">
      <c r="AJ524" s="81"/>
      <c r="AK524" s="81"/>
    </row>
    <row r="525" spans="36:37">
      <c r="AJ525" s="81"/>
      <c r="AK525" s="81"/>
    </row>
    <row r="526" spans="36:37">
      <c r="AJ526" s="81"/>
      <c r="AK526" s="81"/>
    </row>
    <row r="527" spans="36:37">
      <c r="AJ527" s="81"/>
      <c r="AK527" s="81"/>
    </row>
    <row r="528" spans="36:37">
      <c r="AJ528" s="81"/>
      <c r="AK528" s="81"/>
    </row>
    <row r="529" spans="36:37">
      <c r="AJ529" s="81"/>
      <c r="AK529" s="81"/>
    </row>
    <row r="530" spans="36:37">
      <c r="AJ530" s="81"/>
      <c r="AK530" s="81"/>
    </row>
    <row r="531" spans="36:37">
      <c r="AJ531" s="81"/>
      <c r="AK531" s="81"/>
    </row>
    <row r="532" spans="36:37">
      <c r="AJ532" s="81"/>
      <c r="AK532" s="81"/>
    </row>
    <row r="533" spans="36:37">
      <c r="AJ533" s="81"/>
      <c r="AK533" s="81"/>
    </row>
    <row r="534" spans="36:37">
      <c r="AJ534" s="81"/>
      <c r="AK534" s="81"/>
    </row>
    <row r="535" spans="36:37">
      <c r="AJ535" s="81"/>
      <c r="AK535" s="81"/>
    </row>
    <row r="536" spans="36:37">
      <c r="AJ536" s="81"/>
      <c r="AK536" s="81"/>
    </row>
    <row r="537" spans="36:37">
      <c r="AJ537" s="81"/>
      <c r="AK537" s="81"/>
    </row>
    <row r="538" spans="36:37">
      <c r="AJ538" s="81"/>
      <c r="AK538" s="81"/>
    </row>
    <row r="539" spans="36:37">
      <c r="AJ539" s="81"/>
      <c r="AK539" s="81"/>
    </row>
    <row r="540" spans="36:37">
      <c r="AJ540" s="81"/>
      <c r="AK540" s="81"/>
    </row>
    <row r="541" spans="36:37">
      <c r="AJ541" s="81"/>
      <c r="AK541" s="81"/>
    </row>
    <row r="542" spans="36:37">
      <c r="AJ542" s="81"/>
      <c r="AK542" s="81"/>
    </row>
    <row r="543" spans="36:37">
      <c r="AJ543" s="81"/>
      <c r="AK543" s="81"/>
    </row>
    <row r="544" spans="36:37">
      <c r="AJ544" s="81"/>
      <c r="AK544" s="81"/>
    </row>
    <row r="545" spans="36:37">
      <c r="AJ545" s="81"/>
      <c r="AK545" s="81"/>
    </row>
    <row r="546" spans="36:37">
      <c r="AJ546" s="81"/>
      <c r="AK546" s="81"/>
    </row>
    <row r="547" spans="36:37">
      <c r="AJ547" s="81"/>
      <c r="AK547" s="81"/>
    </row>
    <row r="548" spans="36:37">
      <c r="AJ548" s="81"/>
      <c r="AK548" s="81"/>
    </row>
    <row r="549" spans="36:37">
      <c r="AJ549" s="81"/>
      <c r="AK549" s="81"/>
    </row>
    <row r="550" spans="36:37">
      <c r="AJ550" s="81"/>
      <c r="AK550" s="81"/>
    </row>
    <row r="551" spans="36:37">
      <c r="AJ551" s="81"/>
      <c r="AK551" s="81"/>
    </row>
    <row r="552" spans="36:37">
      <c r="AJ552" s="81"/>
      <c r="AK552" s="81"/>
    </row>
    <row r="553" spans="36:37">
      <c r="AJ553" s="81"/>
      <c r="AK553" s="81"/>
    </row>
    <row r="554" spans="36:37">
      <c r="AJ554" s="81"/>
      <c r="AK554" s="81"/>
    </row>
    <row r="555" spans="36:37">
      <c r="AJ555" s="81"/>
      <c r="AK555" s="81"/>
    </row>
    <row r="556" spans="36:37">
      <c r="AJ556" s="81"/>
      <c r="AK556" s="81"/>
    </row>
    <row r="557" spans="36:37">
      <c r="AJ557" s="81"/>
      <c r="AK557" s="81"/>
    </row>
    <row r="558" spans="36:37">
      <c r="AJ558" s="81"/>
      <c r="AK558" s="81"/>
    </row>
    <row r="559" spans="36:37">
      <c r="AJ559" s="81"/>
      <c r="AK559" s="81"/>
    </row>
    <row r="560" spans="36:37">
      <c r="AJ560" s="81"/>
      <c r="AK560" s="81"/>
    </row>
    <row r="561" spans="36:37">
      <c r="AJ561" s="81"/>
      <c r="AK561" s="81"/>
    </row>
    <row r="562" spans="36:37">
      <c r="AJ562" s="81"/>
      <c r="AK562" s="81"/>
    </row>
    <row r="563" spans="36:37">
      <c r="AJ563" s="81"/>
      <c r="AK563" s="81"/>
    </row>
    <row r="564" spans="36:37">
      <c r="AJ564" s="81"/>
      <c r="AK564" s="81"/>
    </row>
    <row r="565" spans="36:37">
      <c r="AJ565" s="81"/>
      <c r="AK565" s="81"/>
    </row>
    <row r="566" spans="36:37">
      <c r="AJ566" s="81"/>
      <c r="AK566" s="81"/>
    </row>
    <row r="567" spans="36:37">
      <c r="AJ567" s="81"/>
      <c r="AK567" s="81"/>
    </row>
    <row r="568" spans="36:37">
      <c r="AJ568" s="81"/>
      <c r="AK568" s="81"/>
    </row>
    <row r="569" spans="36:37">
      <c r="AJ569" s="81"/>
      <c r="AK569" s="81"/>
    </row>
    <row r="570" spans="36:37">
      <c r="AJ570" s="81"/>
      <c r="AK570" s="81"/>
    </row>
    <row r="571" spans="36:37">
      <c r="AJ571" s="81"/>
      <c r="AK571" s="81"/>
    </row>
    <row r="572" spans="36:37">
      <c r="AJ572" s="81"/>
      <c r="AK572" s="81"/>
    </row>
    <row r="573" spans="36:37">
      <c r="AJ573" s="81"/>
      <c r="AK573" s="81"/>
    </row>
    <row r="574" spans="36:37">
      <c r="AJ574" s="81"/>
      <c r="AK574" s="81"/>
    </row>
    <row r="575" spans="36:37">
      <c r="AJ575" s="81"/>
      <c r="AK575" s="81"/>
    </row>
    <row r="576" spans="36:37">
      <c r="AJ576" s="81"/>
      <c r="AK576" s="81"/>
    </row>
    <row r="577" spans="36:37">
      <c r="AJ577" s="81"/>
      <c r="AK577" s="81"/>
    </row>
    <row r="578" spans="36:37">
      <c r="AJ578" s="81"/>
      <c r="AK578" s="81"/>
    </row>
    <row r="579" spans="36:37">
      <c r="AJ579" s="81"/>
      <c r="AK579" s="81"/>
    </row>
    <row r="580" spans="36:37">
      <c r="AJ580" s="81"/>
      <c r="AK580" s="81"/>
    </row>
    <row r="581" spans="36:37">
      <c r="AJ581" s="81"/>
      <c r="AK581" s="81"/>
    </row>
    <row r="582" spans="36:37">
      <c r="AJ582" s="81"/>
      <c r="AK582" s="81"/>
    </row>
    <row r="583" spans="36:37">
      <c r="AJ583" s="81"/>
      <c r="AK583" s="81"/>
    </row>
    <row r="584" spans="36:37">
      <c r="AJ584" s="81"/>
      <c r="AK584" s="81"/>
    </row>
    <row r="585" spans="36:37">
      <c r="AJ585" s="81"/>
      <c r="AK585" s="81"/>
    </row>
    <row r="586" spans="36:37">
      <c r="AJ586" s="81"/>
      <c r="AK586" s="81"/>
    </row>
    <row r="587" spans="36:37">
      <c r="AJ587" s="81"/>
      <c r="AK587" s="81"/>
    </row>
    <row r="588" spans="36:37">
      <c r="AJ588" s="81"/>
      <c r="AK588" s="81"/>
    </row>
    <row r="589" spans="36:37">
      <c r="AJ589" s="81"/>
      <c r="AK589" s="81"/>
    </row>
    <row r="590" spans="36:37">
      <c r="AJ590" s="81"/>
      <c r="AK590" s="81"/>
    </row>
    <row r="591" spans="36:37">
      <c r="AJ591" s="81"/>
      <c r="AK591" s="81"/>
    </row>
    <row r="592" spans="36:37">
      <c r="AJ592" s="81"/>
      <c r="AK592" s="81"/>
    </row>
    <row r="593" spans="36:37">
      <c r="AJ593" s="81"/>
      <c r="AK593" s="81"/>
    </row>
    <row r="594" spans="36:37">
      <c r="AJ594" s="81"/>
      <c r="AK594" s="81"/>
    </row>
    <row r="595" spans="36:37">
      <c r="AJ595" s="81"/>
      <c r="AK595" s="81"/>
    </row>
    <row r="596" spans="36:37">
      <c r="AJ596" s="81"/>
      <c r="AK596" s="81"/>
    </row>
    <row r="597" spans="36:37">
      <c r="AJ597" s="81"/>
      <c r="AK597" s="81"/>
    </row>
    <row r="598" spans="36:37">
      <c r="AJ598" s="81"/>
      <c r="AK598" s="81"/>
    </row>
    <row r="599" spans="36:37">
      <c r="AJ599" s="81"/>
      <c r="AK599" s="81"/>
    </row>
    <row r="600" spans="36:37">
      <c r="AJ600" s="81"/>
      <c r="AK600" s="81"/>
    </row>
    <row r="601" spans="36:37">
      <c r="AJ601" s="81"/>
      <c r="AK601" s="81"/>
    </row>
    <row r="602" spans="36:37">
      <c r="AJ602" s="81"/>
      <c r="AK602" s="81"/>
    </row>
    <row r="603" spans="36:37">
      <c r="AJ603" s="81"/>
      <c r="AK603" s="81"/>
    </row>
    <row r="604" spans="36:37">
      <c r="AJ604" s="81"/>
      <c r="AK604" s="81"/>
    </row>
    <row r="605" spans="36:37">
      <c r="AJ605" s="81"/>
      <c r="AK605" s="81"/>
    </row>
    <row r="606" spans="36:37">
      <c r="AJ606" s="81"/>
      <c r="AK606" s="81"/>
    </row>
    <row r="607" spans="36:37">
      <c r="AJ607" s="81"/>
      <c r="AK607" s="81"/>
    </row>
    <row r="608" spans="36:37">
      <c r="AJ608" s="81"/>
      <c r="AK608" s="81"/>
    </row>
    <row r="609" spans="36:37">
      <c r="AJ609" s="81"/>
      <c r="AK609" s="81"/>
    </row>
    <row r="610" spans="36:37">
      <c r="AJ610" s="81"/>
      <c r="AK610" s="81"/>
    </row>
    <row r="611" spans="36:37">
      <c r="AJ611" s="81"/>
      <c r="AK611" s="81"/>
    </row>
    <row r="612" spans="36:37">
      <c r="AJ612" s="81"/>
      <c r="AK612" s="81"/>
    </row>
    <row r="613" spans="36:37">
      <c r="AJ613" s="81"/>
      <c r="AK613" s="81"/>
    </row>
    <row r="614" spans="36:37">
      <c r="AJ614" s="81"/>
      <c r="AK614" s="81"/>
    </row>
    <row r="615" spans="36:37">
      <c r="AJ615" s="81"/>
      <c r="AK615" s="81"/>
    </row>
    <row r="616" spans="36:37">
      <c r="AJ616" s="81"/>
      <c r="AK616" s="81"/>
    </row>
    <row r="617" spans="36:37">
      <c r="AJ617" s="81"/>
      <c r="AK617" s="81"/>
    </row>
    <row r="618" spans="36:37">
      <c r="AJ618" s="81"/>
      <c r="AK618" s="81"/>
    </row>
    <row r="619" spans="36:37">
      <c r="AJ619" s="81"/>
      <c r="AK619" s="81"/>
    </row>
    <row r="620" spans="36:37">
      <c r="AJ620" s="81"/>
      <c r="AK620" s="81"/>
    </row>
    <row r="621" spans="36:37">
      <c r="AJ621" s="81"/>
      <c r="AK621" s="81"/>
    </row>
    <row r="622" spans="36:37">
      <c r="AJ622" s="81"/>
      <c r="AK622" s="81"/>
    </row>
    <row r="623" spans="36:37">
      <c r="AJ623" s="81"/>
      <c r="AK623" s="81"/>
    </row>
    <row r="624" spans="36:37">
      <c r="AJ624" s="81"/>
      <c r="AK624" s="81"/>
    </row>
    <row r="625" spans="36:37">
      <c r="AJ625" s="81"/>
      <c r="AK625" s="81"/>
    </row>
    <row r="626" spans="36:37">
      <c r="AJ626" s="81"/>
      <c r="AK626" s="81"/>
    </row>
    <row r="627" spans="36:37">
      <c r="AJ627" s="81"/>
      <c r="AK627" s="81"/>
    </row>
    <row r="628" spans="36:37">
      <c r="AJ628" s="81"/>
      <c r="AK628" s="81"/>
    </row>
    <row r="629" spans="36:37">
      <c r="AJ629" s="81"/>
      <c r="AK629" s="81"/>
    </row>
    <row r="630" spans="36:37">
      <c r="AJ630" s="81"/>
      <c r="AK630" s="81"/>
    </row>
    <row r="631" spans="36:37">
      <c r="AJ631" s="81"/>
      <c r="AK631" s="81"/>
    </row>
    <row r="632" spans="36:37">
      <c r="AJ632" s="81"/>
      <c r="AK632" s="81"/>
    </row>
    <row r="633" spans="36:37">
      <c r="AJ633" s="81"/>
      <c r="AK633" s="81"/>
    </row>
    <row r="634" spans="36:37">
      <c r="AJ634" s="81"/>
      <c r="AK634" s="81"/>
    </row>
    <row r="635" spans="36:37">
      <c r="AJ635" s="81"/>
      <c r="AK635" s="81"/>
    </row>
    <row r="636" spans="36:37">
      <c r="AJ636" s="81"/>
      <c r="AK636" s="81"/>
    </row>
    <row r="637" spans="36:37">
      <c r="AJ637" s="81"/>
      <c r="AK637" s="81"/>
    </row>
    <row r="638" spans="36:37">
      <c r="AJ638" s="81"/>
      <c r="AK638" s="81"/>
    </row>
    <row r="639" spans="36:37">
      <c r="AJ639" s="81"/>
      <c r="AK639" s="81"/>
    </row>
    <row r="640" spans="36:37">
      <c r="AJ640" s="81"/>
      <c r="AK640" s="81"/>
    </row>
    <row r="641" spans="36:37">
      <c r="AJ641" s="81"/>
      <c r="AK641" s="81"/>
    </row>
    <row r="642" spans="36:37">
      <c r="AJ642" s="81"/>
      <c r="AK642" s="81"/>
    </row>
    <row r="643" spans="36:37">
      <c r="AJ643" s="81"/>
      <c r="AK643" s="81"/>
    </row>
    <row r="644" spans="36:37">
      <c r="AJ644" s="81"/>
      <c r="AK644" s="81"/>
    </row>
    <row r="645" spans="36:37">
      <c r="AJ645" s="81"/>
      <c r="AK645" s="81"/>
    </row>
    <row r="646" spans="36:37">
      <c r="AJ646" s="81"/>
      <c r="AK646" s="81"/>
    </row>
    <row r="647" spans="36:37">
      <c r="AJ647" s="81"/>
      <c r="AK647" s="81"/>
    </row>
    <row r="648" spans="36:37">
      <c r="AJ648" s="81"/>
      <c r="AK648" s="81"/>
    </row>
    <row r="649" spans="36:37">
      <c r="AJ649" s="81"/>
      <c r="AK649" s="81"/>
    </row>
    <row r="650" spans="36:37">
      <c r="AJ650" s="81"/>
      <c r="AK650" s="81"/>
    </row>
    <row r="651" spans="36:37">
      <c r="AJ651" s="81"/>
      <c r="AK651" s="81"/>
    </row>
    <row r="652" spans="36:37">
      <c r="AJ652" s="81"/>
      <c r="AK652" s="81"/>
    </row>
    <row r="653" spans="36:37">
      <c r="AJ653" s="81"/>
      <c r="AK653" s="81"/>
    </row>
    <row r="654" spans="36:37">
      <c r="AJ654" s="81"/>
      <c r="AK654" s="81"/>
    </row>
    <row r="655" spans="36:37">
      <c r="AJ655" s="81"/>
      <c r="AK655" s="81"/>
    </row>
    <row r="656" spans="36:37">
      <c r="AJ656" s="81"/>
      <c r="AK656" s="81"/>
    </row>
    <row r="657" spans="36:37">
      <c r="AJ657" s="81"/>
      <c r="AK657" s="81"/>
    </row>
    <row r="658" spans="36:37">
      <c r="AJ658" s="81"/>
      <c r="AK658" s="81"/>
    </row>
    <row r="659" spans="36:37">
      <c r="AJ659" s="81"/>
      <c r="AK659" s="81"/>
    </row>
    <row r="660" spans="36:37">
      <c r="AJ660" s="81"/>
      <c r="AK660" s="81"/>
    </row>
    <row r="661" spans="36:37">
      <c r="AJ661" s="81"/>
      <c r="AK661" s="81"/>
    </row>
    <row r="662" spans="36:37">
      <c r="AJ662" s="81"/>
      <c r="AK662" s="81"/>
    </row>
    <row r="663" spans="36:37">
      <c r="AJ663" s="81"/>
      <c r="AK663" s="81"/>
    </row>
    <row r="664" spans="36:37">
      <c r="AJ664" s="81"/>
      <c r="AK664" s="81"/>
    </row>
    <row r="665" spans="36:37">
      <c r="AJ665" s="81"/>
      <c r="AK665" s="81"/>
    </row>
    <row r="666" spans="36:37">
      <c r="AJ666" s="81"/>
      <c r="AK666" s="81"/>
    </row>
    <row r="667" spans="36:37">
      <c r="AJ667" s="81"/>
      <c r="AK667" s="81"/>
    </row>
    <row r="668" spans="36:37">
      <c r="AJ668" s="81"/>
      <c r="AK668" s="81"/>
    </row>
    <row r="669" spans="36:37">
      <c r="AJ669" s="81"/>
      <c r="AK669" s="81"/>
    </row>
    <row r="670" spans="36:37">
      <c r="AJ670" s="81"/>
      <c r="AK670" s="81"/>
    </row>
    <row r="671" spans="36:37">
      <c r="AJ671" s="81"/>
      <c r="AK671" s="81"/>
    </row>
    <row r="672" spans="36:37">
      <c r="AJ672" s="81"/>
      <c r="AK672" s="81"/>
    </row>
    <row r="673" spans="36:37">
      <c r="AJ673" s="81"/>
      <c r="AK673" s="81"/>
    </row>
    <row r="674" spans="36:37">
      <c r="AJ674" s="81"/>
      <c r="AK674" s="81"/>
    </row>
    <row r="675" spans="36:37">
      <c r="AJ675" s="81"/>
      <c r="AK675" s="81"/>
    </row>
    <row r="676" spans="36:37">
      <c r="AJ676" s="81"/>
      <c r="AK676" s="81"/>
    </row>
    <row r="677" spans="36:37">
      <c r="AJ677" s="81"/>
      <c r="AK677" s="81"/>
    </row>
    <row r="678" spans="36:37">
      <c r="AJ678" s="81"/>
      <c r="AK678" s="81"/>
    </row>
    <row r="679" spans="36:37">
      <c r="AJ679" s="81"/>
      <c r="AK679" s="81"/>
    </row>
    <row r="680" spans="36:37">
      <c r="AJ680" s="81"/>
      <c r="AK680" s="81"/>
    </row>
    <row r="681" spans="36:37">
      <c r="AJ681" s="81"/>
      <c r="AK681" s="81"/>
    </row>
    <row r="682" spans="36:37">
      <c r="AJ682" s="81"/>
      <c r="AK682" s="81"/>
    </row>
    <row r="683" spans="36:37">
      <c r="AJ683" s="81"/>
      <c r="AK683" s="81"/>
    </row>
    <row r="684" spans="36:37">
      <c r="AJ684" s="81"/>
      <c r="AK684" s="81"/>
    </row>
    <row r="685" spans="36:37">
      <c r="AJ685" s="81"/>
      <c r="AK685" s="81"/>
    </row>
    <row r="686" spans="36:37">
      <c r="AJ686" s="81"/>
      <c r="AK686" s="81"/>
    </row>
    <row r="687" spans="36:37">
      <c r="AJ687" s="81"/>
      <c r="AK687" s="81"/>
    </row>
    <row r="688" spans="36:37">
      <c r="AJ688" s="81"/>
      <c r="AK688" s="81"/>
    </row>
    <row r="689" spans="36:37">
      <c r="AJ689" s="81"/>
      <c r="AK689" s="81"/>
    </row>
    <row r="690" spans="36:37">
      <c r="AJ690" s="81"/>
      <c r="AK690" s="81"/>
    </row>
    <row r="691" spans="36:37">
      <c r="AJ691" s="81"/>
      <c r="AK691" s="81"/>
    </row>
    <row r="692" spans="36:37">
      <c r="AJ692" s="81"/>
      <c r="AK692" s="81"/>
    </row>
    <row r="693" spans="36:37">
      <c r="AJ693" s="81"/>
      <c r="AK693" s="81"/>
    </row>
    <row r="694" spans="36:37">
      <c r="AJ694" s="81"/>
      <c r="AK694" s="81"/>
    </row>
    <row r="695" spans="36:37">
      <c r="AJ695" s="81"/>
      <c r="AK695" s="81"/>
    </row>
    <row r="696" spans="36:37">
      <c r="AJ696" s="81"/>
      <c r="AK696" s="81"/>
    </row>
    <row r="697" spans="36:37">
      <c r="AJ697" s="81"/>
      <c r="AK697" s="81"/>
    </row>
    <row r="698" spans="36:37">
      <c r="AJ698" s="81"/>
      <c r="AK698" s="81"/>
    </row>
    <row r="699" spans="36:37">
      <c r="AJ699" s="81"/>
      <c r="AK699" s="81"/>
    </row>
    <row r="700" spans="36:37">
      <c r="AJ700" s="81"/>
      <c r="AK700" s="81"/>
    </row>
    <row r="701" spans="36:37">
      <c r="AJ701" s="81"/>
      <c r="AK701" s="81"/>
    </row>
    <row r="702" spans="36:37">
      <c r="AJ702" s="81"/>
      <c r="AK702" s="81"/>
    </row>
    <row r="703" spans="36:37">
      <c r="AJ703" s="81"/>
      <c r="AK703" s="81"/>
    </row>
    <row r="704" spans="36:37">
      <c r="AJ704" s="81"/>
      <c r="AK704" s="81"/>
    </row>
    <row r="705" spans="36:37">
      <c r="AJ705" s="81"/>
      <c r="AK705" s="81"/>
    </row>
    <row r="706" spans="36:37">
      <c r="AJ706" s="81"/>
      <c r="AK706" s="81"/>
    </row>
    <row r="707" spans="36:37">
      <c r="AJ707" s="81"/>
      <c r="AK707" s="81"/>
    </row>
    <row r="708" spans="36:37">
      <c r="AJ708" s="81"/>
      <c r="AK708" s="81"/>
    </row>
    <row r="709" spans="36:37">
      <c r="AJ709" s="81"/>
      <c r="AK709" s="81"/>
    </row>
    <row r="710" spans="36:37">
      <c r="AJ710" s="81"/>
      <c r="AK710" s="81"/>
    </row>
    <row r="711" spans="36:37">
      <c r="AJ711" s="81"/>
      <c r="AK711" s="81"/>
    </row>
    <row r="712" spans="36:37">
      <c r="AJ712" s="81"/>
      <c r="AK712" s="81"/>
    </row>
    <row r="713" spans="36:37">
      <c r="AJ713" s="81"/>
      <c r="AK713" s="81"/>
    </row>
    <row r="714" spans="36:37">
      <c r="AJ714" s="81"/>
      <c r="AK714" s="81"/>
    </row>
    <row r="715" spans="36:37">
      <c r="AJ715" s="81"/>
      <c r="AK715" s="81"/>
    </row>
    <row r="716" spans="36:37">
      <c r="AJ716" s="81"/>
      <c r="AK716" s="81"/>
    </row>
    <row r="717" spans="36:37">
      <c r="AJ717" s="81"/>
      <c r="AK717" s="81"/>
    </row>
    <row r="718" spans="36:37">
      <c r="AJ718" s="81"/>
      <c r="AK718" s="81"/>
    </row>
    <row r="719" spans="36:37">
      <c r="AJ719" s="81"/>
      <c r="AK719" s="81"/>
    </row>
    <row r="720" spans="36:37">
      <c r="AJ720" s="81"/>
      <c r="AK720" s="81"/>
    </row>
    <row r="721" spans="36:37">
      <c r="AJ721" s="81"/>
      <c r="AK721" s="81"/>
    </row>
    <row r="722" spans="36:37">
      <c r="AJ722" s="81"/>
      <c r="AK722" s="81"/>
    </row>
    <row r="723" spans="36:37">
      <c r="AJ723" s="81"/>
      <c r="AK723" s="81"/>
    </row>
    <row r="724" spans="36:37">
      <c r="AJ724" s="81"/>
      <c r="AK724" s="81"/>
    </row>
    <row r="725" spans="36:37">
      <c r="AJ725" s="81"/>
      <c r="AK725" s="81"/>
    </row>
    <row r="726" spans="36:37">
      <c r="AJ726" s="81"/>
      <c r="AK726" s="81"/>
    </row>
    <row r="727" spans="36:37">
      <c r="AJ727" s="81"/>
      <c r="AK727" s="81"/>
    </row>
    <row r="728" spans="36:37">
      <c r="AJ728" s="81"/>
      <c r="AK728" s="81"/>
    </row>
    <row r="729" spans="36:37">
      <c r="AJ729" s="81"/>
      <c r="AK729" s="81"/>
    </row>
    <row r="730" spans="36:37">
      <c r="AJ730" s="81"/>
      <c r="AK730" s="81"/>
    </row>
    <row r="731" spans="36:37">
      <c r="AJ731" s="81"/>
      <c r="AK731" s="81"/>
    </row>
    <row r="732" spans="36:37">
      <c r="AJ732" s="81"/>
      <c r="AK732" s="81"/>
    </row>
    <row r="733" spans="36:37">
      <c r="AJ733" s="81"/>
      <c r="AK733" s="81"/>
    </row>
    <row r="734" spans="36:37">
      <c r="AJ734" s="81"/>
      <c r="AK734" s="81"/>
    </row>
    <row r="735" spans="36:37">
      <c r="AJ735" s="81"/>
      <c r="AK735" s="81"/>
    </row>
    <row r="736" spans="36:37">
      <c r="AJ736" s="81"/>
      <c r="AK736" s="81"/>
    </row>
    <row r="737" spans="36:37">
      <c r="AJ737" s="81"/>
      <c r="AK737" s="81"/>
    </row>
    <row r="738" spans="36:37">
      <c r="AJ738" s="81"/>
      <c r="AK738" s="81"/>
    </row>
    <row r="739" spans="36:37">
      <c r="AJ739" s="81"/>
      <c r="AK739" s="81"/>
    </row>
    <row r="740" spans="36:37">
      <c r="AJ740" s="81"/>
      <c r="AK740" s="81"/>
    </row>
    <row r="741" spans="36:37">
      <c r="AJ741" s="81"/>
      <c r="AK741" s="81"/>
    </row>
    <row r="742" spans="36:37">
      <c r="AJ742" s="81"/>
      <c r="AK742" s="81"/>
    </row>
    <row r="743" spans="36:37">
      <c r="AJ743" s="81"/>
      <c r="AK743" s="81"/>
    </row>
    <row r="744" spans="36:37">
      <c r="AJ744" s="81"/>
      <c r="AK744" s="81"/>
    </row>
    <row r="745" spans="36:37">
      <c r="AJ745" s="81"/>
      <c r="AK745" s="81"/>
    </row>
    <row r="746" spans="36:37">
      <c r="AJ746" s="81"/>
      <c r="AK746" s="81"/>
    </row>
    <row r="747" spans="36:37">
      <c r="AJ747" s="81"/>
      <c r="AK747" s="81"/>
    </row>
    <row r="748" spans="36:37">
      <c r="AJ748" s="81"/>
      <c r="AK748" s="81"/>
    </row>
    <row r="749" spans="36:37">
      <c r="AJ749" s="81"/>
      <c r="AK749" s="81"/>
    </row>
    <row r="750" spans="36:37">
      <c r="AJ750" s="81"/>
      <c r="AK750" s="81"/>
    </row>
    <row r="751" spans="36:37">
      <c r="AJ751" s="81"/>
      <c r="AK751" s="81"/>
    </row>
    <row r="752" spans="36:37">
      <c r="AJ752" s="81"/>
      <c r="AK752" s="81"/>
    </row>
    <row r="753" spans="36:37">
      <c r="AJ753" s="81"/>
      <c r="AK753" s="81"/>
    </row>
    <row r="754" spans="36:37">
      <c r="AJ754" s="81"/>
      <c r="AK754" s="81"/>
    </row>
    <row r="755" spans="36:37">
      <c r="AJ755" s="81"/>
      <c r="AK755" s="81"/>
    </row>
    <row r="756" spans="36:37">
      <c r="AJ756" s="81"/>
      <c r="AK756" s="81"/>
    </row>
    <row r="757" spans="36:37">
      <c r="AJ757" s="81"/>
      <c r="AK757" s="81"/>
    </row>
    <row r="758" spans="36:37">
      <c r="AJ758" s="81"/>
      <c r="AK758" s="81"/>
    </row>
    <row r="759" spans="36:37">
      <c r="AJ759" s="81"/>
      <c r="AK759" s="81"/>
    </row>
    <row r="760" spans="36:37">
      <c r="AJ760" s="81"/>
      <c r="AK760" s="81"/>
    </row>
    <row r="761" spans="36:37">
      <c r="AJ761" s="81"/>
      <c r="AK761" s="81"/>
    </row>
    <row r="762" spans="36:37">
      <c r="AJ762" s="81"/>
      <c r="AK762" s="81"/>
    </row>
    <row r="763" spans="36:37">
      <c r="AJ763" s="81"/>
      <c r="AK763" s="81"/>
    </row>
    <row r="764" spans="36:37">
      <c r="AJ764" s="81"/>
      <c r="AK764" s="81"/>
    </row>
    <row r="765" spans="36:37">
      <c r="AJ765" s="81"/>
      <c r="AK765" s="81"/>
    </row>
    <row r="766" spans="36:37">
      <c r="AJ766" s="81"/>
      <c r="AK766" s="81"/>
    </row>
    <row r="767" spans="36:37">
      <c r="AJ767" s="81"/>
      <c r="AK767" s="81"/>
    </row>
    <row r="768" spans="36:37">
      <c r="AJ768" s="81"/>
      <c r="AK768" s="81"/>
    </row>
    <row r="769" spans="36:37">
      <c r="AJ769" s="81"/>
      <c r="AK769" s="81"/>
    </row>
    <row r="770" spans="36:37">
      <c r="AJ770" s="81"/>
      <c r="AK770" s="81"/>
    </row>
    <row r="771" spans="36:37">
      <c r="AJ771" s="81"/>
      <c r="AK771" s="81"/>
    </row>
    <row r="772" spans="36:37">
      <c r="AJ772" s="81"/>
      <c r="AK772" s="81"/>
    </row>
    <row r="773" spans="36:37">
      <c r="AJ773" s="81"/>
      <c r="AK773" s="81"/>
    </row>
    <row r="774" spans="36:37">
      <c r="AJ774" s="81"/>
      <c r="AK774" s="81"/>
    </row>
    <row r="775" spans="36:37">
      <c r="AJ775" s="81"/>
      <c r="AK775" s="81"/>
    </row>
    <row r="776" spans="36:37">
      <c r="AJ776" s="81"/>
      <c r="AK776" s="81"/>
    </row>
    <row r="777" spans="36:37">
      <c r="AJ777" s="81"/>
      <c r="AK777" s="81"/>
    </row>
    <row r="778" spans="36:37">
      <c r="AJ778" s="81"/>
      <c r="AK778" s="81"/>
    </row>
    <row r="779" spans="36:37">
      <c r="AJ779" s="81"/>
      <c r="AK779" s="81"/>
    </row>
    <row r="780" spans="36:37">
      <c r="AJ780" s="81"/>
      <c r="AK780" s="81"/>
    </row>
    <row r="781" spans="36:37">
      <c r="AJ781" s="81"/>
      <c r="AK781" s="81"/>
    </row>
    <row r="782" spans="36:37">
      <c r="AJ782" s="81"/>
      <c r="AK782" s="81"/>
    </row>
    <row r="783" spans="36:37">
      <c r="AJ783" s="81"/>
      <c r="AK783" s="81"/>
    </row>
    <row r="784" spans="36:37">
      <c r="AJ784" s="81"/>
      <c r="AK784" s="81"/>
    </row>
    <row r="785" spans="36:37">
      <c r="AJ785" s="81"/>
      <c r="AK785" s="81"/>
    </row>
    <row r="786" spans="36:37">
      <c r="AJ786" s="81"/>
      <c r="AK786" s="81"/>
    </row>
    <row r="787" spans="36:37">
      <c r="AJ787" s="81"/>
      <c r="AK787" s="81"/>
    </row>
    <row r="788" spans="36:37">
      <c r="AJ788" s="81"/>
      <c r="AK788" s="81"/>
    </row>
    <row r="789" spans="36:37">
      <c r="AJ789" s="81"/>
      <c r="AK789" s="81"/>
    </row>
    <row r="790" spans="36:37">
      <c r="AJ790" s="81"/>
      <c r="AK790" s="81"/>
    </row>
    <row r="791" spans="36:37">
      <c r="AJ791" s="81"/>
      <c r="AK791" s="81"/>
    </row>
    <row r="792" spans="36:37">
      <c r="AJ792" s="81"/>
      <c r="AK792" s="81"/>
    </row>
    <row r="793" spans="36:37">
      <c r="AJ793" s="81"/>
      <c r="AK793" s="81"/>
    </row>
    <row r="794" spans="36:37">
      <c r="AJ794" s="81"/>
      <c r="AK794" s="81"/>
    </row>
    <row r="795" spans="36:37">
      <c r="AJ795" s="81"/>
      <c r="AK795" s="81"/>
    </row>
    <row r="796" spans="36:37">
      <c r="AJ796" s="81"/>
      <c r="AK796" s="81"/>
    </row>
    <row r="797" spans="36:37">
      <c r="AJ797" s="81"/>
      <c r="AK797" s="81"/>
    </row>
    <row r="798" spans="36:37">
      <c r="AJ798" s="81"/>
      <c r="AK798" s="81"/>
    </row>
    <row r="799" spans="36:37">
      <c r="AJ799" s="81"/>
      <c r="AK799" s="81"/>
    </row>
    <row r="800" spans="36:37">
      <c r="AJ800" s="81"/>
      <c r="AK800" s="81"/>
    </row>
    <row r="801" spans="36:37">
      <c r="AJ801" s="81"/>
      <c r="AK801" s="81"/>
    </row>
    <row r="802" spans="36:37">
      <c r="AJ802" s="81"/>
      <c r="AK802" s="81"/>
    </row>
    <row r="803" spans="36:37">
      <c r="AJ803" s="81"/>
      <c r="AK803" s="81"/>
    </row>
    <row r="804" spans="36:37">
      <c r="AJ804" s="81"/>
      <c r="AK804" s="81"/>
    </row>
    <row r="805" spans="36:37">
      <c r="AJ805" s="81"/>
      <c r="AK805" s="81"/>
    </row>
    <row r="806" spans="36:37">
      <c r="AJ806" s="81"/>
      <c r="AK806" s="81"/>
    </row>
    <row r="807" spans="36:37">
      <c r="AJ807" s="81"/>
      <c r="AK807" s="81"/>
    </row>
    <row r="808" spans="36:37">
      <c r="AJ808" s="81"/>
      <c r="AK808" s="81"/>
    </row>
    <row r="809" spans="36:37">
      <c r="AJ809" s="81"/>
      <c r="AK809" s="81"/>
    </row>
    <row r="810" spans="36:37">
      <c r="AJ810" s="81"/>
      <c r="AK810" s="81"/>
    </row>
    <row r="811" spans="36:37">
      <c r="AJ811" s="81"/>
      <c r="AK811" s="81"/>
    </row>
    <row r="812" spans="36:37">
      <c r="AJ812" s="81"/>
      <c r="AK812" s="81"/>
    </row>
    <row r="813" spans="36:37">
      <c r="AJ813" s="81"/>
      <c r="AK813" s="81"/>
    </row>
    <row r="814" spans="36:37">
      <c r="AJ814" s="81"/>
      <c r="AK814" s="81"/>
    </row>
    <row r="815" spans="36:37">
      <c r="AJ815" s="81"/>
      <c r="AK815" s="81"/>
    </row>
    <row r="816" spans="36:37">
      <c r="AJ816" s="81"/>
      <c r="AK816" s="81"/>
    </row>
    <row r="817" spans="36:37">
      <c r="AJ817" s="81"/>
      <c r="AK817" s="81"/>
    </row>
    <row r="818" spans="36:37">
      <c r="AJ818" s="81"/>
      <c r="AK818" s="81"/>
    </row>
    <row r="819" spans="36:37">
      <c r="AJ819" s="81"/>
      <c r="AK819" s="81"/>
    </row>
    <row r="820" spans="36:37">
      <c r="AJ820" s="81"/>
      <c r="AK820" s="81"/>
    </row>
    <row r="821" spans="36:37">
      <c r="AJ821" s="81"/>
      <c r="AK821" s="81"/>
    </row>
    <row r="822" spans="36:37">
      <c r="AJ822" s="81"/>
      <c r="AK822" s="81"/>
    </row>
    <row r="823" spans="36:37">
      <c r="AJ823" s="81"/>
      <c r="AK823" s="81"/>
    </row>
    <row r="824" spans="36:37">
      <c r="AJ824" s="81"/>
      <c r="AK824" s="81"/>
    </row>
    <row r="825" spans="36:37">
      <c r="AJ825" s="81"/>
      <c r="AK825" s="81"/>
    </row>
    <row r="826" spans="36:37">
      <c r="AJ826" s="81"/>
      <c r="AK826" s="81"/>
    </row>
    <row r="827" spans="36:37">
      <c r="AJ827" s="81"/>
      <c r="AK827" s="81"/>
    </row>
    <row r="828" spans="36:37">
      <c r="AJ828" s="81"/>
      <c r="AK828" s="81"/>
    </row>
    <row r="829" spans="36:37">
      <c r="AJ829" s="81"/>
      <c r="AK829" s="81"/>
    </row>
    <row r="830" spans="36:37">
      <c r="AJ830" s="81"/>
      <c r="AK830" s="81"/>
    </row>
    <row r="831" spans="36:37">
      <c r="AJ831" s="81"/>
      <c r="AK831" s="81"/>
    </row>
    <row r="832" spans="36:37">
      <c r="AJ832" s="81"/>
      <c r="AK832" s="81"/>
    </row>
    <row r="833" spans="36:37">
      <c r="AJ833" s="81"/>
      <c r="AK833" s="81"/>
    </row>
    <row r="834" spans="36:37">
      <c r="AJ834" s="81"/>
      <c r="AK834" s="81"/>
    </row>
    <row r="835" spans="36:37">
      <c r="AJ835" s="81"/>
      <c r="AK835" s="81"/>
    </row>
    <row r="836" spans="36:37">
      <c r="AJ836" s="81"/>
      <c r="AK836" s="81"/>
    </row>
    <row r="837" spans="36:37">
      <c r="AJ837" s="81"/>
      <c r="AK837" s="81"/>
    </row>
    <row r="838" spans="36:37">
      <c r="AJ838" s="81"/>
      <c r="AK838" s="81"/>
    </row>
    <row r="839" spans="36:37">
      <c r="AJ839" s="81"/>
      <c r="AK839" s="81"/>
    </row>
    <row r="840" spans="36:37">
      <c r="AJ840" s="81"/>
      <c r="AK840" s="81"/>
    </row>
    <row r="841" spans="36:37">
      <c r="AJ841" s="81"/>
      <c r="AK841" s="81"/>
    </row>
    <row r="842" spans="36:37">
      <c r="AJ842" s="81"/>
      <c r="AK842" s="81"/>
    </row>
    <row r="843" spans="36:37">
      <c r="AJ843" s="81"/>
      <c r="AK843" s="81"/>
    </row>
    <row r="844" spans="36:37">
      <c r="AJ844" s="81"/>
      <c r="AK844" s="81"/>
    </row>
    <row r="845" spans="36:37">
      <c r="AJ845" s="81"/>
      <c r="AK845" s="81"/>
    </row>
    <row r="846" spans="36:37">
      <c r="AJ846" s="81"/>
      <c r="AK846" s="81"/>
    </row>
    <row r="847" spans="36:37">
      <c r="AJ847" s="81"/>
      <c r="AK847" s="81"/>
    </row>
    <row r="848" spans="36:37">
      <c r="AJ848" s="81"/>
      <c r="AK848" s="81"/>
    </row>
    <row r="849" spans="36:37">
      <c r="AJ849" s="81"/>
      <c r="AK849" s="81"/>
    </row>
    <row r="850" spans="36:37">
      <c r="AJ850" s="81"/>
      <c r="AK850" s="81"/>
    </row>
    <row r="851" spans="36:37">
      <c r="AJ851" s="81"/>
      <c r="AK851" s="81"/>
    </row>
    <row r="852" spans="36:37">
      <c r="AJ852" s="81"/>
      <c r="AK852" s="81"/>
    </row>
    <row r="853" spans="36:37">
      <c r="AJ853" s="81"/>
      <c r="AK853" s="81"/>
    </row>
    <row r="854" spans="36:37">
      <c r="AJ854" s="81"/>
      <c r="AK854" s="81"/>
    </row>
    <row r="855" spans="36:37">
      <c r="AJ855" s="81"/>
      <c r="AK855" s="81"/>
    </row>
    <row r="856" spans="36:37">
      <c r="AJ856" s="81"/>
      <c r="AK856" s="81"/>
    </row>
    <row r="857" spans="36:37">
      <c r="AJ857" s="81"/>
      <c r="AK857" s="81"/>
    </row>
    <row r="858" spans="36:37">
      <c r="AJ858" s="81"/>
      <c r="AK858" s="81"/>
    </row>
    <row r="859" spans="36:37">
      <c r="AJ859" s="81"/>
      <c r="AK859" s="81"/>
    </row>
    <row r="860" spans="36:37">
      <c r="AJ860" s="81"/>
      <c r="AK860" s="81"/>
    </row>
    <row r="861" spans="36:37">
      <c r="AJ861" s="81"/>
      <c r="AK861" s="81"/>
    </row>
    <row r="862" spans="36:37">
      <c r="AJ862" s="81"/>
      <c r="AK862" s="81"/>
    </row>
    <row r="863" spans="36:37">
      <c r="AJ863" s="81"/>
      <c r="AK863" s="81"/>
    </row>
    <row r="864" spans="36:37">
      <c r="AJ864" s="81"/>
      <c r="AK864" s="81"/>
    </row>
    <row r="865" spans="36:37">
      <c r="AJ865" s="81"/>
      <c r="AK865" s="81"/>
    </row>
    <row r="866" spans="36:37">
      <c r="AJ866" s="81"/>
      <c r="AK866" s="81"/>
    </row>
    <row r="867" spans="36:37">
      <c r="AJ867" s="81"/>
      <c r="AK867" s="81"/>
    </row>
    <row r="868" spans="36:37">
      <c r="AJ868" s="81"/>
      <c r="AK868" s="81"/>
    </row>
    <row r="869" spans="36:37">
      <c r="AJ869" s="81"/>
      <c r="AK869" s="81"/>
    </row>
    <row r="870" spans="36:37">
      <c r="AJ870" s="81"/>
      <c r="AK870" s="81"/>
    </row>
    <row r="871" spans="36:37">
      <c r="AJ871" s="81"/>
      <c r="AK871" s="81"/>
    </row>
    <row r="872" spans="36:37">
      <c r="AJ872" s="81"/>
      <c r="AK872" s="81"/>
    </row>
    <row r="873" spans="36:37">
      <c r="AJ873" s="81"/>
      <c r="AK873" s="81"/>
    </row>
    <row r="874" spans="36:37">
      <c r="AJ874" s="81"/>
      <c r="AK874" s="81"/>
    </row>
    <row r="875" spans="36:37">
      <c r="AJ875" s="81"/>
      <c r="AK875" s="81"/>
    </row>
    <row r="876" spans="36:37">
      <c r="AJ876" s="81"/>
      <c r="AK876" s="81"/>
    </row>
    <row r="877" spans="36:37">
      <c r="AJ877" s="81"/>
      <c r="AK877" s="81"/>
    </row>
    <row r="878" spans="36:37">
      <c r="AJ878" s="81"/>
      <c r="AK878" s="81"/>
    </row>
    <row r="879" spans="36:37">
      <c r="AJ879" s="81"/>
      <c r="AK879" s="81"/>
    </row>
    <row r="880" spans="36:37">
      <c r="AJ880" s="81"/>
      <c r="AK880" s="81"/>
    </row>
    <row r="881" spans="36:37">
      <c r="AJ881" s="81"/>
      <c r="AK881" s="81"/>
    </row>
    <row r="882" spans="36:37">
      <c r="AJ882" s="81"/>
      <c r="AK882" s="81"/>
    </row>
    <row r="883" spans="36:37">
      <c r="AJ883" s="81"/>
      <c r="AK883" s="81"/>
    </row>
    <row r="884" spans="36:37">
      <c r="AJ884" s="81"/>
      <c r="AK884" s="81"/>
    </row>
    <row r="885" spans="36:37">
      <c r="AJ885" s="81"/>
      <c r="AK885" s="81"/>
    </row>
    <row r="886" spans="36:37">
      <c r="AJ886" s="81"/>
      <c r="AK886" s="81"/>
    </row>
    <row r="887" spans="36:37">
      <c r="AJ887" s="81"/>
      <c r="AK887" s="81"/>
    </row>
    <row r="888" spans="36:37">
      <c r="AJ888" s="81"/>
      <c r="AK888" s="81"/>
    </row>
    <row r="889" spans="36:37">
      <c r="AJ889" s="81"/>
      <c r="AK889" s="81"/>
    </row>
    <row r="890" spans="36:37">
      <c r="AJ890" s="81"/>
      <c r="AK890" s="81"/>
    </row>
    <row r="891" spans="36:37">
      <c r="AJ891" s="81"/>
      <c r="AK891" s="81"/>
    </row>
    <row r="892" spans="36:37">
      <c r="AJ892" s="81"/>
      <c r="AK892" s="81"/>
    </row>
    <row r="893" spans="36:37">
      <c r="AJ893" s="81"/>
      <c r="AK893" s="81"/>
    </row>
    <row r="894" spans="36:37">
      <c r="AJ894" s="81"/>
      <c r="AK894" s="81"/>
    </row>
    <row r="895" spans="36:37">
      <c r="AJ895" s="81"/>
      <c r="AK895" s="81"/>
    </row>
    <row r="896" spans="36:37">
      <c r="AJ896" s="81"/>
      <c r="AK896" s="81"/>
    </row>
    <row r="897" spans="36:37">
      <c r="AJ897" s="81"/>
      <c r="AK897" s="81"/>
    </row>
    <row r="898" spans="36:37">
      <c r="AJ898" s="81"/>
      <c r="AK898" s="81"/>
    </row>
    <row r="899" spans="36:37">
      <c r="AJ899" s="81"/>
      <c r="AK899" s="81"/>
    </row>
    <row r="900" spans="36:37">
      <c r="AJ900" s="81"/>
      <c r="AK900" s="81"/>
    </row>
    <row r="901" spans="36:37">
      <c r="AJ901" s="81"/>
      <c r="AK901" s="81"/>
    </row>
    <row r="902" spans="36:37">
      <c r="AJ902" s="81"/>
      <c r="AK902" s="81"/>
    </row>
    <row r="903" spans="36:37">
      <c r="AJ903" s="81"/>
      <c r="AK903" s="81"/>
    </row>
    <row r="904" spans="36:37">
      <c r="AJ904" s="81"/>
      <c r="AK904" s="81"/>
    </row>
    <row r="905" spans="36:37">
      <c r="AJ905" s="81"/>
      <c r="AK905" s="81"/>
    </row>
    <row r="906" spans="36:37">
      <c r="AJ906" s="81"/>
      <c r="AK906" s="81"/>
    </row>
    <row r="907" spans="36:37">
      <c r="AJ907" s="81"/>
      <c r="AK907" s="81"/>
    </row>
    <row r="908" spans="36:37">
      <c r="AJ908" s="81"/>
      <c r="AK908" s="81"/>
    </row>
    <row r="909" spans="36:37">
      <c r="AJ909" s="81"/>
      <c r="AK909" s="81"/>
    </row>
    <row r="910" spans="36:37">
      <c r="AJ910" s="81"/>
      <c r="AK910" s="81"/>
    </row>
    <row r="911" spans="36:37">
      <c r="AJ911" s="81"/>
      <c r="AK911" s="81"/>
    </row>
    <row r="912" spans="36:37">
      <c r="AJ912" s="81"/>
      <c r="AK912" s="81"/>
    </row>
    <row r="913" spans="36:37">
      <c r="AJ913" s="81"/>
      <c r="AK913" s="81"/>
    </row>
    <row r="914" spans="36:37">
      <c r="AJ914" s="81"/>
      <c r="AK914" s="81"/>
    </row>
    <row r="915" spans="36:37">
      <c r="AJ915" s="81"/>
      <c r="AK915" s="81"/>
    </row>
    <row r="916" spans="36:37">
      <c r="AJ916" s="81"/>
      <c r="AK916" s="81"/>
    </row>
    <row r="917" spans="36:37">
      <c r="AJ917" s="81"/>
      <c r="AK917" s="81"/>
    </row>
    <row r="918" spans="36:37">
      <c r="AJ918" s="81"/>
      <c r="AK918" s="81"/>
    </row>
    <row r="919" spans="36:37">
      <c r="AJ919" s="81"/>
      <c r="AK919" s="81"/>
    </row>
    <row r="920" spans="36:37">
      <c r="AJ920" s="81"/>
      <c r="AK920" s="81"/>
    </row>
    <row r="921" spans="36:37">
      <c r="AJ921" s="81"/>
      <c r="AK921" s="81"/>
    </row>
    <row r="922" spans="36:37">
      <c r="AJ922" s="81"/>
      <c r="AK922" s="81"/>
    </row>
    <row r="923" spans="36:37">
      <c r="AJ923" s="81"/>
      <c r="AK923" s="81"/>
    </row>
    <row r="924" spans="36:37">
      <c r="AJ924" s="81"/>
      <c r="AK924" s="81"/>
    </row>
    <row r="925" spans="36:37">
      <c r="AJ925" s="81"/>
      <c r="AK925" s="81"/>
    </row>
    <row r="926" spans="36:37">
      <c r="AJ926" s="81"/>
      <c r="AK926" s="81"/>
    </row>
    <row r="927" spans="36:37">
      <c r="AJ927" s="81"/>
      <c r="AK927" s="81"/>
    </row>
    <row r="928" spans="36:37">
      <c r="AJ928" s="81"/>
      <c r="AK928" s="81"/>
    </row>
    <row r="929" spans="36:37">
      <c r="AJ929" s="81"/>
      <c r="AK929" s="81"/>
    </row>
    <row r="930" spans="36:37">
      <c r="AJ930" s="81"/>
      <c r="AK930" s="81"/>
    </row>
    <row r="931" spans="36:37">
      <c r="AJ931" s="81"/>
      <c r="AK931" s="81"/>
    </row>
    <row r="932" spans="36:37">
      <c r="AJ932" s="81"/>
      <c r="AK932" s="81"/>
    </row>
    <row r="933" spans="36:37">
      <c r="AJ933" s="81"/>
      <c r="AK933" s="81"/>
    </row>
    <row r="934" spans="36:37">
      <c r="AJ934" s="81"/>
      <c r="AK934" s="81"/>
    </row>
    <row r="935" spans="36:37">
      <c r="AJ935" s="81"/>
      <c r="AK935" s="81"/>
    </row>
    <row r="936" spans="36:37">
      <c r="AJ936" s="81"/>
      <c r="AK936" s="81"/>
    </row>
    <row r="937" spans="36:37">
      <c r="AJ937" s="81"/>
      <c r="AK937" s="81"/>
    </row>
    <row r="938" spans="36:37">
      <c r="AJ938" s="81"/>
      <c r="AK938" s="81"/>
    </row>
    <row r="939" spans="36:37">
      <c r="AJ939" s="81"/>
      <c r="AK939" s="81"/>
    </row>
    <row r="940" spans="36:37">
      <c r="AJ940" s="81"/>
      <c r="AK940" s="81"/>
    </row>
    <row r="941" spans="36:37">
      <c r="AJ941" s="81"/>
      <c r="AK941" s="81"/>
    </row>
    <row r="942" spans="36:37">
      <c r="AJ942" s="81"/>
      <c r="AK942" s="81"/>
    </row>
    <row r="943" spans="36:37">
      <c r="AJ943" s="81"/>
      <c r="AK943" s="81"/>
    </row>
    <row r="944" spans="36:37">
      <c r="AJ944" s="81"/>
      <c r="AK944" s="81"/>
    </row>
    <row r="945" spans="36:37">
      <c r="AJ945" s="81"/>
      <c r="AK945" s="81"/>
    </row>
    <row r="946" spans="36:37">
      <c r="AJ946" s="81"/>
      <c r="AK946" s="81"/>
    </row>
    <row r="947" spans="36:37">
      <c r="AJ947" s="81"/>
      <c r="AK947" s="81"/>
    </row>
    <row r="948" spans="36:37">
      <c r="AJ948" s="81"/>
      <c r="AK948" s="81"/>
    </row>
    <row r="949" spans="36:37">
      <c r="AJ949" s="81"/>
      <c r="AK949" s="81"/>
    </row>
    <row r="950" spans="36:37">
      <c r="AJ950" s="81"/>
      <c r="AK950" s="81"/>
    </row>
    <row r="951" spans="36:37">
      <c r="AJ951" s="81"/>
      <c r="AK951" s="81"/>
    </row>
    <row r="952" spans="36:37">
      <c r="AJ952" s="81"/>
      <c r="AK952" s="81"/>
    </row>
    <row r="953" spans="36:37">
      <c r="AJ953" s="81"/>
      <c r="AK953" s="81"/>
    </row>
    <row r="954" spans="36:37">
      <c r="AJ954" s="81"/>
      <c r="AK954" s="81"/>
    </row>
    <row r="955" spans="36:37">
      <c r="AJ955" s="81"/>
      <c r="AK955" s="81"/>
    </row>
    <row r="956" spans="36:37">
      <c r="AJ956" s="81"/>
      <c r="AK956" s="81"/>
    </row>
    <row r="957" spans="36:37">
      <c r="AJ957" s="81"/>
      <c r="AK957" s="81"/>
    </row>
    <row r="958" spans="36:37">
      <c r="AJ958" s="81"/>
      <c r="AK958" s="81"/>
    </row>
    <row r="959" spans="36:37">
      <c r="AJ959" s="81"/>
      <c r="AK959" s="81"/>
    </row>
    <row r="960" spans="36:37">
      <c r="AJ960" s="81"/>
      <c r="AK960" s="81"/>
    </row>
    <row r="961" spans="36:37">
      <c r="AJ961" s="81"/>
      <c r="AK961" s="81"/>
    </row>
    <row r="962" spans="36:37">
      <c r="AJ962" s="81"/>
      <c r="AK962" s="81"/>
    </row>
    <row r="963" spans="36:37">
      <c r="AJ963" s="81"/>
      <c r="AK963" s="81"/>
    </row>
    <row r="964" spans="36:37">
      <c r="AJ964" s="81"/>
      <c r="AK964" s="81"/>
    </row>
    <row r="965" spans="36:37">
      <c r="AJ965" s="81"/>
      <c r="AK965" s="81"/>
    </row>
    <row r="966" spans="36:37">
      <c r="AJ966" s="81"/>
      <c r="AK966" s="81"/>
    </row>
    <row r="967" spans="36:37">
      <c r="AJ967" s="81"/>
      <c r="AK967" s="81"/>
    </row>
    <row r="968" spans="36:37">
      <c r="AJ968" s="81"/>
      <c r="AK968" s="81"/>
    </row>
    <row r="969" spans="36:37">
      <c r="AJ969" s="81"/>
      <c r="AK969" s="81"/>
    </row>
    <row r="970" spans="36:37">
      <c r="AJ970" s="81"/>
      <c r="AK970" s="81"/>
    </row>
    <row r="971" spans="36:37">
      <c r="AJ971" s="81"/>
      <c r="AK971" s="81"/>
    </row>
    <row r="972" spans="36:37">
      <c r="AJ972" s="81"/>
      <c r="AK972" s="81"/>
    </row>
    <row r="973" spans="36:37">
      <c r="AJ973" s="81"/>
      <c r="AK973" s="81"/>
    </row>
    <row r="974" spans="36:37">
      <c r="AJ974" s="81"/>
      <c r="AK974" s="81"/>
    </row>
    <row r="975" spans="36:37">
      <c r="AJ975" s="81"/>
      <c r="AK975" s="81"/>
    </row>
    <row r="976" spans="36:37">
      <c r="AJ976" s="81"/>
      <c r="AK976" s="81"/>
    </row>
    <row r="977" spans="36:37">
      <c r="AJ977" s="81"/>
      <c r="AK977" s="81"/>
    </row>
    <row r="978" spans="36:37">
      <c r="AJ978" s="81"/>
      <c r="AK978" s="81"/>
    </row>
    <row r="979" spans="36:37">
      <c r="AJ979" s="81"/>
      <c r="AK979" s="81"/>
    </row>
    <row r="980" spans="36:37">
      <c r="AJ980" s="81"/>
      <c r="AK980" s="81"/>
    </row>
    <row r="981" spans="36:37">
      <c r="AJ981" s="81"/>
      <c r="AK981" s="81"/>
    </row>
    <row r="982" spans="36:37">
      <c r="AJ982" s="81"/>
      <c r="AK982" s="81"/>
    </row>
    <row r="983" spans="36:37">
      <c r="AJ983" s="81"/>
      <c r="AK983" s="81"/>
    </row>
    <row r="984" spans="36:37">
      <c r="AJ984" s="81"/>
      <c r="AK984" s="81"/>
    </row>
    <row r="985" spans="36:37">
      <c r="AJ985" s="81"/>
      <c r="AK985" s="81"/>
    </row>
    <row r="986" spans="36:37">
      <c r="AJ986" s="81"/>
      <c r="AK986" s="81"/>
    </row>
    <row r="987" spans="36:37">
      <c r="AJ987" s="81"/>
      <c r="AK987" s="81"/>
    </row>
    <row r="988" spans="36:37">
      <c r="AJ988" s="81"/>
      <c r="AK988" s="81"/>
    </row>
    <row r="989" spans="36:37">
      <c r="AJ989" s="81"/>
      <c r="AK989" s="81"/>
    </row>
    <row r="990" spans="36:37">
      <c r="AJ990" s="81"/>
      <c r="AK990" s="81"/>
    </row>
    <row r="991" spans="36:37">
      <c r="AJ991" s="81"/>
      <c r="AK991" s="81"/>
    </row>
    <row r="992" spans="36:37">
      <c r="AJ992" s="81"/>
      <c r="AK992" s="81"/>
    </row>
    <row r="993" spans="36:37">
      <c r="AJ993" s="81"/>
      <c r="AK993" s="81"/>
    </row>
    <row r="994" spans="36:37">
      <c r="AJ994" s="81"/>
      <c r="AK994" s="81"/>
    </row>
    <row r="995" spans="36:37">
      <c r="AJ995" s="81"/>
      <c r="AK995" s="81"/>
    </row>
    <row r="996" spans="36:37">
      <c r="AJ996" s="81"/>
      <c r="AK996" s="81"/>
    </row>
    <row r="997" spans="36:37">
      <c r="AJ997" s="81"/>
      <c r="AK997" s="81"/>
    </row>
    <row r="998" spans="36:37">
      <c r="AJ998" s="81"/>
      <c r="AK998" s="81"/>
    </row>
    <row r="999" spans="36:37">
      <c r="AJ999" s="81"/>
      <c r="AK999" s="81"/>
    </row>
    <row r="1000" spans="36:37">
      <c r="AJ1000" s="81"/>
      <c r="AK1000" s="81"/>
    </row>
    <row r="1001" spans="36:37">
      <c r="AJ1001" s="81"/>
      <c r="AK1001" s="81"/>
    </row>
    <row r="1002" spans="36:37">
      <c r="AJ1002" s="81"/>
      <c r="AK1002" s="81"/>
    </row>
    <row r="1003" spans="36:37">
      <c r="AJ1003" s="81"/>
      <c r="AK1003" s="81"/>
    </row>
    <row r="1004" spans="36:37">
      <c r="AJ1004" s="81"/>
      <c r="AK1004" s="81"/>
    </row>
    <row r="1005" spans="36:37">
      <c r="AJ1005" s="81"/>
      <c r="AK1005" s="81"/>
    </row>
    <row r="1006" spans="36:37">
      <c r="AJ1006" s="81"/>
      <c r="AK1006" s="81"/>
    </row>
    <row r="1007" spans="36:37">
      <c r="AJ1007" s="81"/>
      <c r="AK1007" s="81"/>
    </row>
    <row r="1008" spans="36:37">
      <c r="AJ1008" s="81"/>
      <c r="AK1008" s="81"/>
    </row>
    <row r="1009" spans="36:37">
      <c r="AJ1009" s="81"/>
      <c r="AK1009" s="81"/>
    </row>
    <row r="1010" spans="36:37">
      <c r="AJ1010" s="81"/>
      <c r="AK1010" s="81"/>
    </row>
    <row r="1011" spans="36:37">
      <c r="AJ1011" s="81"/>
      <c r="AK1011" s="81"/>
    </row>
    <row r="1012" spans="36:37">
      <c r="AJ1012" s="81"/>
      <c r="AK1012" s="81"/>
    </row>
    <row r="1013" spans="36:37">
      <c r="AJ1013" s="81"/>
      <c r="AK1013" s="81"/>
    </row>
    <row r="1014" spans="36:37">
      <c r="AJ1014" s="81"/>
      <c r="AK1014" s="81"/>
    </row>
    <row r="1015" spans="36:37">
      <c r="AJ1015" s="81"/>
      <c r="AK1015" s="81"/>
    </row>
    <row r="1016" spans="36:37">
      <c r="AJ1016" s="81"/>
      <c r="AK1016" s="81"/>
    </row>
    <row r="1017" spans="36:37">
      <c r="AJ1017" s="81"/>
      <c r="AK1017" s="81"/>
    </row>
    <row r="1018" spans="36:37">
      <c r="AJ1018" s="81"/>
      <c r="AK1018" s="81"/>
    </row>
    <row r="1019" spans="36:37">
      <c r="AJ1019" s="81"/>
      <c r="AK1019" s="81"/>
    </row>
    <row r="1020" spans="36:37">
      <c r="AJ1020" s="81"/>
      <c r="AK1020" s="81"/>
    </row>
    <row r="1021" spans="36:37">
      <c r="AJ1021" s="81"/>
      <c r="AK1021" s="81"/>
    </row>
    <row r="1022" spans="36:37">
      <c r="AJ1022" s="81"/>
      <c r="AK1022" s="81"/>
    </row>
    <row r="1023" spans="36:37">
      <c r="AJ1023" s="81"/>
      <c r="AK1023" s="81"/>
    </row>
    <row r="1024" spans="36:37">
      <c r="AJ1024" s="81"/>
      <c r="AK1024" s="81"/>
    </row>
    <row r="1025" spans="36:37">
      <c r="AJ1025" s="81"/>
      <c r="AK1025" s="81"/>
    </row>
    <row r="1026" spans="36:37">
      <c r="AJ1026" s="81"/>
      <c r="AK1026" s="81"/>
    </row>
    <row r="1027" spans="36:37">
      <c r="AJ1027" s="81"/>
      <c r="AK1027" s="81"/>
    </row>
    <row r="1028" spans="36:37">
      <c r="AJ1028" s="81"/>
      <c r="AK1028" s="81"/>
    </row>
    <row r="1029" spans="36:37">
      <c r="AJ1029" s="81"/>
      <c r="AK1029" s="81"/>
    </row>
    <row r="1030" spans="36:37">
      <c r="AJ1030" s="81"/>
      <c r="AK1030" s="81"/>
    </row>
    <row r="1031" spans="36:37">
      <c r="AJ1031" s="81"/>
      <c r="AK1031" s="81"/>
    </row>
    <row r="1032" spans="36:37">
      <c r="AJ1032" s="81"/>
      <c r="AK1032" s="81"/>
    </row>
    <row r="1033" spans="36:37">
      <c r="AJ1033" s="81"/>
      <c r="AK1033" s="81"/>
    </row>
    <row r="1034" spans="36:37">
      <c r="AJ1034" s="81"/>
      <c r="AK1034" s="81"/>
    </row>
    <row r="1035" spans="36:37">
      <c r="AJ1035" s="81"/>
      <c r="AK1035" s="81"/>
    </row>
    <row r="1036" spans="36:37">
      <c r="AJ1036" s="81"/>
      <c r="AK1036" s="81"/>
    </row>
    <row r="1037" spans="36:37">
      <c r="AJ1037" s="81"/>
      <c r="AK1037" s="81"/>
    </row>
    <row r="1038" spans="36:37">
      <c r="AJ1038" s="81"/>
      <c r="AK1038" s="81"/>
    </row>
    <row r="1039" spans="36:37">
      <c r="AJ1039" s="81"/>
      <c r="AK1039" s="81"/>
    </row>
    <row r="1040" spans="36:37">
      <c r="AJ1040" s="81"/>
      <c r="AK1040" s="81"/>
    </row>
    <row r="1041" spans="36:37">
      <c r="AJ1041" s="81"/>
      <c r="AK1041" s="81"/>
    </row>
    <row r="1042" spans="36:37">
      <c r="AJ1042" s="81"/>
      <c r="AK1042" s="81"/>
    </row>
    <row r="1043" spans="36:37">
      <c r="AJ1043" s="81"/>
      <c r="AK1043" s="81"/>
    </row>
    <row r="1044" spans="36:37">
      <c r="AJ1044" s="81"/>
      <c r="AK1044" s="81"/>
    </row>
    <row r="1045" spans="36:37">
      <c r="AJ1045" s="81"/>
      <c r="AK1045" s="81"/>
    </row>
    <row r="1046" spans="36:37">
      <c r="AJ1046" s="81"/>
      <c r="AK1046" s="81"/>
    </row>
    <row r="1047" spans="36:37">
      <c r="AJ1047" s="81"/>
      <c r="AK1047" s="81"/>
    </row>
    <row r="1048" spans="36:37">
      <c r="AJ1048" s="81"/>
      <c r="AK1048" s="81"/>
    </row>
    <row r="1049" spans="36:37">
      <c r="AJ1049" s="81"/>
      <c r="AK1049" s="81"/>
    </row>
    <row r="1050" spans="36:37">
      <c r="AJ1050" s="81"/>
      <c r="AK1050" s="81"/>
    </row>
    <row r="1051" spans="36:37">
      <c r="AJ1051" s="81"/>
      <c r="AK1051" s="81"/>
    </row>
    <row r="1052" spans="36:37">
      <c r="AJ1052" s="81"/>
      <c r="AK1052" s="81"/>
    </row>
    <row r="1053" spans="36:37">
      <c r="AJ1053" s="81"/>
      <c r="AK1053" s="81"/>
    </row>
    <row r="1054" spans="36:37">
      <c r="AJ1054" s="81"/>
      <c r="AK1054" s="81"/>
    </row>
    <row r="1055" spans="36:37">
      <c r="AJ1055" s="81"/>
      <c r="AK1055" s="81"/>
    </row>
    <row r="1056" spans="36:37">
      <c r="AJ1056" s="81"/>
      <c r="AK1056" s="81"/>
    </row>
    <row r="1057" spans="36:37">
      <c r="AJ1057" s="81"/>
      <c r="AK1057" s="81"/>
    </row>
    <row r="1058" spans="36:37">
      <c r="AJ1058" s="81"/>
      <c r="AK1058" s="81"/>
    </row>
    <row r="1059" spans="36:37">
      <c r="AJ1059" s="81"/>
      <c r="AK1059" s="81"/>
    </row>
    <row r="1060" spans="36:37">
      <c r="AJ1060" s="81"/>
      <c r="AK1060" s="81"/>
    </row>
    <row r="1061" spans="36:37">
      <c r="AJ1061" s="81"/>
      <c r="AK1061" s="81"/>
    </row>
    <row r="1062" spans="36:37">
      <c r="AJ1062" s="81"/>
      <c r="AK1062" s="81"/>
    </row>
    <row r="1063" spans="36:37">
      <c r="AJ1063" s="81"/>
      <c r="AK1063" s="81"/>
    </row>
    <row r="1064" spans="36:37">
      <c r="AJ1064" s="81"/>
      <c r="AK1064" s="81"/>
    </row>
    <row r="1065" spans="36:37">
      <c r="AJ1065" s="81"/>
      <c r="AK1065" s="81"/>
    </row>
    <row r="1066" spans="36:37">
      <c r="AJ1066" s="81"/>
      <c r="AK1066" s="81"/>
    </row>
    <row r="1067" spans="36:37">
      <c r="AJ1067" s="81"/>
      <c r="AK1067" s="81"/>
    </row>
    <row r="1068" spans="36:37">
      <c r="AJ1068" s="81"/>
      <c r="AK1068" s="81"/>
    </row>
    <row r="1069" spans="36:37">
      <c r="AJ1069" s="81"/>
      <c r="AK1069" s="81"/>
    </row>
    <row r="1070" spans="36:37">
      <c r="AJ1070" s="81"/>
      <c r="AK1070" s="81"/>
    </row>
    <row r="1071" spans="36:37">
      <c r="AJ1071" s="81"/>
      <c r="AK1071" s="81"/>
    </row>
    <row r="1072" spans="36:37">
      <c r="AJ1072" s="81"/>
      <c r="AK1072" s="81"/>
    </row>
    <row r="1073" spans="36:37">
      <c r="AJ1073" s="81"/>
      <c r="AK1073" s="81"/>
    </row>
    <row r="1074" spans="36:37">
      <c r="AJ1074" s="81"/>
      <c r="AK1074" s="81"/>
    </row>
    <row r="1075" spans="36:37">
      <c r="AJ1075" s="81"/>
      <c r="AK1075" s="81"/>
    </row>
    <row r="1076" spans="36:37">
      <c r="AJ1076" s="81"/>
      <c r="AK1076" s="81"/>
    </row>
    <row r="1077" spans="36:37">
      <c r="AJ1077" s="81"/>
      <c r="AK1077" s="81"/>
    </row>
    <row r="1078" spans="36:37">
      <c r="AJ1078" s="81"/>
      <c r="AK1078" s="81"/>
    </row>
    <row r="1079" spans="36:37">
      <c r="AJ1079" s="81"/>
      <c r="AK1079" s="81"/>
    </row>
    <row r="1080" spans="36:37">
      <c r="AJ1080" s="81"/>
      <c r="AK1080" s="81"/>
    </row>
    <row r="1081" spans="36:37">
      <c r="AJ1081" s="81"/>
      <c r="AK1081" s="81"/>
    </row>
    <row r="1082" spans="36:37">
      <c r="AJ1082" s="81"/>
      <c r="AK1082" s="81"/>
    </row>
    <row r="1083" spans="36:37">
      <c r="AJ1083" s="81"/>
      <c r="AK1083" s="81"/>
    </row>
    <row r="1084" spans="36:37">
      <c r="AJ1084" s="81"/>
      <c r="AK1084" s="81"/>
    </row>
    <row r="1085" spans="36:37">
      <c r="AJ1085" s="81"/>
      <c r="AK1085" s="81"/>
    </row>
    <row r="1086" spans="36:37">
      <c r="AJ1086" s="81"/>
      <c r="AK1086" s="81"/>
    </row>
    <row r="1087" spans="36:37">
      <c r="AJ1087" s="81"/>
      <c r="AK1087" s="81"/>
    </row>
    <row r="1088" spans="36:37">
      <c r="AJ1088" s="81"/>
      <c r="AK1088" s="81"/>
    </row>
    <row r="1089" spans="36:37">
      <c r="AJ1089" s="81"/>
      <c r="AK1089" s="81"/>
    </row>
    <row r="1090" spans="36:37">
      <c r="AJ1090" s="81"/>
      <c r="AK1090" s="81"/>
    </row>
    <row r="1091" spans="36:37">
      <c r="AJ1091" s="81"/>
      <c r="AK1091" s="81"/>
    </row>
    <row r="1092" spans="36:37">
      <c r="AJ1092" s="81"/>
      <c r="AK1092" s="81"/>
    </row>
    <row r="1093" spans="36:37">
      <c r="AJ1093" s="81"/>
      <c r="AK1093" s="81"/>
    </row>
    <row r="1094" spans="36:37">
      <c r="AJ1094" s="81"/>
      <c r="AK1094" s="81"/>
    </row>
    <row r="1095" spans="36:37">
      <c r="AJ1095" s="81"/>
      <c r="AK1095" s="81"/>
    </row>
    <row r="1096" spans="36:37">
      <c r="AJ1096" s="81"/>
      <c r="AK1096" s="81"/>
    </row>
    <row r="1097" spans="36:37">
      <c r="AJ1097" s="81"/>
      <c r="AK1097" s="81"/>
    </row>
    <row r="1098" spans="36:37">
      <c r="AJ1098" s="81"/>
      <c r="AK1098" s="81"/>
    </row>
    <row r="1099" spans="36:37">
      <c r="AJ1099" s="81"/>
      <c r="AK1099" s="81"/>
    </row>
    <row r="1100" spans="36:37">
      <c r="AJ1100" s="81"/>
      <c r="AK1100" s="81"/>
    </row>
    <row r="1101" spans="36:37">
      <c r="AJ1101" s="81"/>
      <c r="AK1101" s="81"/>
    </row>
    <row r="1102" spans="36:37">
      <c r="AJ1102" s="81"/>
      <c r="AK1102" s="81"/>
    </row>
    <row r="1103" spans="36:37">
      <c r="AJ1103" s="81"/>
      <c r="AK1103" s="81"/>
    </row>
    <row r="1104" spans="36:37">
      <c r="AJ1104" s="81"/>
      <c r="AK1104" s="81"/>
    </row>
    <row r="1105" spans="36:37">
      <c r="AJ1105" s="81"/>
      <c r="AK1105" s="81"/>
    </row>
    <row r="1106" spans="36:37">
      <c r="AJ1106" s="81"/>
      <c r="AK1106" s="81"/>
    </row>
    <row r="1107" spans="36:37">
      <c r="AJ1107" s="81"/>
      <c r="AK1107" s="81"/>
    </row>
    <row r="1108" spans="36:37">
      <c r="AJ1108" s="81"/>
      <c r="AK1108" s="81"/>
    </row>
    <row r="1109" spans="36:37">
      <c r="AJ1109" s="81"/>
      <c r="AK1109" s="81"/>
    </row>
    <row r="1110" spans="36:37">
      <c r="AJ1110" s="81"/>
      <c r="AK1110" s="81"/>
    </row>
    <row r="1111" spans="36:37">
      <c r="AJ1111" s="81"/>
      <c r="AK1111" s="81"/>
    </row>
    <row r="1112" spans="36:37">
      <c r="AJ1112" s="81"/>
      <c r="AK1112" s="81"/>
    </row>
    <row r="1113" spans="36:37">
      <c r="AJ1113" s="81"/>
      <c r="AK1113" s="81"/>
    </row>
    <row r="1114" spans="36:37">
      <c r="AJ1114" s="81"/>
      <c r="AK1114" s="81"/>
    </row>
    <row r="1115" spans="36:37">
      <c r="AJ1115" s="81"/>
      <c r="AK1115" s="81"/>
    </row>
    <row r="1116" spans="36:37">
      <c r="AJ1116" s="81"/>
      <c r="AK1116" s="81"/>
    </row>
    <row r="1117" spans="36:37">
      <c r="AJ1117" s="81"/>
      <c r="AK1117" s="81"/>
    </row>
    <row r="1118" spans="36:37">
      <c r="AJ1118" s="81"/>
      <c r="AK1118" s="81"/>
    </row>
    <row r="1119" spans="36:37">
      <c r="AJ1119" s="81"/>
      <c r="AK1119" s="81"/>
    </row>
    <row r="1120" spans="36:37">
      <c r="AJ1120" s="81"/>
      <c r="AK1120" s="81"/>
    </row>
    <row r="1121" spans="36:37">
      <c r="AJ1121" s="81"/>
      <c r="AK1121" s="81"/>
    </row>
    <row r="1122" spans="36:37">
      <c r="AJ1122" s="81"/>
      <c r="AK1122" s="81"/>
    </row>
    <row r="1123" spans="36:37">
      <c r="AJ1123" s="81"/>
      <c r="AK1123" s="81"/>
    </row>
    <row r="1124" spans="36:37">
      <c r="AJ1124" s="81"/>
      <c r="AK1124" s="81"/>
    </row>
    <row r="1125" spans="36:37">
      <c r="AJ1125" s="81"/>
      <c r="AK1125" s="81"/>
    </row>
    <row r="1126" spans="36:37">
      <c r="AJ1126" s="81"/>
      <c r="AK1126" s="81"/>
    </row>
    <row r="1127" spans="36:37">
      <c r="AJ1127" s="81"/>
      <c r="AK1127" s="81"/>
    </row>
    <row r="1128" spans="36:37">
      <c r="AJ1128" s="81"/>
      <c r="AK1128" s="81"/>
    </row>
    <row r="1129" spans="36:37">
      <c r="AJ1129" s="81"/>
      <c r="AK1129" s="81"/>
    </row>
    <row r="1130" spans="36:37">
      <c r="AJ1130" s="81"/>
      <c r="AK1130" s="81"/>
    </row>
    <row r="1131" spans="36:37">
      <c r="AJ1131" s="81"/>
      <c r="AK1131" s="81"/>
    </row>
    <row r="1132" spans="36:37">
      <c r="AJ1132" s="81"/>
      <c r="AK1132" s="81"/>
    </row>
    <row r="1133" spans="36:37">
      <c r="AJ1133" s="81"/>
      <c r="AK1133" s="81"/>
    </row>
    <row r="1134" spans="36:37">
      <c r="AJ1134" s="81"/>
      <c r="AK1134" s="81"/>
    </row>
    <row r="1135" spans="36:37">
      <c r="AJ1135" s="81"/>
      <c r="AK1135" s="81"/>
    </row>
    <row r="1136" spans="36:37">
      <c r="AJ1136" s="81"/>
      <c r="AK1136" s="81"/>
    </row>
    <row r="1137" spans="36:37">
      <c r="AJ1137" s="81"/>
      <c r="AK1137" s="81"/>
    </row>
    <row r="1138" spans="36:37">
      <c r="AJ1138" s="81"/>
      <c r="AK1138" s="81"/>
    </row>
    <row r="1139" spans="36:37">
      <c r="AJ1139" s="81"/>
      <c r="AK1139" s="81"/>
    </row>
    <row r="1140" spans="36:37">
      <c r="AJ1140" s="81"/>
      <c r="AK1140" s="81"/>
    </row>
    <row r="1141" spans="36:37">
      <c r="AJ1141" s="81"/>
      <c r="AK1141" s="81"/>
    </row>
    <row r="1142" spans="36:37">
      <c r="AJ1142" s="81"/>
      <c r="AK1142" s="81"/>
    </row>
    <row r="1143" spans="36:37">
      <c r="AJ1143" s="81"/>
      <c r="AK1143" s="81"/>
    </row>
    <row r="1144" spans="36:37">
      <c r="AJ1144" s="81"/>
      <c r="AK1144" s="81"/>
    </row>
    <row r="1145" spans="36:37">
      <c r="AJ1145" s="81"/>
      <c r="AK1145" s="81"/>
    </row>
    <row r="1146" spans="36:37">
      <c r="AJ1146" s="81"/>
      <c r="AK1146" s="81"/>
    </row>
    <row r="1147" spans="36:37">
      <c r="AJ1147" s="81"/>
      <c r="AK1147" s="81"/>
    </row>
    <row r="1148" spans="36:37">
      <c r="AJ1148" s="81"/>
      <c r="AK1148" s="81"/>
    </row>
    <row r="1149" spans="36:37">
      <c r="AJ1149" s="81"/>
      <c r="AK1149" s="81"/>
    </row>
    <row r="1150" spans="36:37">
      <c r="AJ1150" s="81"/>
      <c r="AK1150" s="81"/>
    </row>
    <row r="1151" spans="36:37">
      <c r="AJ1151" s="81"/>
      <c r="AK1151" s="81"/>
    </row>
    <row r="1152" spans="36:37">
      <c r="AJ1152" s="81"/>
      <c r="AK1152" s="81"/>
    </row>
    <row r="1153" spans="36:37">
      <c r="AJ1153" s="81"/>
      <c r="AK1153" s="81"/>
    </row>
    <row r="1154" spans="36:37">
      <c r="AJ1154" s="81"/>
      <c r="AK1154" s="81"/>
    </row>
    <row r="1155" spans="36:37">
      <c r="AJ1155" s="81"/>
      <c r="AK1155" s="81"/>
    </row>
    <row r="1156" spans="36:37">
      <c r="AJ1156" s="81"/>
      <c r="AK1156" s="81"/>
    </row>
    <row r="1157" spans="36:37">
      <c r="AJ1157" s="81"/>
      <c r="AK1157" s="81"/>
    </row>
    <row r="1158" spans="36:37">
      <c r="AJ1158" s="81"/>
      <c r="AK1158" s="81"/>
    </row>
    <row r="1159" spans="36:37">
      <c r="AJ1159" s="81"/>
      <c r="AK1159" s="81"/>
    </row>
    <row r="1160" spans="36:37">
      <c r="AJ1160" s="81"/>
      <c r="AK1160" s="81"/>
    </row>
    <row r="1161" spans="36:37">
      <c r="AJ1161" s="81"/>
      <c r="AK1161" s="81"/>
    </row>
    <row r="1162" spans="36:37">
      <c r="AJ1162" s="81"/>
      <c r="AK1162" s="81"/>
    </row>
    <row r="1163" spans="36:37">
      <c r="AJ1163" s="81"/>
      <c r="AK1163" s="81"/>
    </row>
    <row r="1164" spans="36:37">
      <c r="AJ1164" s="81"/>
      <c r="AK1164" s="81"/>
    </row>
    <row r="1165" spans="36:37">
      <c r="AJ1165" s="81"/>
      <c r="AK1165" s="81"/>
    </row>
    <row r="1166" spans="36:37">
      <c r="AJ1166" s="81"/>
      <c r="AK1166" s="81"/>
    </row>
    <row r="1167" spans="36:37">
      <c r="AJ1167" s="81"/>
      <c r="AK1167" s="81"/>
    </row>
    <row r="1168" spans="36:37">
      <c r="AJ1168" s="81"/>
      <c r="AK1168" s="81"/>
    </row>
    <row r="1169" spans="36:37">
      <c r="AJ1169" s="81"/>
      <c r="AK1169" s="81"/>
    </row>
    <row r="1170" spans="36:37">
      <c r="AJ1170" s="81"/>
      <c r="AK1170" s="81"/>
    </row>
    <row r="1171" spans="36:37">
      <c r="AJ1171" s="81"/>
      <c r="AK1171" s="81"/>
    </row>
    <row r="1172" spans="36:37">
      <c r="AJ1172" s="81"/>
      <c r="AK1172" s="81"/>
    </row>
    <row r="1173" spans="36:37">
      <c r="AJ1173" s="81"/>
      <c r="AK1173" s="81"/>
    </row>
    <row r="1174" spans="36:37">
      <c r="AJ1174" s="81"/>
      <c r="AK1174" s="81"/>
    </row>
    <row r="1175" spans="36:37">
      <c r="AJ1175" s="81"/>
      <c r="AK1175" s="81"/>
    </row>
    <row r="1176" spans="36:37">
      <c r="AJ1176" s="81"/>
      <c r="AK1176" s="81"/>
    </row>
    <row r="1177" spans="36:37">
      <c r="AJ1177" s="81"/>
      <c r="AK1177" s="81"/>
    </row>
    <row r="1178" spans="36:37">
      <c r="AJ1178" s="81"/>
      <c r="AK1178" s="81"/>
    </row>
    <row r="1179" spans="36:37">
      <c r="AJ1179" s="81"/>
      <c r="AK1179" s="81"/>
    </row>
    <row r="1180" spans="36:37">
      <c r="AJ1180" s="81"/>
      <c r="AK1180" s="81"/>
    </row>
    <row r="1181" spans="36:37">
      <c r="AJ1181" s="81"/>
      <c r="AK1181" s="81"/>
    </row>
    <row r="1182" spans="36:37">
      <c r="AJ1182" s="81"/>
      <c r="AK1182" s="81"/>
    </row>
    <row r="1183" spans="36:37">
      <c r="AJ1183" s="81"/>
      <c r="AK1183" s="81"/>
    </row>
    <row r="1184" spans="36:37">
      <c r="AJ1184" s="81"/>
      <c r="AK1184" s="81"/>
    </row>
    <row r="1185" spans="36:37">
      <c r="AJ1185" s="81"/>
      <c r="AK1185" s="81"/>
    </row>
  </sheetData>
  <phoneticPr fontId="2"/>
  <dataValidations count="1">
    <dataValidation imeMode="hiragana" allowBlank="1" showInputMessage="1" showErrorMessage="1" errorTitle="入力不要なセル" error="このセルは、自動計算で処理しています。データの入力は不要です。" sqref="C70:N70"/>
  </dataValidations>
  <pageMargins left="0.59055118110236227" right="0.35433070866141736" top="0.70866141732283472" bottom="0.59055118110236227" header="0.51181102362204722" footer="0.31496062992125984"/>
  <pageSetup paperSize="9" scale="45" firstPageNumber="98" fitToHeight="3" pageOrder="overThenDown" orientation="landscape" useFirstPageNumber="1" r:id="rId1"/>
  <headerFooter alignWithMargins="0"/>
  <rowBreaks count="1" manualBreakCount="1">
    <brk id="4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６－１ 概要</vt:lpstr>
      <vt:lpstr>６－２　幅員別林道現況表</vt:lpstr>
      <vt:lpstr>６－３　林道事業実績表</vt:lpstr>
      <vt:lpstr>'６－１ 概要'!Print_Area</vt:lpstr>
      <vt:lpstr>'６－２　幅員別林道現況表'!Print_Area</vt:lpstr>
      <vt:lpstr>'６－３　林道事業実績表'!Print_Area</vt:lpstr>
      <vt:lpstr>'６－２　幅員別林道現況表'!Print_Titles</vt:lpstr>
      <vt:lpstr>'６－３　林道事業実績表'!Print_Titles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0300384</cp:lastModifiedBy>
  <cp:lastPrinted>2022-12-23T02:58:02Z</cp:lastPrinted>
  <dcterms:created xsi:type="dcterms:W3CDTF">2020-03-24T00:46:34Z</dcterms:created>
  <dcterms:modified xsi:type="dcterms:W3CDTF">2022-12-26T01:01:22Z</dcterms:modified>
</cp:coreProperties>
</file>