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３０\H30年度版\"/>
    </mc:Choice>
  </mc:AlternateContent>
  <bookViews>
    <workbookView xWindow="11190" yWindow="-210" windowWidth="9840" windowHeight="11760" tabRatio="889" firstSheet="23" activeTab="32"/>
  </bookViews>
  <sheets>
    <sheet name="普通税" sheetId="4" r:id="rId1"/>
    <sheet name="法定普通税" sheetId="5" r:id="rId2"/>
    <sheet name="市町村民税" sheetId="6" r:id="rId3"/>
    <sheet name="個人市町村民税" sheetId="7" r:id="rId4"/>
    <sheet name="個人均等割" sheetId="8" r:id="rId5"/>
    <sheet name="所得割" sheetId="9" r:id="rId6"/>
    <sheet name="所得割のうち退職所得分" sheetId="10" r:id="rId7"/>
    <sheet name="法人市町村民税" sheetId="11" r:id="rId8"/>
    <sheet name="法人均等割" sheetId="12" r:id="rId9"/>
    <sheet name="法人税割" sheetId="13" r:id="rId10"/>
    <sheet name="固定資産税" sheetId="14" r:id="rId11"/>
    <sheet name="純固定資産税" sheetId="15" r:id="rId12"/>
    <sheet name="土地" sheetId="16" r:id="rId13"/>
    <sheet name="家屋" sheetId="17" r:id="rId14"/>
    <sheet name="償却資産" sheetId="18" r:id="rId15"/>
    <sheet name="交付金" sheetId="37" r:id="rId16"/>
    <sheet name="軽自動車税" sheetId="20" r:id="rId17"/>
    <sheet name="市町村たばこ税" sheetId="21" r:id="rId18"/>
    <sheet name="鉱産税" sheetId="22" r:id="rId19"/>
    <sheet name="特別土地保有税" sheetId="23" r:id="rId20"/>
    <sheet name="保有分" sheetId="24" r:id="rId21"/>
    <sheet name="取得分" sheetId="25" r:id="rId22"/>
    <sheet name="法定外普通税" sheetId="26" r:id="rId23"/>
    <sheet name="目的税" sheetId="27" r:id="rId24"/>
    <sheet name="入湯税" sheetId="28" r:id="rId25"/>
    <sheet name="事業所税" sheetId="29" r:id="rId26"/>
    <sheet name="都市計画税" sheetId="30" r:id="rId27"/>
    <sheet name="都市計（土地）" sheetId="31" r:id="rId28"/>
    <sheet name="都市計（家屋）" sheetId="32" r:id="rId29"/>
    <sheet name="合計（国民健康保険税を除く）" sheetId="33" r:id="rId30"/>
    <sheet name="国民健康保険税" sheetId="34" r:id="rId31"/>
    <sheet name="国民健康保険料" sheetId="39" r:id="rId32"/>
    <sheet name="国保計" sheetId="40" r:id="rId33"/>
  </sheets>
  <definedNames>
    <definedName name="_xlnm.Print_Area" localSheetId="13">家屋!$A$1:$N$36</definedName>
    <definedName name="_xlnm.Print_Area" localSheetId="16">軽自動車税!$A$1:$N$36</definedName>
    <definedName name="_xlnm.Print_Area" localSheetId="4">個人均等割!$A$1:$N$36</definedName>
    <definedName name="_xlnm.Print_Area" localSheetId="3">個人市町村民税!$A$1:$N$36</definedName>
    <definedName name="_xlnm.Print_Area" localSheetId="10">固定資産税!$A$1:$N$36</definedName>
    <definedName name="_xlnm.Print_Area" localSheetId="15">交付金!$A$1:$N$36</definedName>
    <definedName name="_xlnm.Print_Area" localSheetId="18">鉱産税!$A$1:$N$36</definedName>
    <definedName name="_xlnm.Print_Area" localSheetId="29">'合計（国民健康保険税を除く）'!$A$1:$N$36</definedName>
    <definedName name="_xlnm.Print_Area" localSheetId="32">国保計!$A$1:$N$36</definedName>
    <definedName name="_xlnm.Print_Area" localSheetId="30">国民健康保険税!$A$1:$N$36</definedName>
    <definedName name="_xlnm.Print_Area" localSheetId="31">国民健康保険料!$A$1:$N$36</definedName>
    <definedName name="_xlnm.Print_Area" localSheetId="17">市町村たばこ税!$A$1:$N$36</definedName>
    <definedName name="_xlnm.Print_Area" localSheetId="2">市町村民税!$A$1:$N$36</definedName>
    <definedName name="_xlnm.Print_Area" localSheetId="25">事業所税!$A$1:$N$36</definedName>
    <definedName name="_xlnm.Print_Area" localSheetId="21">取得分!$A$1:$N$36</definedName>
    <definedName name="_xlnm.Print_Area" localSheetId="11">純固定資産税!$A$1:$N$36</definedName>
    <definedName name="_xlnm.Print_Area" localSheetId="5">所得割!$A$1:$N$36</definedName>
    <definedName name="_xlnm.Print_Area" localSheetId="6">所得割のうち退職所得分!$A$1:$N$36</definedName>
    <definedName name="_xlnm.Print_Area" localSheetId="14">償却資産!$A$1:$N$36</definedName>
    <definedName name="_xlnm.Print_Area" localSheetId="28">'都市計（家屋）'!$A$1:$N$36</definedName>
    <definedName name="_xlnm.Print_Area" localSheetId="27">'都市計（土地）'!$A$1:$N$36</definedName>
    <definedName name="_xlnm.Print_Area" localSheetId="26">都市計画税!$A$1:$N$36</definedName>
    <definedName name="_xlnm.Print_Area" localSheetId="12">土地!$A$1:$N$36</definedName>
    <definedName name="_xlnm.Print_Area" localSheetId="19">特別土地保有税!$A$1:$N$36</definedName>
    <definedName name="_xlnm.Print_Area" localSheetId="24">入湯税!$A$1:$N$36</definedName>
    <definedName name="_xlnm.Print_Area" localSheetId="0">普通税!$A$1:$N$36</definedName>
    <definedName name="_xlnm.Print_Area" localSheetId="20">保有分!$A$1:$N$36</definedName>
    <definedName name="_xlnm.Print_Area" localSheetId="8">法人均等割!$A$1:$N$36</definedName>
    <definedName name="_xlnm.Print_Area" localSheetId="7">法人市町村民税!$A$1:$N$36</definedName>
    <definedName name="_xlnm.Print_Area" localSheetId="9">法人税割!$A$1:$N$36</definedName>
    <definedName name="_xlnm.Print_Area" localSheetId="22">法定外普通税!$A$1:$N$36</definedName>
    <definedName name="_xlnm.Print_Area" localSheetId="1">法定普通税!$A$1:$N$36</definedName>
    <definedName name="_xlnm.Print_Area" localSheetId="23">目的税!$A$1:$N$36</definedName>
  </definedNames>
  <calcPr calcId="152511"/>
</workbook>
</file>

<file path=xl/calcChain.xml><?xml version="1.0" encoding="utf-8"?>
<calcChain xmlns="http://schemas.openxmlformats.org/spreadsheetml/2006/main">
  <c r="C9" i="40" l="1"/>
  <c r="D9" i="40"/>
  <c r="E9" i="40"/>
  <c r="H9" i="40"/>
  <c r="I9" i="40"/>
  <c r="J9" i="40"/>
  <c r="C10" i="40"/>
  <c r="D10" i="40"/>
  <c r="E10" i="40"/>
  <c r="H10" i="40"/>
  <c r="I10" i="40"/>
  <c r="J10" i="40"/>
  <c r="C11" i="40"/>
  <c r="D11" i="40"/>
  <c r="E11" i="40"/>
  <c r="H11" i="40"/>
  <c r="I11" i="40"/>
  <c r="J11" i="40"/>
  <c r="C12" i="40"/>
  <c r="D12" i="40"/>
  <c r="E12" i="40"/>
  <c r="H12" i="40"/>
  <c r="I12" i="40"/>
  <c r="J12" i="40"/>
  <c r="C13" i="40"/>
  <c r="D13" i="40"/>
  <c r="E13" i="40"/>
  <c r="H13" i="40"/>
  <c r="I13" i="40"/>
  <c r="J13" i="40"/>
  <c r="C14" i="40"/>
  <c r="D14" i="40"/>
  <c r="E14" i="40"/>
  <c r="H14" i="40"/>
  <c r="I14" i="40"/>
  <c r="J14" i="40"/>
  <c r="C15" i="40"/>
  <c r="D15" i="40"/>
  <c r="E15" i="40"/>
  <c r="H15" i="40"/>
  <c r="I15" i="40"/>
  <c r="J15" i="40"/>
  <c r="C16" i="40"/>
  <c r="D16" i="40"/>
  <c r="E16" i="40"/>
  <c r="H16" i="40"/>
  <c r="I16" i="40"/>
  <c r="J16" i="40"/>
  <c r="C17" i="40"/>
  <c r="D17" i="40"/>
  <c r="E17" i="40"/>
  <c r="H17" i="40"/>
  <c r="I17" i="40"/>
  <c r="J17" i="40"/>
  <c r="C18" i="40"/>
  <c r="D18" i="40"/>
  <c r="E18" i="40"/>
  <c r="H18" i="40"/>
  <c r="I18" i="40"/>
  <c r="J18" i="40"/>
  <c r="C19" i="40"/>
  <c r="D19" i="40"/>
  <c r="E19" i="40"/>
  <c r="H19" i="40"/>
  <c r="I19" i="40"/>
  <c r="J19" i="40"/>
  <c r="C20" i="40"/>
  <c r="D20" i="40"/>
  <c r="E20" i="40"/>
  <c r="H20" i="40"/>
  <c r="I20" i="40"/>
  <c r="J20" i="40"/>
  <c r="C21" i="40"/>
  <c r="D21" i="40"/>
  <c r="E21" i="40"/>
  <c r="H21" i="40"/>
  <c r="I21" i="40"/>
  <c r="J21" i="40"/>
  <c r="C22" i="40"/>
  <c r="D22" i="40"/>
  <c r="E22" i="40"/>
  <c r="H22" i="40"/>
  <c r="I22" i="40"/>
  <c r="J22" i="40"/>
  <c r="C23" i="40"/>
  <c r="D23" i="40"/>
  <c r="E23" i="40"/>
  <c r="H23" i="40"/>
  <c r="I23" i="40"/>
  <c r="J23" i="40"/>
  <c r="C24" i="40"/>
  <c r="D24" i="40"/>
  <c r="E24" i="40"/>
  <c r="H24" i="40"/>
  <c r="I24" i="40"/>
  <c r="J24" i="40"/>
  <c r="C25" i="40"/>
  <c r="D25" i="40"/>
  <c r="E25" i="40"/>
  <c r="H25" i="40"/>
  <c r="I25" i="40"/>
  <c r="J25" i="40"/>
  <c r="C26" i="40"/>
  <c r="D26" i="40"/>
  <c r="E26" i="40"/>
  <c r="H26" i="40"/>
  <c r="I26" i="40"/>
  <c r="J26" i="40"/>
  <c r="C27" i="40"/>
  <c r="D27" i="40"/>
  <c r="E27" i="40"/>
  <c r="H27" i="40"/>
  <c r="I27" i="40"/>
  <c r="J27" i="40"/>
  <c r="C28" i="40"/>
  <c r="D28" i="40"/>
  <c r="E28" i="40"/>
  <c r="H28" i="40"/>
  <c r="I28" i="40"/>
  <c r="J28" i="40"/>
  <c r="C29" i="40"/>
  <c r="D29" i="40"/>
  <c r="E29" i="40"/>
  <c r="H29" i="40"/>
  <c r="I29" i="40"/>
  <c r="J29" i="40"/>
  <c r="C30" i="40"/>
  <c r="D30" i="40"/>
  <c r="E30" i="40"/>
  <c r="H30" i="40"/>
  <c r="I30" i="40"/>
  <c r="J30" i="40"/>
  <c r="C31" i="40"/>
  <c r="D31" i="40"/>
  <c r="E31" i="40"/>
  <c r="H31" i="40"/>
  <c r="I31" i="40"/>
  <c r="J31" i="40"/>
  <c r="C32" i="40"/>
  <c r="D32" i="40"/>
  <c r="E32" i="40"/>
  <c r="H32" i="40"/>
  <c r="I32" i="40"/>
  <c r="J32" i="40"/>
  <c r="C33" i="40"/>
  <c r="D33" i="40"/>
  <c r="E33" i="40"/>
  <c r="H33" i="40"/>
  <c r="I33" i="40"/>
  <c r="J33" i="40"/>
  <c r="C34" i="40"/>
  <c r="D34" i="40"/>
  <c r="E34" i="40"/>
  <c r="H34" i="40"/>
  <c r="I34" i="40"/>
  <c r="J34" i="40"/>
  <c r="C35" i="40"/>
  <c r="D35" i="40"/>
  <c r="E35" i="40"/>
  <c r="H35" i="40"/>
  <c r="I35" i="40"/>
  <c r="J35" i="40"/>
  <c r="C36" i="40"/>
  <c r="D36" i="40"/>
  <c r="E36" i="40"/>
  <c r="H36" i="40"/>
  <c r="I36" i="40"/>
  <c r="J36" i="40"/>
  <c r="C36" i="39"/>
  <c r="D36" i="39"/>
  <c r="E36" i="39"/>
  <c r="H36" i="39"/>
  <c r="I36" i="39"/>
  <c r="J36" i="39"/>
  <c r="C35" i="39"/>
  <c r="D35" i="39"/>
  <c r="E35" i="39"/>
  <c r="H35" i="39"/>
  <c r="I35" i="39"/>
  <c r="J35" i="39"/>
  <c r="C23" i="39"/>
  <c r="D23" i="39"/>
  <c r="E23" i="39"/>
  <c r="H23" i="39"/>
  <c r="I23" i="39"/>
  <c r="J23" i="39"/>
  <c r="C36" i="34"/>
  <c r="D36" i="34"/>
  <c r="E36" i="34"/>
  <c r="H36" i="34"/>
  <c r="I36" i="34"/>
  <c r="J36" i="34"/>
  <c r="C35" i="34"/>
  <c r="D35" i="34"/>
  <c r="E35" i="34"/>
  <c r="H35" i="34"/>
  <c r="I35" i="34"/>
  <c r="J35" i="34"/>
  <c r="C23" i="34"/>
  <c r="D23" i="34"/>
  <c r="E23" i="34"/>
  <c r="H23" i="34"/>
  <c r="I23" i="34"/>
  <c r="J23" i="34"/>
  <c r="C36" i="33"/>
  <c r="D36" i="33"/>
  <c r="E36" i="33"/>
  <c r="F36" i="33"/>
  <c r="G36" i="33"/>
  <c r="H36" i="33"/>
  <c r="I36" i="33"/>
  <c r="J36" i="33"/>
  <c r="K36" i="33"/>
  <c r="C35" i="33"/>
  <c r="D35" i="33"/>
  <c r="E35" i="33"/>
  <c r="F35" i="33"/>
  <c r="G35" i="33"/>
  <c r="H35" i="33"/>
  <c r="I35" i="33"/>
  <c r="J35" i="33"/>
  <c r="K35" i="33"/>
  <c r="C23" i="33"/>
  <c r="D23" i="33"/>
  <c r="E23" i="33"/>
  <c r="F23" i="33"/>
  <c r="G23" i="33"/>
  <c r="H23" i="33"/>
  <c r="I23" i="33"/>
  <c r="J23" i="33"/>
  <c r="K23" i="33"/>
  <c r="C36" i="32"/>
  <c r="D36" i="32"/>
  <c r="E36" i="32"/>
  <c r="H36" i="32"/>
  <c r="I36" i="32"/>
  <c r="J36" i="32"/>
  <c r="C35" i="32"/>
  <c r="D35" i="32"/>
  <c r="E35" i="32"/>
  <c r="H35" i="32"/>
  <c r="I35" i="32"/>
  <c r="J35" i="32"/>
  <c r="C23" i="32"/>
  <c r="D23" i="32"/>
  <c r="E23" i="32"/>
  <c r="H23" i="32"/>
  <c r="I23" i="32"/>
  <c r="J23" i="32"/>
  <c r="C36" i="31"/>
  <c r="D36" i="31"/>
  <c r="E36" i="31"/>
  <c r="G36" i="31"/>
  <c r="H36" i="31"/>
  <c r="I36" i="31"/>
  <c r="J36" i="31"/>
  <c r="C35" i="31"/>
  <c r="D35" i="31"/>
  <c r="E35" i="31"/>
  <c r="G35" i="31"/>
  <c r="H35" i="31"/>
  <c r="I35" i="31"/>
  <c r="J35" i="31"/>
  <c r="C23" i="31"/>
  <c r="D23" i="31"/>
  <c r="E23" i="31"/>
  <c r="G23" i="31"/>
  <c r="H23" i="31"/>
  <c r="I23" i="31"/>
  <c r="J23" i="31"/>
  <c r="C36" i="30"/>
  <c r="D36" i="30"/>
  <c r="E36" i="30"/>
  <c r="G36" i="30"/>
  <c r="H36" i="30"/>
  <c r="I36" i="30"/>
  <c r="J36" i="30"/>
  <c r="C35" i="30"/>
  <c r="D35" i="30"/>
  <c r="E35" i="30"/>
  <c r="G35" i="30"/>
  <c r="H35" i="30"/>
  <c r="I35" i="30"/>
  <c r="J35" i="30"/>
  <c r="C23" i="30"/>
  <c r="D23" i="30"/>
  <c r="E23" i="30"/>
  <c r="G23" i="30"/>
  <c r="H23" i="30"/>
  <c r="I23" i="30"/>
  <c r="J23" i="30"/>
  <c r="C36" i="29"/>
  <c r="D36" i="29"/>
  <c r="E36" i="29"/>
  <c r="H36" i="29"/>
  <c r="I36" i="29"/>
  <c r="J36" i="29"/>
  <c r="C35" i="29"/>
  <c r="D35" i="29"/>
  <c r="E35" i="29"/>
  <c r="H35" i="29"/>
  <c r="I35" i="29"/>
  <c r="J35" i="29"/>
  <c r="C23" i="29"/>
  <c r="D23" i="29"/>
  <c r="E23" i="29"/>
  <c r="H23" i="29"/>
  <c r="I23" i="29"/>
  <c r="J23" i="29"/>
  <c r="C36" i="28"/>
  <c r="D36" i="28"/>
  <c r="E36" i="28"/>
  <c r="F36" i="28"/>
  <c r="G36" i="28"/>
  <c r="H36" i="28"/>
  <c r="I36" i="28"/>
  <c r="J36" i="28"/>
  <c r="K36" i="28"/>
  <c r="C23" i="28"/>
  <c r="D23" i="28"/>
  <c r="E23" i="28"/>
  <c r="F23" i="28"/>
  <c r="H23" i="28"/>
  <c r="I23" i="28"/>
  <c r="J23" i="28"/>
  <c r="K23" i="28"/>
  <c r="C35" i="28"/>
  <c r="D35" i="28"/>
  <c r="E35" i="28"/>
  <c r="F35" i="28"/>
  <c r="H35" i="28"/>
  <c r="I35" i="28"/>
  <c r="J35" i="28"/>
  <c r="K35" i="28"/>
  <c r="C36" i="27"/>
  <c r="D36" i="27"/>
  <c r="E36" i="27"/>
  <c r="F36" i="27"/>
  <c r="G36" i="27"/>
  <c r="H36" i="27"/>
  <c r="I36" i="27"/>
  <c r="J36" i="27"/>
  <c r="K36" i="27"/>
  <c r="C35" i="27"/>
  <c r="D35" i="27"/>
  <c r="E35" i="27"/>
  <c r="F35" i="27"/>
  <c r="G35" i="27"/>
  <c r="H35" i="27"/>
  <c r="I35" i="27"/>
  <c r="J35" i="27"/>
  <c r="K35" i="27"/>
  <c r="C23" i="27"/>
  <c r="D23" i="27"/>
  <c r="E23" i="27"/>
  <c r="F23" i="27"/>
  <c r="G23" i="27"/>
  <c r="H23" i="27"/>
  <c r="I23" i="27"/>
  <c r="J23" i="27"/>
  <c r="K23" i="27"/>
  <c r="C36" i="26"/>
  <c r="D36" i="26"/>
  <c r="E36" i="26"/>
  <c r="F36" i="26"/>
  <c r="G36" i="26"/>
  <c r="H36" i="26"/>
  <c r="I36" i="26"/>
  <c r="J36" i="26"/>
  <c r="C35" i="26"/>
  <c r="D35" i="26"/>
  <c r="E35" i="26"/>
  <c r="H35" i="26"/>
  <c r="I35" i="26"/>
  <c r="J35" i="26"/>
  <c r="C23" i="26"/>
  <c r="D23" i="26"/>
  <c r="E23" i="26"/>
  <c r="H23" i="26"/>
  <c r="I23" i="26"/>
  <c r="J23" i="26"/>
  <c r="C36" i="25" l="1"/>
  <c r="D36" i="25"/>
  <c r="E36" i="25"/>
  <c r="G36" i="25"/>
  <c r="H36" i="25"/>
  <c r="I36" i="25"/>
  <c r="J36" i="25"/>
  <c r="C35" i="25"/>
  <c r="D35" i="25"/>
  <c r="E35" i="25"/>
  <c r="G35" i="25"/>
  <c r="H35" i="25"/>
  <c r="I35" i="25"/>
  <c r="J35" i="25"/>
  <c r="C23" i="25"/>
  <c r="D23" i="25"/>
  <c r="E23" i="25"/>
  <c r="G23" i="25"/>
  <c r="H23" i="25"/>
  <c r="I23" i="25"/>
  <c r="J23" i="25"/>
  <c r="C36" i="24"/>
  <c r="D36" i="24"/>
  <c r="E36" i="24"/>
  <c r="G36" i="24"/>
  <c r="H36" i="24"/>
  <c r="I36" i="24"/>
  <c r="J36" i="24"/>
  <c r="C35" i="24"/>
  <c r="D35" i="24"/>
  <c r="E35" i="24"/>
  <c r="G35" i="24"/>
  <c r="H35" i="24"/>
  <c r="I35" i="24"/>
  <c r="J35" i="24"/>
  <c r="C23" i="24"/>
  <c r="D23" i="24"/>
  <c r="E23" i="24"/>
  <c r="G23" i="24"/>
  <c r="H23" i="24"/>
  <c r="I23" i="24"/>
  <c r="J23" i="24"/>
  <c r="C36" i="23"/>
  <c r="D36" i="23"/>
  <c r="E36" i="23"/>
  <c r="G36" i="23"/>
  <c r="H36" i="23"/>
  <c r="I36" i="23"/>
  <c r="J36" i="23"/>
  <c r="C35" i="23"/>
  <c r="D35" i="23"/>
  <c r="E35" i="23"/>
  <c r="G35" i="23"/>
  <c r="H35" i="23"/>
  <c r="I35" i="23"/>
  <c r="J35" i="23"/>
  <c r="C23" i="23"/>
  <c r="D23" i="23"/>
  <c r="E23" i="23"/>
  <c r="G23" i="23"/>
  <c r="H23" i="23"/>
  <c r="I23" i="23"/>
  <c r="J23" i="23"/>
  <c r="C36" i="22"/>
  <c r="D36" i="22"/>
  <c r="E36" i="22"/>
  <c r="F36" i="22"/>
  <c r="G36" i="22"/>
  <c r="H36" i="22"/>
  <c r="I36" i="22"/>
  <c r="J36" i="22"/>
  <c r="K36" i="22"/>
  <c r="C35" i="22"/>
  <c r="D35" i="22"/>
  <c r="E35" i="22"/>
  <c r="F35" i="22"/>
  <c r="H35" i="22"/>
  <c r="I35" i="22"/>
  <c r="J35" i="22"/>
  <c r="K35" i="22"/>
  <c r="C23" i="22"/>
  <c r="D23" i="22"/>
  <c r="E23" i="22"/>
  <c r="F23" i="22"/>
  <c r="H23" i="22"/>
  <c r="I23" i="22"/>
  <c r="J23" i="22"/>
  <c r="K23" i="22"/>
  <c r="C36" i="21"/>
  <c r="D36" i="21"/>
  <c r="E36" i="21"/>
  <c r="H36" i="21"/>
  <c r="I36" i="21"/>
  <c r="J36" i="21"/>
  <c r="C35" i="21"/>
  <c r="D35" i="21"/>
  <c r="E35" i="21"/>
  <c r="H35" i="21"/>
  <c r="I35" i="21"/>
  <c r="J35" i="21"/>
  <c r="C23" i="21"/>
  <c r="D23" i="21"/>
  <c r="E23" i="21"/>
  <c r="H23" i="21"/>
  <c r="I23" i="21"/>
  <c r="J23" i="21"/>
  <c r="C36" i="20"/>
  <c r="D36" i="20"/>
  <c r="E36" i="20"/>
  <c r="F36" i="20"/>
  <c r="H36" i="20"/>
  <c r="I36" i="20"/>
  <c r="J36" i="20"/>
  <c r="K36" i="20"/>
  <c r="C35" i="20"/>
  <c r="D35" i="20"/>
  <c r="E35" i="20"/>
  <c r="F35" i="20"/>
  <c r="H35" i="20"/>
  <c r="I35" i="20"/>
  <c r="J35" i="20"/>
  <c r="K35" i="20"/>
  <c r="C23" i="20"/>
  <c r="D23" i="20"/>
  <c r="E23" i="20"/>
  <c r="F23" i="20"/>
  <c r="H23" i="20"/>
  <c r="I23" i="20"/>
  <c r="J23" i="20"/>
  <c r="K23" i="20"/>
  <c r="C36" i="37"/>
  <c r="E36" i="37"/>
  <c r="H36" i="37"/>
  <c r="J36" i="37"/>
  <c r="C35" i="37"/>
  <c r="E35" i="37"/>
  <c r="H35" i="37"/>
  <c r="J35" i="37"/>
  <c r="C23" i="37"/>
  <c r="E23" i="37"/>
  <c r="H23" i="37"/>
  <c r="J23" i="37"/>
  <c r="C36" i="18"/>
  <c r="D36" i="18"/>
  <c r="E36" i="18"/>
  <c r="F36" i="18"/>
  <c r="H36" i="18"/>
  <c r="I36" i="18"/>
  <c r="J36" i="18"/>
  <c r="K36" i="18"/>
  <c r="C35" i="18"/>
  <c r="D35" i="18"/>
  <c r="E35" i="18"/>
  <c r="F35" i="18"/>
  <c r="H35" i="18"/>
  <c r="I35" i="18"/>
  <c r="J35" i="18"/>
  <c r="K35" i="18"/>
  <c r="C23" i="18"/>
  <c r="D23" i="18"/>
  <c r="E23" i="18"/>
  <c r="F23" i="18"/>
  <c r="H23" i="18"/>
  <c r="I23" i="18"/>
  <c r="J23" i="18"/>
  <c r="K23" i="18"/>
  <c r="C36" i="17"/>
  <c r="D36" i="17"/>
  <c r="E36" i="17"/>
  <c r="F36" i="17"/>
  <c r="H36" i="17"/>
  <c r="I36" i="17"/>
  <c r="J36" i="17"/>
  <c r="K36" i="17"/>
  <c r="C35" i="17"/>
  <c r="D35" i="17"/>
  <c r="E35" i="17"/>
  <c r="F35" i="17"/>
  <c r="H35" i="17"/>
  <c r="I35" i="17"/>
  <c r="J35" i="17"/>
  <c r="K35" i="17"/>
  <c r="C23" i="17"/>
  <c r="D23" i="17"/>
  <c r="E23" i="17"/>
  <c r="F23" i="17"/>
  <c r="H23" i="17"/>
  <c r="I23" i="17"/>
  <c r="J23" i="17"/>
  <c r="K23" i="17"/>
  <c r="C36" i="16"/>
  <c r="D36" i="16"/>
  <c r="E36" i="16"/>
  <c r="F36" i="16"/>
  <c r="G36" i="16"/>
  <c r="H36" i="16"/>
  <c r="I36" i="16"/>
  <c r="J36" i="16"/>
  <c r="K36" i="16"/>
  <c r="C35" i="16"/>
  <c r="D35" i="16"/>
  <c r="E35" i="16"/>
  <c r="F35" i="16"/>
  <c r="G35" i="16"/>
  <c r="H35" i="16"/>
  <c r="I35" i="16"/>
  <c r="J35" i="16"/>
  <c r="K35" i="16"/>
  <c r="C23" i="16"/>
  <c r="D23" i="16"/>
  <c r="E23" i="16"/>
  <c r="F23" i="16"/>
  <c r="G23" i="16"/>
  <c r="H23" i="16"/>
  <c r="I23" i="16"/>
  <c r="J23" i="16"/>
  <c r="K23" i="16"/>
  <c r="C36" i="15"/>
  <c r="D36" i="15"/>
  <c r="E36" i="15"/>
  <c r="F36" i="15"/>
  <c r="G36" i="15"/>
  <c r="H36" i="15"/>
  <c r="I36" i="15"/>
  <c r="J36" i="15"/>
  <c r="K36" i="15"/>
  <c r="C35" i="15"/>
  <c r="D35" i="15"/>
  <c r="E35" i="15"/>
  <c r="F35" i="15"/>
  <c r="G35" i="15"/>
  <c r="H35" i="15"/>
  <c r="I35" i="15"/>
  <c r="J35" i="15"/>
  <c r="K35" i="15"/>
  <c r="C23" i="15"/>
  <c r="D23" i="15"/>
  <c r="E23" i="15"/>
  <c r="F23" i="15"/>
  <c r="G23" i="15"/>
  <c r="H23" i="15"/>
  <c r="I23" i="15"/>
  <c r="J23" i="15"/>
  <c r="K23" i="15"/>
  <c r="C36" i="14"/>
  <c r="D36" i="14"/>
  <c r="E36" i="14"/>
  <c r="F36" i="14"/>
  <c r="G36" i="14"/>
  <c r="H36" i="14"/>
  <c r="I36" i="14"/>
  <c r="J36" i="14"/>
  <c r="K36" i="14"/>
  <c r="C35" i="14"/>
  <c r="D35" i="14"/>
  <c r="E35" i="14"/>
  <c r="F35" i="14"/>
  <c r="G35" i="14"/>
  <c r="H35" i="14"/>
  <c r="I35" i="14"/>
  <c r="J35" i="14"/>
  <c r="K35" i="14"/>
  <c r="C23" i="14"/>
  <c r="D23" i="14"/>
  <c r="E23" i="14"/>
  <c r="F23" i="14"/>
  <c r="G23" i="14"/>
  <c r="H23" i="14"/>
  <c r="I23" i="14"/>
  <c r="J23" i="14"/>
  <c r="K23" i="14"/>
  <c r="C9" i="11"/>
  <c r="D9" i="11"/>
  <c r="E9" i="11"/>
  <c r="F9" i="11"/>
  <c r="G9" i="11"/>
  <c r="H9" i="11"/>
  <c r="I9" i="11"/>
  <c r="J9" i="11"/>
  <c r="K9" i="11"/>
  <c r="C10" i="11"/>
  <c r="D10" i="11"/>
  <c r="E10" i="11"/>
  <c r="F10" i="11"/>
  <c r="G10" i="11"/>
  <c r="H10" i="11"/>
  <c r="I10" i="11"/>
  <c r="J10" i="11"/>
  <c r="K10" i="11"/>
  <c r="C11" i="11"/>
  <c r="D11" i="11"/>
  <c r="E11" i="11"/>
  <c r="F11" i="11"/>
  <c r="G11" i="11"/>
  <c r="H11" i="11"/>
  <c r="I11" i="11"/>
  <c r="J11" i="11"/>
  <c r="K11" i="11"/>
  <c r="C12" i="11"/>
  <c r="D12" i="11"/>
  <c r="E12" i="11"/>
  <c r="F12" i="11"/>
  <c r="G12" i="11"/>
  <c r="H12" i="11"/>
  <c r="I12" i="11"/>
  <c r="J12" i="11"/>
  <c r="K12" i="11"/>
  <c r="C13" i="11"/>
  <c r="D13" i="11"/>
  <c r="E13" i="11"/>
  <c r="F13" i="11"/>
  <c r="G13" i="11"/>
  <c r="H13" i="11"/>
  <c r="I13" i="11"/>
  <c r="J13" i="11"/>
  <c r="K13" i="11"/>
  <c r="C14" i="11"/>
  <c r="D14" i="11"/>
  <c r="E14" i="11"/>
  <c r="F14" i="11"/>
  <c r="G14" i="11"/>
  <c r="H14" i="11"/>
  <c r="I14" i="11"/>
  <c r="J14" i="11"/>
  <c r="K14" i="11"/>
  <c r="C15" i="11"/>
  <c r="D15" i="11"/>
  <c r="E15" i="11"/>
  <c r="F15" i="11"/>
  <c r="G15" i="11"/>
  <c r="H15" i="11"/>
  <c r="I15" i="11"/>
  <c r="J15" i="11"/>
  <c r="K15" i="11"/>
  <c r="C16" i="11"/>
  <c r="D16" i="11"/>
  <c r="E16" i="11"/>
  <c r="F16" i="11"/>
  <c r="G16" i="11"/>
  <c r="H16" i="11"/>
  <c r="I16" i="11"/>
  <c r="J16" i="11"/>
  <c r="K16" i="11"/>
  <c r="C17" i="11"/>
  <c r="D17" i="11"/>
  <c r="E17" i="11"/>
  <c r="F17" i="11"/>
  <c r="G17" i="11"/>
  <c r="H17" i="11"/>
  <c r="I17" i="11"/>
  <c r="J17" i="11"/>
  <c r="K17" i="11"/>
  <c r="C18" i="11"/>
  <c r="D18" i="11"/>
  <c r="E18" i="11"/>
  <c r="F18" i="11"/>
  <c r="G18" i="11"/>
  <c r="H18" i="11"/>
  <c r="I18" i="11"/>
  <c r="J18" i="11"/>
  <c r="K18" i="11"/>
  <c r="C19" i="11"/>
  <c r="D19" i="11"/>
  <c r="E19" i="11"/>
  <c r="F19" i="11"/>
  <c r="G19" i="11"/>
  <c r="H19" i="11"/>
  <c r="I19" i="11"/>
  <c r="J19" i="11"/>
  <c r="K19" i="11"/>
  <c r="C20" i="11"/>
  <c r="D20" i="11"/>
  <c r="E20" i="11"/>
  <c r="F20" i="11"/>
  <c r="G20" i="11"/>
  <c r="H20" i="11"/>
  <c r="I20" i="11"/>
  <c r="J20" i="11"/>
  <c r="K20" i="11"/>
  <c r="C21" i="11"/>
  <c r="D21" i="11"/>
  <c r="E21" i="11"/>
  <c r="F21" i="11"/>
  <c r="G21" i="11"/>
  <c r="H21" i="11"/>
  <c r="I21" i="11"/>
  <c r="J21" i="11"/>
  <c r="K21" i="11"/>
  <c r="C22" i="11"/>
  <c r="D22" i="11"/>
  <c r="E22" i="11"/>
  <c r="F22" i="11"/>
  <c r="G22" i="11"/>
  <c r="H22" i="11"/>
  <c r="I22" i="11"/>
  <c r="J22" i="11"/>
  <c r="K22" i="11"/>
  <c r="C23" i="11"/>
  <c r="D23" i="11"/>
  <c r="E23" i="11"/>
  <c r="F23" i="11"/>
  <c r="G23" i="11"/>
  <c r="H23" i="11"/>
  <c r="I23" i="11"/>
  <c r="J23" i="11"/>
  <c r="K23" i="11"/>
  <c r="C24" i="11"/>
  <c r="D24" i="11"/>
  <c r="E24" i="11"/>
  <c r="F24" i="11"/>
  <c r="G24" i="11"/>
  <c r="H24" i="11"/>
  <c r="I24" i="11"/>
  <c r="J24" i="11"/>
  <c r="K24" i="11"/>
  <c r="C25" i="11"/>
  <c r="D25" i="11"/>
  <c r="E25" i="11"/>
  <c r="F25" i="11"/>
  <c r="G25" i="11"/>
  <c r="H25" i="11"/>
  <c r="I25" i="11"/>
  <c r="J25" i="11"/>
  <c r="K25" i="11"/>
  <c r="C26" i="11"/>
  <c r="D26" i="11"/>
  <c r="E26" i="11"/>
  <c r="F26" i="11"/>
  <c r="G26" i="11"/>
  <c r="H26" i="11"/>
  <c r="I26" i="11"/>
  <c r="J26" i="11"/>
  <c r="K26" i="11"/>
  <c r="C27" i="11"/>
  <c r="D27" i="11"/>
  <c r="E27" i="11"/>
  <c r="F27" i="11"/>
  <c r="G27" i="11"/>
  <c r="H27" i="11"/>
  <c r="I27" i="11"/>
  <c r="J27" i="11"/>
  <c r="K27" i="11"/>
  <c r="C28" i="11"/>
  <c r="D28" i="11"/>
  <c r="E28" i="11"/>
  <c r="F28" i="11"/>
  <c r="G28" i="11"/>
  <c r="H28" i="11"/>
  <c r="I28" i="11"/>
  <c r="J28" i="11"/>
  <c r="K28" i="11"/>
  <c r="C29" i="11"/>
  <c r="D29" i="11"/>
  <c r="E29" i="11"/>
  <c r="F29" i="11"/>
  <c r="G29" i="11"/>
  <c r="H29" i="11"/>
  <c r="I29" i="11"/>
  <c r="J29" i="11"/>
  <c r="K29" i="11"/>
  <c r="C30" i="11"/>
  <c r="D30" i="11"/>
  <c r="E30" i="11"/>
  <c r="F30" i="11"/>
  <c r="G30" i="11"/>
  <c r="H30" i="11"/>
  <c r="I30" i="11"/>
  <c r="J30" i="11"/>
  <c r="K30" i="11"/>
  <c r="C31" i="11"/>
  <c r="D31" i="11"/>
  <c r="E31" i="11"/>
  <c r="F31" i="11"/>
  <c r="G31" i="11"/>
  <c r="H31" i="11"/>
  <c r="I31" i="11"/>
  <c r="J31" i="11"/>
  <c r="K31" i="11"/>
  <c r="C32" i="11"/>
  <c r="D32" i="11"/>
  <c r="E32" i="11"/>
  <c r="F32" i="11"/>
  <c r="G32" i="11"/>
  <c r="H32" i="11"/>
  <c r="I32" i="11"/>
  <c r="J32" i="11"/>
  <c r="K32" i="11"/>
  <c r="C33" i="11"/>
  <c r="D33" i="11"/>
  <c r="E33" i="11"/>
  <c r="F33" i="11"/>
  <c r="G33" i="11"/>
  <c r="H33" i="11"/>
  <c r="I33" i="11"/>
  <c r="J33" i="11"/>
  <c r="K33" i="11"/>
  <c r="C34" i="11"/>
  <c r="D34" i="11"/>
  <c r="E34" i="11"/>
  <c r="F34" i="11"/>
  <c r="G34" i="11"/>
  <c r="H34" i="11"/>
  <c r="I34" i="11"/>
  <c r="J34" i="11"/>
  <c r="K34" i="11"/>
  <c r="C35" i="11"/>
  <c r="D35" i="11"/>
  <c r="E35" i="11"/>
  <c r="F35" i="11"/>
  <c r="G35" i="11"/>
  <c r="H35" i="11"/>
  <c r="I35" i="11"/>
  <c r="J35" i="11"/>
  <c r="K35" i="11"/>
  <c r="C36" i="11"/>
  <c r="D36" i="11"/>
  <c r="E36" i="11"/>
  <c r="F36" i="11"/>
  <c r="G36" i="11"/>
  <c r="H36" i="11"/>
  <c r="I36" i="11"/>
  <c r="J36" i="11"/>
  <c r="K36" i="11"/>
  <c r="C36" i="13"/>
  <c r="D36" i="13"/>
  <c r="E36" i="13"/>
  <c r="F36" i="13"/>
  <c r="H36" i="13"/>
  <c r="I36" i="13"/>
  <c r="J36" i="13"/>
  <c r="K36" i="13"/>
  <c r="C35" i="13"/>
  <c r="D35" i="13"/>
  <c r="E35" i="13"/>
  <c r="F35" i="13"/>
  <c r="H35" i="13"/>
  <c r="I35" i="13"/>
  <c r="J35" i="13"/>
  <c r="K35" i="13"/>
  <c r="C23" i="13"/>
  <c r="D23" i="13"/>
  <c r="E23" i="13"/>
  <c r="F23" i="13"/>
  <c r="H23" i="13"/>
  <c r="I23" i="13"/>
  <c r="J23" i="13"/>
  <c r="K23" i="13"/>
  <c r="C36" i="12"/>
  <c r="D36" i="12"/>
  <c r="E36" i="12"/>
  <c r="F36" i="12"/>
  <c r="H36" i="12"/>
  <c r="I36" i="12"/>
  <c r="J36" i="12"/>
  <c r="K36" i="12"/>
  <c r="C35" i="12"/>
  <c r="D35" i="12"/>
  <c r="E35" i="12"/>
  <c r="F35" i="12"/>
  <c r="H35" i="12"/>
  <c r="I35" i="12"/>
  <c r="J35" i="12"/>
  <c r="K35" i="12"/>
  <c r="C23" i="12"/>
  <c r="D23" i="12"/>
  <c r="E23" i="12"/>
  <c r="F23" i="12"/>
  <c r="H23" i="12"/>
  <c r="I23" i="12"/>
  <c r="J23" i="12"/>
  <c r="K23" i="12"/>
  <c r="C9" i="7"/>
  <c r="D9" i="7"/>
  <c r="E9" i="7"/>
  <c r="F9" i="7"/>
  <c r="H9" i="7"/>
  <c r="I9" i="7"/>
  <c r="J9" i="7"/>
  <c r="K9" i="7"/>
  <c r="C10" i="7"/>
  <c r="D10" i="7"/>
  <c r="E10" i="7"/>
  <c r="F10" i="7"/>
  <c r="H10" i="7"/>
  <c r="I10" i="7"/>
  <c r="J10" i="7"/>
  <c r="K10" i="7"/>
  <c r="C11" i="7"/>
  <c r="D11" i="7"/>
  <c r="E11" i="7"/>
  <c r="F11" i="7"/>
  <c r="H11" i="7"/>
  <c r="I11" i="7"/>
  <c r="J11" i="7"/>
  <c r="K11" i="7"/>
  <c r="C12" i="7"/>
  <c r="D12" i="7"/>
  <c r="E12" i="7"/>
  <c r="F12" i="7"/>
  <c r="H12" i="7"/>
  <c r="I12" i="7"/>
  <c r="J12" i="7"/>
  <c r="K12" i="7"/>
  <c r="C13" i="7"/>
  <c r="D13" i="7"/>
  <c r="E13" i="7"/>
  <c r="F13" i="7"/>
  <c r="H13" i="7"/>
  <c r="I13" i="7"/>
  <c r="J13" i="7"/>
  <c r="K13" i="7"/>
  <c r="C14" i="7"/>
  <c r="D14" i="7"/>
  <c r="E14" i="7"/>
  <c r="F14" i="7"/>
  <c r="H14" i="7"/>
  <c r="I14" i="7"/>
  <c r="J14" i="7"/>
  <c r="K14" i="7"/>
  <c r="C15" i="7"/>
  <c r="D15" i="7"/>
  <c r="E15" i="7"/>
  <c r="F15" i="7"/>
  <c r="H15" i="7"/>
  <c r="I15" i="7"/>
  <c r="J15" i="7"/>
  <c r="K15" i="7"/>
  <c r="C16" i="7"/>
  <c r="D16" i="7"/>
  <c r="E16" i="7"/>
  <c r="F16" i="7"/>
  <c r="H16" i="7"/>
  <c r="I16" i="7"/>
  <c r="J16" i="7"/>
  <c r="K16" i="7"/>
  <c r="C17" i="7"/>
  <c r="D17" i="7"/>
  <c r="E17" i="7"/>
  <c r="F17" i="7"/>
  <c r="H17" i="7"/>
  <c r="I17" i="7"/>
  <c r="J17" i="7"/>
  <c r="K17" i="7"/>
  <c r="C18" i="7"/>
  <c r="D18" i="7"/>
  <c r="E18" i="7"/>
  <c r="F18" i="7"/>
  <c r="H18" i="7"/>
  <c r="I18" i="7"/>
  <c r="J18" i="7"/>
  <c r="K18" i="7"/>
  <c r="C19" i="7"/>
  <c r="D19" i="7"/>
  <c r="E19" i="7"/>
  <c r="F19" i="7"/>
  <c r="H19" i="7"/>
  <c r="I19" i="7"/>
  <c r="J19" i="7"/>
  <c r="K19" i="7"/>
  <c r="C20" i="7"/>
  <c r="D20" i="7"/>
  <c r="E20" i="7"/>
  <c r="F20" i="7"/>
  <c r="H20" i="7"/>
  <c r="I20" i="7"/>
  <c r="J20" i="7"/>
  <c r="K20" i="7"/>
  <c r="C21" i="7"/>
  <c r="D21" i="7"/>
  <c r="E21" i="7"/>
  <c r="F21" i="7"/>
  <c r="H21" i="7"/>
  <c r="I21" i="7"/>
  <c r="J21" i="7"/>
  <c r="K21" i="7"/>
  <c r="C22" i="7"/>
  <c r="D22" i="7"/>
  <c r="E22" i="7"/>
  <c r="F22" i="7"/>
  <c r="H22" i="7"/>
  <c r="I22" i="7"/>
  <c r="J22" i="7"/>
  <c r="K22" i="7"/>
  <c r="C23" i="7"/>
  <c r="D23" i="7"/>
  <c r="E23" i="7"/>
  <c r="F23" i="7"/>
  <c r="H23" i="7"/>
  <c r="I23" i="7"/>
  <c r="J23" i="7"/>
  <c r="K23" i="7"/>
  <c r="C24" i="7"/>
  <c r="D24" i="7"/>
  <c r="E24" i="7"/>
  <c r="F24" i="7"/>
  <c r="H24" i="7"/>
  <c r="I24" i="7"/>
  <c r="J24" i="7"/>
  <c r="K24" i="7"/>
  <c r="C25" i="7"/>
  <c r="D25" i="7"/>
  <c r="E25" i="7"/>
  <c r="F25" i="7"/>
  <c r="H25" i="7"/>
  <c r="I25" i="7"/>
  <c r="J25" i="7"/>
  <c r="K25" i="7"/>
  <c r="C26" i="7"/>
  <c r="D26" i="7"/>
  <c r="E26" i="7"/>
  <c r="F26" i="7"/>
  <c r="H26" i="7"/>
  <c r="I26" i="7"/>
  <c r="J26" i="7"/>
  <c r="K26" i="7"/>
  <c r="C27" i="7"/>
  <c r="D27" i="7"/>
  <c r="E27" i="7"/>
  <c r="F27" i="7"/>
  <c r="H27" i="7"/>
  <c r="I27" i="7"/>
  <c r="J27" i="7"/>
  <c r="K27" i="7"/>
  <c r="C28" i="7"/>
  <c r="D28" i="7"/>
  <c r="E28" i="7"/>
  <c r="F28" i="7"/>
  <c r="H28" i="7"/>
  <c r="I28" i="7"/>
  <c r="J28" i="7"/>
  <c r="K28" i="7"/>
  <c r="C29" i="7"/>
  <c r="D29" i="7"/>
  <c r="E29" i="7"/>
  <c r="F29" i="7"/>
  <c r="H29" i="7"/>
  <c r="I29" i="7"/>
  <c r="J29" i="7"/>
  <c r="K29" i="7"/>
  <c r="C30" i="7"/>
  <c r="D30" i="7"/>
  <c r="E30" i="7"/>
  <c r="F30" i="7"/>
  <c r="H30" i="7"/>
  <c r="I30" i="7"/>
  <c r="J30" i="7"/>
  <c r="K30" i="7"/>
  <c r="C31" i="7"/>
  <c r="D31" i="7"/>
  <c r="E31" i="7"/>
  <c r="F31" i="7"/>
  <c r="H31" i="7"/>
  <c r="I31" i="7"/>
  <c r="J31" i="7"/>
  <c r="K31" i="7"/>
  <c r="C32" i="7"/>
  <c r="D32" i="7"/>
  <c r="E32" i="7"/>
  <c r="F32" i="7"/>
  <c r="H32" i="7"/>
  <c r="I32" i="7"/>
  <c r="J32" i="7"/>
  <c r="K32" i="7"/>
  <c r="C33" i="7"/>
  <c r="D33" i="7"/>
  <c r="E33" i="7"/>
  <c r="F33" i="7"/>
  <c r="H33" i="7"/>
  <c r="I33" i="7"/>
  <c r="J33" i="7"/>
  <c r="K33" i="7"/>
  <c r="C34" i="7"/>
  <c r="D34" i="7"/>
  <c r="E34" i="7"/>
  <c r="F34" i="7"/>
  <c r="H34" i="7"/>
  <c r="I34" i="7"/>
  <c r="J34" i="7"/>
  <c r="K34" i="7"/>
  <c r="C35" i="7"/>
  <c r="D35" i="7"/>
  <c r="E35" i="7"/>
  <c r="F35" i="7"/>
  <c r="H35" i="7"/>
  <c r="I35" i="7"/>
  <c r="J35" i="7"/>
  <c r="K35" i="7"/>
  <c r="C36" i="7"/>
  <c r="D36" i="7"/>
  <c r="E36" i="7"/>
  <c r="F36" i="7"/>
  <c r="H36" i="7"/>
  <c r="I36" i="7"/>
  <c r="J36" i="7"/>
  <c r="K36" i="7"/>
  <c r="C36" i="10"/>
  <c r="D36" i="10"/>
  <c r="E36" i="10"/>
  <c r="F36" i="10"/>
  <c r="G36" i="10"/>
  <c r="H36" i="10"/>
  <c r="I36" i="10"/>
  <c r="J36" i="10"/>
  <c r="K36" i="10"/>
  <c r="C35" i="10"/>
  <c r="D35" i="10"/>
  <c r="E35" i="10"/>
  <c r="F35" i="10"/>
  <c r="G35" i="10"/>
  <c r="H35" i="10"/>
  <c r="I35" i="10"/>
  <c r="J35" i="10"/>
  <c r="K35" i="10"/>
  <c r="C23" i="10"/>
  <c r="D23" i="10"/>
  <c r="E23" i="10"/>
  <c r="F23" i="10"/>
  <c r="G23" i="10"/>
  <c r="H23" i="10"/>
  <c r="I23" i="10"/>
  <c r="J23" i="10"/>
  <c r="K23" i="10"/>
  <c r="C36" i="9"/>
  <c r="D36" i="9"/>
  <c r="E36" i="9"/>
  <c r="F36" i="9"/>
  <c r="G36" i="9"/>
  <c r="H36" i="9"/>
  <c r="I36" i="9"/>
  <c r="J36" i="9"/>
  <c r="K36" i="9"/>
  <c r="C35" i="9"/>
  <c r="D35" i="9"/>
  <c r="E35" i="9"/>
  <c r="F35" i="9"/>
  <c r="G35" i="9"/>
  <c r="H35" i="9"/>
  <c r="I35" i="9"/>
  <c r="J35" i="9"/>
  <c r="K35" i="9"/>
  <c r="C23" i="9"/>
  <c r="D23" i="9"/>
  <c r="E23" i="9"/>
  <c r="F23" i="9"/>
  <c r="G23" i="9"/>
  <c r="H23" i="9"/>
  <c r="I23" i="9"/>
  <c r="J23" i="9"/>
  <c r="K23" i="9"/>
  <c r="C36" i="8"/>
  <c r="D36" i="8"/>
  <c r="E36" i="8"/>
  <c r="F36" i="8"/>
  <c r="H36" i="8"/>
  <c r="I36" i="8"/>
  <c r="J36" i="8"/>
  <c r="K36" i="8"/>
  <c r="C35" i="8"/>
  <c r="D35" i="8"/>
  <c r="E35" i="8"/>
  <c r="F35" i="8"/>
  <c r="H35" i="8"/>
  <c r="I35" i="8"/>
  <c r="J35" i="8"/>
  <c r="K35" i="8"/>
  <c r="C23" i="8"/>
  <c r="D23" i="8"/>
  <c r="E23" i="8"/>
  <c r="F23" i="8"/>
  <c r="H23" i="8"/>
  <c r="I23" i="8"/>
  <c r="J23" i="8"/>
  <c r="K23" i="8"/>
  <c r="C36" i="6"/>
  <c r="D36" i="6"/>
  <c r="E36" i="6"/>
  <c r="F36" i="6"/>
  <c r="H36" i="6"/>
  <c r="I36" i="6"/>
  <c r="J36" i="6"/>
  <c r="K36" i="6"/>
  <c r="C35" i="6"/>
  <c r="D35" i="6"/>
  <c r="E35" i="6"/>
  <c r="F35" i="6"/>
  <c r="H35" i="6"/>
  <c r="I35" i="6"/>
  <c r="J35" i="6"/>
  <c r="K35" i="6"/>
  <c r="C23" i="6"/>
  <c r="D23" i="6"/>
  <c r="E23" i="6"/>
  <c r="F23" i="6"/>
  <c r="H23" i="6"/>
  <c r="I23" i="6"/>
  <c r="J23" i="6"/>
  <c r="K23" i="6"/>
  <c r="D36" i="5"/>
  <c r="F36" i="5"/>
  <c r="H36" i="5"/>
  <c r="J36" i="5"/>
  <c r="C35" i="5"/>
  <c r="C36" i="5" s="1"/>
  <c r="D35" i="5"/>
  <c r="E35" i="5"/>
  <c r="E36" i="5" s="1"/>
  <c r="F35" i="5"/>
  <c r="G35" i="5"/>
  <c r="G36" i="5" s="1"/>
  <c r="H35" i="5"/>
  <c r="I35" i="5"/>
  <c r="I36" i="5" s="1"/>
  <c r="J35" i="5"/>
  <c r="K35" i="5"/>
  <c r="K36" i="5" s="1"/>
  <c r="C23" i="5"/>
  <c r="D23" i="5"/>
  <c r="E23" i="5"/>
  <c r="F23" i="5"/>
  <c r="G23" i="5"/>
  <c r="H23" i="5"/>
  <c r="I23" i="5"/>
  <c r="J23" i="5"/>
  <c r="K23" i="5"/>
  <c r="D36" i="4" l="1"/>
  <c r="E36" i="4"/>
  <c r="F36" i="4"/>
  <c r="G36" i="4"/>
  <c r="H36" i="4"/>
  <c r="I36" i="4"/>
  <c r="J36" i="4"/>
  <c r="K36" i="4"/>
  <c r="C36" i="4"/>
  <c r="C35" i="4"/>
  <c r="D35" i="4"/>
  <c r="E35" i="4"/>
  <c r="F35" i="4"/>
  <c r="G35" i="4"/>
  <c r="H35" i="4"/>
  <c r="I35" i="4"/>
  <c r="J35" i="4"/>
  <c r="K35" i="4"/>
  <c r="E23" i="4"/>
  <c r="D23" i="4"/>
  <c r="F23" i="4"/>
  <c r="G23" i="4"/>
  <c r="H23" i="4"/>
  <c r="I23" i="4"/>
  <c r="J23" i="4"/>
  <c r="K23" i="4"/>
  <c r="C23" i="4"/>
  <c r="D38" i="40" l="1"/>
  <c r="E38" i="40"/>
  <c r="F38" i="40"/>
  <c r="G38" i="40"/>
  <c r="G39" i="40" s="1"/>
  <c r="H38" i="40"/>
  <c r="I38" i="40"/>
  <c r="J38" i="40"/>
  <c r="K38" i="40"/>
  <c r="K39" i="40" s="1"/>
  <c r="C38" i="40"/>
  <c r="F39" i="40"/>
  <c r="D38" i="11" l="1"/>
  <c r="E38" i="11"/>
  <c r="E39" i="11" s="1"/>
  <c r="F38" i="11"/>
  <c r="F39" i="11" s="1"/>
  <c r="G38" i="11"/>
  <c r="G39" i="11" s="1"/>
  <c r="H38" i="11"/>
  <c r="I38" i="11"/>
  <c r="I39" i="11" s="1"/>
  <c r="J38" i="11"/>
  <c r="J39" i="11" s="1"/>
  <c r="K38" i="11"/>
  <c r="C38" i="11"/>
  <c r="H39" i="11"/>
  <c r="D39" i="11"/>
  <c r="C39" i="11"/>
  <c r="D38" i="7"/>
  <c r="E38" i="7"/>
  <c r="F38" i="7"/>
  <c r="F39" i="7" s="1"/>
  <c r="G38" i="7"/>
  <c r="G39" i="7" s="1"/>
  <c r="H38" i="7"/>
  <c r="I38" i="7"/>
  <c r="J38" i="7"/>
  <c r="J39" i="7" s="1"/>
  <c r="K38" i="7"/>
  <c r="K39" i="7" s="1"/>
  <c r="C38" i="7"/>
  <c r="C39" i="7" s="1"/>
  <c r="I39" i="7"/>
  <c r="H39" i="7"/>
  <c r="E39" i="7"/>
  <c r="D39" i="7"/>
  <c r="K39" i="26" l="1"/>
  <c r="J39" i="26"/>
  <c r="I39" i="26"/>
  <c r="H39" i="26"/>
  <c r="G39" i="26"/>
  <c r="F39" i="26"/>
  <c r="E39" i="26"/>
  <c r="D39" i="26"/>
  <c r="C39" i="26"/>
  <c r="N34" i="7"/>
  <c r="N33" i="7"/>
  <c r="M33" i="7"/>
  <c r="L33" i="7"/>
  <c r="N32" i="7"/>
  <c r="M32" i="7"/>
  <c r="N31" i="7"/>
  <c r="M31" i="7"/>
  <c r="L31" i="7"/>
  <c r="N30" i="7"/>
  <c r="L30" i="7"/>
  <c r="M29" i="7"/>
  <c r="L29" i="7"/>
  <c r="M28" i="7"/>
  <c r="L28" i="7"/>
  <c r="N27" i="7"/>
  <c r="M27" i="7"/>
  <c r="L27" i="7"/>
  <c r="M26" i="7"/>
  <c r="L26" i="7"/>
  <c r="N25" i="7"/>
  <c r="L25" i="7"/>
  <c r="N24" i="7"/>
  <c r="M24" i="7"/>
  <c r="L9" i="7"/>
  <c r="M22" i="7"/>
  <c r="N21" i="7"/>
  <c r="M21" i="7"/>
  <c r="N20" i="7"/>
  <c r="L20" i="7"/>
  <c r="N19" i="7"/>
  <c r="M19" i="7"/>
  <c r="N18" i="7"/>
  <c r="M18" i="7"/>
  <c r="L18" i="7"/>
  <c r="N17" i="7"/>
  <c r="M17" i="7"/>
  <c r="L17" i="7"/>
  <c r="N16" i="7"/>
  <c r="M16" i="7"/>
  <c r="L16" i="7"/>
  <c r="N15" i="7"/>
  <c r="M14" i="7"/>
  <c r="L14" i="7"/>
  <c r="L13" i="7"/>
  <c r="N13" i="7"/>
  <c r="M13" i="7"/>
  <c r="N12" i="7"/>
  <c r="M12" i="7"/>
  <c r="N11" i="7"/>
  <c r="M11" i="7"/>
  <c r="N10" i="7"/>
  <c r="N29" i="40"/>
  <c r="M29" i="40"/>
  <c r="L29" i="40"/>
  <c r="M28" i="40"/>
  <c r="L28" i="40"/>
  <c r="N27" i="40"/>
  <c r="L26" i="40"/>
  <c r="N16" i="40"/>
  <c r="N34" i="11"/>
  <c r="M34" i="11"/>
  <c r="L34" i="11"/>
  <c r="M33" i="11"/>
  <c r="N32" i="11"/>
  <c r="L32" i="11"/>
  <c r="M31" i="11"/>
  <c r="N30" i="11"/>
  <c r="L30" i="11"/>
  <c r="M29" i="11"/>
  <c r="L29" i="11"/>
  <c r="N28" i="11"/>
  <c r="N27" i="11"/>
  <c r="M27" i="11"/>
  <c r="L27" i="11"/>
  <c r="N26" i="11"/>
  <c r="L26" i="11"/>
  <c r="N25" i="11"/>
  <c r="L25" i="11"/>
  <c r="N24" i="11"/>
  <c r="N9" i="11"/>
  <c r="M9" i="11"/>
  <c r="N22" i="11"/>
  <c r="N21" i="11"/>
  <c r="N20" i="11"/>
  <c r="M20" i="11"/>
  <c r="L20" i="11"/>
  <c r="M19" i="11"/>
  <c r="N18" i="11"/>
  <c r="M18" i="11"/>
  <c r="L18" i="11"/>
  <c r="N17" i="11"/>
  <c r="M17" i="11"/>
  <c r="L17" i="11"/>
  <c r="N16" i="11"/>
  <c r="M16" i="11"/>
  <c r="L16" i="11"/>
  <c r="N15" i="11"/>
  <c r="M15" i="11"/>
  <c r="N13" i="11"/>
  <c r="M13" i="11"/>
  <c r="L13" i="11"/>
  <c r="N12" i="11"/>
  <c r="M12" i="11"/>
  <c r="N11" i="11"/>
  <c r="M11" i="11"/>
  <c r="L11" i="11"/>
  <c r="N10" i="11"/>
  <c r="L10" i="11"/>
  <c r="L9" i="4"/>
  <c r="L35" i="8"/>
  <c r="L35" i="9"/>
  <c r="L35" i="12"/>
  <c r="L35" i="13"/>
  <c r="L35" i="14"/>
  <c r="L35" i="17"/>
  <c r="C39" i="37"/>
  <c r="L35" i="20"/>
  <c r="C39" i="20"/>
  <c r="L35" i="21"/>
  <c r="L35" i="22"/>
  <c r="L35" i="23"/>
  <c r="L35" i="24"/>
  <c r="C39" i="25"/>
  <c r="L35" i="25"/>
  <c r="L35" i="26"/>
  <c r="L35" i="27"/>
  <c r="L35" i="31"/>
  <c r="C39" i="34"/>
  <c r="L35" i="39"/>
  <c r="C39" i="4"/>
  <c r="L9" i="13"/>
  <c r="M9" i="13"/>
  <c r="N9" i="13"/>
  <c r="L10" i="13"/>
  <c r="M10" i="13"/>
  <c r="N10" i="13"/>
  <c r="L11" i="13"/>
  <c r="M11" i="13"/>
  <c r="N11" i="13"/>
  <c r="L12" i="13"/>
  <c r="M12" i="13"/>
  <c r="N12" i="13"/>
  <c r="L13" i="13"/>
  <c r="M13" i="13"/>
  <c r="N13" i="13"/>
  <c r="L14" i="13"/>
  <c r="M14" i="13"/>
  <c r="N14" i="13"/>
  <c r="L15" i="13"/>
  <c r="M15" i="13"/>
  <c r="N15" i="13"/>
  <c r="L16" i="13"/>
  <c r="M16" i="13"/>
  <c r="N16" i="13"/>
  <c r="L17" i="13"/>
  <c r="M17" i="13"/>
  <c r="N17" i="13"/>
  <c r="L18" i="13"/>
  <c r="M18" i="13"/>
  <c r="N18" i="13"/>
  <c r="L19" i="13"/>
  <c r="M19" i="13"/>
  <c r="N19" i="13"/>
  <c r="L20" i="13"/>
  <c r="M20" i="13"/>
  <c r="N20" i="13"/>
  <c r="L21" i="13"/>
  <c r="M21" i="13"/>
  <c r="N21" i="13"/>
  <c r="L22" i="13"/>
  <c r="M22" i="13"/>
  <c r="N22" i="13"/>
  <c r="L24" i="13"/>
  <c r="M24" i="13"/>
  <c r="N24" i="13"/>
  <c r="L25" i="13"/>
  <c r="M25" i="13"/>
  <c r="N25" i="13"/>
  <c r="L26" i="13"/>
  <c r="M26" i="13"/>
  <c r="N26" i="13"/>
  <c r="L27" i="13"/>
  <c r="M27" i="13"/>
  <c r="N27" i="13"/>
  <c r="L28" i="13"/>
  <c r="M28" i="13"/>
  <c r="N28" i="13"/>
  <c r="L29" i="13"/>
  <c r="M29" i="13"/>
  <c r="N29" i="13"/>
  <c r="L30" i="13"/>
  <c r="M30" i="13"/>
  <c r="N30" i="13"/>
  <c r="L31" i="13"/>
  <c r="M31" i="13"/>
  <c r="N31" i="13"/>
  <c r="L32" i="13"/>
  <c r="M32" i="13"/>
  <c r="N32" i="13"/>
  <c r="L33" i="13"/>
  <c r="M33" i="13"/>
  <c r="N33" i="13"/>
  <c r="L34" i="13"/>
  <c r="M34" i="13"/>
  <c r="N34" i="13"/>
  <c r="E39" i="4"/>
  <c r="L9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9" i="24"/>
  <c r="L10" i="24"/>
  <c r="L11" i="24"/>
  <c r="L12" i="24"/>
  <c r="L13" i="24"/>
  <c r="L14" i="24"/>
  <c r="L15" i="24"/>
  <c r="L16" i="24"/>
  <c r="L17" i="24"/>
  <c r="L18" i="24"/>
  <c r="L19" i="24"/>
  <c r="L20" i="24"/>
  <c r="L21" i="24"/>
  <c r="L22" i="24"/>
  <c r="L24" i="24"/>
  <c r="L25" i="24"/>
  <c r="L26" i="24"/>
  <c r="L27" i="24"/>
  <c r="L28" i="24"/>
  <c r="L29" i="24"/>
  <c r="L30" i="24"/>
  <c r="L31" i="24"/>
  <c r="L32" i="24"/>
  <c r="L33" i="24"/>
  <c r="L34" i="24"/>
  <c r="N23" i="5"/>
  <c r="N35" i="5"/>
  <c r="H39" i="5"/>
  <c r="M35" i="5"/>
  <c r="J39" i="5"/>
  <c r="K39" i="5"/>
  <c r="M35" i="6"/>
  <c r="E39" i="6"/>
  <c r="G39" i="6"/>
  <c r="L35" i="6"/>
  <c r="N23" i="6"/>
  <c r="K39" i="6"/>
  <c r="M35" i="8"/>
  <c r="N23" i="8"/>
  <c r="E39" i="8"/>
  <c r="J39" i="8"/>
  <c r="M23" i="9"/>
  <c r="G39" i="9"/>
  <c r="L23" i="9"/>
  <c r="I39" i="9"/>
  <c r="M35" i="9"/>
  <c r="K39" i="9"/>
  <c r="M35" i="10"/>
  <c r="D39" i="10"/>
  <c r="N23" i="10"/>
  <c r="N35" i="10"/>
  <c r="F39" i="10"/>
  <c r="L35" i="10"/>
  <c r="M23" i="10"/>
  <c r="K39" i="10"/>
  <c r="I39" i="12"/>
  <c r="K39" i="12"/>
  <c r="M23" i="13"/>
  <c r="G39" i="13"/>
  <c r="L36" i="13"/>
  <c r="M35" i="13"/>
  <c r="N23" i="13"/>
  <c r="J39" i="13"/>
  <c r="K39" i="13"/>
  <c r="N23" i="14"/>
  <c r="N35" i="14"/>
  <c r="M23" i="14"/>
  <c r="I39" i="14"/>
  <c r="J39" i="14"/>
  <c r="K39" i="14"/>
  <c r="M35" i="15"/>
  <c r="N35" i="15"/>
  <c r="M23" i="16"/>
  <c r="D39" i="16"/>
  <c r="N23" i="16"/>
  <c r="E39" i="16"/>
  <c r="L35" i="16"/>
  <c r="I39" i="16"/>
  <c r="D39" i="17"/>
  <c r="M35" i="17"/>
  <c r="N23" i="17"/>
  <c r="M35" i="18"/>
  <c r="N35" i="18"/>
  <c r="F39" i="18"/>
  <c r="L35" i="18"/>
  <c r="M23" i="18"/>
  <c r="M35" i="37"/>
  <c r="N35" i="37"/>
  <c r="G39" i="37"/>
  <c r="I39" i="37"/>
  <c r="K39" i="37"/>
  <c r="M35" i="20"/>
  <c r="N35" i="20"/>
  <c r="F39" i="20"/>
  <c r="H39" i="20"/>
  <c r="M23" i="20"/>
  <c r="J39" i="20"/>
  <c r="I39" i="21"/>
  <c r="J39" i="21"/>
  <c r="M23" i="22"/>
  <c r="M35" i="22"/>
  <c r="N35" i="22"/>
  <c r="G39" i="22"/>
  <c r="I39" i="22"/>
  <c r="J39" i="22"/>
  <c r="D39" i="23"/>
  <c r="F39" i="23"/>
  <c r="G39" i="23"/>
  <c r="D39" i="24"/>
  <c r="N35" i="24"/>
  <c r="F39" i="24"/>
  <c r="H39" i="24"/>
  <c r="M35" i="24"/>
  <c r="N23" i="24"/>
  <c r="J39" i="24"/>
  <c r="N23" i="25"/>
  <c r="N35" i="25"/>
  <c r="F39" i="25"/>
  <c r="M23" i="25"/>
  <c r="J39" i="25"/>
  <c r="K39" i="25"/>
  <c r="M23" i="26"/>
  <c r="M36" i="26"/>
  <c r="N23" i="26"/>
  <c r="N35" i="26"/>
  <c r="M35" i="27"/>
  <c r="N35" i="27"/>
  <c r="F39" i="27"/>
  <c r="G39" i="27"/>
  <c r="I39" i="27"/>
  <c r="K39" i="27"/>
  <c r="N23" i="28"/>
  <c r="E39" i="28"/>
  <c r="L35" i="28"/>
  <c r="I39" i="28"/>
  <c r="M35" i="28"/>
  <c r="N35" i="28"/>
  <c r="M35" i="29"/>
  <c r="N35" i="29"/>
  <c r="G39" i="29"/>
  <c r="H39" i="29"/>
  <c r="J39" i="29"/>
  <c r="K39" i="29"/>
  <c r="M35" i="30"/>
  <c r="N23" i="30"/>
  <c r="N35" i="30"/>
  <c r="L35" i="30"/>
  <c r="I39" i="30"/>
  <c r="J39" i="30"/>
  <c r="M35" i="31"/>
  <c r="N23" i="31"/>
  <c r="G39" i="31"/>
  <c r="H39" i="31"/>
  <c r="N35" i="31"/>
  <c r="M23" i="32"/>
  <c r="N35" i="32"/>
  <c r="F39" i="32"/>
  <c r="G39" i="32"/>
  <c r="L35" i="32"/>
  <c r="I39" i="32"/>
  <c r="J39" i="32"/>
  <c r="M35" i="33"/>
  <c r="N23" i="33"/>
  <c r="N36" i="33"/>
  <c r="G39" i="33"/>
  <c r="L35" i="33"/>
  <c r="I39" i="33"/>
  <c r="N35" i="33"/>
  <c r="J39" i="33"/>
  <c r="K39" i="33"/>
  <c r="N23" i="34"/>
  <c r="F39" i="34"/>
  <c r="N35" i="34"/>
  <c r="K39" i="34"/>
  <c r="M23" i="39"/>
  <c r="N23" i="39"/>
  <c r="N35" i="39"/>
  <c r="F39" i="39"/>
  <c r="G39" i="39"/>
  <c r="I39" i="39"/>
  <c r="K39" i="39"/>
  <c r="G39" i="4"/>
  <c r="H39" i="4"/>
  <c r="L35" i="4"/>
  <c r="M35" i="4"/>
  <c r="L23" i="5"/>
  <c r="L23" i="6"/>
  <c r="L23" i="8"/>
  <c r="C39" i="9"/>
  <c r="L23" i="10"/>
  <c r="L23" i="13"/>
  <c r="L23" i="15"/>
  <c r="C39" i="17"/>
  <c r="L23" i="17"/>
  <c r="L23" i="20"/>
  <c r="C39" i="23"/>
  <c r="C39" i="24"/>
  <c r="L23" i="25"/>
  <c r="L23" i="26"/>
  <c r="C39" i="28"/>
  <c r="L23" i="32"/>
  <c r="L23" i="34"/>
  <c r="L23" i="39"/>
  <c r="N34" i="23"/>
  <c r="M34" i="23"/>
  <c r="N33" i="23"/>
  <c r="M33" i="23"/>
  <c r="N32" i="23"/>
  <c r="M32" i="23"/>
  <c r="N31" i="23"/>
  <c r="M31" i="23"/>
  <c r="N30" i="23"/>
  <c r="M30" i="23"/>
  <c r="N29" i="23"/>
  <c r="M29" i="23"/>
  <c r="N28" i="23"/>
  <c r="M28" i="23"/>
  <c r="N27" i="23"/>
  <c r="M27" i="23"/>
  <c r="N26" i="23"/>
  <c r="M26" i="23"/>
  <c r="N25" i="23"/>
  <c r="M25" i="23"/>
  <c r="N24" i="23"/>
  <c r="M24" i="23"/>
  <c r="N22" i="23"/>
  <c r="M22" i="23"/>
  <c r="N21" i="23"/>
  <c r="M21" i="23"/>
  <c r="N20" i="23"/>
  <c r="M20" i="23"/>
  <c r="N19" i="23"/>
  <c r="M19" i="23"/>
  <c r="N18" i="23"/>
  <c r="M18" i="23"/>
  <c r="N17" i="23"/>
  <c r="M17" i="23"/>
  <c r="N16" i="23"/>
  <c r="M16" i="23"/>
  <c r="N15" i="23"/>
  <c r="M15" i="23"/>
  <c r="N14" i="23"/>
  <c r="M14" i="23"/>
  <c r="N13" i="23"/>
  <c r="M13" i="23"/>
  <c r="N12" i="23"/>
  <c r="M12" i="23"/>
  <c r="N11" i="23"/>
  <c r="M11" i="23"/>
  <c r="N10" i="23"/>
  <c r="M10" i="23"/>
  <c r="N9" i="23"/>
  <c r="M9" i="23"/>
  <c r="L9" i="39"/>
  <c r="M9" i="39"/>
  <c r="N9" i="39"/>
  <c r="L10" i="39"/>
  <c r="M10" i="39"/>
  <c r="N10" i="39"/>
  <c r="L11" i="39"/>
  <c r="M11" i="39"/>
  <c r="N11" i="39"/>
  <c r="L12" i="39"/>
  <c r="M12" i="39"/>
  <c r="N12" i="39"/>
  <c r="L13" i="39"/>
  <c r="M13" i="39"/>
  <c r="N13" i="39"/>
  <c r="L14" i="39"/>
  <c r="M14" i="39"/>
  <c r="N14" i="39"/>
  <c r="L15" i="39"/>
  <c r="M15" i="39"/>
  <c r="N15" i="39"/>
  <c r="L16" i="39"/>
  <c r="M16" i="39"/>
  <c r="N16" i="39"/>
  <c r="L17" i="39"/>
  <c r="M17" i="39"/>
  <c r="N17" i="39"/>
  <c r="L18" i="39"/>
  <c r="M18" i="39"/>
  <c r="N18" i="39"/>
  <c r="L19" i="39"/>
  <c r="M19" i="39"/>
  <c r="N19" i="39"/>
  <c r="L20" i="39"/>
  <c r="M20" i="39"/>
  <c r="N20" i="39"/>
  <c r="L21" i="39"/>
  <c r="M21" i="39"/>
  <c r="N21" i="39"/>
  <c r="L22" i="39"/>
  <c r="M22" i="39"/>
  <c r="N22" i="39"/>
  <c r="L24" i="39"/>
  <c r="M24" i="39"/>
  <c r="N24" i="39"/>
  <c r="L25" i="39"/>
  <c r="M25" i="39"/>
  <c r="N25" i="39"/>
  <c r="L26" i="39"/>
  <c r="M26" i="39"/>
  <c r="N26" i="39"/>
  <c r="L27" i="39"/>
  <c r="M27" i="39"/>
  <c r="N27" i="39"/>
  <c r="L28" i="39"/>
  <c r="M28" i="39"/>
  <c r="N28" i="39"/>
  <c r="L29" i="39"/>
  <c r="M29" i="39"/>
  <c r="N29" i="39"/>
  <c r="L30" i="39"/>
  <c r="M30" i="39"/>
  <c r="N30" i="39"/>
  <c r="L31" i="39"/>
  <c r="M31" i="39"/>
  <c r="N31" i="39"/>
  <c r="L32" i="39"/>
  <c r="M32" i="39"/>
  <c r="N32" i="39"/>
  <c r="L33" i="39"/>
  <c r="M33" i="39"/>
  <c r="N33" i="39"/>
  <c r="L34" i="39"/>
  <c r="M34" i="39"/>
  <c r="N34" i="39"/>
  <c r="N34" i="8"/>
  <c r="M34" i="8"/>
  <c r="L34" i="8"/>
  <c r="N33" i="8"/>
  <c r="M33" i="8"/>
  <c r="L33" i="8"/>
  <c r="N32" i="8"/>
  <c r="M32" i="8"/>
  <c r="L32" i="8"/>
  <c r="N31" i="8"/>
  <c r="M31" i="8"/>
  <c r="L31" i="8"/>
  <c r="N30" i="8"/>
  <c r="M30" i="8"/>
  <c r="L30" i="8"/>
  <c r="N29" i="8"/>
  <c r="M29" i="8"/>
  <c r="L29" i="8"/>
  <c r="N28" i="8"/>
  <c r="M28" i="8"/>
  <c r="L28" i="8"/>
  <c r="N27" i="8"/>
  <c r="M27" i="8"/>
  <c r="L27" i="8"/>
  <c r="N26" i="8"/>
  <c r="M26" i="8"/>
  <c r="L26" i="8"/>
  <c r="N25" i="8"/>
  <c r="M25" i="8"/>
  <c r="L25" i="8"/>
  <c r="N24" i="8"/>
  <c r="M24" i="8"/>
  <c r="L24" i="8"/>
  <c r="N22" i="8"/>
  <c r="M22" i="8"/>
  <c r="L22" i="8"/>
  <c r="N21" i="8"/>
  <c r="M21" i="8"/>
  <c r="L21" i="8"/>
  <c r="N20" i="8"/>
  <c r="M20" i="8"/>
  <c r="L20" i="8"/>
  <c r="N19" i="8"/>
  <c r="M19" i="8"/>
  <c r="L19" i="8"/>
  <c r="N18" i="8"/>
  <c r="M18" i="8"/>
  <c r="L18" i="8"/>
  <c r="N17" i="8"/>
  <c r="M17" i="8"/>
  <c r="L17" i="8"/>
  <c r="N16" i="8"/>
  <c r="M16" i="8"/>
  <c r="L16" i="8"/>
  <c r="N15" i="8"/>
  <c r="M15" i="8"/>
  <c r="L15" i="8"/>
  <c r="N14" i="8"/>
  <c r="M14" i="8"/>
  <c r="L14" i="8"/>
  <c r="N13" i="8"/>
  <c r="M13" i="8"/>
  <c r="L13" i="8"/>
  <c r="N12" i="8"/>
  <c r="M12" i="8"/>
  <c r="L12" i="8"/>
  <c r="N11" i="8"/>
  <c r="M11" i="8"/>
  <c r="L11" i="8"/>
  <c r="N10" i="8"/>
  <c r="M10" i="8"/>
  <c r="L10" i="8"/>
  <c r="N9" i="8"/>
  <c r="M9" i="8"/>
  <c r="L9" i="8"/>
  <c r="N34" i="9"/>
  <c r="M34" i="9"/>
  <c r="L34" i="9"/>
  <c r="N33" i="9"/>
  <c r="M33" i="9"/>
  <c r="L33" i="9"/>
  <c r="N32" i="9"/>
  <c r="M32" i="9"/>
  <c r="L32" i="9"/>
  <c r="N31" i="9"/>
  <c r="M31" i="9"/>
  <c r="L31" i="9"/>
  <c r="N30" i="9"/>
  <c r="M30" i="9"/>
  <c r="L30" i="9"/>
  <c r="N29" i="9"/>
  <c r="M29" i="9"/>
  <c r="L29" i="9"/>
  <c r="N28" i="9"/>
  <c r="M28" i="9"/>
  <c r="L28" i="9"/>
  <c r="N27" i="9"/>
  <c r="M27" i="9"/>
  <c r="L27" i="9"/>
  <c r="N26" i="9"/>
  <c r="M26" i="9"/>
  <c r="L26" i="9"/>
  <c r="N25" i="9"/>
  <c r="M25" i="9"/>
  <c r="L25" i="9"/>
  <c r="N24" i="9"/>
  <c r="M24" i="9"/>
  <c r="L24" i="9"/>
  <c r="N22" i="9"/>
  <c r="M22" i="9"/>
  <c r="L22" i="9"/>
  <c r="N21" i="9"/>
  <c r="M21" i="9"/>
  <c r="L21" i="9"/>
  <c r="N20" i="9"/>
  <c r="M20" i="9"/>
  <c r="L20" i="9"/>
  <c r="N19" i="9"/>
  <c r="M19" i="9"/>
  <c r="L19" i="9"/>
  <c r="N18" i="9"/>
  <c r="M18" i="9"/>
  <c r="L18" i="9"/>
  <c r="N17" i="9"/>
  <c r="M17" i="9"/>
  <c r="L17" i="9"/>
  <c r="N16" i="9"/>
  <c r="M16" i="9"/>
  <c r="L16" i="9"/>
  <c r="N15" i="9"/>
  <c r="M15" i="9"/>
  <c r="L15" i="9"/>
  <c r="N14" i="9"/>
  <c r="M14" i="9"/>
  <c r="L14" i="9"/>
  <c r="N13" i="9"/>
  <c r="M13" i="9"/>
  <c r="L13" i="9"/>
  <c r="N12" i="9"/>
  <c r="M12" i="9"/>
  <c r="L12" i="9"/>
  <c r="N11" i="9"/>
  <c r="M11" i="9"/>
  <c r="L11" i="9"/>
  <c r="N10" i="9"/>
  <c r="M10" i="9"/>
  <c r="L10" i="9"/>
  <c r="N9" i="9"/>
  <c r="M9" i="9"/>
  <c r="L9" i="9"/>
  <c r="N34" i="10"/>
  <c r="M34" i="10"/>
  <c r="L34" i="10"/>
  <c r="N33" i="10"/>
  <c r="M33" i="10"/>
  <c r="L33" i="10"/>
  <c r="N32" i="10"/>
  <c r="M32" i="10"/>
  <c r="L32" i="10"/>
  <c r="N31" i="10"/>
  <c r="M31" i="10"/>
  <c r="L31" i="10"/>
  <c r="N30" i="10"/>
  <c r="M30" i="10"/>
  <c r="L30" i="10"/>
  <c r="N29" i="10"/>
  <c r="M29" i="10"/>
  <c r="L29" i="10"/>
  <c r="N28" i="10"/>
  <c r="M28" i="10"/>
  <c r="L28" i="10"/>
  <c r="N27" i="10"/>
  <c r="M27" i="10"/>
  <c r="L27" i="10"/>
  <c r="N26" i="10"/>
  <c r="M26" i="10"/>
  <c r="L26" i="10"/>
  <c r="N25" i="10"/>
  <c r="M25" i="10"/>
  <c r="L25" i="10"/>
  <c r="N24" i="10"/>
  <c r="M24" i="10"/>
  <c r="L24" i="10"/>
  <c r="N22" i="10"/>
  <c r="M22" i="10"/>
  <c r="L22" i="10"/>
  <c r="N21" i="10"/>
  <c r="M21" i="10"/>
  <c r="L21" i="10"/>
  <c r="N20" i="10"/>
  <c r="M20" i="10"/>
  <c r="L20" i="10"/>
  <c r="N19" i="10"/>
  <c r="M19" i="10"/>
  <c r="L19" i="10"/>
  <c r="N18" i="10"/>
  <c r="M18" i="10"/>
  <c r="L18" i="10"/>
  <c r="N17" i="10"/>
  <c r="M17" i="10"/>
  <c r="L17" i="10"/>
  <c r="N16" i="10"/>
  <c r="M16" i="10"/>
  <c r="L16" i="10"/>
  <c r="N15" i="10"/>
  <c r="M15" i="10"/>
  <c r="L15" i="10"/>
  <c r="N14" i="10"/>
  <c r="M14" i="10"/>
  <c r="L14" i="10"/>
  <c r="N13" i="10"/>
  <c r="M13" i="10"/>
  <c r="L13" i="10"/>
  <c r="N12" i="10"/>
  <c r="M12" i="10"/>
  <c r="L12" i="10"/>
  <c r="N11" i="10"/>
  <c r="M11" i="10"/>
  <c r="L11" i="10"/>
  <c r="N10" i="10"/>
  <c r="M10" i="10"/>
  <c r="L10" i="10"/>
  <c r="N9" i="10"/>
  <c r="M9" i="10"/>
  <c r="L9" i="10"/>
  <c r="N34" i="32"/>
  <c r="M34" i="32"/>
  <c r="L34" i="32"/>
  <c r="N33" i="32"/>
  <c r="M33" i="32"/>
  <c r="L33" i="32"/>
  <c r="N32" i="32"/>
  <c r="M32" i="32"/>
  <c r="L32" i="32"/>
  <c r="N31" i="32"/>
  <c r="M31" i="32"/>
  <c r="L31" i="32"/>
  <c r="N30" i="32"/>
  <c r="M30" i="32"/>
  <c r="L30" i="32"/>
  <c r="N29" i="32"/>
  <c r="M29" i="32"/>
  <c r="L29" i="32"/>
  <c r="N28" i="32"/>
  <c r="M28" i="32"/>
  <c r="L28" i="32"/>
  <c r="N27" i="32"/>
  <c r="M27" i="32"/>
  <c r="L27" i="32"/>
  <c r="N26" i="32"/>
  <c r="M26" i="32"/>
  <c r="L26" i="32"/>
  <c r="N25" i="32"/>
  <c r="M25" i="32"/>
  <c r="L25" i="32"/>
  <c r="N24" i="32"/>
  <c r="M24" i="32"/>
  <c r="L24" i="32"/>
  <c r="N22" i="32"/>
  <c r="M22" i="32"/>
  <c r="L22" i="32"/>
  <c r="N21" i="32"/>
  <c r="M21" i="32"/>
  <c r="L21" i="32"/>
  <c r="N20" i="32"/>
  <c r="M20" i="32"/>
  <c r="L20" i="32"/>
  <c r="N19" i="32"/>
  <c r="M19" i="32"/>
  <c r="L19" i="32"/>
  <c r="N18" i="32"/>
  <c r="M18" i="32"/>
  <c r="L18" i="32"/>
  <c r="N17" i="32"/>
  <c r="M17" i="32"/>
  <c r="L17" i="32"/>
  <c r="N16" i="32"/>
  <c r="M16" i="32"/>
  <c r="L16" i="32"/>
  <c r="N15" i="32"/>
  <c r="M15" i="32"/>
  <c r="L15" i="32"/>
  <c r="N14" i="32"/>
  <c r="M14" i="32"/>
  <c r="L14" i="32"/>
  <c r="N13" i="32"/>
  <c r="M13" i="32"/>
  <c r="L13" i="32"/>
  <c r="N12" i="32"/>
  <c r="M12" i="32"/>
  <c r="L12" i="32"/>
  <c r="N11" i="32"/>
  <c r="M11" i="32"/>
  <c r="L11" i="32"/>
  <c r="N10" i="32"/>
  <c r="M10" i="32"/>
  <c r="L10" i="32"/>
  <c r="N9" i="32"/>
  <c r="M9" i="32"/>
  <c r="L9" i="32"/>
  <c r="N34" i="31"/>
  <c r="M34" i="31"/>
  <c r="L34" i="31"/>
  <c r="N33" i="31"/>
  <c r="M33" i="31"/>
  <c r="L33" i="31"/>
  <c r="N32" i="31"/>
  <c r="M32" i="31"/>
  <c r="L32" i="31"/>
  <c r="N31" i="31"/>
  <c r="M31" i="31"/>
  <c r="L31" i="31"/>
  <c r="N30" i="31"/>
  <c r="M30" i="31"/>
  <c r="L30" i="31"/>
  <c r="N29" i="31"/>
  <c r="M29" i="31"/>
  <c r="L29" i="31"/>
  <c r="N28" i="31"/>
  <c r="M28" i="31"/>
  <c r="L28" i="31"/>
  <c r="N27" i="31"/>
  <c r="M27" i="31"/>
  <c r="L27" i="31"/>
  <c r="N26" i="31"/>
  <c r="M26" i="31"/>
  <c r="L26" i="31"/>
  <c r="N25" i="31"/>
  <c r="M25" i="31"/>
  <c r="L25" i="31"/>
  <c r="N24" i="31"/>
  <c r="M24" i="31"/>
  <c r="L24" i="31"/>
  <c r="N22" i="31"/>
  <c r="M22" i="31"/>
  <c r="L22" i="31"/>
  <c r="N21" i="31"/>
  <c r="M21" i="31"/>
  <c r="L21" i="31"/>
  <c r="N20" i="31"/>
  <c r="M20" i="31"/>
  <c r="L20" i="31"/>
  <c r="N19" i="31"/>
  <c r="M19" i="31"/>
  <c r="L19" i="31"/>
  <c r="N18" i="31"/>
  <c r="M18" i="31"/>
  <c r="L18" i="31"/>
  <c r="N17" i="31"/>
  <c r="M17" i="31"/>
  <c r="L17" i="31"/>
  <c r="N16" i="31"/>
  <c r="M16" i="31"/>
  <c r="L16" i="31"/>
  <c r="N15" i="31"/>
  <c r="M15" i="31"/>
  <c r="L15" i="31"/>
  <c r="N14" i="31"/>
  <c r="M14" i="31"/>
  <c r="L14" i="31"/>
  <c r="N13" i="31"/>
  <c r="M13" i="31"/>
  <c r="L13" i="31"/>
  <c r="N12" i="31"/>
  <c r="M12" i="31"/>
  <c r="L12" i="31"/>
  <c r="N11" i="31"/>
  <c r="M11" i="31"/>
  <c r="L11" i="31"/>
  <c r="N10" i="31"/>
  <c r="M10" i="31"/>
  <c r="L10" i="31"/>
  <c r="N9" i="31"/>
  <c r="M9" i="31"/>
  <c r="L9" i="31"/>
  <c r="N34" i="30"/>
  <c r="M34" i="30"/>
  <c r="L34" i="30"/>
  <c r="N33" i="30"/>
  <c r="M33" i="30"/>
  <c r="L33" i="30"/>
  <c r="N32" i="30"/>
  <c r="M32" i="30"/>
  <c r="L32" i="30"/>
  <c r="N31" i="30"/>
  <c r="M31" i="30"/>
  <c r="L31" i="30"/>
  <c r="N30" i="30"/>
  <c r="M30" i="30"/>
  <c r="L30" i="30"/>
  <c r="N29" i="30"/>
  <c r="M29" i="30"/>
  <c r="L29" i="30"/>
  <c r="N28" i="30"/>
  <c r="M28" i="30"/>
  <c r="L28" i="30"/>
  <c r="N27" i="30"/>
  <c r="M27" i="30"/>
  <c r="L27" i="30"/>
  <c r="N26" i="30"/>
  <c r="M26" i="30"/>
  <c r="L26" i="30"/>
  <c r="N25" i="30"/>
  <c r="M25" i="30"/>
  <c r="L25" i="30"/>
  <c r="N24" i="30"/>
  <c r="M24" i="30"/>
  <c r="L24" i="30"/>
  <c r="N22" i="30"/>
  <c r="M22" i="30"/>
  <c r="L22" i="30"/>
  <c r="N21" i="30"/>
  <c r="M21" i="30"/>
  <c r="L21" i="30"/>
  <c r="N20" i="30"/>
  <c r="M20" i="30"/>
  <c r="L20" i="30"/>
  <c r="N19" i="30"/>
  <c r="M19" i="30"/>
  <c r="L19" i="30"/>
  <c r="N18" i="30"/>
  <c r="M18" i="30"/>
  <c r="L18" i="30"/>
  <c r="N17" i="30"/>
  <c r="M17" i="30"/>
  <c r="L17" i="30"/>
  <c r="N16" i="30"/>
  <c r="M16" i="30"/>
  <c r="L16" i="30"/>
  <c r="N15" i="30"/>
  <c r="M15" i="30"/>
  <c r="L15" i="30"/>
  <c r="N14" i="30"/>
  <c r="M14" i="30"/>
  <c r="L14" i="30"/>
  <c r="N13" i="30"/>
  <c r="M13" i="30"/>
  <c r="L13" i="30"/>
  <c r="N12" i="30"/>
  <c r="M12" i="30"/>
  <c r="L12" i="30"/>
  <c r="N11" i="30"/>
  <c r="M11" i="30"/>
  <c r="L11" i="30"/>
  <c r="N10" i="30"/>
  <c r="M10" i="30"/>
  <c r="L10" i="30"/>
  <c r="N9" i="30"/>
  <c r="M9" i="30"/>
  <c r="L9" i="30"/>
  <c r="L35" i="29"/>
  <c r="N34" i="29"/>
  <c r="M34" i="29"/>
  <c r="L34" i="29"/>
  <c r="N33" i="29"/>
  <c r="M33" i="29"/>
  <c r="L33" i="29"/>
  <c r="N32" i="29"/>
  <c r="M32" i="29"/>
  <c r="L32" i="29"/>
  <c r="N31" i="29"/>
  <c r="M31" i="29"/>
  <c r="L31" i="29"/>
  <c r="N30" i="29"/>
  <c r="M30" i="29"/>
  <c r="L30" i="29"/>
  <c r="N29" i="29"/>
  <c r="M29" i="29"/>
  <c r="L29" i="29"/>
  <c r="N28" i="29"/>
  <c r="M28" i="29"/>
  <c r="L28" i="29"/>
  <c r="N27" i="29"/>
  <c r="M27" i="29"/>
  <c r="L27" i="29"/>
  <c r="N26" i="29"/>
  <c r="M26" i="29"/>
  <c r="L26" i="29"/>
  <c r="N25" i="29"/>
  <c r="M25" i="29"/>
  <c r="L25" i="29"/>
  <c r="N24" i="29"/>
  <c r="M24" i="29"/>
  <c r="L24" i="29"/>
  <c r="N22" i="29"/>
  <c r="M22" i="29"/>
  <c r="L22" i="29"/>
  <c r="N21" i="29"/>
  <c r="M21" i="29"/>
  <c r="L21" i="29"/>
  <c r="N20" i="29"/>
  <c r="M20" i="29"/>
  <c r="L20" i="29"/>
  <c r="N19" i="29"/>
  <c r="M19" i="29"/>
  <c r="L19" i="29"/>
  <c r="N18" i="29"/>
  <c r="M18" i="29"/>
  <c r="L18" i="29"/>
  <c r="N17" i="29"/>
  <c r="M17" i="29"/>
  <c r="L17" i="29"/>
  <c r="N16" i="29"/>
  <c r="M16" i="29"/>
  <c r="L16" i="29"/>
  <c r="N15" i="29"/>
  <c r="M15" i="29"/>
  <c r="L15" i="29"/>
  <c r="N14" i="29"/>
  <c r="M14" i="29"/>
  <c r="L14" i="29"/>
  <c r="N13" i="29"/>
  <c r="M13" i="29"/>
  <c r="L13" i="29"/>
  <c r="N12" i="29"/>
  <c r="M12" i="29"/>
  <c r="L12" i="29"/>
  <c r="N11" i="29"/>
  <c r="M11" i="29"/>
  <c r="L11" i="29"/>
  <c r="N10" i="29"/>
  <c r="M10" i="29"/>
  <c r="L10" i="29"/>
  <c r="N9" i="29"/>
  <c r="M9" i="29"/>
  <c r="L9" i="29"/>
  <c r="N34" i="28"/>
  <c r="M34" i="28"/>
  <c r="L34" i="28"/>
  <c r="N33" i="28"/>
  <c r="M33" i="28"/>
  <c r="L33" i="28"/>
  <c r="N32" i="28"/>
  <c r="M32" i="28"/>
  <c r="L32" i="28"/>
  <c r="N31" i="28"/>
  <c r="M31" i="28"/>
  <c r="L31" i="28"/>
  <c r="N30" i="28"/>
  <c r="M30" i="28"/>
  <c r="L30" i="28"/>
  <c r="N29" i="28"/>
  <c r="M29" i="28"/>
  <c r="L29" i="28"/>
  <c r="N28" i="28"/>
  <c r="M28" i="28"/>
  <c r="L28" i="28"/>
  <c r="N27" i="28"/>
  <c r="M27" i="28"/>
  <c r="L27" i="28"/>
  <c r="N26" i="28"/>
  <c r="M26" i="28"/>
  <c r="L26" i="28"/>
  <c r="N25" i="28"/>
  <c r="M25" i="28"/>
  <c r="L25" i="28"/>
  <c r="N24" i="28"/>
  <c r="M24" i="28"/>
  <c r="L24" i="28"/>
  <c r="N22" i="28"/>
  <c r="M22" i="28"/>
  <c r="L22" i="28"/>
  <c r="N21" i="28"/>
  <c r="M21" i="28"/>
  <c r="L21" i="28"/>
  <c r="N20" i="28"/>
  <c r="M20" i="28"/>
  <c r="L20" i="28"/>
  <c r="N19" i="28"/>
  <c r="M19" i="28"/>
  <c r="L19" i="28"/>
  <c r="N18" i="28"/>
  <c r="M18" i="28"/>
  <c r="L18" i="28"/>
  <c r="N17" i="28"/>
  <c r="M17" i="28"/>
  <c r="L17" i="28"/>
  <c r="N16" i="28"/>
  <c r="M16" i="28"/>
  <c r="L16" i="28"/>
  <c r="N15" i="28"/>
  <c r="M15" i="28"/>
  <c r="L15" i="28"/>
  <c r="N14" i="28"/>
  <c r="M14" i="28"/>
  <c r="L14" i="28"/>
  <c r="N13" i="28"/>
  <c r="M13" i="28"/>
  <c r="L13" i="28"/>
  <c r="N12" i="28"/>
  <c r="M12" i="28"/>
  <c r="L12" i="28"/>
  <c r="N11" i="28"/>
  <c r="M11" i="28"/>
  <c r="L11" i="28"/>
  <c r="N10" i="28"/>
  <c r="M10" i="28"/>
  <c r="L10" i="28"/>
  <c r="N9" i="28"/>
  <c r="M9" i="28"/>
  <c r="L9" i="28"/>
  <c r="N34" i="27"/>
  <c r="M34" i="27"/>
  <c r="L34" i="27"/>
  <c r="N33" i="27"/>
  <c r="M33" i="27"/>
  <c r="L33" i="27"/>
  <c r="N32" i="27"/>
  <c r="M32" i="27"/>
  <c r="L32" i="27"/>
  <c r="N31" i="27"/>
  <c r="M31" i="27"/>
  <c r="L31" i="27"/>
  <c r="N30" i="27"/>
  <c r="M30" i="27"/>
  <c r="L30" i="27"/>
  <c r="N29" i="27"/>
  <c r="M29" i="27"/>
  <c r="L29" i="27"/>
  <c r="N28" i="27"/>
  <c r="M28" i="27"/>
  <c r="L28" i="27"/>
  <c r="N27" i="27"/>
  <c r="M27" i="27"/>
  <c r="L27" i="27"/>
  <c r="N26" i="27"/>
  <c r="M26" i="27"/>
  <c r="L26" i="27"/>
  <c r="N25" i="27"/>
  <c r="M25" i="27"/>
  <c r="L25" i="27"/>
  <c r="N24" i="27"/>
  <c r="M24" i="27"/>
  <c r="L24" i="27"/>
  <c r="N22" i="27"/>
  <c r="M22" i="27"/>
  <c r="L22" i="27"/>
  <c r="N21" i="27"/>
  <c r="M21" i="27"/>
  <c r="L21" i="27"/>
  <c r="N20" i="27"/>
  <c r="M20" i="27"/>
  <c r="L20" i="27"/>
  <c r="N19" i="27"/>
  <c r="M19" i="27"/>
  <c r="L19" i="27"/>
  <c r="N18" i="27"/>
  <c r="M18" i="27"/>
  <c r="L18" i="27"/>
  <c r="N17" i="27"/>
  <c r="M17" i="27"/>
  <c r="L17" i="27"/>
  <c r="N16" i="27"/>
  <c r="M16" i="27"/>
  <c r="L16" i="27"/>
  <c r="N15" i="27"/>
  <c r="M15" i="27"/>
  <c r="L15" i="27"/>
  <c r="N14" i="27"/>
  <c r="M14" i="27"/>
  <c r="L14" i="27"/>
  <c r="N13" i="27"/>
  <c r="M13" i="27"/>
  <c r="L13" i="27"/>
  <c r="N12" i="27"/>
  <c r="M12" i="27"/>
  <c r="L12" i="27"/>
  <c r="N11" i="27"/>
  <c r="M11" i="27"/>
  <c r="L11" i="27"/>
  <c r="N10" i="27"/>
  <c r="M10" i="27"/>
  <c r="L10" i="27"/>
  <c r="N9" i="27"/>
  <c r="M9" i="27"/>
  <c r="L9" i="27"/>
  <c r="N34" i="26"/>
  <c r="M34" i="26"/>
  <c r="L34" i="26"/>
  <c r="N33" i="26"/>
  <c r="M33" i="26"/>
  <c r="L33" i="26"/>
  <c r="N32" i="26"/>
  <c r="M32" i="26"/>
  <c r="L32" i="26"/>
  <c r="N31" i="26"/>
  <c r="M31" i="26"/>
  <c r="L31" i="26"/>
  <c r="N30" i="26"/>
  <c r="M30" i="26"/>
  <c r="L30" i="26"/>
  <c r="N29" i="26"/>
  <c r="M29" i="26"/>
  <c r="L29" i="26"/>
  <c r="N28" i="26"/>
  <c r="M28" i="26"/>
  <c r="L28" i="26"/>
  <c r="N27" i="26"/>
  <c r="M27" i="26"/>
  <c r="L27" i="26"/>
  <c r="N26" i="26"/>
  <c r="M26" i="26"/>
  <c r="L26" i="26"/>
  <c r="N25" i="26"/>
  <c r="M25" i="26"/>
  <c r="L25" i="26"/>
  <c r="N24" i="26"/>
  <c r="M24" i="26"/>
  <c r="L24" i="26"/>
  <c r="N22" i="26"/>
  <c r="M22" i="26"/>
  <c r="L22" i="26"/>
  <c r="N21" i="26"/>
  <c r="M21" i="26"/>
  <c r="L21" i="26"/>
  <c r="N20" i="26"/>
  <c r="M20" i="26"/>
  <c r="L20" i="26"/>
  <c r="N19" i="26"/>
  <c r="M19" i="26"/>
  <c r="L19" i="26"/>
  <c r="N18" i="26"/>
  <c r="M18" i="26"/>
  <c r="L18" i="26"/>
  <c r="N17" i="26"/>
  <c r="M17" i="26"/>
  <c r="L17" i="26"/>
  <c r="N16" i="26"/>
  <c r="M16" i="26"/>
  <c r="L16" i="26"/>
  <c r="N15" i="26"/>
  <c r="M15" i="26"/>
  <c r="L15" i="26"/>
  <c r="N14" i="26"/>
  <c r="M14" i="26"/>
  <c r="L14" i="26"/>
  <c r="N13" i="26"/>
  <c r="M13" i="26"/>
  <c r="L13" i="26"/>
  <c r="N12" i="26"/>
  <c r="M12" i="26"/>
  <c r="L12" i="26"/>
  <c r="N11" i="26"/>
  <c r="M11" i="26"/>
  <c r="L11" i="26"/>
  <c r="N10" i="26"/>
  <c r="M10" i="26"/>
  <c r="L10" i="26"/>
  <c r="N9" i="26"/>
  <c r="M9" i="26"/>
  <c r="L9" i="26"/>
  <c r="N34" i="25"/>
  <c r="M34" i="25"/>
  <c r="L34" i="25"/>
  <c r="N33" i="25"/>
  <c r="M33" i="25"/>
  <c r="L33" i="25"/>
  <c r="N32" i="25"/>
  <c r="M32" i="25"/>
  <c r="L32" i="25"/>
  <c r="N31" i="25"/>
  <c r="M31" i="25"/>
  <c r="L31" i="25"/>
  <c r="N30" i="25"/>
  <c r="M30" i="25"/>
  <c r="L30" i="25"/>
  <c r="N29" i="25"/>
  <c r="M29" i="25"/>
  <c r="L29" i="25"/>
  <c r="N28" i="25"/>
  <c r="M28" i="25"/>
  <c r="L28" i="25"/>
  <c r="N27" i="25"/>
  <c r="M27" i="25"/>
  <c r="L27" i="25"/>
  <c r="N26" i="25"/>
  <c r="M26" i="25"/>
  <c r="L26" i="25"/>
  <c r="N25" i="25"/>
  <c r="M25" i="25"/>
  <c r="L25" i="25"/>
  <c r="N24" i="25"/>
  <c r="M24" i="25"/>
  <c r="L24" i="25"/>
  <c r="N22" i="25"/>
  <c r="M22" i="25"/>
  <c r="L22" i="25"/>
  <c r="N21" i="25"/>
  <c r="M21" i="25"/>
  <c r="L21" i="25"/>
  <c r="N20" i="25"/>
  <c r="M20" i="25"/>
  <c r="L20" i="25"/>
  <c r="N19" i="25"/>
  <c r="M19" i="25"/>
  <c r="L19" i="25"/>
  <c r="N18" i="25"/>
  <c r="M18" i="25"/>
  <c r="L18" i="25"/>
  <c r="N17" i="25"/>
  <c r="M17" i="25"/>
  <c r="L17" i="25"/>
  <c r="N16" i="25"/>
  <c r="M16" i="25"/>
  <c r="L16" i="25"/>
  <c r="N15" i="25"/>
  <c r="M15" i="25"/>
  <c r="L15" i="25"/>
  <c r="N14" i="25"/>
  <c r="M14" i="25"/>
  <c r="L14" i="25"/>
  <c r="N13" i="25"/>
  <c r="M13" i="25"/>
  <c r="L13" i="25"/>
  <c r="N12" i="25"/>
  <c r="M12" i="25"/>
  <c r="L12" i="25"/>
  <c r="N11" i="25"/>
  <c r="M11" i="25"/>
  <c r="L11" i="25"/>
  <c r="N10" i="25"/>
  <c r="M10" i="25"/>
  <c r="L10" i="25"/>
  <c r="N9" i="25"/>
  <c r="M9" i="25"/>
  <c r="L9" i="25"/>
  <c r="N34" i="24"/>
  <c r="M34" i="24"/>
  <c r="N33" i="24"/>
  <c r="M33" i="24"/>
  <c r="N32" i="24"/>
  <c r="M32" i="24"/>
  <c r="N31" i="24"/>
  <c r="M31" i="24"/>
  <c r="N30" i="24"/>
  <c r="M30" i="24"/>
  <c r="N29" i="24"/>
  <c r="M29" i="24"/>
  <c r="N28" i="24"/>
  <c r="M28" i="24"/>
  <c r="N27" i="24"/>
  <c r="M27" i="24"/>
  <c r="N26" i="24"/>
  <c r="M26" i="24"/>
  <c r="N25" i="24"/>
  <c r="M25" i="24"/>
  <c r="N24" i="24"/>
  <c r="M24" i="24"/>
  <c r="N22" i="24"/>
  <c r="M22" i="24"/>
  <c r="N21" i="24"/>
  <c r="M21" i="24"/>
  <c r="N20" i="24"/>
  <c r="M20" i="24"/>
  <c r="N19" i="24"/>
  <c r="M19" i="24"/>
  <c r="N18" i="24"/>
  <c r="M18" i="24"/>
  <c r="N17" i="24"/>
  <c r="M17" i="24"/>
  <c r="N16" i="24"/>
  <c r="M16" i="24"/>
  <c r="N15" i="24"/>
  <c r="M15" i="24"/>
  <c r="N14" i="24"/>
  <c r="M14" i="24"/>
  <c r="N13" i="24"/>
  <c r="M13" i="24"/>
  <c r="N12" i="24"/>
  <c r="M12" i="24"/>
  <c r="N11" i="24"/>
  <c r="M11" i="24"/>
  <c r="N10" i="24"/>
  <c r="M10" i="24"/>
  <c r="N9" i="24"/>
  <c r="M9" i="24"/>
  <c r="N34" i="22"/>
  <c r="M34" i="22"/>
  <c r="L34" i="22"/>
  <c r="N33" i="22"/>
  <c r="M33" i="22"/>
  <c r="L33" i="22"/>
  <c r="N32" i="22"/>
  <c r="M32" i="22"/>
  <c r="L32" i="22"/>
  <c r="N31" i="22"/>
  <c r="M31" i="22"/>
  <c r="L31" i="22"/>
  <c r="N30" i="22"/>
  <c r="M30" i="22"/>
  <c r="L30" i="22"/>
  <c r="N29" i="22"/>
  <c r="M29" i="22"/>
  <c r="L29" i="22"/>
  <c r="N28" i="22"/>
  <c r="M28" i="22"/>
  <c r="L28" i="22"/>
  <c r="N27" i="22"/>
  <c r="M27" i="22"/>
  <c r="L27" i="22"/>
  <c r="N26" i="22"/>
  <c r="M26" i="22"/>
  <c r="L26" i="22"/>
  <c r="N25" i="22"/>
  <c r="M25" i="22"/>
  <c r="L25" i="22"/>
  <c r="N24" i="22"/>
  <c r="M24" i="22"/>
  <c r="L24" i="22"/>
  <c r="N22" i="22"/>
  <c r="M22" i="22"/>
  <c r="L22" i="22"/>
  <c r="N21" i="22"/>
  <c r="M21" i="22"/>
  <c r="L21" i="22"/>
  <c r="N20" i="22"/>
  <c r="M20" i="22"/>
  <c r="L20" i="22"/>
  <c r="N19" i="22"/>
  <c r="M19" i="22"/>
  <c r="L19" i="22"/>
  <c r="N18" i="22"/>
  <c r="M18" i="22"/>
  <c r="L18" i="22"/>
  <c r="N17" i="22"/>
  <c r="M17" i="22"/>
  <c r="L17" i="22"/>
  <c r="N16" i="22"/>
  <c r="M16" i="22"/>
  <c r="L16" i="22"/>
  <c r="N15" i="22"/>
  <c r="M15" i="22"/>
  <c r="L15" i="22"/>
  <c r="N14" i="22"/>
  <c r="M14" i="22"/>
  <c r="L14" i="22"/>
  <c r="N13" i="22"/>
  <c r="M13" i="22"/>
  <c r="L13" i="22"/>
  <c r="N12" i="22"/>
  <c r="M12" i="22"/>
  <c r="L12" i="22"/>
  <c r="N11" i="22"/>
  <c r="M11" i="22"/>
  <c r="L11" i="22"/>
  <c r="N10" i="22"/>
  <c r="M10" i="22"/>
  <c r="L10" i="22"/>
  <c r="N9" i="22"/>
  <c r="M9" i="22"/>
  <c r="L9" i="22"/>
  <c r="N34" i="21"/>
  <c r="M34" i="21"/>
  <c r="L34" i="21"/>
  <c r="N33" i="21"/>
  <c r="M33" i="21"/>
  <c r="L33" i="21"/>
  <c r="N32" i="21"/>
  <c r="M32" i="21"/>
  <c r="L32" i="21"/>
  <c r="N31" i="21"/>
  <c r="M31" i="21"/>
  <c r="L31" i="21"/>
  <c r="N30" i="21"/>
  <c r="M30" i="21"/>
  <c r="L30" i="21"/>
  <c r="N29" i="21"/>
  <c r="M29" i="21"/>
  <c r="L29" i="21"/>
  <c r="N28" i="21"/>
  <c r="M28" i="21"/>
  <c r="L28" i="21"/>
  <c r="N27" i="21"/>
  <c r="M27" i="21"/>
  <c r="L27" i="21"/>
  <c r="N26" i="21"/>
  <c r="M26" i="21"/>
  <c r="L26" i="21"/>
  <c r="N25" i="21"/>
  <c r="M25" i="21"/>
  <c r="L25" i="21"/>
  <c r="N24" i="21"/>
  <c r="M24" i="21"/>
  <c r="L24" i="21"/>
  <c r="N22" i="21"/>
  <c r="M22" i="21"/>
  <c r="L22" i="21"/>
  <c r="N21" i="21"/>
  <c r="M21" i="21"/>
  <c r="L21" i="21"/>
  <c r="N20" i="21"/>
  <c r="M20" i="21"/>
  <c r="L20" i="21"/>
  <c r="N19" i="21"/>
  <c r="M19" i="21"/>
  <c r="L19" i="21"/>
  <c r="N18" i="21"/>
  <c r="M18" i="21"/>
  <c r="L18" i="21"/>
  <c r="N17" i="21"/>
  <c r="M17" i="21"/>
  <c r="L17" i="21"/>
  <c r="N16" i="21"/>
  <c r="M16" i="21"/>
  <c r="L16" i="21"/>
  <c r="N15" i="21"/>
  <c r="M15" i="21"/>
  <c r="L15" i="21"/>
  <c r="N14" i="21"/>
  <c r="M14" i="21"/>
  <c r="L14" i="21"/>
  <c r="N13" i="21"/>
  <c r="M13" i="21"/>
  <c r="L13" i="21"/>
  <c r="N12" i="21"/>
  <c r="M12" i="21"/>
  <c r="L12" i="21"/>
  <c r="N11" i="21"/>
  <c r="M11" i="21"/>
  <c r="L11" i="21"/>
  <c r="N10" i="21"/>
  <c r="M10" i="21"/>
  <c r="L10" i="21"/>
  <c r="N9" i="21"/>
  <c r="M9" i="21"/>
  <c r="L9" i="21"/>
  <c r="N34" i="20"/>
  <c r="M34" i="20"/>
  <c r="L34" i="20"/>
  <c r="N33" i="20"/>
  <c r="M33" i="20"/>
  <c r="L33" i="20"/>
  <c r="N32" i="20"/>
  <c r="M32" i="20"/>
  <c r="L32" i="20"/>
  <c r="N31" i="20"/>
  <c r="M31" i="20"/>
  <c r="L31" i="20"/>
  <c r="N30" i="20"/>
  <c r="M30" i="20"/>
  <c r="L30" i="20"/>
  <c r="N29" i="20"/>
  <c r="M29" i="20"/>
  <c r="L29" i="20"/>
  <c r="N28" i="20"/>
  <c r="M28" i="20"/>
  <c r="L28" i="20"/>
  <c r="N27" i="20"/>
  <c r="M27" i="20"/>
  <c r="L27" i="20"/>
  <c r="N26" i="20"/>
  <c r="M26" i="20"/>
  <c r="L26" i="20"/>
  <c r="N25" i="20"/>
  <c r="M25" i="20"/>
  <c r="L25" i="20"/>
  <c r="N24" i="20"/>
  <c r="M24" i="20"/>
  <c r="L24" i="20"/>
  <c r="N22" i="20"/>
  <c r="M22" i="20"/>
  <c r="L22" i="20"/>
  <c r="N21" i="20"/>
  <c r="M21" i="20"/>
  <c r="L21" i="20"/>
  <c r="N20" i="20"/>
  <c r="M20" i="20"/>
  <c r="L20" i="20"/>
  <c r="N19" i="20"/>
  <c r="M19" i="20"/>
  <c r="L19" i="20"/>
  <c r="N18" i="20"/>
  <c r="M18" i="20"/>
  <c r="L18" i="20"/>
  <c r="N17" i="20"/>
  <c r="M17" i="20"/>
  <c r="L17" i="20"/>
  <c r="N16" i="20"/>
  <c r="M16" i="20"/>
  <c r="L16" i="20"/>
  <c r="N15" i="20"/>
  <c r="M15" i="20"/>
  <c r="L15" i="20"/>
  <c r="N14" i="20"/>
  <c r="M14" i="20"/>
  <c r="L14" i="20"/>
  <c r="N13" i="20"/>
  <c r="M13" i="20"/>
  <c r="L13" i="20"/>
  <c r="N12" i="20"/>
  <c r="M12" i="20"/>
  <c r="L12" i="20"/>
  <c r="N11" i="20"/>
  <c r="M11" i="20"/>
  <c r="L11" i="20"/>
  <c r="N10" i="20"/>
  <c r="M10" i="20"/>
  <c r="L10" i="20"/>
  <c r="N9" i="20"/>
  <c r="M9" i="20"/>
  <c r="L9" i="20"/>
  <c r="N34" i="37"/>
  <c r="M34" i="37"/>
  <c r="L34" i="37"/>
  <c r="N33" i="37"/>
  <c r="M33" i="37"/>
  <c r="L33" i="37"/>
  <c r="N32" i="37"/>
  <c r="M32" i="37"/>
  <c r="L32" i="37"/>
  <c r="N31" i="37"/>
  <c r="M31" i="37"/>
  <c r="L31" i="37"/>
  <c r="N30" i="37"/>
  <c r="M30" i="37"/>
  <c r="L30" i="37"/>
  <c r="N29" i="37"/>
  <c r="M29" i="37"/>
  <c r="L29" i="37"/>
  <c r="N28" i="37"/>
  <c r="M28" i="37"/>
  <c r="L28" i="37"/>
  <c r="N27" i="37"/>
  <c r="M27" i="37"/>
  <c r="L27" i="37"/>
  <c r="N26" i="37"/>
  <c r="M26" i="37"/>
  <c r="L26" i="37"/>
  <c r="N25" i="37"/>
  <c r="M25" i="37"/>
  <c r="L25" i="37"/>
  <c r="N24" i="37"/>
  <c r="M24" i="37"/>
  <c r="L24" i="37"/>
  <c r="N22" i="37"/>
  <c r="M22" i="37"/>
  <c r="L22" i="37"/>
  <c r="N21" i="37"/>
  <c r="M21" i="37"/>
  <c r="L21" i="37"/>
  <c r="N20" i="37"/>
  <c r="M20" i="37"/>
  <c r="L20" i="37"/>
  <c r="N19" i="37"/>
  <c r="M19" i="37"/>
  <c r="L19" i="37"/>
  <c r="N18" i="37"/>
  <c r="M18" i="37"/>
  <c r="L18" i="37"/>
  <c r="N17" i="37"/>
  <c r="M17" i="37"/>
  <c r="L17" i="37"/>
  <c r="N16" i="37"/>
  <c r="M16" i="37"/>
  <c r="L16" i="37"/>
  <c r="N15" i="37"/>
  <c r="M15" i="37"/>
  <c r="L15" i="37"/>
  <c r="N14" i="37"/>
  <c r="M14" i="37"/>
  <c r="L14" i="37"/>
  <c r="N13" i="37"/>
  <c r="M13" i="37"/>
  <c r="L13" i="37"/>
  <c r="N12" i="37"/>
  <c r="M12" i="37"/>
  <c r="L12" i="37"/>
  <c r="N11" i="37"/>
  <c r="M11" i="37"/>
  <c r="L11" i="37"/>
  <c r="N10" i="37"/>
  <c r="M10" i="37"/>
  <c r="L10" i="37"/>
  <c r="N9" i="37"/>
  <c r="M9" i="37"/>
  <c r="L9" i="37"/>
  <c r="N34" i="18"/>
  <c r="M34" i="18"/>
  <c r="L34" i="18"/>
  <c r="N33" i="18"/>
  <c r="M33" i="18"/>
  <c r="L33" i="18"/>
  <c r="N32" i="18"/>
  <c r="M32" i="18"/>
  <c r="L32" i="18"/>
  <c r="N31" i="18"/>
  <c r="M31" i="18"/>
  <c r="L31" i="18"/>
  <c r="N30" i="18"/>
  <c r="M30" i="18"/>
  <c r="L30" i="18"/>
  <c r="N29" i="18"/>
  <c r="M29" i="18"/>
  <c r="L29" i="18"/>
  <c r="N28" i="18"/>
  <c r="M28" i="18"/>
  <c r="L28" i="18"/>
  <c r="N27" i="18"/>
  <c r="M27" i="18"/>
  <c r="L27" i="18"/>
  <c r="N26" i="18"/>
  <c r="M26" i="18"/>
  <c r="L26" i="18"/>
  <c r="N25" i="18"/>
  <c r="M25" i="18"/>
  <c r="L25" i="18"/>
  <c r="N24" i="18"/>
  <c r="M24" i="18"/>
  <c r="L24" i="18"/>
  <c r="N22" i="18"/>
  <c r="M22" i="18"/>
  <c r="L22" i="18"/>
  <c r="N21" i="18"/>
  <c r="M21" i="18"/>
  <c r="L21" i="18"/>
  <c r="N20" i="18"/>
  <c r="M20" i="18"/>
  <c r="L20" i="18"/>
  <c r="N19" i="18"/>
  <c r="M19" i="18"/>
  <c r="L19" i="18"/>
  <c r="N18" i="18"/>
  <c r="M18" i="18"/>
  <c r="L18" i="18"/>
  <c r="N17" i="18"/>
  <c r="M17" i="18"/>
  <c r="L17" i="18"/>
  <c r="N16" i="18"/>
  <c r="M16" i="18"/>
  <c r="L16" i="18"/>
  <c r="N15" i="18"/>
  <c r="M15" i="18"/>
  <c r="L15" i="18"/>
  <c r="N14" i="18"/>
  <c r="M14" i="18"/>
  <c r="L14" i="18"/>
  <c r="N13" i="18"/>
  <c r="M13" i="18"/>
  <c r="L13" i="18"/>
  <c r="N12" i="18"/>
  <c r="M12" i="18"/>
  <c r="L12" i="18"/>
  <c r="N11" i="18"/>
  <c r="M11" i="18"/>
  <c r="L11" i="18"/>
  <c r="N10" i="18"/>
  <c r="M10" i="18"/>
  <c r="L10" i="18"/>
  <c r="N9" i="18"/>
  <c r="M9" i="18"/>
  <c r="L9" i="18"/>
  <c r="N34" i="17"/>
  <c r="M34" i="17"/>
  <c r="L34" i="17"/>
  <c r="N33" i="17"/>
  <c r="M33" i="17"/>
  <c r="L33" i="17"/>
  <c r="N32" i="17"/>
  <c r="M32" i="17"/>
  <c r="L32" i="17"/>
  <c r="N31" i="17"/>
  <c r="M31" i="17"/>
  <c r="L31" i="17"/>
  <c r="N30" i="17"/>
  <c r="M30" i="17"/>
  <c r="L30" i="17"/>
  <c r="N29" i="17"/>
  <c r="M29" i="17"/>
  <c r="L29" i="17"/>
  <c r="N28" i="17"/>
  <c r="M28" i="17"/>
  <c r="L28" i="17"/>
  <c r="N27" i="17"/>
  <c r="M27" i="17"/>
  <c r="L27" i="17"/>
  <c r="N26" i="17"/>
  <c r="M26" i="17"/>
  <c r="L26" i="17"/>
  <c r="N25" i="17"/>
  <c r="M25" i="17"/>
  <c r="L25" i="17"/>
  <c r="N24" i="17"/>
  <c r="M24" i="17"/>
  <c r="L24" i="17"/>
  <c r="N22" i="17"/>
  <c r="M22" i="17"/>
  <c r="L22" i="17"/>
  <c r="N21" i="17"/>
  <c r="M21" i="17"/>
  <c r="L21" i="17"/>
  <c r="N20" i="17"/>
  <c r="M20" i="17"/>
  <c r="L20" i="17"/>
  <c r="N19" i="17"/>
  <c r="M19" i="17"/>
  <c r="L19" i="17"/>
  <c r="N18" i="17"/>
  <c r="M18" i="17"/>
  <c r="L18" i="17"/>
  <c r="N17" i="17"/>
  <c r="M17" i="17"/>
  <c r="L17" i="17"/>
  <c r="N16" i="17"/>
  <c r="M16" i="17"/>
  <c r="L16" i="17"/>
  <c r="N15" i="17"/>
  <c r="M15" i="17"/>
  <c r="L15" i="17"/>
  <c r="N14" i="17"/>
  <c r="M14" i="17"/>
  <c r="L14" i="17"/>
  <c r="N13" i="17"/>
  <c r="M13" i="17"/>
  <c r="L13" i="17"/>
  <c r="N12" i="17"/>
  <c r="M12" i="17"/>
  <c r="L12" i="17"/>
  <c r="N11" i="17"/>
  <c r="M11" i="17"/>
  <c r="L11" i="17"/>
  <c r="N10" i="17"/>
  <c r="M10" i="17"/>
  <c r="L10" i="17"/>
  <c r="N9" i="17"/>
  <c r="M9" i="17"/>
  <c r="L9" i="17"/>
  <c r="N34" i="16"/>
  <c r="M34" i="16"/>
  <c r="L34" i="16"/>
  <c r="N33" i="16"/>
  <c r="M33" i="16"/>
  <c r="L33" i="16"/>
  <c r="N32" i="16"/>
  <c r="M32" i="16"/>
  <c r="L32" i="16"/>
  <c r="N31" i="16"/>
  <c r="M31" i="16"/>
  <c r="L31" i="16"/>
  <c r="N30" i="16"/>
  <c r="M30" i="16"/>
  <c r="L30" i="16"/>
  <c r="N29" i="16"/>
  <c r="M29" i="16"/>
  <c r="L29" i="16"/>
  <c r="N28" i="16"/>
  <c r="M28" i="16"/>
  <c r="L28" i="16"/>
  <c r="N27" i="16"/>
  <c r="M27" i="16"/>
  <c r="L27" i="16"/>
  <c r="N26" i="16"/>
  <c r="M26" i="16"/>
  <c r="L26" i="16"/>
  <c r="N25" i="16"/>
  <c r="M25" i="16"/>
  <c r="L25" i="16"/>
  <c r="N24" i="16"/>
  <c r="M24" i="16"/>
  <c r="L24" i="16"/>
  <c r="N22" i="16"/>
  <c r="M22" i="16"/>
  <c r="L22" i="16"/>
  <c r="N21" i="16"/>
  <c r="M21" i="16"/>
  <c r="L21" i="16"/>
  <c r="N20" i="16"/>
  <c r="M20" i="16"/>
  <c r="L20" i="16"/>
  <c r="N19" i="16"/>
  <c r="M19" i="16"/>
  <c r="L19" i="16"/>
  <c r="N18" i="16"/>
  <c r="M18" i="16"/>
  <c r="L18" i="16"/>
  <c r="N17" i="16"/>
  <c r="M17" i="16"/>
  <c r="L17" i="16"/>
  <c r="N16" i="16"/>
  <c r="M16" i="16"/>
  <c r="L16" i="16"/>
  <c r="N15" i="16"/>
  <c r="M15" i="16"/>
  <c r="L15" i="16"/>
  <c r="N14" i="16"/>
  <c r="M14" i="16"/>
  <c r="L14" i="16"/>
  <c r="N13" i="16"/>
  <c r="M13" i="16"/>
  <c r="L13" i="16"/>
  <c r="N12" i="16"/>
  <c r="M12" i="16"/>
  <c r="L12" i="16"/>
  <c r="N11" i="16"/>
  <c r="M11" i="16"/>
  <c r="L11" i="16"/>
  <c r="N10" i="16"/>
  <c r="M10" i="16"/>
  <c r="L10" i="16"/>
  <c r="N9" i="16"/>
  <c r="M9" i="16"/>
  <c r="L9" i="16"/>
  <c r="N34" i="15"/>
  <c r="M34" i="15"/>
  <c r="L34" i="15"/>
  <c r="N33" i="15"/>
  <c r="M33" i="15"/>
  <c r="L33" i="15"/>
  <c r="N32" i="15"/>
  <c r="M32" i="15"/>
  <c r="L32" i="15"/>
  <c r="N31" i="15"/>
  <c r="M31" i="15"/>
  <c r="L31" i="15"/>
  <c r="N30" i="15"/>
  <c r="M30" i="15"/>
  <c r="L30" i="15"/>
  <c r="N29" i="15"/>
  <c r="M29" i="15"/>
  <c r="L29" i="15"/>
  <c r="N28" i="15"/>
  <c r="M28" i="15"/>
  <c r="L28" i="15"/>
  <c r="N27" i="15"/>
  <c r="M27" i="15"/>
  <c r="L27" i="15"/>
  <c r="N26" i="15"/>
  <c r="M26" i="15"/>
  <c r="L26" i="15"/>
  <c r="N25" i="15"/>
  <c r="M25" i="15"/>
  <c r="L25" i="15"/>
  <c r="N24" i="15"/>
  <c r="M24" i="15"/>
  <c r="L24" i="15"/>
  <c r="N22" i="15"/>
  <c r="M22" i="15"/>
  <c r="L22" i="15"/>
  <c r="N21" i="15"/>
  <c r="M21" i="15"/>
  <c r="L21" i="15"/>
  <c r="N20" i="15"/>
  <c r="M20" i="15"/>
  <c r="L20" i="15"/>
  <c r="N19" i="15"/>
  <c r="M19" i="15"/>
  <c r="L19" i="15"/>
  <c r="N18" i="15"/>
  <c r="M18" i="15"/>
  <c r="L18" i="15"/>
  <c r="N17" i="15"/>
  <c r="M17" i="15"/>
  <c r="L17" i="15"/>
  <c r="N16" i="15"/>
  <c r="M16" i="15"/>
  <c r="L16" i="15"/>
  <c r="N15" i="15"/>
  <c r="M15" i="15"/>
  <c r="L15" i="15"/>
  <c r="N14" i="15"/>
  <c r="M14" i="15"/>
  <c r="L14" i="15"/>
  <c r="N13" i="15"/>
  <c r="M13" i="15"/>
  <c r="L13" i="15"/>
  <c r="N12" i="15"/>
  <c r="M12" i="15"/>
  <c r="L12" i="15"/>
  <c r="N11" i="15"/>
  <c r="M11" i="15"/>
  <c r="L11" i="15"/>
  <c r="N10" i="15"/>
  <c r="M10" i="15"/>
  <c r="L10" i="15"/>
  <c r="N9" i="15"/>
  <c r="M9" i="15"/>
  <c r="L9" i="15"/>
  <c r="N34" i="14"/>
  <c r="M34" i="14"/>
  <c r="L34" i="14"/>
  <c r="N33" i="14"/>
  <c r="M33" i="14"/>
  <c r="L33" i="14"/>
  <c r="N32" i="14"/>
  <c r="M32" i="14"/>
  <c r="L32" i="14"/>
  <c r="N31" i="14"/>
  <c r="M31" i="14"/>
  <c r="L31" i="14"/>
  <c r="N30" i="14"/>
  <c r="M30" i="14"/>
  <c r="L30" i="14"/>
  <c r="N29" i="14"/>
  <c r="M29" i="14"/>
  <c r="L29" i="14"/>
  <c r="N28" i="14"/>
  <c r="M28" i="14"/>
  <c r="L28" i="14"/>
  <c r="N27" i="14"/>
  <c r="M27" i="14"/>
  <c r="L27" i="14"/>
  <c r="N26" i="14"/>
  <c r="M26" i="14"/>
  <c r="L26" i="14"/>
  <c r="N25" i="14"/>
  <c r="M25" i="14"/>
  <c r="L25" i="14"/>
  <c r="N24" i="14"/>
  <c r="M24" i="14"/>
  <c r="L24" i="14"/>
  <c r="N22" i="14"/>
  <c r="M22" i="14"/>
  <c r="L22" i="14"/>
  <c r="N21" i="14"/>
  <c r="M21" i="14"/>
  <c r="L21" i="14"/>
  <c r="N20" i="14"/>
  <c r="M20" i="14"/>
  <c r="L20" i="14"/>
  <c r="N19" i="14"/>
  <c r="M19" i="14"/>
  <c r="L19" i="14"/>
  <c r="N18" i="14"/>
  <c r="M18" i="14"/>
  <c r="L18" i="14"/>
  <c r="N17" i="14"/>
  <c r="M17" i="14"/>
  <c r="L17" i="14"/>
  <c r="N16" i="14"/>
  <c r="M16" i="14"/>
  <c r="L16" i="14"/>
  <c r="N15" i="14"/>
  <c r="M15" i="14"/>
  <c r="L15" i="14"/>
  <c r="N14" i="14"/>
  <c r="M14" i="14"/>
  <c r="L14" i="14"/>
  <c r="N13" i="14"/>
  <c r="M13" i="14"/>
  <c r="L13" i="14"/>
  <c r="N12" i="14"/>
  <c r="M12" i="14"/>
  <c r="L12" i="14"/>
  <c r="N11" i="14"/>
  <c r="M11" i="14"/>
  <c r="L11" i="14"/>
  <c r="N10" i="14"/>
  <c r="M10" i="14"/>
  <c r="L10" i="14"/>
  <c r="N9" i="14"/>
  <c r="M9" i="14"/>
  <c r="L9" i="14"/>
  <c r="N34" i="12"/>
  <c r="M34" i="12"/>
  <c r="L34" i="12"/>
  <c r="N33" i="12"/>
  <c r="M33" i="12"/>
  <c r="L33" i="12"/>
  <c r="N32" i="12"/>
  <c r="M32" i="12"/>
  <c r="L32" i="12"/>
  <c r="N31" i="12"/>
  <c r="M31" i="12"/>
  <c r="L31" i="12"/>
  <c r="N30" i="12"/>
  <c r="M30" i="12"/>
  <c r="L30" i="12"/>
  <c r="N29" i="12"/>
  <c r="M29" i="12"/>
  <c r="L29" i="12"/>
  <c r="N28" i="12"/>
  <c r="M28" i="12"/>
  <c r="L28" i="12"/>
  <c r="N27" i="12"/>
  <c r="M27" i="12"/>
  <c r="L27" i="12"/>
  <c r="N26" i="12"/>
  <c r="M26" i="12"/>
  <c r="L26" i="12"/>
  <c r="N25" i="12"/>
  <c r="M25" i="12"/>
  <c r="L25" i="12"/>
  <c r="N24" i="12"/>
  <c r="M24" i="12"/>
  <c r="L24" i="12"/>
  <c r="N22" i="12"/>
  <c r="M22" i="12"/>
  <c r="L22" i="12"/>
  <c r="N21" i="12"/>
  <c r="M21" i="12"/>
  <c r="L21" i="12"/>
  <c r="N20" i="12"/>
  <c r="M20" i="12"/>
  <c r="L20" i="12"/>
  <c r="N19" i="12"/>
  <c r="M19" i="12"/>
  <c r="L19" i="12"/>
  <c r="N18" i="12"/>
  <c r="M18" i="12"/>
  <c r="L18" i="12"/>
  <c r="N17" i="12"/>
  <c r="M17" i="12"/>
  <c r="L17" i="12"/>
  <c r="N16" i="12"/>
  <c r="M16" i="12"/>
  <c r="L16" i="12"/>
  <c r="N15" i="12"/>
  <c r="M15" i="12"/>
  <c r="L15" i="12"/>
  <c r="N14" i="12"/>
  <c r="M14" i="12"/>
  <c r="L14" i="12"/>
  <c r="N13" i="12"/>
  <c r="M13" i="12"/>
  <c r="L13" i="12"/>
  <c r="N12" i="12"/>
  <c r="M12" i="12"/>
  <c r="L12" i="12"/>
  <c r="N11" i="12"/>
  <c r="M11" i="12"/>
  <c r="L11" i="12"/>
  <c r="N10" i="12"/>
  <c r="M10" i="12"/>
  <c r="L10" i="12"/>
  <c r="N9" i="12"/>
  <c r="M9" i="12"/>
  <c r="L9" i="12"/>
  <c r="N22" i="6"/>
  <c r="M22" i="6"/>
  <c r="L22" i="6"/>
  <c r="N21" i="6"/>
  <c r="M21" i="6"/>
  <c r="L21" i="6"/>
  <c r="N34" i="5"/>
  <c r="M34" i="5"/>
  <c r="L34" i="5"/>
  <c r="N22" i="5"/>
  <c r="M22" i="5"/>
  <c r="L22" i="5"/>
  <c r="N21" i="5"/>
  <c r="M21" i="5"/>
  <c r="L21" i="5"/>
  <c r="N33" i="5"/>
  <c r="M33" i="5"/>
  <c r="L33" i="5"/>
  <c r="N32" i="5"/>
  <c r="M32" i="5"/>
  <c r="L32" i="5"/>
  <c r="N31" i="5"/>
  <c r="M31" i="5"/>
  <c r="L31" i="5"/>
  <c r="N30" i="5"/>
  <c r="M30" i="5"/>
  <c r="L30" i="5"/>
  <c r="N29" i="5"/>
  <c r="M29" i="5"/>
  <c r="L29" i="5"/>
  <c r="N28" i="5"/>
  <c r="M28" i="5"/>
  <c r="L28" i="5"/>
  <c r="N27" i="5"/>
  <c r="M27" i="5"/>
  <c r="L27" i="5"/>
  <c r="N26" i="5"/>
  <c r="M26" i="5"/>
  <c r="L26" i="5"/>
  <c r="N25" i="5"/>
  <c r="M25" i="5"/>
  <c r="L25" i="5"/>
  <c r="N24" i="5"/>
  <c r="M24" i="5"/>
  <c r="L24" i="5"/>
  <c r="N20" i="5"/>
  <c r="M20" i="5"/>
  <c r="L20" i="5"/>
  <c r="N19" i="5"/>
  <c r="M19" i="5"/>
  <c r="L19" i="5"/>
  <c r="N18" i="5"/>
  <c r="M18" i="5"/>
  <c r="L18" i="5"/>
  <c r="N17" i="5"/>
  <c r="M17" i="5"/>
  <c r="L17" i="5"/>
  <c r="N16" i="5"/>
  <c r="M16" i="5"/>
  <c r="L16" i="5"/>
  <c r="N15" i="5"/>
  <c r="M15" i="5"/>
  <c r="L15" i="5"/>
  <c r="N14" i="5"/>
  <c r="M14" i="5"/>
  <c r="L14" i="5"/>
  <c r="N13" i="5"/>
  <c r="M13" i="5"/>
  <c r="L13" i="5"/>
  <c r="N12" i="5"/>
  <c r="M12" i="5"/>
  <c r="L12" i="5"/>
  <c r="N11" i="5"/>
  <c r="M11" i="5"/>
  <c r="L11" i="5"/>
  <c r="N10" i="5"/>
  <c r="M10" i="5"/>
  <c r="L10" i="5"/>
  <c r="N9" i="5"/>
  <c r="M9" i="5"/>
  <c r="L9" i="5"/>
  <c r="N34" i="6"/>
  <c r="M34" i="6"/>
  <c r="L34" i="6"/>
  <c r="N33" i="6"/>
  <c r="M33" i="6"/>
  <c r="L33" i="6"/>
  <c r="N32" i="6"/>
  <c r="M32" i="6"/>
  <c r="L32" i="6"/>
  <c r="N31" i="6"/>
  <c r="M31" i="6"/>
  <c r="L31" i="6"/>
  <c r="N30" i="6"/>
  <c r="M30" i="6"/>
  <c r="L30" i="6"/>
  <c r="N29" i="6"/>
  <c r="M29" i="6"/>
  <c r="L29" i="6"/>
  <c r="N28" i="6"/>
  <c r="M28" i="6"/>
  <c r="L28" i="6"/>
  <c r="N27" i="6"/>
  <c r="M27" i="6"/>
  <c r="L27" i="6"/>
  <c r="N26" i="6"/>
  <c r="M26" i="6"/>
  <c r="L26" i="6"/>
  <c r="N25" i="6"/>
  <c r="M25" i="6"/>
  <c r="L25" i="6"/>
  <c r="N24" i="6"/>
  <c r="M24" i="6"/>
  <c r="L24" i="6"/>
  <c r="N20" i="6"/>
  <c r="M20" i="6"/>
  <c r="L20" i="6"/>
  <c r="N19" i="6"/>
  <c r="M19" i="6"/>
  <c r="L19" i="6"/>
  <c r="N18" i="6"/>
  <c r="M18" i="6"/>
  <c r="L18" i="6"/>
  <c r="N17" i="6"/>
  <c r="M17" i="6"/>
  <c r="L17" i="6"/>
  <c r="N16" i="6"/>
  <c r="M16" i="6"/>
  <c r="L16" i="6"/>
  <c r="N15" i="6"/>
  <c r="M15" i="6"/>
  <c r="L15" i="6"/>
  <c r="N14" i="6"/>
  <c r="M14" i="6"/>
  <c r="L14" i="6"/>
  <c r="N13" i="6"/>
  <c r="M13" i="6"/>
  <c r="L13" i="6"/>
  <c r="N12" i="6"/>
  <c r="M12" i="6"/>
  <c r="L12" i="6"/>
  <c r="N11" i="6"/>
  <c r="M11" i="6"/>
  <c r="L11" i="6"/>
  <c r="N10" i="6"/>
  <c r="M10" i="6"/>
  <c r="L10" i="6"/>
  <c r="N9" i="6"/>
  <c r="M9" i="6"/>
  <c r="L9" i="6"/>
  <c r="N34" i="4"/>
  <c r="M34" i="4"/>
  <c r="L34" i="4"/>
  <c r="N33" i="4"/>
  <c r="M33" i="4"/>
  <c r="L33" i="4"/>
  <c r="N32" i="4"/>
  <c r="M32" i="4"/>
  <c r="L32" i="4"/>
  <c r="N31" i="4"/>
  <c r="M31" i="4"/>
  <c r="L31" i="4"/>
  <c r="N30" i="4"/>
  <c r="M30" i="4"/>
  <c r="L30" i="4"/>
  <c r="N29" i="4"/>
  <c r="M29" i="4"/>
  <c r="L29" i="4"/>
  <c r="N28" i="4"/>
  <c r="M28" i="4"/>
  <c r="L28" i="4"/>
  <c r="N27" i="4"/>
  <c r="M27" i="4"/>
  <c r="L27" i="4"/>
  <c r="N26" i="4"/>
  <c r="M26" i="4"/>
  <c r="L26" i="4"/>
  <c r="N25" i="4"/>
  <c r="M25" i="4"/>
  <c r="L25" i="4"/>
  <c r="N24" i="4"/>
  <c r="M24" i="4"/>
  <c r="L24" i="4"/>
  <c r="N22" i="4"/>
  <c r="M22" i="4"/>
  <c r="L22" i="4"/>
  <c r="N21" i="4"/>
  <c r="M21" i="4"/>
  <c r="L21" i="4"/>
  <c r="N20" i="4"/>
  <c r="M20" i="4"/>
  <c r="L20" i="4"/>
  <c r="N19" i="4"/>
  <c r="M19" i="4"/>
  <c r="L19" i="4"/>
  <c r="N18" i="4"/>
  <c r="M18" i="4"/>
  <c r="L18" i="4"/>
  <c r="N17" i="4"/>
  <c r="M17" i="4"/>
  <c r="L17" i="4"/>
  <c r="N16" i="4"/>
  <c r="M16" i="4"/>
  <c r="L16" i="4"/>
  <c r="N15" i="4"/>
  <c r="M15" i="4"/>
  <c r="L15" i="4"/>
  <c r="N14" i="4"/>
  <c r="M14" i="4"/>
  <c r="L14" i="4"/>
  <c r="N13" i="4"/>
  <c r="M13" i="4"/>
  <c r="L13" i="4"/>
  <c r="N12" i="4"/>
  <c r="M12" i="4"/>
  <c r="L12" i="4"/>
  <c r="N11" i="4"/>
  <c r="M11" i="4"/>
  <c r="L11" i="4"/>
  <c r="N10" i="4"/>
  <c r="M10" i="4"/>
  <c r="L10" i="4"/>
  <c r="N9" i="4"/>
  <c r="M9" i="4"/>
  <c r="N34" i="34"/>
  <c r="M34" i="34"/>
  <c r="L34" i="34"/>
  <c r="N33" i="34"/>
  <c r="M33" i="34"/>
  <c r="L33" i="34"/>
  <c r="N32" i="34"/>
  <c r="M32" i="34"/>
  <c r="L32" i="34"/>
  <c r="N31" i="34"/>
  <c r="M31" i="34"/>
  <c r="L31" i="34"/>
  <c r="N30" i="34"/>
  <c r="M30" i="34"/>
  <c r="L30" i="34"/>
  <c r="N29" i="34"/>
  <c r="M29" i="34"/>
  <c r="L29" i="34"/>
  <c r="N28" i="34"/>
  <c r="M28" i="34"/>
  <c r="L28" i="34"/>
  <c r="N27" i="34"/>
  <c r="M27" i="34"/>
  <c r="L27" i="34"/>
  <c r="N26" i="34"/>
  <c r="M26" i="34"/>
  <c r="L26" i="34"/>
  <c r="N25" i="34"/>
  <c r="M25" i="34"/>
  <c r="L25" i="34"/>
  <c r="N24" i="34"/>
  <c r="M24" i="34"/>
  <c r="L24" i="34"/>
  <c r="N22" i="34"/>
  <c r="M22" i="34"/>
  <c r="L22" i="34"/>
  <c r="N21" i="34"/>
  <c r="M21" i="34"/>
  <c r="L21" i="34"/>
  <c r="N20" i="34"/>
  <c r="M20" i="34"/>
  <c r="L20" i="34"/>
  <c r="N19" i="34"/>
  <c r="M19" i="34"/>
  <c r="L19" i="34"/>
  <c r="N18" i="34"/>
  <c r="M18" i="34"/>
  <c r="L18" i="34"/>
  <c r="N17" i="34"/>
  <c r="M17" i="34"/>
  <c r="L17" i="34"/>
  <c r="N16" i="34"/>
  <c r="M16" i="34"/>
  <c r="L16" i="34"/>
  <c r="N15" i="34"/>
  <c r="M15" i="34"/>
  <c r="L15" i="34"/>
  <c r="N14" i="34"/>
  <c r="M14" i="34"/>
  <c r="L14" i="34"/>
  <c r="N13" i="34"/>
  <c r="M13" i="34"/>
  <c r="L13" i="34"/>
  <c r="N12" i="34"/>
  <c r="M12" i="34"/>
  <c r="L12" i="34"/>
  <c r="N11" i="34"/>
  <c r="M11" i="34"/>
  <c r="L11" i="34"/>
  <c r="N10" i="34"/>
  <c r="M10" i="34"/>
  <c r="L10" i="34"/>
  <c r="N9" i="34"/>
  <c r="M9" i="34"/>
  <c r="L9" i="34"/>
  <c r="N22" i="33"/>
  <c r="M22" i="33"/>
  <c r="N21" i="33"/>
  <c r="M21" i="33"/>
  <c r="N17" i="33"/>
  <c r="M17" i="33"/>
  <c r="N34" i="33"/>
  <c r="M34" i="33"/>
  <c r="L34" i="33"/>
  <c r="N33" i="33"/>
  <c r="M33" i="33"/>
  <c r="L33" i="33"/>
  <c r="N32" i="33"/>
  <c r="M32" i="33"/>
  <c r="L32" i="33"/>
  <c r="N31" i="33"/>
  <c r="M31" i="33"/>
  <c r="L31" i="33"/>
  <c r="N30" i="33"/>
  <c r="M30" i="33"/>
  <c r="L30" i="33"/>
  <c r="N29" i="33"/>
  <c r="M29" i="33"/>
  <c r="L29" i="33"/>
  <c r="N28" i="33"/>
  <c r="M28" i="33"/>
  <c r="L28" i="33"/>
  <c r="N27" i="33"/>
  <c r="M27" i="33"/>
  <c r="L27" i="33"/>
  <c r="N26" i="33"/>
  <c r="M26" i="33"/>
  <c r="L26" i="33"/>
  <c r="N25" i="33"/>
  <c r="M25" i="33"/>
  <c r="L25" i="33"/>
  <c r="N24" i="33"/>
  <c r="M24" i="33"/>
  <c r="L24" i="33"/>
  <c r="M23" i="33"/>
  <c r="N20" i="33"/>
  <c r="M20" i="33"/>
  <c r="N19" i="33"/>
  <c r="M19" i="33"/>
  <c r="N18" i="33"/>
  <c r="M18" i="33"/>
  <c r="N16" i="33"/>
  <c r="M16" i="33"/>
  <c r="N15" i="33"/>
  <c r="M15" i="33"/>
  <c r="N14" i="33"/>
  <c r="M14" i="33"/>
  <c r="N13" i="33"/>
  <c r="M13" i="33"/>
  <c r="N12" i="33"/>
  <c r="M12" i="33"/>
  <c r="N11" i="33"/>
  <c r="M11" i="33"/>
  <c r="N10" i="33"/>
  <c r="M10" i="33"/>
  <c r="N9" i="33"/>
  <c r="M9" i="33"/>
  <c r="C39" i="27"/>
  <c r="M23" i="15"/>
  <c r="F39" i="29"/>
  <c r="D39" i="34"/>
  <c r="M35" i="39"/>
  <c r="M23" i="31"/>
  <c r="M23" i="28"/>
  <c r="N23" i="27"/>
  <c r="K39" i="24"/>
  <c r="J39" i="23"/>
  <c r="J39" i="37"/>
  <c r="I39" i="18"/>
  <c r="G39" i="8"/>
  <c r="N23" i="15"/>
  <c r="M35" i="21"/>
  <c r="H39" i="22"/>
  <c r="N23" i="18"/>
  <c r="L36" i="29"/>
  <c r="C39" i="29"/>
  <c r="D39" i="28"/>
  <c r="G39" i="28"/>
  <c r="J39" i="28"/>
  <c r="N36" i="26"/>
  <c r="C39" i="21"/>
  <c r="H39" i="21"/>
  <c r="L23" i="21"/>
  <c r="K39" i="18"/>
  <c r="E39" i="14"/>
  <c r="E39" i="9"/>
  <c r="C39" i="6"/>
  <c r="N23" i="4"/>
  <c r="J39" i="34"/>
  <c r="N35" i="21"/>
  <c r="D39" i="20"/>
  <c r="N35" i="17"/>
  <c r="E39" i="17"/>
  <c r="M23" i="17"/>
  <c r="H39" i="6"/>
  <c r="N35" i="12"/>
  <c r="C39" i="39"/>
  <c r="L23" i="37"/>
  <c r="M23" i="29"/>
  <c r="D39" i="29"/>
  <c r="M23" i="24"/>
  <c r="G39" i="10"/>
  <c r="I39" i="5"/>
  <c r="L36" i="26"/>
  <c r="N36" i="39"/>
  <c r="E39" i="39"/>
  <c r="M35" i="32"/>
  <c r="M35" i="26"/>
  <c r="N35" i="16"/>
  <c r="M32" i="11"/>
  <c r="H39" i="34"/>
  <c r="L23" i="27"/>
  <c r="K39" i="4"/>
  <c r="N23" i="20"/>
  <c r="J39" i="15"/>
  <c r="G39" i="12"/>
  <c r="N19" i="11"/>
  <c r="N14" i="7"/>
  <c r="F39" i="12"/>
  <c r="L35" i="37"/>
  <c r="E39" i="32"/>
  <c r="F39" i="6"/>
  <c r="M23" i="27"/>
  <c r="H39" i="39"/>
  <c r="D39" i="37"/>
  <c r="M36" i="37"/>
  <c r="M23" i="37"/>
  <c r="C39" i="15"/>
  <c r="M23" i="34"/>
  <c r="M23" i="30"/>
  <c r="N31" i="11"/>
  <c r="I39" i="20"/>
  <c r="N35" i="8"/>
  <c r="M30" i="7"/>
  <c r="J39" i="39"/>
  <c r="M16" i="40"/>
  <c r="M35" i="34"/>
  <c r="G39" i="34"/>
  <c r="E39" i="33"/>
  <c r="L23" i="33"/>
  <c r="H39" i="32"/>
  <c r="K39" i="32"/>
  <c r="K39" i="31"/>
  <c r="F39" i="31"/>
  <c r="D39" i="31"/>
  <c r="J39" i="31"/>
  <c r="K39" i="30"/>
  <c r="F39" i="30"/>
  <c r="E39" i="30"/>
  <c r="K39" i="28"/>
  <c r="L23" i="28"/>
  <c r="H39" i="25"/>
  <c r="I39" i="24"/>
  <c r="N35" i="23"/>
  <c r="K39" i="23"/>
  <c r="K39" i="22"/>
  <c r="F39" i="22"/>
  <c r="F39" i="21"/>
  <c r="K39" i="21"/>
  <c r="G39" i="21"/>
  <c r="K39" i="20"/>
  <c r="G39" i="20"/>
  <c r="F39" i="37"/>
  <c r="N23" i="37"/>
  <c r="G39" i="18"/>
  <c r="L23" i="18"/>
  <c r="H39" i="17"/>
  <c r="K39" i="17"/>
  <c r="G39" i="17"/>
  <c r="J39" i="16"/>
  <c r="E39" i="15"/>
  <c r="L35" i="15"/>
  <c r="K39" i="15"/>
  <c r="F39" i="15"/>
  <c r="D39" i="14"/>
  <c r="C39" i="13"/>
  <c r="F39" i="13"/>
  <c r="N29" i="11"/>
  <c r="N33" i="11"/>
  <c r="E39" i="13"/>
  <c r="L21" i="11"/>
  <c r="M21" i="11"/>
  <c r="M35" i="12"/>
  <c r="M30" i="11"/>
  <c r="J39" i="10"/>
  <c r="H39" i="10"/>
  <c r="E39" i="10"/>
  <c r="H39" i="9"/>
  <c r="N29" i="7"/>
  <c r="N23" i="9"/>
  <c r="M15" i="7"/>
  <c r="L10" i="7"/>
  <c r="L15" i="7"/>
  <c r="N22" i="7"/>
  <c r="I39" i="8"/>
  <c r="L36" i="8"/>
  <c r="H39" i="8"/>
  <c r="J39" i="6"/>
  <c r="F39" i="4"/>
  <c r="E39" i="31"/>
  <c r="M25" i="40" l="1"/>
  <c r="N26" i="40"/>
  <c r="L27" i="40"/>
  <c r="L30" i="40"/>
  <c r="L16" i="40"/>
  <c r="M30" i="40"/>
  <c r="N30" i="40"/>
  <c r="L10" i="40"/>
  <c r="N13" i="40"/>
  <c r="N9" i="40"/>
  <c r="N28" i="40"/>
  <c r="N33" i="40"/>
  <c r="L21" i="40"/>
  <c r="N22" i="40"/>
  <c r="L25" i="40"/>
  <c r="N17" i="40"/>
  <c r="L18" i="40"/>
  <c r="N19" i="40"/>
  <c r="L20" i="40"/>
  <c r="N21" i="40"/>
  <c r="L22" i="40"/>
  <c r="N35" i="40"/>
  <c r="N25" i="40"/>
  <c r="M27" i="40"/>
  <c r="M32" i="40"/>
  <c r="L34" i="40"/>
  <c r="M20" i="40"/>
  <c r="N32" i="40"/>
  <c r="L33" i="40"/>
  <c r="M34" i="40"/>
  <c r="M9" i="40"/>
  <c r="M31" i="40"/>
  <c r="M33" i="40"/>
  <c r="M23" i="5"/>
  <c r="N23" i="21"/>
  <c r="L36" i="39"/>
  <c r="N10" i="40"/>
  <c r="L11" i="40"/>
  <c r="L13" i="40"/>
  <c r="N14" i="40"/>
  <c r="L15" i="40"/>
  <c r="M22" i="40"/>
  <c r="M13" i="40"/>
  <c r="L17" i="40"/>
  <c r="N18" i="40"/>
  <c r="L19" i="40"/>
  <c r="N20" i="40"/>
  <c r="N11" i="40"/>
  <c r="L12" i="40"/>
  <c r="L14" i="40"/>
  <c r="N15" i="40"/>
  <c r="M19" i="40"/>
  <c r="M21" i="40"/>
  <c r="N36" i="34"/>
  <c r="E39" i="34"/>
  <c r="M26" i="40"/>
  <c r="L35" i="34"/>
  <c r="N31" i="40"/>
  <c r="L32" i="40"/>
  <c r="N24" i="40"/>
  <c r="L31" i="40"/>
  <c r="N34" i="40"/>
  <c r="I39" i="34"/>
  <c r="M36" i="34"/>
  <c r="M10" i="40"/>
  <c r="M14" i="40"/>
  <c r="L36" i="34"/>
  <c r="L9" i="40"/>
  <c r="M17" i="40"/>
  <c r="M18" i="40"/>
  <c r="M11" i="40"/>
  <c r="M12" i="40"/>
  <c r="N12" i="40"/>
  <c r="M15" i="40"/>
  <c r="H39" i="33"/>
  <c r="F39" i="33"/>
  <c r="C39" i="33"/>
  <c r="D39" i="33"/>
  <c r="M36" i="33"/>
  <c r="L36" i="32"/>
  <c r="C39" i="32"/>
  <c r="N23" i="32"/>
  <c r="N36" i="32"/>
  <c r="N36" i="31"/>
  <c r="L36" i="31"/>
  <c r="C39" i="31"/>
  <c r="M36" i="31"/>
  <c r="I39" i="31"/>
  <c r="L23" i="31"/>
  <c r="G39" i="30"/>
  <c r="C39" i="30"/>
  <c r="H39" i="30"/>
  <c r="L23" i="30"/>
  <c r="N36" i="30"/>
  <c r="E39" i="29"/>
  <c r="N36" i="29"/>
  <c r="M36" i="29"/>
  <c r="I39" i="29"/>
  <c r="N23" i="29"/>
  <c r="L23" i="29"/>
  <c r="N36" i="28"/>
  <c r="F39" i="28"/>
  <c r="M36" i="28"/>
  <c r="E39" i="27"/>
  <c r="J39" i="27"/>
  <c r="D39" i="27"/>
  <c r="N36" i="27"/>
  <c r="L36" i="27"/>
  <c r="H39" i="27"/>
  <c r="M36" i="27"/>
  <c r="I39" i="25"/>
  <c r="L23" i="24"/>
  <c r="G39" i="24"/>
  <c r="L36" i="24"/>
  <c r="M36" i="24"/>
  <c r="D39" i="25"/>
  <c r="G39" i="25"/>
  <c r="M35" i="25"/>
  <c r="L36" i="25"/>
  <c r="H39" i="23"/>
  <c r="M35" i="23"/>
  <c r="I39" i="23"/>
  <c r="E39" i="23"/>
  <c r="L23" i="23"/>
  <c r="N36" i="23"/>
  <c r="N23" i="23"/>
  <c r="M36" i="23"/>
  <c r="L36" i="23"/>
  <c r="M23" i="23"/>
  <c r="E39" i="22"/>
  <c r="N36" i="22"/>
  <c r="D39" i="22"/>
  <c r="M36" i="22"/>
  <c r="L36" i="22"/>
  <c r="C39" i="22"/>
  <c r="N23" i="22"/>
  <c r="L23" i="22"/>
  <c r="L36" i="21"/>
  <c r="D39" i="21"/>
  <c r="M36" i="21"/>
  <c r="E39" i="21"/>
  <c r="N36" i="21"/>
  <c r="M23" i="21"/>
  <c r="E39" i="20"/>
  <c r="M36" i="20"/>
  <c r="L36" i="20"/>
  <c r="L36" i="37"/>
  <c r="H39" i="37"/>
  <c r="J39" i="18"/>
  <c r="H39" i="18"/>
  <c r="C39" i="18"/>
  <c r="L36" i="18"/>
  <c r="N36" i="18"/>
  <c r="E39" i="18"/>
  <c r="I39" i="17"/>
  <c r="F39" i="17"/>
  <c r="N36" i="17"/>
  <c r="J39" i="17"/>
  <c r="L36" i="17"/>
  <c r="K39" i="16"/>
  <c r="H39" i="16"/>
  <c r="F39" i="16"/>
  <c r="M35" i="16"/>
  <c r="G39" i="16"/>
  <c r="L36" i="16"/>
  <c r="C39" i="16"/>
  <c r="N36" i="16"/>
  <c r="M36" i="16"/>
  <c r="L23" i="16"/>
  <c r="I39" i="15"/>
  <c r="G39" i="15"/>
  <c r="N36" i="15"/>
  <c r="D39" i="15"/>
  <c r="H39" i="15"/>
  <c r="L36" i="15"/>
  <c r="M36" i="14"/>
  <c r="H39" i="14"/>
  <c r="F39" i="14"/>
  <c r="M35" i="14"/>
  <c r="G39" i="14"/>
  <c r="C39" i="14"/>
  <c r="L36" i="14"/>
  <c r="N36" i="14"/>
  <c r="L23" i="14"/>
  <c r="N35" i="13"/>
  <c r="L33" i="11"/>
  <c r="H39" i="13"/>
  <c r="I39" i="13"/>
  <c r="M24" i="11"/>
  <c r="M10" i="11"/>
  <c r="N36" i="13"/>
  <c r="L22" i="11"/>
  <c r="M26" i="11"/>
  <c r="J39" i="12"/>
  <c r="H39" i="12"/>
  <c r="M28" i="11"/>
  <c r="L35" i="11"/>
  <c r="M25" i="11"/>
  <c r="L28" i="11"/>
  <c r="M36" i="12"/>
  <c r="D39" i="12"/>
  <c r="C39" i="12"/>
  <c r="E39" i="12"/>
  <c r="N23" i="12"/>
  <c r="M23" i="12"/>
  <c r="L14" i="11"/>
  <c r="L19" i="11"/>
  <c r="L23" i="12"/>
  <c r="N14" i="11"/>
  <c r="M22" i="11"/>
  <c r="L9" i="11"/>
  <c r="N36" i="10"/>
  <c r="I39" i="10"/>
  <c r="M36" i="10"/>
  <c r="J39" i="9"/>
  <c r="N36" i="9"/>
  <c r="F39" i="9"/>
  <c r="N35" i="9"/>
  <c r="N26" i="7"/>
  <c r="L22" i="7"/>
  <c r="M9" i="7"/>
  <c r="L36" i="9"/>
  <c r="K39" i="8"/>
  <c r="F39" i="8"/>
  <c r="N28" i="7"/>
  <c r="M25" i="7"/>
  <c r="L32" i="7"/>
  <c r="M34" i="7"/>
  <c r="L34" i="7"/>
  <c r="D39" i="8"/>
  <c r="M36" i="8"/>
  <c r="M23" i="8"/>
  <c r="N36" i="8"/>
  <c r="C39" i="8"/>
  <c r="M23" i="7"/>
  <c r="L11" i="7"/>
  <c r="L19" i="7"/>
  <c r="L21" i="7"/>
  <c r="M20" i="7"/>
  <c r="N23" i="7"/>
  <c r="L36" i="6"/>
  <c r="N35" i="6"/>
  <c r="I39" i="6"/>
  <c r="D39" i="6"/>
  <c r="N36" i="6"/>
  <c r="M23" i="6"/>
  <c r="L35" i="5"/>
  <c r="L36" i="5"/>
  <c r="F39" i="5"/>
  <c r="D39" i="5"/>
  <c r="G39" i="5"/>
  <c r="C39" i="5"/>
  <c r="N35" i="4"/>
  <c r="I39" i="4"/>
  <c r="L23" i="4"/>
  <c r="N36" i="4"/>
  <c r="J39" i="4"/>
  <c r="D39" i="4"/>
  <c r="M23" i="4"/>
  <c r="L36" i="4"/>
  <c r="L23" i="11"/>
  <c r="N9" i="7"/>
  <c r="M35" i="11"/>
  <c r="L24" i="11"/>
  <c r="L24" i="40"/>
  <c r="L12" i="7"/>
  <c r="M35" i="7"/>
  <c r="M14" i="11"/>
  <c r="M24" i="40"/>
  <c r="L35" i="7"/>
  <c r="L12" i="11"/>
  <c r="L15" i="11"/>
  <c r="N35" i="11"/>
  <c r="L31" i="11"/>
  <c r="I39" i="40"/>
  <c r="M10" i="7"/>
  <c r="L24" i="7"/>
  <c r="L35" i="40" l="1"/>
  <c r="J39" i="40"/>
  <c r="C39" i="40"/>
  <c r="M35" i="40"/>
  <c r="M36" i="39"/>
  <c r="D39" i="39"/>
  <c r="H39" i="40"/>
  <c r="L36" i="40"/>
  <c r="L23" i="40"/>
  <c r="L36" i="33"/>
  <c r="D39" i="32"/>
  <c r="M36" i="32"/>
  <c r="L36" i="30"/>
  <c r="M36" i="30"/>
  <c r="D39" i="30"/>
  <c r="L36" i="28"/>
  <c r="H39" i="28"/>
  <c r="M36" i="25"/>
  <c r="E39" i="24"/>
  <c r="N36" i="24"/>
  <c r="E39" i="25"/>
  <c r="N36" i="25"/>
  <c r="N36" i="20"/>
  <c r="E39" i="37"/>
  <c r="N36" i="37"/>
  <c r="D39" i="18"/>
  <c r="M36" i="18"/>
  <c r="M36" i="17"/>
  <c r="M36" i="15"/>
  <c r="D39" i="13"/>
  <c r="M36" i="13"/>
  <c r="L36" i="12"/>
  <c r="L36" i="11"/>
  <c r="K39" i="11"/>
  <c r="N36" i="12"/>
  <c r="N36" i="11"/>
  <c r="N23" i="11"/>
  <c r="C39" i="10"/>
  <c r="L36" i="10"/>
  <c r="M36" i="9"/>
  <c r="D39" i="9"/>
  <c r="L36" i="7"/>
  <c r="M36" i="6"/>
  <c r="M36" i="5"/>
  <c r="N36" i="5"/>
  <c r="E39" i="5"/>
  <c r="M36" i="4"/>
  <c r="M23" i="40"/>
  <c r="N35" i="7"/>
  <c r="M23" i="11"/>
  <c r="M36" i="11"/>
  <c r="L23" i="7"/>
  <c r="N23" i="40"/>
  <c r="M36" i="7"/>
  <c r="N36" i="7"/>
  <c r="M36" i="40" l="1"/>
  <c r="D39" i="40"/>
  <c r="N36" i="40"/>
  <c r="E39" i="40"/>
</calcChain>
</file>

<file path=xl/sharedStrings.xml><?xml version="1.0" encoding="utf-8"?>
<sst xmlns="http://schemas.openxmlformats.org/spreadsheetml/2006/main" count="2350" uniqueCount="410">
  <si>
    <t>普通税</t>
  </si>
  <si>
    <t>（単位：千円、％）</t>
  </si>
  <si>
    <t>調　　　　　定　　　　　済　　　　　額</t>
  </si>
  <si>
    <t>収　　　　　入　　　　　済　　　　　額</t>
  </si>
  <si>
    <t>徴　　　収　　　率</t>
  </si>
  <si>
    <t>標準税率超過</t>
  </si>
  <si>
    <t>Ｃのうち徴収</t>
  </si>
  <si>
    <t>市町村名</t>
  </si>
  <si>
    <t>現年課税分</t>
  </si>
  <si>
    <t>滞納繰越分</t>
  </si>
  <si>
    <t>合　　　計</t>
  </si>
  <si>
    <t>調定済額</t>
  </si>
  <si>
    <t>猶予に係る</t>
  </si>
  <si>
    <t>収入済額</t>
  </si>
  <si>
    <t>合　　計</t>
  </si>
  <si>
    <t>Ａ</t>
  </si>
  <si>
    <t>Ｂ</t>
  </si>
  <si>
    <t>Ｃ</t>
  </si>
  <si>
    <t>Ｄ</t>
  </si>
  <si>
    <t>Ｅ</t>
  </si>
  <si>
    <t>Ｆ</t>
  </si>
  <si>
    <t>D/A×100</t>
  </si>
  <si>
    <t>E/B×100</t>
  </si>
  <si>
    <t>F/C×100</t>
  </si>
  <si>
    <t>06-01-01</t>
  </si>
  <si>
    <t>06-01-02</t>
  </si>
  <si>
    <t>06-01-03</t>
  </si>
  <si>
    <t>06-01-04</t>
  </si>
  <si>
    <t>06-01-05</t>
  </si>
  <si>
    <t>06-01-06</t>
  </si>
  <si>
    <t>06-01-07</t>
  </si>
  <si>
    <t>06-01-08</t>
  </si>
  <si>
    <t>06-01-09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</si>
  <si>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</si>
  <si>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</si>
  <si>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</si>
  <si>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</si>
  <si>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</si>
  <si>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</si>
  <si>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</si>
  <si>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</si>
  <si>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上三川町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</si>
  <si>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</si>
  <si>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</si>
  <si>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</si>
  <si>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</si>
  <si>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</si>
  <si>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</si>
  <si>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</si>
  <si>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</si>
  <si>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 計</t>
  </si>
  <si>
    <t>法定普通税</t>
  </si>
  <si>
    <t>06-02-01</t>
  </si>
  <si>
    <t>06-02-02</t>
  </si>
  <si>
    <t>06-02-03</t>
  </si>
  <si>
    <t>06-02-04</t>
  </si>
  <si>
    <t>06-02-05</t>
  </si>
  <si>
    <t>06-02-06</t>
  </si>
  <si>
    <t>06-02-07</t>
  </si>
  <si>
    <t>06-02-08</t>
  </si>
  <si>
    <t>06-02-09</t>
  </si>
  <si>
    <t>市町村民税</t>
  </si>
  <si>
    <t>06-03-01</t>
  </si>
  <si>
    <t>06-03-02</t>
  </si>
  <si>
    <t>06-03-03</t>
  </si>
  <si>
    <t>06-03-04</t>
  </si>
  <si>
    <t>06-03-05</t>
  </si>
  <si>
    <t>06-03-06</t>
  </si>
  <si>
    <t>06-03-07</t>
  </si>
  <si>
    <t>06-03-08</t>
  </si>
  <si>
    <t>06-03-09</t>
  </si>
  <si>
    <t>個人市町村民税</t>
  </si>
  <si>
    <t>06-04-01</t>
  </si>
  <si>
    <t>06-04-02</t>
  </si>
  <si>
    <t>06-04-03</t>
  </si>
  <si>
    <t>06-04-04</t>
  </si>
  <si>
    <t>06-04-05</t>
  </si>
  <si>
    <t>06-04-06</t>
  </si>
  <si>
    <t>06-04-07</t>
  </si>
  <si>
    <t>06-04-08</t>
  </si>
  <si>
    <t>06-04-09</t>
  </si>
  <si>
    <t>06-05-01</t>
  </si>
  <si>
    <t>06-05-02</t>
  </si>
  <si>
    <t>06-05-03</t>
  </si>
  <si>
    <t>06-05-04</t>
  </si>
  <si>
    <t>06-05-05</t>
  </si>
  <si>
    <t>06-05-06</t>
  </si>
  <si>
    <t>06-05-07</t>
  </si>
  <si>
    <t>06-05-08</t>
  </si>
  <si>
    <t>06-05-09</t>
  </si>
  <si>
    <t>06-06-01</t>
  </si>
  <si>
    <t>06-06-02</t>
  </si>
  <si>
    <t>06-06-03</t>
  </si>
  <si>
    <t>06-06-04</t>
  </si>
  <si>
    <t>06-06-05</t>
  </si>
  <si>
    <t>06-06-06</t>
  </si>
  <si>
    <t>06-06-07</t>
  </si>
  <si>
    <t>06-06-08</t>
  </si>
  <si>
    <t>06-06-09</t>
  </si>
  <si>
    <t>法人市町村民税</t>
  </si>
  <si>
    <t>06-07-01</t>
  </si>
  <si>
    <t>06-07-02</t>
  </si>
  <si>
    <t>06-07-03</t>
  </si>
  <si>
    <t>06-07-04</t>
  </si>
  <si>
    <t>06-07-05</t>
  </si>
  <si>
    <t>06-07-06</t>
  </si>
  <si>
    <t>06-07-07</t>
  </si>
  <si>
    <t>06-07-08</t>
  </si>
  <si>
    <t>06-07-09</t>
  </si>
  <si>
    <t>06-08-01</t>
  </si>
  <si>
    <t>06-08-02</t>
  </si>
  <si>
    <t>06-08-03</t>
  </si>
  <si>
    <t>06-08-04</t>
  </si>
  <si>
    <t>06-08-05</t>
  </si>
  <si>
    <t>06-08-06</t>
  </si>
  <si>
    <t>06-08-07</t>
  </si>
  <si>
    <t>06-08-08</t>
  </si>
  <si>
    <t>06-08-09</t>
  </si>
  <si>
    <t>固定資産税</t>
  </si>
  <si>
    <t>06-09-01</t>
  </si>
  <si>
    <t>06-09-02</t>
  </si>
  <si>
    <t>06-09-03</t>
  </si>
  <si>
    <t>06-09-04</t>
  </si>
  <si>
    <t>06-09-05</t>
  </si>
  <si>
    <t>06-09-06</t>
  </si>
  <si>
    <t>06-09-07</t>
  </si>
  <si>
    <t>06-09-08</t>
  </si>
  <si>
    <t>06-09-09</t>
  </si>
  <si>
    <t>純固定資産税</t>
  </si>
  <si>
    <t>06-10-01</t>
  </si>
  <si>
    <t>06-10-02</t>
  </si>
  <si>
    <t>06-10-03</t>
  </si>
  <si>
    <t>06-10-04</t>
  </si>
  <si>
    <t>06-10-05</t>
  </si>
  <si>
    <t>06-10-06</t>
  </si>
  <si>
    <t>06-10-07</t>
  </si>
  <si>
    <t>06-10-08</t>
  </si>
  <si>
    <t>06-10-09</t>
  </si>
  <si>
    <t>06-11-01</t>
  </si>
  <si>
    <t>06-11-02</t>
  </si>
  <si>
    <t>06-11-03</t>
  </si>
  <si>
    <t>06-11-04</t>
  </si>
  <si>
    <t>06-11-05</t>
  </si>
  <si>
    <t>06-11-06</t>
  </si>
  <si>
    <t>06-11-07</t>
  </si>
  <si>
    <t>06-11-08</t>
  </si>
  <si>
    <t>06-11-09</t>
  </si>
  <si>
    <t>06-12-01</t>
  </si>
  <si>
    <t>06-12-02</t>
  </si>
  <si>
    <t>06-12-03</t>
  </si>
  <si>
    <t>06-12-04</t>
  </si>
  <si>
    <t>06-12-05</t>
  </si>
  <si>
    <t>06-12-06</t>
  </si>
  <si>
    <t>06-12-07</t>
  </si>
  <si>
    <t>06-12-08</t>
  </si>
  <si>
    <t>06-12-09</t>
  </si>
  <si>
    <t>06-13-01</t>
  </si>
  <si>
    <t>06-13-02</t>
  </si>
  <si>
    <t>06-13-03</t>
  </si>
  <si>
    <t>06-13-04</t>
  </si>
  <si>
    <t>06-13-05</t>
  </si>
  <si>
    <t>06-13-06</t>
  </si>
  <si>
    <t>06-13-07</t>
  </si>
  <si>
    <t>06-13-08</t>
  </si>
  <si>
    <t>06-13-09</t>
  </si>
  <si>
    <t>06-14-01</t>
  </si>
  <si>
    <t>06-14-02</t>
  </si>
  <si>
    <t>06-14-03</t>
  </si>
  <si>
    <t>06-14-04</t>
  </si>
  <si>
    <t>06-14-05</t>
  </si>
  <si>
    <t>06-14-06</t>
  </si>
  <si>
    <t>06-14-07</t>
  </si>
  <si>
    <t>06-14-08</t>
  </si>
  <si>
    <t>06-14-09</t>
  </si>
  <si>
    <t>軽自動車税</t>
  </si>
  <si>
    <t>市町村たばこ税</t>
  </si>
  <si>
    <t>鉱産税</t>
  </si>
  <si>
    <t>特別土地保有税</t>
  </si>
  <si>
    <t>法定外普通税</t>
  </si>
  <si>
    <t>目的税</t>
  </si>
  <si>
    <t>入湯税</t>
  </si>
  <si>
    <t>事業所税</t>
  </si>
  <si>
    <t>都市計画税</t>
  </si>
  <si>
    <t>国民健康保険税</t>
  </si>
  <si>
    <t>（その１）</t>
    <phoneticPr fontId="2"/>
  </si>
  <si>
    <t>（その２）</t>
    <phoneticPr fontId="2"/>
  </si>
  <si>
    <t>（その３）</t>
    <phoneticPr fontId="2"/>
  </si>
  <si>
    <t>（その４）</t>
    <phoneticPr fontId="2"/>
  </si>
  <si>
    <t>（その５）</t>
    <phoneticPr fontId="2"/>
  </si>
  <si>
    <t>（その６）</t>
    <phoneticPr fontId="2"/>
  </si>
  <si>
    <t>（その７）</t>
    <phoneticPr fontId="2"/>
  </si>
  <si>
    <t>（その８）</t>
    <phoneticPr fontId="2"/>
  </si>
  <si>
    <t>（その９）</t>
    <phoneticPr fontId="2"/>
  </si>
  <si>
    <t>（その１１）</t>
    <phoneticPr fontId="2"/>
  </si>
  <si>
    <t>（その１２）</t>
    <phoneticPr fontId="2"/>
  </si>
  <si>
    <t>（その１３）</t>
    <phoneticPr fontId="2"/>
  </si>
  <si>
    <t>（その１４）</t>
    <phoneticPr fontId="2"/>
  </si>
  <si>
    <t>（その１５）</t>
    <phoneticPr fontId="2"/>
  </si>
  <si>
    <t>いこ</t>
    <phoneticPr fontId="5"/>
  </si>
  <si>
    <t>06-37-04</t>
    <phoneticPr fontId="5"/>
  </si>
  <si>
    <t>06-37-05</t>
    <phoneticPr fontId="5"/>
  </si>
  <si>
    <t>06-37-06</t>
    <phoneticPr fontId="5"/>
  </si>
  <si>
    <t>06-37-07</t>
    <phoneticPr fontId="5"/>
  </si>
  <si>
    <t>06-37-08</t>
    <phoneticPr fontId="5"/>
  </si>
  <si>
    <t>06-37-09</t>
    <phoneticPr fontId="5"/>
  </si>
  <si>
    <t>矢板市</t>
    <rPh sb="0" eb="2">
      <t>ヤイタ</t>
    </rPh>
    <rPh sb="2" eb="3">
      <t>シ</t>
    </rPh>
    <phoneticPr fontId="5"/>
  </si>
  <si>
    <t>那須塩原市</t>
    <rPh sb="0" eb="2">
      <t>ナス</t>
    </rPh>
    <rPh sb="2" eb="4">
      <t>シオバラ</t>
    </rPh>
    <rPh sb="4" eb="5">
      <t>シ</t>
    </rPh>
    <phoneticPr fontId="5"/>
  </si>
  <si>
    <t>さくら市</t>
    <rPh sb="3" eb="4">
      <t>シ</t>
    </rPh>
    <phoneticPr fontId="5"/>
  </si>
  <si>
    <t>大田原市</t>
    <rPh sb="0" eb="3">
      <t>オオタワラ</t>
    </rPh>
    <rPh sb="3" eb="4">
      <t>シ</t>
    </rPh>
    <phoneticPr fontId="5"/>
  </si>
  <si>
    <t>（その１６）</t>
    <phoneticPr fontId="2"/>
  </si>
  <si>
    <t>06-17-01</t>
    <phoneticPr fontId="5"/>
  </si>
  <si>
    <t>06-17-02</t>
    <phoneticPr fontId="5"/>
  </si>
  <si>
    <t>06-17-03</t>
    <phoneticPr fontId="5"/>
  </si>
  <si>
    <t>06-17-04</t>
    <phoneticPr fontId="5"/>
  </si>
  <si>
    <t>06-17-05</t>
    <phoneticPr fontId="5"/>
  </si>
  <si>
    <t>06-17-06</t>
    <phoneticPr fontId="5"/>
  </si>
  <si>
    <t>06-17-07</t>
    <phoneticPr fontId="5"/>
  </si>
  <si>
    <t>06-17-08</t>
    <phoneticPr fontId="5"/>
  </si>
  <si>
    <t>06-17-09</t>
    <phoneticPr fontId="5"/>
  </si>
  <si>
    <t>06-18-01</t>
    <phoneticPr fontId="5"/>
  </si>
  <si>
    <t>06-18-02</t>
    <phoneticPr fontId="5"/>
  </si>
  <si>
    <t>06-18-03</t>
    <phoneticPr fontId="5"/>
  </si>
  <si>
    <t>06-18-04</t>
    <phoneticPr fontId="5"/>
  </si>
  <si>
    <t>06-18-05</t>
    <phoneticPr fontId="5"/>
  </si>
  <si>
    <t>06-18-06</t>
    <phoneticPr fontId="5"/>
  </si>
  <si>
    <t>06-18-07</t>
    <phoneticPr fontId="5"/>
  </si>
  <si>
    <t>06-18-08</t>
    <phoneticPr fontId="5"/>
  </si>
  <si>
    <t>06-18-09</t>
    <phoneticPr fontId="5"/>
  </si>
  <si>
    <t>06-19-01</t>
    <phoneticPr fontId="5"/>
  </si>
  <si>
    <t>06-19-02</t>
    <phoneticPr fontId="5"/>
  </si>
  <si>
    <t>06-19-03</t>
    <phoneticPr fontId="5"/>
  </si>
  <si>
    <t>06-19-04</t>
    <phoneticPr fontId="5"/>
  </si>
  <si>
    <t>06-19-05</t>
    <phoneticPr fontId="5"/>
  </si>
  <si>
    <t>06-19-06</t>
    <phoneticPr fontId="5"/>
  </si>
  <si>
    <t>06-19-07</t>
    <phoneticPr fontId="5"/>
  </si>
  <si>
    <t>06-19-08</t>
    <phoneticPr fontId="5"/>
  </si>
  <si>
    <t>06-19-09</t>
    <phoneticPr fontId="5"/>
  </si>
  <si>
    <t>06-20-01</t>
    <phoneticPr fontId="5"/>
  </si>
  <si>
    <t>06-20-02</t>
    <phoneticPr fontId="5"/>
  </si>
  <si>
    <t>06-20-03</t>
    <phoneticPr fontId="5"/>
  </si>
  <si>
    <t>06-20-05</t>
    <phoneticPr fontId="5"/>
  </si>
  <si>
    <t>06-20-06</t>
    <phoneticPr fontId="5"/>
  </si>
  <si>
    <t>06-20-07</t>
    <phoneticPr fontId="5"/>
  </si>
  <si>
    <t>06-20-08</t>
    <phoneticPr fontId="5"/>
  </si>
  <si>
    <t>06-20-09</t>
    <phoneticPr fontId="5"/>
  </si>
  <si>
    <t>06-21-01</t>
    <phoneticPr fontId="5"/>
  </si>
  <si>
    <t>06-21-02</t>
    <phoneticPr fontId="5"/>
  </si>
  <si>
    <t>06-21-03</t>
    <phoneticPr fontId="5"/>
  </si>
  <si>
    <t>06-21-04</t>
    <phoneticPr fontId="5"/>
  </si>
  <si>
    <t>06-21-05</t>
    <phoneticPr fontId="5"/>
  </si>
  <si>
    <t>06-21-06</t>
    <phoneticPr fontId="5"/>
  </si>
  <si>
    <t>06-21-07</t>
    <phoneticPr fontId="5"/>
  </si>
  <si>
    <t>06-21-08</t>
    <phoneticPr fontId="5"/>
  </si>
  <si>
    <t>06-21-09</t>
    <phoneticPr fontId="5"/>
  </si>
  <si>
    <t>06-22-01</t>
    <phoneticPr fontId="5"/>
  </si>
  <si>
    <t>06-22-02</t>
    <phoneticPr fontId="5"/>
  </si>
  <si>
    <t>06-22-03</t>
    <phoneticPr fontId="5"/>
  </si>
  <si>
    <t>06-22-04</t>
    <phoneticPr fontId="5"/>
  </si>
  <si>
    <t>06-22-05</t>
    <phoneticPr fontId="5"/>
  </si>
  <si>
    <t>06-22-06</t>
    <phoneticPr fontId="5"/>
  </si>
  <si>
    <t>06-22-07</t>
    <phoneticPr fontId="5"/>
  </si>
  <si>
    <t>06-22-08</t>
    <phoneticPr fontId="5"/>
  </si>
  <si>
    <t>06-22-09</t>
    <phoneticPr fontId="5"/>
  </si>
  <si>
    <t>06-24-01</t>
    <phoneticPr fontId="5"/>
  </si>
  <si>
    <t>06-24-02</t>
    <phoneticPr fontId="5"/>
  </si>
  <si>
    <t>06-24-03</t>
    <phoneticPr fontId="5"/>
  </si>
  <si>
    <t>06-24-04</t>
    <phoneticPr fontId="5"/>
  </si>
  <si>
    <t>06-24-05</t>
    <phoneticPr fontId="5"/>
  </si>
  <si>
    <t>06-24-06</t>
    <phoneticPr fontId="5"/>
  </si>
  <si>
    <t>06-24-07</t>
    <phoneticPr fontId="5"/>
  </si>
  <si>
    <t>06-24-08</t>
    <phoneticPr fontId="5"/>
  </si>
  <si>
    <t>06-24-09</t>
    <phoneticPr fontId="5"/>
  </si>
  <si>
    <t>06-25-01</t>
    <phoneticPr fontId="2"/>
  </si>
  <si>
    <t>06-25-02</t>
    <phoneticPr fontId="2"/>
  </si>
  <si>
    <t>06-25-03</t>
    <phoneticPr fontId="2"/>
  </si>
  <si>
    <t>06-25-04</t>
    <phoneticPr fontId="2"/>
  </si>
  <si>
    <t>06-25-05</t>
    <phoneticPr fontId="2"/>
  </si>
  <si>
    <t>06-25-06</t>
    <phoneticPr fontId="2"/>
  </si>
  <si>
    <t>06-25-07</t>
    <phoneticPr fontId="2"/>
  </si>
  <si>
    <t>06-25-08</t>
    <phoneticPr fontId="2"/>
  </si>
  <si>
    <t>06-25-09</t>
    <phoneticPr fontId="2"/>
  </si>
  <si>
    <t>06-27-01</t>
    <phoneticPr fontId="5"/>
  </si>
  <si>
    <t>06-27-02</t>
    <phoneticPr fontId="5"/>
  </si>
  <si>
    <t>06-27-03</t>
    <phoneticPr fontId="5"/>
  </si>
  <si>
    <t>06-27-04</t>
    <phoneticPr fontId="5"/>
  </si>
  <si>
    <t>06-27-05</t>
    <phoneticPr fontId="5"/>
  </si>
  <si>
    <t>06-27-06</t>
    <phoneticPr fontId="5"/>
  </si>
  <si>
    <t>06-27-07</t>
    <phoneticPr fontId="5"/>
  </si>
  <si>
    <t>06-27-08</t>
    <phoneticPr fontId="5"/>
  </si>
  <si>
    <t>06-27-09</t>
    <phoneticPr fontId="5"/>
  </si>
  <si>
    <t>06-28-01</t>
    <phoneticPr fontId="5"/>
  </si>
  <si>
    <t>06-28-02</t>
    <phoneticPr fontId="5"/>
  </si>
  <si>
    <t>06-28-03</t>
    <phoneticPr fontId="5"/>
  </si>
  <si>
    <t>06-28-04</t>
    <phoneticPr fontId="5"/>
  </si>
  <si>
    <t>06-28-05</t>
    <phoneticPr fontId="5"/>
  </si>
  <si>
    <t>06-28-06</t>
    <phoneticPr fontId="5"/>
  </si>
  <si>
    <t>06-28-07</t>
    <phoneticPr fontId="5"/>
  </si>
  <si>
    <t>06-28-08</t>
    <phoneticPr fontId="5"/>
  </si>
  <si>
    <t>06-28-09</t>
    <phoneticPr fontId="5"/>
  </si>
  <si>
    <t>06-29-01</t>
    <phoneticPr fontId="5"/>
  </si>
  <si>
    <t>06-29-02</t>
    <phoneticPr fontId="5"/>
  </si>
  <si>
    <t>06-29-03</t>
    <phoneticPr fontId="5"/>
  </si>
  <si>
    <t>06-29-04</t>
    <phoneticPr fontId="5"/>
  </si>
  <si>
    <t>06-29-05</t>
    <phoneticPr fontId="5"/>
  </si>
  <si>
    <t>06-29-06</t>
    <phoneticPr fontId="5"/>
  </si>
  <si>
    <t>06-29-07</t>
    <phoneticPr fontId="5"/>
  </si>
  <si>
    <t>06-29-08</t>
    <phoneticPr fontId="5"/>
  </si>
  <si>
    <t>06-29-09</t>
    <phoneticPr fontId="5"/>
  </si>
  <si>
    <t>06-30-01</t>
    <phoneticPr fontId="5"/>
  </si>
  <si>
    <t>06-30-02</t>
    <phoneticPr fontId="5"/>
  </si>
  <si>
    <t>06-30-03</t>
    <phoneticPr fontId="5"/>
  </si>
  <si>
    <t>06-30-04</t>
    <phoneticPr fontId="5"/>
  </si>
  <si>
    <t>06-30-05</t>
    <phoneticPr fontId="5"/>
  </si>
  <si>
    <t>06-30-06</t>
    <phoneticPr fontId="5"/>
  </si>
  <si>
    <t>06-30-07</t>
    <phoneticPr fontId="5"/>
  </si>
  <si>
    <t>06-30-08</t>
    <phoneticPr fontId="5"/>
  </si>
  <si>
    <t>06-30-09</t>
    <phoneticPr fontId="5"/>
  </si>
  <si>
    <t>06-31-01</t>
    <phoneticPr fontId="5"/>
  </si>
  <si>
    <t>06-31-02</t>
    <phoneticPr fontId="5"/>
  </si>
  <si>
    <t>06-31-03</t>
    <phoneticPr fontId="5"/>
  </si>
  <si>
    <t>06-31-04</t>
    <phoneticPr fontId="5"/>
  </si>
  <si>
    <t>06-31-05</t>
    <phoneticPr fontId="5"/>
  </si>
  <si>
    <t>06-31-06</t>
    <phoneticPr fontId="5"/>
  </si>
  <si>
    <t>06-31-07</t>
    <phoneticPr fontId="5"/>
  </si>
  <si>
    <t>06-31-08</t>
    <phoneticPr fontId="5"/>
  </si>
  <si>
    <t>06-31-09</t>
    <phoneticPr fontId="5"/>
  </si>
  <si>
    <t>06-37-01</t>
    <phoneticPr fontId="5"/>
  </si>
  <si>
    <t>06-37-02</t>
    <phoneticPr fontId="5"/>
  </si>
  <si>
    <t>06-37-03</t>
    <phoneticPr fontId="5"/>
  </si>
  <si>
    <t>06-38-01</t>
    <phoneticPr fontId="5"/>
  </si>
  <si>
    <t>06-38-02</t>
    <phoneticPr fontId="5"/>
  </si>
  <si>
    <t>06-38-03</t>
    <phoneticPr fontId="5"/>
  </si>
  <si>
    <t>06-38-04</t>
    <phoneticPr fontId="5"/>
  </si>
  <si>
    <t>06-38-05</t>
    <phoneticPr fontId="5"/>
  </si>
  <si>
    <t>06-38-06</t>
    <phoneticPr fontId="5"/>
  </si>
  <si>
    <t>06-38-07</t>
    <phoneticPr fontId="5"/>
  </si>
  <si>
    <t>06-38-08</t>
    <phoneticPr fontId="5"/>
  </si>
  <si>
    <t>06-38-09</t>
    <phoneticPr fontId="5"/>
  </si>
  <si>
    <t>那須烏山市</t>
    <rPh sb="0" eb="2">
      <t>ナス</t>
    </rPh>
    <rPh sb="2" eb="4">
      <t>カラスヤマ</t>
    </rPh>
    <rPh sb="4" eb="5">
      <t>シ</t>
    </rPh>
    <phoneticPr fontId="5"/>
  </si>
  <si>
    <t>下野市</t>
    <rPh sb="0" eb="2">
      <t>シモツケ</t>
    </rPh>
    <rPh sb="2" eb="3">
      <t>シ</t>
    </rPh>
    <phoneticPr fontId="5"/>
  </si>
  <si>
    <t>那珂川町</t>
    <rPh sb="0" eb="4">
      <t>ナカガワマチ</t>
    </rPh>
    <phoneticPr fontId="5"/>
  </si>
  <si>
    <t>町 　　計</t>
    <phoneticPr fontId="5"/>
  </si>
  <si>
    <t>市　 　計</t>
    <phoneticPr fontId="5"/>
  </si>
  <si>
    <t>町　　 計</t>
    <phoneticPr fontId="5"/>
  </si>
  <si>
    <t>市 　　計</t>
    <phoneticPr fontId="5"/>
  </si>
  <si>
    <t>国民健康保険料</t>
    <rPh sb="6" eb="7">
      <t>リョウ</t>
    </rPh>
    <phoneticPr fontId="5"/>
  </si>
  <si>
    <t>06-39-01</t>
    <phoneticPr fontId="5"/>
  </si>
  <si>
    <t>06-39-02</t>
    <phoneticPr fontId="5"/>
  </si>
  <si>
    <t>06-39-03</t>
    <phoneticPr fontId="5"/>
  </si>
  <si>
    <t>06-39-04</t>
    <phoneticPr fontId="5"/>
  </si>
  <si>
    <t>06-39-05</t>
    <phoneticPr fontId="5"/>
  </si>
  <si>
    <t>06-39-06</t>
    <phoneticPr fontId="5"/>
  </si>
  <si>
    <t>06-39-07</t>
    <phoneticPr fontId="5"/>
  </si>
  <si>
    <t>06-39-08</t>
    <phoneticPr fontId="5"/>
  </si>
  <si>
    <t>06-39-09</t>
    <phoneticPr fontId="5"/>
  </si>
  <si>
    <t>国民健康保険税・料　　合　計</t>
    <rPh sb="8" eb="9">
      <t>リョウ</t>
    </rPh>
    <rPh sb="11" eb="12">
      <t>ゴウ</t>
    </rPh>
    <rPh sb="13" eb="14">
      <t>ケイ</t>
    </rPh>
    <phoneticPr fontId="5"/>
  </si>
  <si>
    <t>市町村民税・個人均等割</t>
    <rPh sb="0" eb="3">
      <t>シチョウソン</t>
    </rPh>
    <rPh sb="3" eb="4">
      <t>ミン</t>
    </rPh>
    <rPh sb="4" eb="5">
      <t>ゼイ</t>
    </rPh>
    <phoneticPr fontId="5"/>
  </si>
  <si>
    <t>市町村民税・所得割</t>
    <phoneticPr fontId="5"/>
  </si>
  <si>
    <t>市町村民税・所得割のうち退職所得分</t>
    <phoneticPr fontId="5"/>
  </si>
  <si>
    <t>市町村民税・法人均等割</t>
    <phoneticPr fontId="5"/>
  </si>
  <si>
    <t>市町村民税・法人税割</t>
    <phoneticPr fontId="5"/>
  </si>
  <si>
    <t>固定資産税・土地</t>
    <rPh sb="0" eb="2">
      <t>コテイ</t>
    </rPh>
    <rPh sb="2" eb="5">
      <t>シサンゼイ</t>
    </rPh>
    <phoneticPr fontId="5"/>
  </si>
  <si>
    <t>固定資産税・家屋</t>
    <phoneticPr fontId="5"/>
  </si>
  <si>
    <t>固定資産税・償却資産</t>
    <phoneticPr fontId="5"/>
  </si>
  <si>
    <t>特別土地保有税・保有分</t>
    <rPh sb="0" eb="2">
      <t>トクベツ</t>
    </rPh>
    <rPh sb="2" eb="4">
      <t>トチ</t>
    </rPh>
    <rPh sb="4" eb="7">
      <t>ホユウゼイ</t>
    </rPh>
    <phoneticPr fontId="5"/>
  </si>
  <si>
    <t>特別土地保有税・取得分</t>
    <phoneticPr fontId="5"/>
  </si>
  <si>
    <t>都市計画税・土地</t>
    <rPh sb="2" eb="4">
      <t>ケイカク</t>
    </rPh>
    <rPh sb="4" eb="5">
      <t>ゼイ</t>
    </rPh>
    <phoneticPr fontId="5"/>
  </si>
  <si>
    <t>都市計画税・家屋</t>
    <rPh sb="2" eb="4">
      <t>ケイカク</t>
    </rPh>
    <rPh sb="4" eb="5">
      <t>ゼイ</t>
    </rPh>
    <phoneticPr fontId="5"/>
  </si>
  <si>
    <t>（その１７）</t>
    <phoneticPr fontId="2"/>
  </si>
  <si>
    <t>（その１８）</t>
    <phoneticPr fontId="2"/>
  </si>
  <si>
    <t>（その１９）</t>
    <phoneticPr fontId="2"/>
  </si>
  <si>
    <t>（その２０）</t>
    <phoneticPr fontId="2"/>
  </si>
  <si>
    <t>（その２１）</t>
    <phoneticPr fontId="2"/>
  </si>
  <si>
    <t>（その２２）</t>
    <phoneticPr fontId="2"/>
  </si>
  <si>
    <t>（その２３）</t>
    <phoneticPr fontId="2"/>
  </si>
  <si>
    <t>（その２４）</t>
    <phoneticPr fontId="2"/>
  </si>
  <si>
    <t>（その２５）</t>
    <phoneticPr fontId="2"/>
  </si>
  <si>
    <t>（その２６）</t>
    <phoneticPr fontId="2"/>
  </si>
  <si>
    <t>（その２７）</t>
    <phoneticPr fontId="2"/>
  </si>
  <si>
    <t>（その２８）</t>
    <phoneticPr fontId="2"/>
  </si>
  <si>
    <t>（その２９）</t>
    <phoneticPr fontId="2"/>
  </si>
  <si>
    <t>（その３０）</t>
    <phoneticPr fontId="2"/>
  </si>
  <si>
    <t>（その３１）</t>
    <phoneticPr fontId="2"/>
  </si>
  <si>
    <t>（その３２）</t>
    <phoneticPr fontId="2"/>
  </si>
  <si>
    <t>（その３３）</t>
    <phoneticPr fontId="2"/>
  </si>
  <si>
    <t>合計（国民健康保険税・料を除く）</t>
    <rPh sb="11" eb="12">
      <t>リョウ</t>
    </rPh>
    <phoneticPr fontId="5"/>
  </si>
  <si>
    <t>益子町</t>
    <phoneticPr fontId="2"/>
  </si>
  <si>
    <t>益子町</t>
    <phoneticPr fontId="2"/>
  </si>
  <si>
    <t>国有資産等所在市町村交付金</t>
    <rPh sb="0" eb="2">
      <t>コクユウ</t>
    </rPh>
    <rPh sb="2" eb="4">
      <t>シサン</t>
    </rPh>
    <rPh sb="4" eb="5">
      <t>トウ</t>
    </rPh>
    <rPh sb="5" eb="7">
      <t>ショザイ</t>
    </rPh>
    <rPh sb="7" eb="10">
      <t>シチョウソン</t>
    </rPh>
    <rPh sb="10" eb="13">
      <t>コウフキン</t>
    </rPh>
    <phoneticPr fontId="5"/>
  </si>
  <si>
    <t>6表計値ｺﾋﾟｰ</t>
  </si>
  <si>
    <t>6表計値ｺﾋﾟｰ</t>
    <rPh sb="1" eb="2">
      <t>ヒョウ</t>
    </rPh>
    <rPh sb="2" eb="3">
      <t>ケイ</t>
    </rPh>
    <rPh sb="3" eb="4">
      <t>アタイ</t>
    </rPh>
    <phoneticPr fontId="2"/>
  </si>
  <si>
    <t>check</t>
  </si>
  <si>
    <t>check</t>
    <phoneticPr fontId="2"/>
  </si>
  <si>
    <t>個人均+所
（２シート計）</t>
    <rPh sb="0" eb="2">
      <t>コジン</t>
    </rPh>
    <rPh sb="2" eb="3">
      <t>キン</t>
    </rPh>
    <rPh sb="4" eb="5">
      <t>トコロ</t>
    </rPh>
    <rPh sb="11" eb="12">
      <t>ケイ</t>
    </rPh>
    <phoneticPr fontId="2"/>
  </si>
  <si>
    <t>法人均+所
（２シート計）</t>
    <rPh sb="0" eb="2">
      <t>ホウジン</t>
    </rPh>
    <rPh sb="2" eb="3">
      <t>キン</t>
    </rPh>
    <rPh sb="4" eb="5">
      <t>トコロ</t>
    </rPh>
    <rPh sb="11" eb="12">
      <t>ケイ</t>
    </rPh>
    <phoneticPr fontId="2"/>
  </si>
  <si>
    <t>国保税+料
（２シート計）</t>
    <rPh sb="0" eb="2">
      <t>コクホ</t>
    </rPh>
    <rPh sb="2" eb="3">
      <t>ゼイ</t>
    </rPh>
    <rPh sb="4" eb="5">
      <t>リョウ</t>
    </rPh>
    <rPh sb="11" eb="12">
      <t>ケイ</t>
    </rPh>
    <phoneticPr fontId="2"/>
  </si>
  <si>
    <t>（その１0）</t>
    <phoneticPr fontId="2"/>
  </si>
  <si>
    <t>第７　徴収実績　（平成２９年度地方財政状況調査）</t>
    <phoneticPr fontId="2"/>
  </si>
  <si>
    <t>第３５表  平成２９年度市町村税の徴収実績</t>
    <phoneticPr fontId="2"/>
  </si>
  <si>
    <t>第３５表  平成２９年度市町村税の徴収実績</t>
    <phoneticPr fontId="2"/>
  </si>
  <si>
    <t>第３５表  平成２９年度市町村税の徴収実績</t>
    <phoneticPr fontId="5"/>
  </si>
  <si>
    <t>第３５表  平成２９年度市町村税の徴収実績</t>
    <phoneticPr fontId="5"/>
  </si>
  <si>
    <t>第３５表  平成２９年度市町村税の徴収実績</t>
    <phoneticPr fontId="5"/>
  </si>
  <si>
    <t>第３５表  平成２９年度市町村税の徴収実績</t>
    <phoneticPr fontId="5"/>
  </si>
  <si>
    <t>第３５表  平成２９年度市町村税の徴収実績</t>
    <phoneticPr fontId="2"/>
  </si>
  <si>
    <t>第３５表  平成２９年度市町村税の徴収実績</t>
    <phoneticPr fontId="5"/>
  </si>
  <si>
    <t>第３５表  平成２９年度市町村税の徴収実績</t>
    <phoneticPr fontId="5"/>
  </si>
  <si>
    <t>第３５表  平成２９年度市町村税の徴収実績</t>
    <phoneticPr fontId="5"/>
  </si>
  <si>
    <t>第３５表  平成２９年度市町村税の徴収実績</t>
    <phoneticPr fontId="5"/>
  </si>
  <si>
    <t>第３５表  平成２９年度市町村税の徴収実績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</si>
</sst>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.0;&quot;△ &quot;#,##0.0"/>
  </numFmts>
  <fonts count="12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17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4"/>
      <color indexed="8"/>
      <name val="ＭＳ Ｐ明朝"/>
      <family val="1"/>
      <charset val="128"/>
    </font>
    <font>
      <sz val="14"/>
      <color indexed="8"/>
      <name val="ＭＳ 明朝"/>
      <family val="1"/>
      <charset val="128"/>
    </font>
    <font>
      <sz val="15"/>
      <name val="ＭＳ 明朝"/>
      <family val="1"/>
      <charset val="128"/>
    </font>
    <font>
      <sz val="17"/>
      <color indexed="8"/>
      <name val="ＭＳ 明朝"/>
      <family val="1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dashed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dotted">
        <color indexed="8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tted">
        <color indexed="8"/>
      </top>
      <bottom style="dashed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/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 style="dotted">
        <color indexed="8"/>
      </top>
      <bottom style="dotted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/>
      <bottom style="medium">
        <color indexed="8"/>
      </bottom>
      <diagonal style="hair">
        <color indexed="8"/>
      </diagonal>
    </border>
  </borders>
  <cellStyleXfs count="2">
    <xf numFmtId="0" fontId="0" fillId="0" borderId="0"/>
    <xf numFmtId="176" fontId="1" fillId="0" borderId="0">
      <alignment vertical="center"/>
    </xf>
  </cellStyleXfs>
  <cellXfs count="136">
    <xf numFmtId="0" fontId="0" fillId="0" borderId="0" xfId="0"/>
    <xf numFmtId="176" fontId="2" fillId="0" borderId="0" xfId="1" applyFont="1" applyFill="1">
      <alignment vertical="center"/>
    </xf>
    <xf numFmtId="177" fontId="2" fillId="0" borderId="0" xfId="1" applyNumberFormat="1" applyFont="1" applyFill="1">
      <alignment vertical="center"/>
    </xf>
    <xf numFmtId="176" fontId="5" fillId="0" borderId="0" xfId="1" applyFont="1" applyFill="1" applyAlignment="1">
      <alignment vertical="center"/>
    </xf>
    <xf numFmtId="37" fontId="2" fillId="0" borderId="0" xfId="1" applyNumberFormat="1" applyFont="1" applyFill="1" applyProtection="1">
      <alignment vertical="center"/>
    </xf>
    <xf numFmtId="37" fontId="3" fillId="0" borderId="0" xfId="1" applyNumberFormat="1" applyFont="1" applyFill="1" applyAlignment="1" applyProtection="1">
      <alignment vertical="center"/>
    </xf>
    <xf numFmtId="37" fontId="6" fillId="0" borderId="0" xfId="1" applyNumberFormat="1" applyFont="1" applyFill="1" applyAlignment="1" applyProtection="1">
      <alignment vertical="center"/>
    </xf>
    <xf numFmtId="176" fontId="7" fillId="0" borderId="0" xfId="1" applyFont="1" applyFill="1">
      <alignment vertical="center"/>
    </xf>
    <xf numFmtId="37" fontId="6" fillId="0" borderId="0" xfId="1" applyNumberFormat="1" applyFont="1" applyFill="1" applyProtection="1">
      <alignment vertical="center"/>
    </xf>
    <xf numFmtId="37" fontId="7" fillId="0" borderId="0" xfId="1" applyNumberFormat="1" applyFont="1" applyFill="1" applyAlignment="1" applyProtection="1">
      <alignment horizontal="centerContinuous"/>
    </xf>
    <xf numFmtId="37" fontId="7" fillId="0" borderId="0" xfId="1" applyNumberFormat="1" applyFont="1" applyFill="1" applyProtection="1">
      <alignment vertical="center"/>
    </xf>
    <xf numFmtId="37" fontId="7" fillId="0" borderId="0" xfId="1" applyNumberFormat="1" applyFont="1" applyFill="1" applyAlignment="1" applyProtection="1">
      <alignment horizontal="right" vertical="center"/>
    </xf>
    <xf numFmtId="176" fontId="4" fillId="0" borderId="1" xfId="1" applyFont="1" applyFill="1" applyBorder="1">
      <alignment vertical="center"/>
    </xf>
    <xf numFmtId="37" fontId="4" fillId="0" borderId="2" xfId="1" applyNumberFormat="1" applyFont="1" applyFill="1" applyBorder="1" applyProtection="1">
      <alignment vertical="center"/>
    </xf>
    <xf numFmtId="37" fontId="4" fillId="0" borderId="3" xfId="1" applyNumberFormat="1" applyFont="1" applyFill="1" applyBorder="1" applyAlignment="1" applyProtection="1">
      <alignment horizontal="centerContinuous" vertical="center"/>
    </xf>
    <xf numFmtId="37" fontId="4" fillId="0" borderId="4" xfId="1" applyNumberFormat="1" applyFont="1" applyFill="1" applyBorder="1" applyAlignment="1" applyProtection="1">
      <alignment horizontal="centerContinuous" vertical="center"/>
    </xf>
    <xf numFmtId="37" fontId="4" fillId="0" borderId="5" xfId="1" applyNumberFormat="1" applyFont="1" applyFill="1" applyBorder="1" applyAlignment="1" applyProtection="1">
      <alignment horizontal="centerContinuous" vertical="center"/>
    </xf>
    <xf numFmtId="176" fontId="4" fillId="0" borderId="4" xfId="1" applyFont="1" applyFill="1" applyBorder="1" applyAlignment="1">
      <alignment horizontal="centerContinuous" vertical="center"/>
    </xf>
    <xf numFmtId="176" fontId="4" fillId="0" borderId="5" xfId="1" applyFont="1" applyFill="1" applyBorder="1" applyAlignment="1">
      <alignment horizontal="centerContinuous" vertical="center"/>
    </xf>
    <xf numFmtId="176" fontId="4" fillId="0" borderId="6" xfId="1" applyFont="1" applyFill="1" applyBorder="1" applyAlignment="1">
      <alignment horizontal="centerContinuous" vertical="center"/>
    </xf>
    <xf numFmtId="176" fontId="4" fillId="0" borderId="7" xfId="1" applyFont="1" applyFill="1" applyBorder="1">
      <alignment vertical="center"/>
    </xf>
    <xf numFmtId="176" fontId="4" fillId="0" borderId="0" xfId="1" applyFont="1" applyFill="1">
      <alignment vertical="center"/>
    </xf>
    <xf numFmtId="37" fontId="4" fillId="0" borderId="0" xfId="1" applyNumberFormat="1" applyFont="1" applyFill="1" applyBorder="1" applyProtection="1">
      <alignment vertical="center"/>
    </xf>
    <xf numFmtId="176" fontId="4" fillId="0" borderId="8" xfId="1" applyFont="1" applyFill="1" applyBorder="1">
      <alignment vertical="center"/>
    </xf>
    <xf numFmtId="37" fontId="4" fillId="0" borderId="8" xfId="1" applyNumberFormat="1" applyFont="1" applyFill="1" applyBorder="1" applyAlignment="1" applyProtection="1">
      <alignment horizontal="centerContinuous" vertical="center"/>
    </xf>
    <xf numFmtId="176" fontId="4" fillId="0" borderId="8" xfId="1" applyFont="1" applyFill="1" applyBorder="1" applyAlignment="1">
      <alignment horizontal="centerContinuous" vertical="center"/>
    </xf>
    <xf numFmtId="176" fontId="4" fillId="0" borderId="8" xfId="1" applyFont="1" applyFill="1" applyBorder="1" applyAlignment="1">
      <alignment horizontal="center" vertical="center"/>
    </xf>
    <xf numFmtId="176" fontId="4" fillId="0" borderId="8" xfId="1" applyFont="1" applyFill="1" applyBorder="1" applyAlignment="1">
      <alignment vertical="center"/>
    </xf>
    <xf numFmtId="37" fontId="4" fillId="0" borderId="9" xfId="1" applyNumberFormat="1" applyFont="1" applyFill="1" applyBorder="1" applyAlignment="1" applyProtection="1">
      <alignment horizontal="centerContinuous" vertical="center"/>
    </xf>
    <xf numFmtId="37" fontId="4" fillId="0" borderId="7" xfId="1" applyNumberFormat="1" applyFont="1" applyFill="1" applyBorder="1" applyProtection="1">
      <alignment vertical="center"/>
    </xf>
    <xf numFmtId="176" fontId="4" fillId="0" borderId="7" xfId="1" applyFont="1" applyFill="1" applyBorder="1" applyAlignment="1">
      <alignment horizontal="centerContinuous" vertical="center"/>
    </xf>
    <xf numFmtId="37" fontId="4" fillId="0" borderId="0" xfId="1" applyNumberFormat="1" applyFont="1" applyFill="1" applyBorder="1" applyAlignment="1" applyProtection="1">
      <alignment horizontal="centerContinuous" vertical="center"/>
    </xf>
    <xf numFmtId="176" fontId="4" fillId="0" borderId="10" xfId="1" applyFont="1" applyFill="1" applyBorder="1" applyAlignment="1">
      <alignment horizontal="center"/>
    </xf>
    <xf numFmtId="176" fontId="4" fillId="0" borderId="11" xfId="1" applyFont="1" applyFill="1" applyBorder="1" applyAlignment="1">
      <alignment horizontal="center"/>
    </xf>
    <xf numFmtId="37" fontId="4" fillId="0" borderId="7" xfId="1" applyNumberFormat="1" applyFont="1" applyFill="1" applyBorder="1" applyAlignment="1" applyProtection="1">
      <alignment horizontal="center" vertical="center"/>
    </xf>
    <xf numFmtId="176" fontId="4" fillId="0" borderId="10" xfId="1" applyFont="1" applyFill="1" applyBorder="1" applyAlignment="1">
      <alignment horizontal="right" vertical="center"/>
    </xf>
    <xf numFmtId="37" fontId="4" fillId="0" borderId="12" xfId="1" applyNumberFormat="1" applyFont="1" applyFill="1" applyBorder="1" applyAlignment="1" applyProtection="1">
      <alignment horizontal="right" vertical="center"/>
    </xf>
    <xf numFmtId="37" fontId="4" fillId="0" borderId="12" xfId="1" applyNumberFormat="1" applyFont="1" applyFill="1" applyBorder="1" applyAlignment="1" applyProtection="1">
      <alignment horizontal="center"/>
    </xf>
    <xf numFmtId="176" fontId="4" fillId="0" borderId="12" xfId="1" applyFont="1" applyFill="1" applyBorder="1" applyAlignment="1">
      <alignment horizontal="center"/>
    </xf>
    <xf numFmtId="176" fontId="4" fillId="0" borderId="13" xfId="1" applyFont="1" applyFill="1" applyBorder="1">
      <alignment vertical="center"/>
    </xf>
    <xf numFmtId="37" fontId="4" fillId="0" borderId="14" xfId="1" applyNumberFormat="1" applyFont="1" applyFill="1" applyBorder="1" applyProtection="1">
      <alignment vertical="center"/>
    </xf>
    <xf numFmtId="49" fontId="4" fillId="0" borderId="15" xfId="1" applyNumberFormat="1" applyFont="1" applyFill="1" applyBorder="1" applyAlignment="1" applyProtection="1">
      <alignment horizontal="center" vertical="center"/>
    </xf>
    <xf numFmtId="49" fontId="4" fillId="0" borderId="16" xfId="1" applyNumberFormat="1" applyFont="1" applyFill="1" applyBorder="1" applyAlignment="1" applyProtection="1">
      <alignment horizontal="center" vertical="center"/>
    </xf>
    <xf numFmtId="37" fontId="4" fillId="0" borderId="7" xfId="1" applyNumberFormat="1" applyFont="1" applyFill="1" applyBorder="1" applyAlignment="1" applyProtection="1">
      <alignment horizontal="center"/>
    </xf>
    <xf numFmtId="176" fontId="4" fillId="0" borderId="17" xfId="1" applyFont="1" applyFill="1" applyBorder="1">
      <alignment vertical="center"/>
    </xf>
    <xf numFmtId="176" fontId="4" fillId="0" borderId="18" xfId="1" applyFont="1" applyFill="1" applyBorder="1">
      <alignment vertical="center"/>
    </xf>
    <xf numFmtId="176" fontId="4" fillId="0" borderId="19" xfId="1" applyFont="1" applyFill="1" applyBorder="1">
      <alignment vertical="center"/>
    </xf>
    <xf numFmtId="176" fontId="4" fillId="0" borderId="20" xfId="1" applyFont="1" applyFill="1" applyBorder="1">
      <alignment vertical="center"/>
    </xf>
    <xf numFmtId="176" fontId="4" fillId="0" borderId="21" xfId="1" applyFont="1" applyFill="1" applyBorder="1">
      <alignment vertical="center"/>
    </xf>
    <xf numFmtId="176" fontId="4" fillId="0" borderId="22" xfId="1" applyFont="1" applyFill="1" applyBorder="1">
      <alignment vertical="center"/>
    </xf>
    <xf numFmtId="176" fontId="4" fillId="0" borderId="23" xfId="1" applyFont="1" applyFill="1" applyBorder="1">
      <alignment vertical="center"/>
    </xf>
    <xf numFmtId="176" fontId="4" fillId="0" borderId="24" xfId="1" applyFont="1" applyFill="1" applyBorder="1">
      <alignment vertical="center"/>
    </xf>
    <xf numFmtId="176" fontId="1" fillId="0" borderId="0" xfId="1" applyFill="1">
      <alignment vertical="center"/>
    </xf>
    <xf numFmtId="176" fontId="10" fillId="0" borderId="0" xfId="1" applyFont="1" applyFill="1" applyAlignment="1">
      <alignment vertical="center"/>
    </xf>
    <xf numFmtId="176" fontId="8" fillId="0" borderId="0" xfId="1" applyFont="1" applyFill="1">
      <alignment vertical="center"/>
    </xf>
    <xf numFmtId="37" fontId="8" fillId="0" borderId="0" xfId="1" applyNumberFormat="1" applyFont="1" applyFill="1" applyAlignment="1" applyProtection="1">
      <alignment horizontal="centerContinuous"/>
    </xf>
    <xf numFmtId="37" fontId="8" fillId="0" borderId="0" xfId="1" applyNumberFormat="1" applyFont="1" applyFill="1" applyProtection="1">
      <alignment vertical="center"/>
    </xf>
    <xf numFmtId="37" fontId="8" fillId="0" borderId="0" xfId="1" applyNumberFormat="1" applyFont="1" applyFill="1" applyAlignment="1" applyProtection="1">
      <alignment horizontal="right" vertical="center"/>
    </xf>
    <xf numFmtId="176" fontId="4" fillId="0" borderId="25" xfId="1" applyFont="1" applyFill="1" applyBorder="1">
      <alignment vertical="center"/>
    </xf>
    <xf numFmtId="176" fontId="4" fillId="0" borderId="26" xfId="1" applyFont="1" applyFill="1" applyBorder="1">
      <alignment vertical="center"/>
    </xf>
    <xf numFmtId="176" fontId="4" fillId="0" borderId="27" xfId="1" applyFont="1" applyFill="1" applyBorder="1">
      <alignment vertical="center"/>
    </xf>
    <xf numFmtId="176" fontId="4" fillId="0" borderId="28" xfId="1" applyFont="1" applyFill="1" applyBorder="1">
      <alignment vertical="center"/>
    </xf>
    <xf numFmtId="176" fontId="4" fillId="0" borderId="29" xfId="1" applyFont="1" applyFill="1" applyBorder="1">
      <alignment vertical="center"/>
    </xf>
    <xf numFmtId="176" fontId="4" fillId="0" borderId="30" xfId="1" applyFont="1" applyFill="1" applyBorder="1">
      <alignment vertical="center"/>
    </xf>
    <xf numFmtId="176" fontId="4" fillId="0" borderId="31" xfId="1" applyFont="1" applyFill="1" applyBorder="1">
      <alignment vertical="center"/>
    </xf>
    <xf numFmtId="176" fontId="4" fillId="0" borderId="32" xfId="1" applyFont="1" applyFill="1" applyBorder="1">
      <alignment vertical="center"/>
    </xf>
    <xf numFmtId="176" fontId="4" fillId="0" borderId="14" xfId="1" applyFont="1" applyFill="1" applyBorder="1">
      <alignment vertical="center"/>
    </xf>
    <xf numFmtId="176" fontId="4" fillId="0" borderId="33" xfId="1" applyFont="1" applyFill="1" applyBorder="1">
      <alignment vertical="center"/>
    </xf>
    <xf numFmtId="176" fontId="4" fillId="0" borderId="34" xfId="1" applyFont="1" applyFill="1" applyBorder="1">
      <alignment vertical="center"/>
    </xf>
    <xf numFmtId="176" fontId="4" fillId="0" borderId="35" xfId="1" applyFont="1" applyFill="1" applyBorder="1">
      <alignment vertical="center"/>
    </xf>
    <xf numFmtId="176" fontId="9" fillId="0" borderId="36" xfId="0" applyNumberFormat="1" applyFont="1" applyFill="1" applyBorder="1" applyAlignment="1"/>
    <xf numFmtId="176" fontId="9" fillId="0" borderId="37" xfId="0" applyNumberFormat="1" applyFont="1" applyFill="1" applyBorder="1" applyAlignment="1"/>
    <xf numFmtId="177" fontId="4" fillId="0" borderId="30" xfId="1" applyNumberFormat="1" applyFont="1" applyFill="1" applyBorder="1" applyAlignment="1">
      <alignment horizontal="right"/>
    </xf>
    <xf numFmtId="177" fontId="4" fillId="0" borderId="38" xfId="1" applyNumberFormat="1" applyFont="1" applyFill="1" applyBorder="1" applyAlignment="1">
      <alignment horizontal="right"/>
    </xf>
    <xf numFmtId="177" fontId="4" fillId="0" borderId="39" xfId="1" applyNumberFormat="1" applyFont="1" applyFill="1" applyBorder="1" applyAlignment="1">
      <alignment horizontal="right"/>
    </xf>
    <xf numFmtId="176" fontId="9" fillId="0" borderId="40" xfId="0" applyNumberFormat="1" applyFont="1" applyFill="1" applyBorder="1" applyAlignment="1"/>
    <xf numFmtId="176" fontId="9" fillId="0" borderId="41" xfId="0" applyNumberFormat="1" applyFont="1" applyFill="1" applyBorder="1" applyAlignment="1"/>
    <xf numFmtId="177" fontId="4" fillId="0" borderId="31" xfId="1" applyNumberFormat="1" applyFont="1" applyFill="1" applyBorder="1" applyAlignment="1">
      <alignment horizontal="right"/>
    </xf>
    <xf numFmtId="177" fontId="4" fillId="0" borderId="42" xfId="1" applyNumberFormat="1" applyFont="1" applyFill="1" applyBorder="1" applyAlignment="1">
      <alignment horizontal="right"/>
    </xf>
    <xf numFmtId="177" fontId="4" fillId="0" borderId="43" xfId="1" applyNumberFormat="1" applyFont="1" applyFill="1" applyBorder="1" applyAlignment="1">
      <alignment horizontal="right"/>
    </xf>
    <xf numFmtId="177" fontId="4" fillId="0" borderId="32" xfId="1" applyNumberFormat="1" applyFont="1" applyFill="1" applyBorder="1" applyAlignment="1">
      <alignment horizontal="right"/>
    </xf>
    <xf numFmtId="177" fontId="4" fillId="0" borderId="44" xfId="1" applyNumberFormat="1" applyFont="1" applyFill="1" applyBorder="1" applyAlignment="1">
      <alignment horizontal="right"/>
    </xf>
    <xf numFmtId="177" fontId="4" fillId="0" borderId="45" xfId="1" applyNumberFormat="1" applyFont="1" applyFill="1" applyBorder="1" applyAlignment="1">
      <alignment horizontal="right"/>
    </xf>
    <xf numFmtId="176" fontId="9" fillId="0" borderId="46" xfId="0" applyNumberFormat="1" applyFont="1" applyFill="1" applyBorder="1" applyAlignment="1"/>
    <xf numFmtId="176" fontId="9" fillId="0" borderId="47" xfId="0" applyNumberFormat="1" applyFont="1" applyFill="1" applyBorder="1" applyAlignment="1"/>
    <xf numFmtId="176" fontId="4" fillId="0" borderId="48" xfId="1" applyFont="1" applyFill="1" applyBorder="1" applyAlignment="1"/>
    <xf numFmtId="177" fontId="4" fillId="0" borderId="33" xfId="1" applyNumberFormat="1" applyFont="1" applyFill="1" applyBorder="1" applyAlignment="1">
      <alignment horizontal="right"/>
    </xf>
    <xf numFmtId="177" fontId="4" fillId="0" borderId="48" xfId="1" applyNumberFormat="1" applyFont="1" applyFill="1" applyBorder="1" applyAlignment="1">
      <alignment horizontal="right"/>
    </xf>
    <xf numFmtId="177" fontId="4" fillId="0" borderId="49" xfId="1" applyNumberFormat="1" applyFont="1" applyFill="1" applyBorder="1" applyAlignment="1">
      <alignment horizontal="right"/>
    </xf>
    <xf numFmtId="176" fontId="4" fillId="0" borderId="50" xfId="1" applyFont="1" applyFill="1" applyBorder="1" applyAlignment="1"/>
    <xf numFmtId="177" fontId="4" fillId="0" borderId="51" xfId="1" applyNumberFormat="1" applyFont="1" applyFill="1" applyBorder="1" applyAlignment="1">
      <alignment horizontal="right"/>
    </xf>
    <xf numFmtId="177" fontId="4" fillId="0" borderId="50" xfId="1" applyNumberFormat="1" applyFont="1" applyFill="1" applyBorder="1" applyAlignment="1">
      <alignment horizontal="right"/>
    </xf>
    <xf numFmtId="177" fontId="4" fillId="0" borderId="52" xfId="1" applyNumberFormat="1" applyFont="1" applyFill="1" applyBorder="1" applyAlignment="1">
      <alignment horizontal="right"/>
    </xf>
    <xf numFmtId="176" fontId="9" fillId="0" borderId="54" xfId="0" applyNumberFormat="1" applyFont="1" applyFill="1" applyBorder="1" applyAlignment="1"/>
    <xf numFmtId="176" fontId="9" fillId="0" borderId="55" xfId="0" applyNumberFormat="1" applyFont="1" applyFill="1" applyBorder="1" applyAlignment="1"/>
    <xf numFmtId="177" fontId="4" fillId="0" borderId="56" xfId="1" applyNumberFormat="1" applyFont="1" applyFill="1" applyBorder="1" applyAlignment="1">
      <alignment horizontal="right"/>
    </xf>
    <xf numFmtId="177" fontId="4" fillId="0" borderId="57" xfId="1" applyNumberFormat="1" applyFont="1" applyFill="1" applyBorder="1" applyAlignment="1">
      <alignment horizontal="right"/>
    </xf>
    <xf numFmtId="177" fontId="4" fillId="0" borderId="58" xfId="1" applyNumberFormat="1" applyFont="1" applyFill="1" applyBorder="1" applyAlignment="1">
      <alignment horizontal="right"/>
    </xf>
    <xf numFmtId="176" fontId="4" fillId="0" borderId="59" xfId="1" applyFont="1" applyFill="1" applyBorder="1" applyAlignment="1"/>
    <xf numFmtId="176" fontId="4" fillId="0" borderId="8" xfId="1" applyFont="1" applyFill="1" applyBorder="1" applyAlignment="1"/>
    <xf numFmtId="176" fontId="4" fillId="0" borderId="10" xfId="1" applyFont="1" applyFill="1" applyBorder="1" applyAlignment="1"/>
    <xf numFmtId="176" fontId="4" fillId="0" borderId="60" xfId="1" applyFont="1" applyFill="1" applyBorder="1" applyAlignment="1"/>
    <xf numFmtId="176" fontId="4" fillId="0" borderId="20" xfId="1" applyFont="1" applyFill="1" applyBorder="1" applyAlignment="1"/>
    <xf numFmtId="176" fontId="4" fillId="0" borderId="42" xfId="1" applyFont="1" applyFill="1" applyBorder="1" applyAlignment="1"/>
    <xf numFmtId="176" fontId="4" fillId="0" borderId="61" xfId="1" applyFont="1" applyFill="1" applyBorder="1" applyAlignment="1"/>
    <xf numFmtId="176" fontId="4" fillId="0" borderId="62" xfId="1" applyFont="1" applyFill="1" applyBorder="1" applyAlignment="1"/>
    <xf numFmtId="176" fontId="4" fillId="0" borderId="63" xfId="1" applyFont="1" applyFill="1" applyBorder="1" applyAlignment="1"/>
    <xf numFmtId="176" fontId="4" fillId="0" borderId="64" xfId="1" applyFont="1" applyFill="1" applyBorder="1" applyAlignment="1"/>
    <xf numFmtId="176" fontId="4" fillId="0" borderId="65" xfId="1" applyFont="1" applyFill="1" applyBorder="1" applyAlignment="1"/>
    <xf numFmtId="176" fontId="4" fillId="0" borderId="66" xfId="1" applyFont="1" applyFill="1" applyBorder="1" applyAlignment="1"/>
    <xf numFmtId="176" fontId="4" fillId="0" borderId="67" xfId="1" applyFont="1" applyFill="1" applyBorder="1" applyAlignment="1"/>
    <xf numFmtId="176" fontId="4" fillId="0" borderId="68" xfId="1" applyFont="1" applyFill="1" applyBorder="1" applyAlignment="1"/>
    <xf numFmtId="176" fontId="4" fillId="0" borderId="69" xfId="1" applyFont="1" applyFill="1" applyBorder="1" applyAlignment="1"/>
    <xf numFmtId="176" fontId="4" fillId="0" borderId="70" xfId="1" applyFont="1" applyFill="1" applyBorder="1" applyAlignment="1"/>
    <xf numFmtId="176" fontId="4" fillId="0" borderId="48" xfId="1" applyNumberFormat="1" applyFont="1" applyFill="1" applyBorder="1" applyAlignment="1"/>
    <xf numFmtId="176" fontId="9" fillId="0" borderId="74" xfId="0" applyNumberFormat="1" applyFont="1" applyFill="1" applyBorder="1" applyAlignment="1"/>
    <xf numFmtId="176" fontId="9" fillId="0" borderId="75" xfId="0" applyNumberFormat="1" applyFont="1" applyFill="1" applyBorder="1" applyAlignment="1"/>
    <xf numFmtId="176" fontId="9" fillId="0" borderId="76" xfId="0" applyNumberFormat="1" applyFont="1" applyFill="1" applyBorder="1" applyAlignment="1"/>
    <xf numFmtId="176" fontId="4" fillId="0" borderId="77" xfId="1" applyFont="1" applyFill="1" applyBorder="1" applyAlignment="1"/>
    <xf numFmtId="176" fontId="4" fillId="0" borderId="77" xfId="1" applyNumberFormat="1" applyFont="1" applyFill="1" applyBorder="1" applyAlignment="1"/>
    <xf numFmtId="176" fontId="4" fillId="0" borderId="78" xfId="1" applyFont="1" applyFill="1" applyBorder="1" applyAlignment="1"/>
    <xf numFmtId="37" fontId="11" fillId="0" borderId="0" xfId="1" applyNumberFormat="1" applyFont="1" applyFill="1" applyProtection="1">
      <alignment vertical="center"/>
    </xf>
    <xf numFmtId="176" fontId="4" fillId="0" borderId="38" xfId="1" applyFont="1" applyFill="1" applyBorder="1" applyAlignment="1"/>
    <xf numFmtId="176" fontId="4" fillId="0" borderId="44" xfId="1" applyFont="1" applyFill="1" applyBorder="1" applyAlignment="1"/>
    <xf numFmtId="176" fontId="4" fillId="0" borderId="73" xfId="1" applyFont="1" applyFill="1" applyBorder="1" applyAlignment="1"/>
    <xf numFmtId="176" fontId="9" fillId="0" borderId="30" xfId="0" applyNumberFormat="1" applyFont="1" applyFill="1" applyBorder="1" applyAlignment="1"/>
    <xf numFmtId="176" fontId="9" fillId="0" borderId="38" xfId="0" applyNumberFormat="1" applyFont="1" applyFill="1" applyBorder="1" applyAlignment="1"/>
    <xf numFmtId="176" fontId="9" fillId="0" borderId="72" xfId="0" applyNumberFormat="1" applyFont="1" applyFill="1" applyBorder="1" applyAlignment="1"/>
    <xf numFmtId="176" fontId="9" fillId="0" borderId="42" xfId="0" applyNumberFormat="1" applyFont="1" applyFill="1" applyBorder="1" applyAlignment="1"/>
    <xf numFmtId="176" fontId="9" fillId="0" borderId="31" xfId="0" applyNumberFormat="1" applyFont="1" applyFill="1" applyBorder="1" applyAlignment="1"/>
    <xf numFmtId="176" fontId="9" fillId="0" borderId="53" xfId="0" applyNumberFormat="1" applyFont="1" applyFill="1" applyBorder="1" applyAlignment="1"/>
    <xf numFmtId="176" fontId="9" fillId="0" borderId="57" xfId="0" applyNumberFormat="1" applyFont="1" applyFill="1" applyBorder="1" applyAlignment="1"/>
    <xf numFmtId="176" fontId="9" fillId="0" borderId="71" xfId="0" applyNumberFormat="1" applyFont="1" applyFill="1" applyBorder="1" applyAlignment="1"/>
    <xf numFmtId="176" fontId="9" fillId="0" borderId="18" xfId="0" applyNumberFormat="1" applyFont="1" applyFill="1" applyBorder="1" applyAlignment="1"/>
    <xf numFmtId="176" fontId="9" fillId="0" borderId="20" xfId="0" applyNumberFormat="1" applyFont="1" applyFill="1" applyBorder="1" applyAlignment="1"/>
    <xf numFmtId="176" fontId="2" fillId="0" borderId="0" xfId="1" applyFont="1" applyFill="1" applyAlignment="1">
      <alignment vertical="center" wrapText="1"/>
    </xf>
  </cellXfs>
  <cellStyles count="2">
    <cellStyle name="標準" xfId="0" builtinId="0"/>
    <cellStyle name="標準_徴収実績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M39"/>
  <sheetViews>
    <sheetView view="pageBreakPreview" zoomScale="70" zoomScaleNormal="100" zoomScaleSheetLayoutView="70" workbookViewId="0">
      <pane xSplit="2" ySplit="8" topLeftCell="C33" activePane="bottomRight" state="frozen"/>
      <selection activeCell="C9" sqref="C9"/>
      <selection pane="topRight" activeCell="C9" sqref="C9"/>
      <selection pane="bottomLeft" activeCell="C9" sqref="C9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5" width="17.125" style="1" customWidth="1"/>
    <col min="16" max="17" width="17.25" style="1" customWidth="1"/>
    <col min="18" max="16384" width="11" style="1"/>
  </cols>
  <sheetData>
    <row r="1" spans="1:247" ht="24.95" customHeight="1" x14ac:dyDescent="0.15">
      <c r="C1" s="53" t="s">
        <v>397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54" customFormat="1" ht="24.95" customHeight="1" thickBot="1" x14ac:dyDescent="0.25">
      <c r="C3" s="54" t="s">
        <v>184</v>
      </c>
      <c r="D3" s="8" t="s">
        <v>0</v>
      </c>
      <c r="E3" s="55"/>
      <c r="F3" s="56"/>
      <c r="G3" s="56"/>
      <c r="H3" s="56"/>
      <c r="I3" s="56"/>
      <c r="J3" s="56"/>
      <c r="L3" s="56"/>
      <c r="N3" s="57" t="s">
        <v>1</v>
      </c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/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/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/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/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/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  <c r="GM3" s="56"/>
      <c r="GN3" s="56"/>
      <c r="GO3" s="56"/>
      <c r="GP3" s="56"/>
      <c r="GQ3" s="56"/>
      <c r="GR3" s="56"/>
      <c r="GS3" s="56"/>
      <c r="GT3" s="56"/>
      <c r="GU3" s="56"/>
      <c r="GV3" s="56"/>
      <c r="GW3" s="56"/>
      <c r="GX3" s="56"/>
      <c r="GY3" s="56"/>
      <c r="GZ3" s="56"/>
      <c r="HA3" s="56"/>
      <c r="HB3" s="56"/>
      <c r="HC3" s="56"/>
      <c r="HD3" s="56"/>
      <c r="HE3" s="56"/>
      <c r="HF3" s="56"/>
      <c r="HG3" s="56"/>
      <c r="HH3" s="56"/>
      <c r="HI3" s="56"/>
      <c r="HJ3" s="56"/>
      <c r="HK3" s="56"/>
      <c r="HL3" s="56"/>
      <c r="HM3" s="56"/>
      <c r="HN3" s="56"/>
      <c r="HO3" s="56"/>
      <c r="HP3" s="56"/>
      <c r="HQ3" s="56"/>
      <c r="HR3" s="56"/>
      <c r="HS3" s="56"/>
      <c r="HT3" s="56"/>
      <c r="HU3" s="56"/>
      <c r="HV3" s="56"/>
      <c r="HW3" s="56"/>
      <c r="HX3" s="56"/>
      <c r="HY3" s="56"/>
      <c r="HZ3" s="56"/>
      <c r="IA3" s="56"/>
      <c r="IB3" s="56"/>
      <c r="IC3" s="56"/>
      <c r="ID3" s="56"/>
      <c r="IE3" s="56"/>
      <c r="IF3" s="56"/>
      <c r="IG3" s="56"/>
      <c r="IH3" s="56"/>
      <c r="II3" s="56"/>
      <c r="IJ3" s="56"/>
      <c r="IK3" s="56"/>
      <c r="IL3" s="56"/>
      <c r="IM3" s="56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24</v>
      </c>
      <c r="D8" s="41" t="s">
        <v>25</v>
      </c>
      <c r="E8" s="41" t="s">
        <v>26</v>
      </c>
      <c r="F8" s="41" t="s">
        <v>27</v>
      </c>
      <c r="G8" s="41" t="s">
        <v>28</v>
      </c>
      <c r="H8" s="41" t="s">
        <v>29</v>
      </c>
      <c r="I8" s="41" t="s">
        <v>30</v>
      </c>
      <c r="J8" s="41" t="s">
        <v>31</v>
      </c>
      <c r="K8" s="41" t="s">
        <v>32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22">
        <v>84384256</v>
      </c>
      <c r="D9" s="122">
        <v>3107111</v>
      </c>
      <c r="E9" s="122">
        <v>87491367</v>
      </c>
      <c r="F9" s="122">
        <v>2089004</v>
      </c>
      <c r="G9" s="122">
        <v>0</v>
      </c>
      <c r="H9" s="122">
        <v>83563415</v>
      </c>
      <c r="I9" s="122">
        <v>989088</v>
      </c>
      <c r="J9" s="122">
        <v>84552503</v>
      </c>
      <c r="K9" s="122">
        <v>2082737</v>
      </c>
      <c r="L9" s="72">
        <f>IF(C9&gt;0,ROUND(H9/C9*100,1),"-")</f>
        <v>99</v>
      </c>
      <c r="M9" s="73">
        <f t="shared" ref="L9:N31" si="0">IF(D9&gt;0,ROUND(I9/D9*100,1),"-")</f>
        <v>31.8</v>
      </c>
      <c r="N9" s="74">
        <f t="shared" si="0"/>
        <v>96.6</v>
      </c>
    </row>
    <row r="10" spans="1:247" s="21" customFormat="1" ht="24.95" customHeight="1" x14ac:dyDescent="0.2">
      <c r="A10" s="46">
        <v>2</v>
      </c>
      <c r="B10" s="47" t="s">
        <v>34</v>
      </c>
      <c r="C10" s="103">
        <v>18502603</v>
      </c>
      <c r="D10" s="103">
        <v>1339084</v>
      </c>
      <c r="E10" s="103">
        <v>19841687</v>
      </c>
      <c r="F10" s="103">
        <v>270239</v>
      </c>
      <c r="G10" s="103">
        <v>0</v>
      </c>
      <c r="H10" s="103">
        <v>18218525</v>
      </c>
      <c r="I10" s="103">
        <v>302722</v>
      </c>
      <c r="J10" s="103">
        <v>18521247</v>
      </c>
      <c r="K10" s="103">
        <v>268888</v>
      </c>
      <c r="L10" s="77">
        <f t="shared" si="0"/>
        <v>98.5</v>
      </c>
      <c r="M10" s="78">
        <f t="shared" si="0"/>
        <v>22.6</v>
      </c>
      <c r="N10" s="79">
        <f t="shared" si="0"/>
        <v>93.3</v>
      </c>
    </row>
    <row r="11" spans="1:247" s="21" customFormat="1" ht="24.95" customHeight="1" x14ac:dyDescent="0.2">
      <c r="A11" s="46">
        <v>3</v>
      </c>
      <c r="B11" s="47" t="s">
        <v>35</v>
      </c>
      <c r="C11" s="103">
        <v>21430825</v>
      </c>
      <c r="D11" s="103">
        <v>1408273</v>
      </c>
      <c r="E11" s="103">
        <v>22839098</v>
      </c>
      <c r="F11" s="103">
        <v>365973</v>
      </c>
      <c r="G11" s="103">
        <v>0</v>
      </c>
      <c r="H11" s="103">
        <v>21097655</v>
      </c>
      <c r="I11" s="103">
        <v>207772</v>
      </c>
      <c r="J11" s="103">
        <v>21305427</v>
      </c>
      <c r="K11" s="103">
        <v>364537</v>
      </c>
      <c r="L11" s="77">
        <f t="shared" si="0"/>
        <v>98.4</v>
      </c>
      <c r="M11" s="78">
        <f t="shared" si="0"/>
        <v>14.8</v>
      </c>
      <c r="N11" s="79">
        <f t="shared" si="0"/>
        <v>93.3</v>
      </c>
    </row>
    <row r="12" spans="1:247" s="21" customFormat="1" ht="24.95" customHeight="1" x14ac:dyDescent="0.2">
      <c r="A12" s="46">
        <v>4</v>
      </c>
      <c r="B12" s="47" t="s">
        <v>36</v>
      </c>
      <c r="C12" s="103">
        <v>16857422</v>
      </c>
      <c r="D12" s="103">
        <v>442442</v>
      </c>
      <c r="E12" s="103">
        <v>17299864</v>
      </c>
      <c r="F12" s="103">
        <v>332393</v>
      </c>
      <c r="G12" s="103">
        <v>0</v>
      </c>
      <c r="H12" s="103">
        <v>16704550</v>
      </c>
      <c r="I12" s="103">
        <v>106227</v>
      </c>
      <c r="J12" s="103">
        <v>16810777</v>
      </c>
      <c r="K12" s="103">
        <v>331793</v>
      </c>
      <c r="L12" s="77">
        <f t="shared" si="0"/>
        <v>99.1</v>
      </c>
      <c r="M12" s="78">
        <f t="shared" si="0"/>
        <v>24</v>
      </c>
      <c r="N12" s="79">
        <f t="shared" si="0"/>
        <v>97.2</v>
      </c>
    </row>
    <row r="13" spans="1:247" s="21" customFormat="1" ht="24.95" customHeight="1" x14ac:dyDescent="0.2">
      <c r="A13" s="46">
        <v>5</v>
      </c>
      <c r="B13" s="47" t="s">
        <v>37</v>
      </c>
      <c r="C13" s="103">
        <v>13674256</v>
      </c>
      <c r="D13" s="103">
        <v>862622</v>
      </c>
      <c r="E13" s="103">
        <v>14536878</v>
      </c>
      <c r="F13" s="103">
        <v>241656</v>
      </c>
      <c r="G13" s="103">
        <v>0</v>
      </c>
      <c r="H13" s="103">
        <v>13443676</v>
      </c>
      <c r="I13" s="103">
        <v>190122</v>
      </c>
      <c r="J13" s="103">
        <v>13633798</v>
      </c>
      <c r="K13" s="103">
        <v>240206</v>
      </c>
      <c r="L13" s="77">
        <f t="shared" si="0"/>
        <v>98.3</v>
      </c>
      <c r="M13" s="78">
        <f t="shared" si="0"/>
        <v>22</v>
      </c>
      <c r="N13" s="79">
        <f t="shared" si="0"/>
        <v>93.8</v>
      </c>
    </row>
    <row r="14" spans="1:247" s="21" customFormat="1" ht="24.95" customHeight="1" x14ac:dyDescent="0.2">
      <c r="A14" s="46">
        <v>6</v>
      </c>
      <c r="B14" s="47" t="s">
        <v>38</v>
      </c>
      <c r="C14" s="103">
        <v>12725559</v>
      </c>
      <c r="D14" s="103">
        <v>867931</v>
      </c>
      <c r="E14" s="103">
        <v>13593490</v>
      </c>
      <c r="F14" s="103">
        <v>180396</v>
      </c>
      <c r="G14" s="103">
        <v>0</v>
      </c>
      <c r="H14" s="103">
        <v>12422014</v>
      </c>
      <c r="I14" s="103">
        <v>279219</v>
      </c>
      <c r="J14" s="103">
        <v>12701233</v>
      </c>
      <c r="K14" s="103">
        <v>179133</v>
      </c>
      <c r="L14" s="77">
        <f t="shared" si="0"/>
        <v>97.6</v>
      </c>
      <c r="M14" s="78">
        <f t="shared" si="0"/>
        <v>32.200000000000003</v>
      </c>
      <c r="N14" s="79">
        <f t="shared" si="0"/>
        <v>93.4</v>
      </c>
    </row>
    <row r="15" spans="1:247" s="21" customFormat="1" ht="24.95" customHeight="1" x14ac:dyDescent="0.2">
      <c r="A15" s="46">
        <v>7</v>
      </c>
      <c r="B15" s="47" t="s">
        <v>39</v>
      </c>
      <c r="C15" s="103">
        <v>26724278</v>
      </c>
      <c r="D15" s="103">
        <v>1995909</v>
      </c>
      <c r="E15" s="103">
        <v>28720187</v>
      </c>
      <c r="F15" s="103">
        <v>603522</v>
      </c>
      <c r="G15" s="103">
        <v>0</v>
      </c>
      <c r="H15" s="103">
        <v>26291972</v>
      </c>
      <c r="I15" s="103">
        <v>388842</v>
      </c>
      <c r="J15" s="103">
        <v>26680814</v>
      </c>
      <c r="K15" s="103">
        <v>601107</v>
      </c>
      <c r="L15" s="77">
        <f t="shared" si="0"/>
        <v>98.4</v>
      </c>
      <c r="M15" s="78">
        <f t="shared" si="0"/>
        <v>19.5</v>
      </c>
      <c r="N15" s="79">
        <f t="shared" si="0"/>
        <v>92.9</v>
      </c>
    </row>
    <row r="16" spans="1:247" s="21" customFormat="1" ht="24.95" customHeight="1" x14ac:dyDescent="0.2">
      <c r="A16" s="46">
        <v>8</v>
      </c>
      <c r="B16" s="47" t="s">
        <v>40</v>
      </c>
      <c r="C16" s="103">
        <v>12249925</v>
      </c>
      <c r="D16" s="103">
        <v>808114</v>
      </c>
      <c r="E16" s="103">
        <v>13058039</v>
      </c>
      <c r="F16" s="103">
        <v>218255</v>
      </c>
      <c r="G16" s="103">
        <v>0</v>
      </c>
      <c r="H16" s="103">
        <v>12096796</v>
      </c>
      <c r="I16" s="103">
        <v>166363</v>
      </c>
      <c r="J16" s="103">
        <v>12263159</v>
      </c>
      <c r="K16" s="103">
        <v>217818</v>
      </c>
      <c r="L16" s="77">
        <f t="shared" si="0"/>
        <v>98.7</v>
      </c>
      <c r="M16" s="78">
        <f t="shared" si="0"/>
        <v>20.6</v>
      </c>
      <c r="N16" s="79">
        <f t="shared" si="0"/>
        <v>93.9</v>
      </c>
    </row>
    <row r="17" spans="1:14" s="21" customFormat="1" ht="24.95" customHeight="1" x14ac:dyDescent="0.2">
      <c r="A17" s="46">
        <v>9</v>
      </c>
      <c r="B17" s="47" t="s">
        <v>208</v>
      </c>
      <c r="C17" s="103">
        <v>10286157</v>
      </c>
      <c r="D17" s="103">
        <v>459566</v>
      </c>
      <c r="E17" s="103">
        <v>10745723</v>
      </c>
      <c r="F17" s="103">
        <v>167184</v>
      </c>
      <c r="G17" s="103">
        <v>0</v>
      </c>
      <c r="H17" s="103">
        <v>10182648</v>
      </c>
      <c r="I17" s="103">
        <v>139590</v>
      </c>
      <c r="J17" s="103">
        <v>10322238</v>
      </c>
      <c r="K17" s="103">
        <v>167143</v>
      </c>
      <c r="L17" s="77">
        <f>IF(C17&gt;0,ROUND(H17/C17*100,1),"-")</f>
        <v>99</v>
      </c>
      <c r="M17" s="78">
        <f>IF(D17&gt;0,ROUND(I17/D17*100,1),"-")</f>
        <v>30.4</v>
      </c>
      <c r="N17" s="79">
        <f>IF(E17&gt;0,ROUND(J17/E17*100,1),"-")</f>
        <v>96.1</v>
      </c>
    </row>
    <row r="18" spans="1:14" s="21" customFormat="1" ht="24.95" customHeight="1" x14ac:dyDescent="0.2">
      <c r="A18" s="46">
        <v>10</v>
      </c>
      <c r="B18" s="47" t="s">
        <v>205</v>
      </c>
      <c r="C18" s="103">
        <v>4394143</v>
      </c>
      <c r="D18" s="103">
        <v>298289</v>
      </c>
      <c r="E18" s="103">
        <v>4692432</v>
      </c>
      <c r="F18" s="103">
        <v>57465</v>
      </c>
      <c r="G18" s="103">
        <v>0</v>
      </c>
      <c r="H18" s="103">
        <v>4338510</v>
      </c>
      <c r="I18" s="103">
        <v>86403</v>
      </c>
      <c r="J18" s="103">
        <v>4424913</v>
      </c>
      <c r="K18" s="103">
        <v>57311</v>
      </c>
      <c r="L18" s="77">
        <f t="shared" si="0"/>
        <v>98.7</v>
      </c>
      <c r="M18" s="78">
        <f t="shared" si="0"/>
        <v>29</v>
      </c>
      <c r="N18" s="79">
        <f t="shared" si="0"/>
        <v>94.3</v>
      </c>
    </row>
    <row r="19" spans="1:14" s="21" customFormat="1" ht="24.95" customHeight="1" x14ac:dyDescent="0.2">
      <c r="A19" s="46">
        <v>11</v>
      </c>
      <c r="B19" s="47" t="s">
        <v>206</v>
      </c>
      <c r="C19" s="103">
        <v>18929595</v>
      </c>
      <c r="D19" s="103">
        <v>1564113</v>
      </c>
      <c r="E19" s="103">
        <v>20493708</v>
      </c>
      <c r="F19" s="103">
        <v>419908</v>
      </c>
      <c r="G19" s="103">
        <v>0</v>
      </c>
      <c r="H19" s="103">
        <v>18633343</v>
      </c>
      <c r="I19" s="103">
        <v>329847</v>
      </c>
      <c r="J19" s="103">
        <v>18963190</v>
      </c>
      <c r="K19" s="103">
        <v>418228</v>
      </c>
      <c r="L19" s="77">
        <f t="shared" si="0"/>
        <v>98.4</v>
      </c>
      <c r="M19" s="78">
        <f t="shared" si="0"/>
        <v>21.1</v>
      </c>
      <c r="N19" s="79">
        <f t="shared" si="0"/>
        <v>92.5</v>
      </c>
    </row>
    <row r="20" spans="1:14" s="21" customFormat="1" ht="24.95" customHeight="1" x14ac:dyDescent="0.2">
      <c r="A20" s="48">
        <v>12</v>
      </c>
      <c r="B20" s="49" t="s">
        <v>207</v>
      </c>
      <c r="C20" s="123">
        <v>6801817</v>
      </c>
      <c r="D20" s="123">
        <v>397927</v>
      </c>
      <c r="E20" s="123">
        <v>7199744</v>
      </c>
      <c r="F20" s="123">
        <v>113822</v>
      </c>
      <c r="G20" s="123">
        <v>0</v>
      </c>
      <c r="H20" s="123">
        <v>6745556</v>
      </c>
      <c r="I20" s="123">
        <v>119527</v>
      </c>
      <c r="J20" s="123">
        <v>6865083</v>
      </c>
      <c r="K20" s="123">
        <v>113688</v>
      </c>
      <c r="L20" s="80">
        <f t="shared" si="0"/>
        <v>99.2</v>
      </c>
      <c r="M20" s="81">
        <f t="shared" si="0"/>
        <v>30</v>
      </c>
      <c r="N20" s="82">
        <f t="shared" si="0"/>
        <v>95.4</v>
      </c>
    </row>
    <row r="21" spans="1:14" s="21" customFormat="1" ht="24.95" customHeight="1" x14ac:dyDescent="0.2">
      <c r="A21" s="46">
        <v>13</v>
      </c>
      <c r="B21" s="47" t="s">
        <v>338</v>
      </c>
      <c r="C21" s="103">
        <v>3314739</v>
      </c>
      <c r="D21" s="103">
        <v>543891</v>
      </c>
      <c r="E21" s="103">
        <v>3858630</v>
      </c>
      <c r="F21" s="103">
        <v>48495</v>
      </c>
      <c r="G21" s="103">
        <v>0</v>
      </c>
      <c r="H21" s="103">
        <v>3243738</v>
      </c>
      <c r="I21" s="103">
        <v>45833</v>
      </c>
      <c r="J21" s="103">
        <v>3289571</v>
      </c>
      <c r="K21" s="103">
        <v>47404</v>
      </c>
      <c r="L21" s="80">
        <f t="shared" si="0"/>
        <v>97.9</v>
      </c>
      <c r="M21" s="81">
        <f t="shared" si="0"/>
        <v>8.4</v>
      </c>
      <c r="N21" s="82">
        <f t="shared" si="0"/>
        <v>85.3</v>
      </c>
    </row>
    <row r="22" spans="1:14" s="21" customFormat="1" ht="24.95" customHeight="1" x14ac:dyDescent="0.2">
      <c r="A22" s="46">
        <v>14</v>
      </c>
      <c r="B22" s="50" t="s">
        <v>339</v>
      </c>
      <c r="C22" s="124">
        <v>9108790</v>
      </c>
      <c r="D22" s="124">
        <v>347981</v>
      </c>
      <c r="E22" s="124">
        <v>9456771</v>
      </c>
      <c r="F22" s="124">
        <v>106645</v>
      </c>
      <c r="G22" s="124">
        <v>0</v>
      </c>
      <c r="H22" s="124">
        <v>9036564</v>
      </c>
      <c r="I22" s="124">
        <v>84095</v>
      </c>
      <c r="J22" s="124">
        <v>9120659</v>
      </c>
      <c r="K22" s="124">
        <v>106325</v>
      </c>
      <c r="L22" s="80">
        <f t="shared" si="0"/>
        <v>99.2</v>
      </c>
      <c r="M22" s="81">
        <f t="shared" si="0"/>
        <v>24.2</v>
      </c>
      <c r="N22" s="82">
        <f t="shared" si="0"/>
        <v>96.4</v>
      </c>
    </row>
    <row r="23" spans="1:14" s="21" customFormat="1" ht="24.95" customHeight="1" x14ac:dyDescent="0.2">
      <c r="A23" s="58"/>
      <c r="B23" s="59" t="s">
        <v>344</v>
      </c>
      <c r="C23" s="85">
        <f t="shared" ref="C23:K23" si="1">SUM(C9:C22)</f>
        <v>259384365</v>
      </c>
      <c r="D23" s="85">
        <f t="shared" si="1"/>
        <v>14443253</v>
      </c>
      <c r="E23" s="85">
        <f t="shared" si="1"/>
        <v>273827618</v>
      </c>
      <c r="F23" s="85">
        <f t="shared" si="1"/>
        <v>5214957</v>
      </c>
      <c r="G23" s="85">
        <f t="shared" si="1"/>
        <v>0</v>
      </c>
      <c r="H23" s="85">
        <f t="shared" si="1"/>
        <v>256018962</v>
      </c>
      <c r="I23" s="85">
        <f t="shared" si="1"/>
        <v>3435650</v>
      </c>
      <c r="J23" s="85">
        <f t="shared" si="1"/>
        <v>259454612</v>
      </c>
      <c r="K23" s="85">
        <f t="shared" si="1"/>
        <v>5196318</v>
      </c>
      <c r="L23" s="86">
        <f t="shared" si="0"/>
        <v>98.7</v>
      </c>
      <c r="M23" s="87">
        <f t="shared" si="0"/>
        <v>23.8</v>
      </c>
      <c r="N23" s="88">
        <f t="shared" si="0"/>
        <v>94.8</v>
      </c>
    </row>
    <row r="24" spans="1:14" s="21" customFormat="1" ht="24.95" customHeight="1" x14ac:dyDescent="0.2">
      <c r="A24" s="44">
        <v>15</v>
      </c>
      <c r="B24" s="45" t="s">
        <v>41</v>
      </c>
      <c r="C24" s="125">
        <v>8335779</v>
      </c>
      <c r="D24" s="126">
        <v>206959</v>
      </c>
      <c r="E24" s="126">
        <v>8542738</v>
      </c>
      <c r="F24" s="126">
        <v>629000</v>
      </c>
      <c r="G24" s="126">
        <v>0</v>
      </c>
      <c r="H24" s="126">
        <v>8265327</v>
      </c>
      <c r="I24" s="126">
        <v>37868</v>
      </c>
      <c r="J24" s="126">
        <v>8303195</v>
      </c>
      <c r="K24" s="126">
        <v>628869</v>
      </c>
      <c r="L24" s="72">
        <f t="shared" si="0"/>
        <v>99.2</v>
      </c>
      <c r="M24" s="73">
        <f t="shared" si="0"/>
        <v>18.3</v>
      </c>
      <c r="N24" s="74">
        <f t="shared" si="0"/>
        <v>97.2</v>
      </c>
    </row>
    <row r="25" spans="1:14" s="21" customFormat="1" ht="24.95" customHeight="1" x14ac:dyDescent="0.2">
      <c r="A25" s="46">
        <v>16</v>
      </c>
      <c r="B25" s="47" t="s">
        <v>386</v>
      </c>
      <c r="C25" s="127">
        <v>2423552</v>
      </c>
      <c r="D25" s="128">
        <v>267963</v>
      </c>
      <c r="E25" s="128">
        <v>2691515</v>
      </c>
      <c r="F25" s="128">
        <v>22466</v>
      </c>
      <c r="G25" s="128">
        <v>0</v>
      </c>
      <c r="H25" s="128">
        <v>2380559</v>
      </c>
      <c r="I25" s="128">
        <v>45902</v>
      </c>
      <c r="J25" s="128">
        <v>2426461</v>
      </c>
      <c r="K25" s="128">
        <v>22285</v>
      </c>
      <c r="L25" s="77">
        <f t="shared" si="0"/>
        <v>98.2</v>
      </c>
      <c r="M25" s="78">
        <f t="shared" si="0"/>
        <v>17.100000000000001</v>
      </c>
      <c r="N25" s="79">
        <f t="shared" si="0"/>
        <v>90.2</v>
      </c>
    </row>
    <row r="26" spans="1:14" s="21" customFormat="1" ht="24.95" customHeight="1" x14ac:dyDescent="0.2">
      <c r="A26" s="46">
        <v>17</v>
      </c>
      <c r="B26" s="47" t="s">
        <v>42</v>
      </c>
      <c r="C26" s="127">
        <v>1561994</v>
      </c>
      <c r="D26" s="128">
        <v>82072</v>
      </c>
      <c r="E26" s="128">
        <v>1644066</v>
      </c>
      <c r="F26" s="128">
        <v>5790</v>
      </c>
      <c r="G26" s="128">
        <v>0</v>
      </c>
      <c r="H26" s="128">
        <v>1535294</v>
      </c>
      <c r="I26" s="128">
        <v>17116</v>
      </c>
      <c r="J26" s="128">
        <v>1552410</v>
      </c>
      <c r="K26" s="128">
        <v>5790</v>
      </c>
      <c r="L26" s="77">
        <f t="shared" si="0"/>
        <v>98.3</v>
      </c>
      <c r="M26" s="78">
        <f t="shared" si="0"/>
        <v>20.9</v>
      </c>
      <c r="N26" s="79">
        <f t="shared" si="0"/>
        <v>94.4</v>
      </c>
    </row>
    <row r="27" spans="1:14" s="21" customFormat="1" ht="24.95" customHeight="1" x14ac:dyDescent="0.2">
      <c r="A27" s="46">
        <v>18</v>
      </c>
      <c r="B27" s="47" t="s">
        <v>43</v>
      </c>
      <c r="C27" s="127">
        <v>2464692</v>
      </c>
      <c r="D27" s="128">
        <v>114595</v>
      </c>
      <c r="E27" s="128">
        <v>2579287</v>
      </c>
      <c r="F27" s="128">
        <v>138053</v>
      </c>
      <c r="G27" s="128">
        <v>0</v>
      </c>
      <c r="H27" s="128">
        <v>2447364</v>
      </c>
      <c r="I27" s="128">
        <v>14865</v>
      </c>
      <c r="J27" s="128">
        <v>2462229</v>
      </c>
      <c r="K27" s="128">
        <v>138053</v>
      </c>
      <c r="L27" s="77">
        <f t="shared" si="0"/>
        <v>99.3</v>
      </c>
      <c r="M27" s="78">
        <f t="shared" si="0"/>
        <v>13</v>
      </c>
      <c r="N27" s="79">
        <f t="shared" si="0"/>
        <v>95.5</v>
      </c>
    </row>
    <row r="28" spans="1:14" s="21" customFormat="1" ht="24.95" customHeight="1" x14ac:dyDescent="0.2">
      <c r="A28" s="46">
        <v>19</v>
      </c>
      <c r="B28" s="47" t="s">
        <v>44</v>
      </c>
      <c r="C28" s="127">
        <v>4426578</v>
      </c>
      <c r="D28" s="128">
        <v>146132</v>
      </c>
      <c r="E28" s="128">
        <v>4572710</v>
      </c>
      <c r="F28" s="128">
        <v>95232</v>
      </c>
      <c r="G28" s="128">
        <v>0</v>
      </c>
      <c r="H28" s="128">
        <v>4399808</v>
      </c>
      <c r="I28" s="128">
        <v>31251</v>
      </c>
      <c r="J28" s="128">
        <v>4431059</v>
      </c>
      <c r="K28" s="128">
        <v>95137</v>
      </c>
      <c r="L28" s="77">
        <f t="shared" si="0"/>
        <v>99.4</v>
      </c>
      <c r="M28" s="78">
        <f t="shared" si="0"/>
        <v>21.4</v>
      </c>
      <c r="N28" s="79">
        <f t="shared" si="0"/>
        <v>96.9</v>
      </c>
    </row>
    <row r="29" spans="1:14" s="21" customFormat="1" ht="24.95" customHeight="1" x14ac:dyDescent="0.2">
      <c r="A29" s="46">
        <v>20</v>
      </c>
      <c r="B29" s="47" t="s">
        <v>45</v>
      </c>
      <c r="C29" s="127">
        <v>5174513</v>
      </c>
      <c r="D29" s="128">
        <v>326420</v>
      </c>
      <c r="E29" s="128">
        <v>5500933</v>
      </c>
      <c r="F29" s="128">
        <v>77279</v>
      </c>
      <c r="G29" s="128">
        <v>0</v>
      </c>
      <c r="H29" s="128">
        <v>5098046</v>
      </c>
      <c r="I29" s="128">
        <v>70128</v>
      </c>
      <c r="J29" s="128">
        <v>5168174</v>
      </c>
      <c r="K29" s="128">
        <v>76826</v>
      </c>
      <c r="L29" s="77">
        <f t="shared" si="0"/>
        <v>98.5</v>
      </c>
      <c r="M29" s="78">
        <f t="shared" si="0"/>
        <v>21.5</v>
      </c>
      <c r="N29" s="79">
        <f t="shared" si="0"/>
        <v>94</v>
      </c>
    </row>
    <row r="30" spans="1:14" s="21" customFormat="1" ht="24.95" customHeight="1" x14ac:dyDescent="0.2">
      <c r="A30" s="46">
        <v>21</v>
      </c>
      <c r="B30" s="47" t="s">
        <v>46</v>
      </c>
      <c r="C30" s="129">
        <v>3700303</v>
      </c>
      <c r="D30" s="128">
        <v>86988</v>
      </c>
      <c r="E30" s="128">
        <v>3787291</v>
      </c>
      <c r="F30" s="128">
        <v>65655</v>
      </c>
      <c r="G30" s="128">
        <v>0</v>
      </c>
      <c r="H30" s="128">
        <v>3677043</v>
      </c>
      <c r="I30" s="128">
        <v>16762</v>
      </c>
      <c r="J30" s="128">
        <v>3693805</v>
      </c>
      <c r="K30" s="128">
        <v>65589</v>
      </c>
      <c r="L30" s="77">
        <f t="shared" si="0"/>
        <v>99.4</v>
      </c>
      <c r="M30" s="78">
        <f t="shared" si="0"/>
        <v>19.3</v>
      </c>
      <c r="N30" s="79">
        <f t="shared" si="0"/>
        <v>97.5</v>
      </c>
    </row>
    <row r="31" spans="1:14" s="21" customFormat="1" ht="24.95" customHeight="1" x14ac:dyDescent="0.2">
      <c r="A31" s="46">
        <v>22</v>
      </c>
      <c r="B31" s="47" t="s">
        <v>47</v>
      </c>
      <c r="C31" s="127">
        <v>1489799</v>
      </c>
      <c r="D31" s="128">
        <v>76730</v>
      </c>
      <c r="E31" s="128">
        <v>1566529</v>
      </c>
      <c r="F31" s="128">
        <v>11211</v>
      </c>
      <c r="G31" s="128">
        <v>0</v>
      </c>
      <c r="H31" s="128">
        <v>1473798</v>
      </c>
      <c r="I31" s="128">
        <v>19382</v>
      </c>
      <c r="J31" s="128">
        <v>1493180</v>
      </c>
      <c r="K31" s="128">
        <v>11211</v>
      </c>
      <c r="L31" s="77">
        <f t="shared" si="0"/>
        <v>98.9</v>
      </c>
      <c r="M31" s="78">
        <f t="shared" si="0"/>
        <v>25.3</v>
      </c>
      <c r="N31" s="79">
        <f t="shared" si="0"/>
        <v>95.3</v>
      </c>
    </row>
    <row r="32" spans="1:14" s="21" customFormat="1" ht="24.95" customHeight="1" x14ac:dyDescent="0.2">
      <c r="A32" s="46">
        <v>23</v>
      </c>
      <c r="B32" s="47" t="s">
        <v>48</v>
      </c>
      <c r="C32" s="129">
        <v>4220513</v>
      </c>
      <c r="D32" s="128">
        <v>112717</v>
      </c>
      <c r="E32" s="128">
        <v>4333230</v>
      </c>
      <c r="F32" s="128">
        <v>39813</v>
      </c>
      <c r="G32" s="128">
        <v>0</v>
      </c>
      <c r="H32" s="128">
        <v>4182748</v>
      </c>
      <c r="I32" s="128">
        <v>35742</v>
      </c>
      <c r="J32" s="128">
        <v>4218490</v>
      </c>
      <c r="K32" s="128">
        <v>39686</v>
      </c>
      <c r="L32" s="77">
        <f t="shared" ref="L32:N36" si="2">IF(C32&gt;0,ROUND(H32/C32*100,1),"-")</f>
        <v>99.1</v>
      </c>
      <c r="M32" s="78">
        <f t="shared" si="2"/>
        <v>31.7</v>
      </c>
      <c r="N32" s="79">
        <f t="shared" si="2"/>
        <v>97.4</v>
      </c>
    </row>
    <row r="33" spans="1:14" s="21" customFormat="1" ht="24.95" customHeight="1" x14ac:dyDescent="0.2">
      <c r="A33" s="46">
        <v>24</v>
      </c>
      <c r="B33" s="47" t="s">
        <v>49</v>
      </c>
      <c r="C33" s="127">
        <v>4984363</v>
      </c>
      <c r="D33" s="128">
        <v>489424</v>
      </c>
      <c r="E33" s="128">
        <v>5473787</v>
      </c>
      <c r="F33" s="128">
        <v>24600</v>
      </c>
      <c r="G33" s="128">
        <v>0</v>
      </c>
      <c r="H33" s="128">
        <v>4867032</v>
      </c>
      <c r="I33" s="128">
        <v>96313</v>
      </c>
      <c r="J33" s="128">
        <v>4963345</v>
      </c>
      <c r="K33" s="128">
        <v>24059</v>
      </c>
      <c r="L33" s="77">
        <f t="shared" si="2"/>
        <v>97.6</v>
      </c>
      <c r="M33" s="78">
        <f t="shared" si="2"/>
        <v>19.7</v>
      </c>
      <c r="N33" s="79">
        <f t="shared" si="2"/>
        <v>90.7</v>
      </c>
    </row>
    <row r="34" spans="1:14" s="21" customFormat="1" ht="24.95" customHeight="1" x14ac:dyDescent="0.2">
      <c r="A34" s="46">
        <v>25</v>
      </c>
      <c r="B34" s="51" t="s">
        <v>340</v>
      </c>
      <c r="C34" s="129">
        <v>2123890</v>
      </c>
      <c r="D34" s="128">
        <v>158962</v>
      </c>
      <c r="E34" s="128">
        <v>2282852</v>
      </c>
      <c r="F34" s="128">
        <v>43858</v>
      </c>
      <c r="G34" s="128">
        <v>0</v>
      </c>
      <c r="H34" s="128">
        <v>2085383</v>
      </c>
      <c r="I34" s="128">
        <v>25562</v>
      </c>
      <c r="J34" s="128">
        <v>2110945</v>
      </c>
      <c r="K34" s="128">
        <v>43783</v>
      </c>
      <c r="L34" s="77">
        <f t="shared" si="2"/>
        <v>98.2</v>
      </c>
      <c r="M34" s="78">
        <f t="shared" si="2"/>
        <v>16.100000000000001</v>
      </c>
      <c r="N34" s="79">
        <f t="shared" si="2"/>
        <v>92.5</v>
      </c>
    </row>
    <row r="35" spans="1:14" s="21" customFormat="1" ht="24.95" customHeight="1" x14ac:dyDescent="0.2">
      <c r="A35" s="58"/>
      <c r="B35" s="59" t="s">
        <v>343</v>
      </c>
      <c r="C35" s="85">
        <f t="shared" ref="C35:K35" si="3">SUM(C24:C34)</f>
        <v>40905976</v>
      </c>
      <c r="D35" s="85">
        <f t="shared" si="3"/>
        <v>2068962</v>
      </c>
      <c r="E35" s="85">
        <f t="shared" si="3"/>
        <v>42974938</v>
      </c>
      <c r="F35" s="85">
        <f t="shared" si="3"/>
        <v>1152957</v>
      </c>
      <c r="G35" s="85">
        <f t="shared" si="3"/>
        <v>0</v>
      </c>
      <c r="H35" s="85">
        <f t="shared" si="3"/>
        <v>40412402</v>
      </c>
      <c r="I35" s="85">
        <f t="shared" si="3"/>
        <v>410891</v>
      </c>
      <c r="J35" s="85">
        <f t="shared" si="3"/>
        <v>40823293</v>
      </c>
      <c r="K35" s="85">
        <f t="shared" si="3"/>
        <v>1151288</v>
      </c>
      <c r="L35" s="86">
        <f t="shared" si="2"/>
        <v>98.8</v>
      </c>
      <c r="M35" s="87">
        <f t="shared" si="2"/>
        <v>19.899999999999999</v>
      </c>
      <c r="N35" s="88">
        <f t="shared" si="2"/>
        <v>95</v>
      </c>
    </row>
    <row r="36" spans="1:14" s="21" customFormat="1" ht="24.95" customHeight="1" thickBot="1" x14ac:dyDescent="0.25">
      <c r="A36" s="60"/>
      <c r="B36" s="61" t="s">
        <v>50</v>
      </c>
      <c r="C36" s="89">
        <f>SUM(C35,C23)</f>
        <v>300290341</v>
      </c>
      <c r="D36" s="89">
        <f>SUM(D35,D23)</f>
        <v>16512215</v>
      </c>
      <c r="E36" s="89">
        <f t="shared" ref="E36:K36" si="4">SUM(E35,E23)</f>
        <v>316802556</v>
      </c>
      <c r="F36" s="89">
        <f t="shared" si="4"/>
        <v>6367914</v>
      </c>
      <c r="G36" s="89">
        <f t="shared" si="4"/>
        <v>0</v>
      </c>
      <c r="H36" s="89">
        <f t="shared" si="4"/>
        <v>296431364</v>
      </c>
      <c r="I36" s="89">
        <f t="shared" si="4"/>
        <v>3846541</v>
      </c>
      <c r="J36" s="89">
        <f t="shared" si="4"/>
        <v>300277905</v>
      </c>
      <c r="K36" s="89">
        <f t="shared" si="4"/>
        <v>6347606</v>
      </c>
      <c r="L36" s="90">
        <f t="shared" si="2"/>
        <v>98.7</v>
      </c>
      <c r="M36" s="91">
        <f t="shared" si="2"/>
        <v>23.3</v>
      </c>
      <c r="N36" s="92">
        <f>IF(E36&gt;0,ROUND(J36/E36*100,1),"-")</f>
        <v>94.8</v>
      </c>
    </row>
    <row r="38" spans="1:14" x14ac:dyDescent="0.15">
      <c r="B38" s="1" t="s">
        <v>390</v>
      </c>
      <c r="C38" s="1">
        <v>300290341</v>
      </c>
      <c r="D38" s="1">
        <v>16512215</v>
      </c>
      <c r="E38" s="1">
        <v>316802556</v>
      </c>
      <c r="F38" s="1">
        <v>6367914</v>
      </c>
      <c r="G38" s="1">
        <v>0</v>
      </c>
      <c r="H38" s="1">
        <v>296431364</v>
      </c>
      <c r="I38" s="1">
        <v>3846541</v>
      </c>
      <c r="J38" s="1">
        <v>300277905</v>
      </c>
      <c r="K38" s="1">
        <v>6347606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</row>
  </sheetData>
  <sheetProtection selectLockedCells="1" selectUnlockedCells="1"/>
  <phoneticPr fontId="2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  <colBreaks count="2" manualBreakCount="2">
    <brk id="14" min="2" max="59" man="1"/>
    <brk id="17" min="2" max="5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G9" sqref="G9:G36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396</v>
      </c>
      <c r="D3" s="8" t="s">
        <v>360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109</v>
      </c>
      <c r="D8" s="41" t="s">
        <v>110</v>
      </c>
      <c r="E8" s="41" t="s">
        <v>111</v>
      </c>
      <c r="F8" s="41" t="s">
        <v>112</v>
      </c>
      <c r="G8" s="41" t="s">
        <v>113</v>
      </c>
      <c r="H8" s="41" t="s">
        <v>114</v>
      </c>
      <c r="I8" s="41" t="s">
        <v>115</v>
      </c>
      <c r="J8" s="41" t="s">
        <v>116</v>
      </c>
      <c r="K8" s="41" t="s">
        <v>117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8797846</v>
      </c>
      <c r="D9" s="130">
        <v>73910</v>
      </c>
      <c r="E9" s="130">
        <v>8871756</v>
      </c>
      <c r="F9" s="130">
        <v>1721640</v>
      </c>
      <c r="G9" s="115"/>
      <c r="H9" s="130">
        <v>8770216</v>
      </c>
      <c r="I9" s="130">
        <v>16838</v>
      </c>
      <c r="J9" s="130">
        <v>8787054</v>
      </c>
      <c r="K9" s="130">
        <v>1716475</v>
      </c>
      <c r="L9" s="72">
        <f t="shared" ref="L9:N31" si="0">IF(C9&gt;0,ROUND(H9/C9*100,1),"-")</f>
        <v>99.7</v>
      </c>
      <c r="M9" s="73">
        <f t="shared" si="0"/>
        <v>22.8</v>
      </c>
      <c r="N9" s="74">
        <f t="shared" si="0"/>
        <v>99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931740</v>
      </c>
      <c r="D10" s="93">
        <v>19010</v>
      </c>
      <c r="E10" s="93">
        <v>950750</v>
      </c>
      <c r="F10" s="93">
        <v>184973</v>
      </c>
      <c r="G10" s="116"/>
      <c r="H10" s="93">
        <v>926972</v>
      </c>
      <c r="I10" s="93">
        <v>4945</v>
      </c>
      <c r="J10" s="93">
        <v>931917</v>
      </c>
      <c r="K10" s="93">
        <v>184048</v>
      </c>
      <c r="L10" s="77">
        <f t="shared" si="0"/>
        <v>99.5</v>
      </c>
      <c r="M10" s="78">
        <f t="shared" si="0"/>
        <v>26</v>
      </c>
      <c r="N10" s="79">
        <f t="shared" si="0"/>
        <v>98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1344701</v>
      </c>
      <c r="D11" s="93">
        <v>6517</v>
      </c>
      <c r="E11" s="93">
        <v>1351218</v>
      </c>
      <c r="F11" s="93">
        <v>283653</v>
      </c>
      <c r="G11" s="116"/>
      <c r="H11" s="93">
        <v>1343842</v>
      </c>
      <c r="I11" s="93">
        <v>1332</v>
      </c>
      <c r="J11" s="93">
        <v>1345174</v>
      </c>
      <c r="K11" s="93">
        <v>283369</v>
      </c>
      <c r="L11" s="77">
        <f t="shared" si="0"/>
        <v>99.9</v>
      </c>
      <c r="M11" s="78">
        <f t="shared" si="0"/>
        <v>20.399999999999999</v>
      </c>
      <c r="N11" s="79">
        <f t="shared" si="0"/>
        <v>99.6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1240894</v>
      </c>
      <c r="D12" s="93">
        <v>806</v>
      </c>
      <c r="E12" s="93">
        <v>1241700</v>
      </c>
      <c r="F12" s="93">
        <v>246614</v>
      </c>
      <c r="G12" s="116"/>
      <c r="H12" s="93">
        <v>1240736</v>
      </c>
      <c r="I12" s="93">
        <v>98</v>
      </c>
      <c r="J12" s="93">
        <v>1240834</v>
      </c>
      <c r="K12" s="93">
        <v>246614</v>
      </c>
      <c r="L12" s="77">
        <f t="shared" si="0"/>
        <v>100</v>
      </c>
      <c r="M12" s="78">
        <f t="shared" si="0"/>
        <v>12.2</v>
      </c>
      <c r="N12" s="79">
        <f t="shared" si="0"/>
        <v>99.9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917081</v>
      </c>
      <c r="D13" s="93">
        <v>18441</v>
      </c>
      <c r="E13" s="93">
        <v>935522</v>
      </c>
      <c r="F13" s="93">
        <v>181985</v>
      </c>
      <c r="G13" s="116"/>
      <c r="H13" s="93">
        <v>911561</v>
      </c>
      <c r="I13" s="93">
        <v>3523</v>
      </c>
      <c r="J13" s="93">
        <v>915084</v>
      </c>
      <c r="K13" s="93">
        <v>180893</v>
      </c>
      <c r="L13" s="77">
        <f t="shared" si="0"/>
        <v>99.4</v>
      </c>
      <c r="M13" s="78">
        <f t="shared" si="0"/>
        <v>19.100000000000001</v>
      </c>
      <c r="N13" s="79">
        <f t="shared" si="0"/>
        <v>97.8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644489</v>
      </c>
      <c r="D14" s="93">
        <v>14113</v>
      </c>
      <c r="E14" s="93">
        <v>658602</v>
      </c>
      <c r="F14" s="93">
        <v>127814</v>
      </c>
      <c r="G14" s="116"/>
      <c r="H14" s="93">
        <v>639766</v>
      </c>
      <c r="I14" s="93">
        <v>2551</v>
      </c>
      <c r="J14" s="93">
        <v>642317</v>
      </c>
      <c r="K14" s="93">
        <v>126919</v>
      </c>
      <c r="L14" s="77">
        <f t="shared" si="0"/>
        <v>99.3</v>
      </c>
      <c r="M14" s="78">
        <f t="shared" si="0"/>
        <v>18.100000000000001</v>
      </c>
      <c r="N14" s="79">
        <f t="shared" si="0"/>
        <v>97.5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2433250</v>
      </c>
      <c r="D15" s="93">
        <v>18228</v>
      </c>
      <c r="E15" s="93">
        <v>2451478</v>
      </c>
      <c r="F15" s="93">
        <v>482628</v>
      </c>
      <c r="G15" s="116"/>
      <c r="H15" s="93">
        <v>2424025</v>
      </c>
      <c r="I15" s="93">
        <v>2724</v>
      </c>
      <c r="J15" s="93">
        <v>2426749</v>
      </c>
      <c r="K15" s="93">
        <v>480697</v>
      </c>
      <c r="L15" s="77">
        <f t="shared" si="0"/>
        <v>99.6</v>
      </c>
      <c r="M15" s="78">
        <f t="shared" si="0"/>
        <v>14.9</v>
      </c>
      <c r="N15" s="79">
        <f t="shared" si="0"/>
        <v>99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837198</v>
      </c>
      <c r="D16" s="93">
        <v>7045</v>
      </c>
      <c r="E16" s="93">
        <v>844243</v>
      </c>
      <c r="F16" s="93">
        <v>167469</v>
      </c>
      <c r="G16" s="116"/>
      <c r="H16" s="93">
        <v>835852</v>
      </c>
      <c r="I16" s="93">
        <v>1802</v>
      </c>
      <c r="J16" s="93">
        <v>837654</v>
      </c>
      <c r="K16" s="93">
        <v>167134</v>
      </c>
      <c r="L16" s="77">
        <f t="shared" si="0"/>
        <v>99.8</v>
      </c>
      <c r="M16" s="78">
        <f t="shared" si="0"/>
        <v>25.6</v>
      </c>
      <c r="N16" s="79">
        <f t="shared" si="0"/>
        <v>99.2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802272</v>
      </c>
      <c r="D17" s="93">
        <v>727</v>
      </c>
      <c r="E17" s="93">
        <v>802999</v>
      </c>
      <c r="F17" s="93">
        <v>159067</v>
      </c>
      <c r="G17" s="116"/>
      <c r="H17" s="93">
        <v>802155</v>
      </c>
      <c r="I17" s="93">
        <v>182</v>
      </c>
      <c r="J17" s="93">
        <v>802337</v>
      </c>
      <c r="K17" s="93">
        <v>159067</v>
      </c>
      <c r="L17" s="77">
        <f>IF(C17&gt;0,ROUND(H17/C17*100,1),"-")</f>
        <v>100</v>
      </c>
      <c r="M17" s="78">
        <f>IF(D17&gt;0,ROUND(I17/D17*100,1),"-")</f>
        <v>25</v>
      </c>
      <c r="N17" s="79">
        <f>IF(E17&gt;0,ROUND(J17/E17*100,1),"-")</f>
        <v>99.9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193020</v>
      </c>
      <c r="D18" s="93">
        <v>223</v>
      </c>
      <c r="E18" s="93">
        <v>193243</v>
      </c>
      <c r="F18" s="93">
        <v>38235</v>
      </c>
      <c r="G18" s="116"/>
      <c r="H18" s="93">
        <v>193093</v>
      </c>
      <c r="I18" s="93">
        <v>24</v>
      </c>
      <c r="J18" s="93">
        <v>193117</v>
      </c>
      <c r="K18" s="93">
        <v>38235</v>
      </c>
      <c r="L18" s="77">
        <f t="shared" si="0"/>
        <v>100</v>
      </c>
      <c r="M18" s="78">
        <f t="shared" si="0"/>
        <v>10.8</v>
      </c>
      <c r="N18" s="79">
        <f t="shared" si="0"/>
        <v>99.9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1629334</v>
      </c>
      <c r="D19" s="93">
        <v>21433</v>
      </c>
      <c r="E19" s="93">
        <v>1650767</v>
      </c>
      <c r="F19" s="93">
        <v>326991</v>
      </c>
      <c r="G19" s="116"/>
      <c r="H19" s="93">
        <v>1622031</v>
      </c>
      <c r="I19" s="93">
        <v>4780</v>
      </c>
      <c r="J19" s="93">
        <v>1626811</v>
      </c>
      <c r="K19" s="93">
        <v>325683</v>
      </c>
      <c r="L19" s="77">
        <f t="shared" si="0"/>
        <v>99.6</v>
      </c>
      <c r="M19" s="78">
        <f t="shared" si="0"/>
        <v>22.3</v>
      </c>
      <c r="N19" s="79">
        <f t="shared" si="0"/>
        <v>98.5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438999</v>
      </c>
      <c r="D20" s="93">
        <v>1518</v>
      </c>
      <c r="E20" s="93">
        <v>440517</v>
      </c>
      <c r="F20" s="93">
        <v>87039</v>
      </c>
      <c r="G20" s="116"/>
      <c r="H20" s="93">
        <v>438999</v>
      </c>
      <c r="I20" s="93">
        <v>857</v>
      </c>
      <c r="J20" s="93">
        <v>439856</v>
      </c>
      <c r="K20" s="93">
        <v>87039</v>
      </c>
      <c r="L20" s="80">
        <f t="shared" si="0"/>
        <v>100</v>
      </c>
      <c r="M20" s="81">
        <f t="shared" si="0"/>
        <v>56.5</v>
      </c>
      <c r="N20" s="82">
        <f t="shared" si="0"/>
        <v>99.8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170114</v>
      </c>
      <c r="D21" s="93">
        <v>14931</v>
      </c>
      <c r="E21" s="93">
        <v>185045</v>
      </c>
      <c r="F21" s="93">
        <v>33941</v>
      </c>
      <c r="G21" s="116"/>
      <c r="H21" s="93">
        <v>165024</v>
      </c>
      <c r="I21" s="93">
        <v>226</v>
      </c>
      <c r="J21" s="93">
        <v>165250</v>
      </c>
      <c r="K21" s="93">
        <v>32923</v>
      </c>
      <c r="L21" s="77">
        <f t="shared" si="0"/>
        <v>97</v>
      </c>
      <c r="M21" s="78">
        <f t="shared" si="0"/>
        <v>1.5</v>
      </c>
      <c r="N21" s="79">
        <f t="shared" si="0"/>
        <v>89.3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382345</v>
      </c>
      <c r="D22" s="94">
        <v>5993</v>
      </c>
      <c r="E22" s="94">
        <v>388338</v>
      </c>
      <c r="F22" s="94">
        <v>76433</v>
      </c>
      <c r="G22" s="117"/>
      <c r="H22" s="94">
        <v>381050</v>
      </c>
      <c r="I22" s="94">
        <v>956</v>
      </c>
      <c r="J22" s="94">
        <v>382006</v>
      </c>
      <c r="K22" s="94">
        <v>76204</v>
      </c>
      <c r="L22" s="95">
        <f t="shared" si="0"/>
        <v>99.7</v>
      </c>
      <c r="M22" s="96">
        <f t="shared" si="0"/>
        <v>16</v>
      </c>
      <c r="N22" s="97">
        <f t="shared" si="0"/>
        <v>98.4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20763283</v>
      </c>
      <c r="D23" s="85">
        <f>SUM(D9:D22)</f>
        <v>202895</v>
      </c>
      <c r="E23" s="85">
        <f>SUM(E9:E22)</f>
        <v>20966178</v>
      </c>
      <c r="F23" s="85">
        <f>SUM(F9:F22)</f>
        <v>4118482</v>
      </c>
      <c r="G23" s="118"/>
      <c r="H23" s="85">
        <f>SUM(H9:H22)</f>
        <v>20695322</v>
      </c>
      <c r="I23" s="85">
        <f>SUM(I9:I22)</f>
        <v>40838</v>
      </c>
      <c r="J23" s="85">
        <f>SUM(J9:J22)</f>
        <v>20736160</v>
      </c>
      <c r="K23" s="85">
        <f>SUM(K9:K22)</f>
        <v>4105300</v>
      </c>
      <c r="L23" s="86">
        <f t="shared" si="0"/>
        <v>99.7</v>
      </c>
      <c r="M23" s="87">
        <f t="shared" si="0"/>
        <v>20.100000000000001</v>
      </c>
      <c r="N23" s="88">
        <f t="shared" si="0"/>
        <v>98.9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3035042</v>
      </c>
      <c r="D24" s="71">
        <v>4858</v>
      </c>
      <c r="E24" s="71">
        <v>3039900</v>
      </c>
      <c r="F24" s="71">
        <v>606922</v>
      </c>
      <c r="G24" s="115"/>
      <c r="H24" s="71">
        <v>3034409</v>
      </c>
      <c r="I24" s="71">
        <v>987</v>
      </c>
      <c r="J24" s="71">
        <v>3035396</v>
      </c>
      <c r="K24" s="71">
        <v>606796</v>
      </c>
      <c r="L24" s="72">
        <f t="shared" si="0"/>
        <v>100</v>
      </c>
      <c r="M24" s="73">
        <f t="shared" si="0"/>
        <v>20.3</v>
      </c>
      <c r="N24" s="74">
        <f t="shared" si="0"/>
        <v>99.9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62655</v>
      </c>
      <c r="D25" s="76">
        <v>233</v>
      </c>
      <c r="E25" s="76">
        <v>62888</v>
      </c>
      <c r="F25" s="76">
        <v>12420</v>
      </c>
      <c r="G25" s="116"/>
      <c r="H25" s="76">
        <v>62639</v>
      </c>
      <c r="I25" s="76">
        <v>56</v>
      </c>
      <c r="J25" s="76">
        <v>62695</v>
      </c>
      <c r="K25" s="76">
        <v>12420</v>
      </c>
      <c r="L25" s="77">
        <f t="shared" si="0"/>
        <v>100</v>
      </c>
      <c r="M25" s="78">
        <f t="shared" si="0"/>
        <v>24</v>
      </c>
      <c r="N25" s="79">
        <f t="shared" si="0"/>
        <v>99.7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29189</v>
      </c>
      <c r="D26" s="76">
        <v>185</v>
      </c>
      <c r="E26" s="76">
        <v>29374</v>
      </c>
      <c r="F26" s="76">
        <v>5790</v>
      </c>
      <c r="G26" s="116"/>
      <c r="H26" s="76">
        <v>29189</v>
      </c>
      <c r="I26" s="76">
        <v>0</v>
      </c>
      <c r="J26" s="76">
        <v>29189</v>
      </c>
      <c r="K26" s="76">
        <v>5790</v>
      </c>
      <c r="L26" s="77">
        <f t="shared" si="0"/>
        <v>100</v>
      </c>
      <c r="M26" s="78">
        <f t="shared" si="0"/>
        <v>0</v>
      </c>
      <c r="N26" s="79">
        <f t="shared" si="0"/>
        <v>99.4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696013</v>
      </c>
      <c r="D27" s="76">
        <v>0</v>
      </c>
      <c r="E27" s="76">
        <v>696013</v>
      </c>
      <c r="F27" s="76">
        <v>138053</v>
      </c>
      <c r="G27" s="116"/>
      <c r="H27" s="76">
        <v>696013</v>
      </c>
      <c r="I27" s="76">
        <v>0</v>
      </c>
      <c r="J27" s="76">
        <v>696013</v>
      </c>
      <c r="K27" s="76">
        <v>138053</v>
      </c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480128</v>
      </c>
      <c r="D28" s="76">
        <v>4223</v>
      </c>
      <c r="E28" s="76">
        <v>484351</v>
      </c>
      <c r="F28" s="76">
        <v>95232</v>
      </c>
      <c r="G28" s="116"/>
      <c r="H28" s="76">
        <v>479763</v>
      </c>
      <c r="I28" s="76">
        <v>338</v>
      </c>
      <c r="J28" s="76">
        <v>480101</v>
      </c>
      <c r="K28" s="76">
        <v>95137</v>
      </c>
      <c r="L28" s="77">
        <f t="shared" si="0"/>
        <v>99.9</v>
      </c>
      <c r="M28" s="78">
        <f t="shared" si="0"/>
        <v>8</v>
      </c>
      <c r="N28" s="79">
        <f t="shared" si="0"/>
        <v>99.1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288360</v>
      </c>
      <c r="D29" s="76">
        <v>1276</v>
      </c>
      <c r="E29" s="76">
        <v>289636</v>
      </c>
      <c r="F29" s="76">
        <v>57392</v>
      </c>
      <c r="G29" s="116"/>
      <c r="H29" s="76">
        <v>287688</v>
      </c>
      <c r="I29" s="76">
        <v>497</v>
      </c>
      <c r="J29" s="76">
        <v>288185</v>
      </c>
      <c r="K29" s="76">
        <v>57277</v>
      </c>
      <c r="L29" s="77">
        <f t="shared" si="0"/>
        <v>99.8</v>
      </c>
      <c r="M29" s="78">
        <f t="shared" si="0"/>
        <v>38.9</v>
      </c>
      <c r="N29" s="79">
        <f t="shared" si="0"/>
        <v>99.5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260915</v>
      </c>
      <c r="D30" s="76">
        <v>1839</v>
      </c>
      <c r="E30" s="76">
        <v>262754</v>
      </c>
      <c r="F30" s="76">
        <v>51740</v>
      </c>
      <c r="G30" s="116"/>
      <c r="H30" s="76">
        <v>260552</v>
      </c>
      <c r="I30" s="76">
        <v>487</v>
      </c>
      <c r="J30" s="76">
        <v>261039</v>
      </c>
      <c r="K30" s="76">
        <v>51688</v>
      </c>
      <c r="L30" s="77">
        <f t="shared" si="0"/>
        <v>99.9</v>
      </c>
      <c r="M30" s="78">
        <f t="shared" si="0"/>
        <v>26.5</v>
      </c>
      <c r="N30" s="79">
        <f t="shared" si="0"/>
        <v>99.3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54795</v>
      </c>
      <c r="D31" s="76">
        <v>1729</v>
      </c>
      <c r="E31" s="76">
        <v>56524</v>
      </c>
      <c r="F31" s="76">
        <v>11211</v>
      </c>
      <c r="G31" s="116"/>
      <c r="H31" s="76">
        <v>54794</v>
      </c>
      <c r="I31" s="76">
        <v>30</v>
      </c>
      <c r="J31" s="76">
        <v>54824</v>
      </c>
      <c r="K31" s="76">
        <v>11211</v>
      </c>
      <c r="L31" s="77">
        <f t="shared" si="0"/>
        <v>100</v>
      </c>
      <c r="M31" s="78">
        <f t="shared" si="0"/>
        <v>1.7</v>
      </c>
      <c r="N31" s="79">
        <f t="shared" si="0"/>
        <v>97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103662</v>
      </c>
      <c r="D32" s="76">
        <v>0</v>
      </c>
      <c r="E32" s="76">
        <v>103662</v>
      </c>
      <c r="F32" s="76">
        <v>25681</v>
      </c>
      <c r="G32" s="116"/>
      <c r="H32" s="76">
        <v>103662</v>
      </c>
      <c r="I32" s="76">
        <v>0</v>
      </c>
      <c r="J32" s="76">
        <v>103662</v>
      </c>
      <c r="K32" s="76">
        <v>25681</v>
      </c>
      <c r="L32" s="77">
        <f t="shared" ref="L32:N36" si="1">IF(C32&gt;0,ROUND(H32/C32*100,1),"-")</f>
        <v>100</v>
      </c>
      <c r="M32" s="78" t="str">
        <f t="shared" si="1"/>
        <v>-</v>
      </c>
      <c r="N32" s="79">
        <f t="shared" si="1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124736</v>
      </c>
      <c r="D33" s="76">
        <v>13619</v>
      </c>
      <c r="E33" s="76">
        <v>138355</v>
      </c>
      <c r="F33" s="76">
        <v>24600</v>
      </c>
      <c r="G33" s="116"/>
      <c r="H33" s="76">
        <v>122052</v>
      </c>
      <c r="I33" s="76">
        <v>673</v>
      </c>
      <c r="J33" s="76">
        <v>122725</v>
      </c>
      <c r="K33" s="76">
        <v>24059</v>
      </c>
      <c r="L33" s="77">
        <f t="shared" si="1"/>
        <v>97.8</v>
      </c>
      <c r="M33" s="78">
        <f t="shared" si="1"/>
        <v>4.9000000000000004</v>
      </c>
      <c r="N33" s="79">
        <f t="shared" si="1"/>
        <v>88.7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186620</v>
      </c>
      <c r="D34" s="76">
        <v>0</v>
      </c>
      <c r="E34" s="76">
        <v>186620</v>
      </c>
      <c r="F34" s="76">
        <v>37011</v>
      </c>
      <c r="G34" s="116"/>
      <c r="H34" s="76">
        <v>186620</v>
      </c>
      <c r="I34" s="76">
        <v>0</v>
      </c>
      <c r="J34" s="76">
        <v>186620</v>
      </c>
      <c r="K34" s="76">
        <v>37011</v>
      </c>
      <c r="L34" s="77">
        <f t="shared" si="1"/>
        <v>100</v>
      </c>
      <c r="M34" s="78" t="str">
        <f t="shared" si="1"/>
        <v>-</v>
      </c>
      <c r="N34" s="79">
        <f t="shared" si="1"/>
        <v>100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5322115</v>
      </c>
      <c r="D35" s="85">
        <f>SUM(D24:D34)</f>
        <v>27962</v>
      </c>
      <c r="E35" s="85">
        <f>SUM(E24:E34)</f>
        <v>5350077</v>
      </c>
      <c r="F35" s="85">
        <f>SUM(F24:F34)</f>
        <v>1066052</v>
      </c>
      <c r="G35" s="119"/>
      <c r="H35" s="85">
        <f>SUM(H24:H34)</f>
        <v>5317381</v>
      </c>
      <c r="I35" s="85">
        <f>SUM(I24:I34)</f>
        <v>3068</v>
      </c>
      <c r="J35" s="85">
        <f>SUM(J24:J34)</f>
        <v>5320449</v>
      </c>
      <c r="K35" s="85">
        <f>SUM(K24:K34)</f>
        <v>1065123</v>
      </c>
      <c r="L35" s="86">
        <f t="shared" si="1"/>
        <v>99.9</v>
      </c>
      <c r="M35" s="87">
        <f t="shared" si="1"/>
        <v>11</v>
      </c>
      <c r="N35" s="88">
        <f t="shared" si="1"/>
        <v>99.4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2">SUM(C35,C23)</f>
        <v>26085398</v>
      </c>
      <c r="D36" s="89">
        <f t="shared" si="2"/>
        <v>230857</v>
      </c>
      <c r="E36" s="89">
        <f t="shared" si="2"/>
        <v>26316255</v>
      </c>
      <c r="F36" s="89">
        <f t="shared" si="2"/>
        <v>5184534</v>
      </c>
      <c r="G36" s="120"/>
      <c r="H36" s="89">
        <f t="shared" si="2"/>
        <v>26012703</v>
      </c>
      <c r="I36" s="89">
        <f t="shared" si="2"/>
        <v>43906</v>
      </c>
      <c r="J36" s="89">
        <f t="shared" si="2"/>
        <v>26056609</v>
      </c>
      <c r="K36" s="89">
        <f t="shared" si="2"/>
        <v>5170423</v>
      </c>
      <c r="L36" s="90">
        <f t="shared" si="1"/>
        <v>99.7</v>
      </c>
      <c r="M36" s="91">
        <f t="shared" si="1"/>
        <v>19</v>
      </c>
      <c r="N36" s="92">
        <f t="shared" si="1"/>
        <v>99</v>
      </c>
    </row>
    <row r="38" spans="1:14" x14ac:dyDescent="0.15">
      <c r="B38" s="1" t="s">
        <v>390</v>
      </c>
      <c r="C38" s="1">
        <v>26085398</v>
      </c>
      <c r="D38" s="1">
        <v>230857</v>
      </c>
      <c r="E38" s="1">
        <v>26316255</v>
      </c>
      <c r="F38" s="1">
        <v>5184534</v>
      </c>
      <c r="G38" s="1">
        <v>0</v>
      </c>
      <c r="H38" s="1">
        <v>26012703</v>
      </c>
      <c r="I38" s="1">
        <v>43906</v>
      </c>
      <c r="J38" s="1">
        <v>26056609</v>
      </c>
      <c r="K38" s="1">
        <v>5170423</v>
      </c>
    </row>
    <row r="39" spans="1:14" x14ac:dyDescent="0.15">
      <c r="B39" s="1" t="s">
        <v>392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193</v>
      </c>
      <c r="D3" s="8" t="s">
        <v>118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119</v>
      </c>
      <c r="D8" s="41" t="s">
        <v>120</v>
      </c>
      <c r="E8" s="41" t="s">
        <v>121</v>
      </c>
      <c r="F8" s="41" t="s">
        <v>122</v>
      </c>
      <c r="G8" s="41" t="s">
        <v>123</v>
      </c>
      <c r="H8" s="41" t="s">
        <v>124</v>
      </c>
      <c r="I8" s="41" t="s">
        <v>125</v>
      </c>
      <c r="J8" s="41" t="s">
        <v>126</v>
      </c>
      <c r="K8" s="41" t="s">
        <v>127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35784487</v>
      </c>
      <c r="D9" s="130">
        <v>1436288</v>
      </c>
      <c r="E9" s="130">
        <v>37220775</v>
      </c>
      <c r="F9" s="130">
        <v>0</v>
      </c>
      <c r="G9" s="130">
        <v>0</v>
      </c>
      <c r="H9" s="130">
        <v>35397751</v>
      </c>
      <c r="I9" s="130">
        <v>494261</v>
      </c>
      <c r="J9" s="130">
        <v>35892012</v>
      </c>
      <c r="K9" s="130">
        <v>0</v>
      </c>
      <c r="L9" s="72">
        <f t="shared" ref="L9:N31" si="0">IF(C9&gt;0,ROUND(H9/C9*100,1),"-")</f>
        <v>98.9</v>
      </c>
      <c r="M9" s="73">
        <f t="shared" si="0"/>
        <v>34.4</v>
      </c>
      <c r="N9" s="74">
        <f t="shared" si="0"/>
        <v>96.4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8502837</v>
      </c>
      <c r="D10" s="93">
        <v>761957</v>
      </c>
      <c r="E10" s="93">
        <v>9264794</v>
      </c>
      <c r="F10" s="93">
        <v>0</v>
      </c>
      <c r="G10" s="93">
        <v>0</v>
      </c>
      <c r="H10" s="93">
        <v>8355524</v>
      </c>
      <c r="I10" s="93">
        <v>168055</v>
      </c>
      <c r="J10" s="93">
        <v>8523579</v>
      </c>
      <c r="K10" s="93">
        <v>0</v>
      </c>
      <c r="L10" s="77">
        <f t="shared" si="0"/>
        <v>98.3</v>
      </c>
      <c r="M10" s="78">
        <f t="shared" si="0"/>
        <v>22.1</v>
      </c>
      <c r="N10" s="79">
        <f t="shared" si="0"/>
        <v>92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10156453</v>
      </c>
      <c r="D11" s="93">
        <v>755746</v>
      </c>
      <c r="E11" s="93">
        <v>10912199</v>
      </c>
      <c r="F11" s="93">
        <v>0</v>
      </c>
      <c r="G11" s="93">
        <v>0</v>
      </c>
      <c r="H11" s="93">
        <v>9997419</v>
      </c>
      <c r="I11" s="93">
        <v>90937</v>
      </c>
      <c r="J11" s="93">
        <v>10088356</v>
      </c>
      <c r="K11" s="93">
        <v>0</v>
      </c>
      <c r="L11" s="77">
        <f t="shared" si="0"/>
        <v>98.4</v>
      </c>
      <c r="M11" s="78">
        <f t="shared" si="0"/>
        <v>12</v>
      </c>
      <c r="N11" s="79">
        <f t="shared" si="0"/>
        <v>92.5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8142763</v>
      </c>
      <c r="D12" s="93">
        <v>203858</v>
      </c>
      <c r="E12" s="93">
        <v>8346621</v>
      </c>
      <c r="F12" s="93">
        <v>0</v>
      </c>
      <c r="G12" s="93">
        <v>0</v>
      </c>
      <c r="H12" s="93">
        <v>8077546</v>
      </c>
      <c r="I12" s="93">
        <v>40101</v>
      </c>
      <c r="J12" s="93">
        <v>8117647</v>
      </c>
      <c r="K12" s="93">
        <v>0</v>
      </c>
      <c r="L12" s="77">
        <f t="shared" si="0"/>
        <v>99.2</v>
      </c>
      <c r="M12" s="78">
        <f t="shared" si="0"/>
        <v>19.7</v>
      </c>
      <c r="N12" s="79">
        <f t="shared" si="0"/>
        <v>97.3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6659894</v>
      </c>
      <c r="D13" s="93">
        <v>527071</v>
      </c>
      <c r="E13" s="93">
        <v>7186965</v>
      </c>
      <c r="F13" s="93">
        <v>0</v>
      </c>
      <c r="G13" s="93">
        <v>0</v>
      </c>
      <c r="H13" s="93">
        <v>6522250</v>
      </c>
      <c r="I13" s="93">
        <v>101593</v>
      </c>
      <c r="J13" s="93">
        <v>6623843</v>
      </c>
      <c r="K13" s="93">
        <v>0</v>
      </c>
      <c r="L13" s="77">
        <f t="shared" si="0"/>
        <v>97.9</v>
      </c>
      <c r="M13" s="78">
        <f t="shared" si="0"/>
        <v>19.3</v>
      </c>
      <c r="N13" s="79">
        <f t="shared" si="0"/>
        <v>92.2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7229983</v>
      </c>
      <c r="D14" s="93">
        <v>637303</v>
      </c>
      <c r="E14" s="93">
        <v>7867286</v>
      </c>
      <c r="F14" s="93">
        <v>0</v>
      </c>
      <c r="G14" s="93">
        <v>0</v>
      </c>
      <c r="H14" s="93">
        <v>7016763</v>
      </c>
      <c r="I14" s="93">
        <v>172373</v>
      </c>
      <c r="J14" s="93">
        <v>7189136</v>
      </c>
      <c r="K14" s="93">
        <v>0</v>
      </c>
      <c r="L14" s="77">
        <f t="shared" si="0"/>
        <v>97.1</v>
      </c>
      <c r="M14" s="78">
        <f t="shared" si="0"/>
        <v>27</v>
      </c>
      <c r="N14" s="79">
        <f t="shared" si="0"/>
        <v>91.4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12749623</v>
      </c>
      <c r="D15" s="93">
        <v>1106818</v>
      </c>
      <c r="E15" s="93">
        <v>13856441</v>
      </c>
      <c r="F15" s="93">
        <v>0</v>
      </c>
      <c r="G15" s="93">
        <v>0</v>
      </c>
      <c r="H15" s="93">
        <v>12528942</v>
      </c>
      <c r="I15" s="93">
        <v>209552</v>
      </c>
      <c r="J15" s="93">
        <v>12738494</v>
      </c>
      <c r="K15" s="93">
        <v>0</v>
      </c>
      <c r="L15" s="77">
        <f t="shared" si="0"/>
        <v>98.3</v>
      </c>
      <c r="M15" s="78">
        <f t="shared" si="0"/>
        <v>18.899999999999999</v>
      </c>
      <c r="N15" s="79">
        <f t="shared" si="0"/>
        <v>91.9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6303814</v>
      </c>
      <c r="D16" s="93">
        <v>487943</v>
      </c>
      <c r="E16" s="93">
        <v>6791757</v>
      </c>
      <c r="F16" s="93">
        <v>0</v>
      </c>
      <c r="G16" s="93">
        <v>0</v>
      </c>
      <c r="H16" s="93">
        <v>6218281</v>
      </c>
      <c r="I16" s="93">
        <v>91750</v>
      </c>
      <c r="J16" s="93">
        <v>6310031</v>
      </c>
      <c r="K16" s="93">
        <v>0</v>
      </c>
      <c r="L16" s="77">
        <f t="shared" si="0"/>
        <v>98.6</v>
      </c>
      <c r="M16" s="78">
        <f t="shared" si="0"/>
        <v>18.8</v>
      </c>
      <c r="N16" s="79">
        <f t="shared" si="0"/>
        <v>92.9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5004864</v>
      </c>
      <c r="D17" s="93">
        <v>317328</v>
      </c>
      <c r="E17" s="93">
        <v>5322192</v>
      </c>
      <c r="F17" s="93">
        <v>0</v>
      </c>
      <c r="G17" s="93">
        <v>0</v>
      </c>
      <c r="H17" s="93">
        <v>4944662</v>
      </c>
      <c r="I17" s="93">
        <v>88214</v>
      </c>
      <c r="J17" s="93">
        <v>5032876</v>
      </c>
      <c r="K17" s="93">
        <v>0</v>
      </c>
      <c r="L17" s="77">
        <f>IF(C17&gt;0,ROUND(H17/C17*100,1),"-")</f>
        <v>98.8</v>
      </c>
      <c r="M17" s="78">
        <f>IF(D17&gt;0,ROUND(I17/D17*100,1),"-")</f>
        <v>27.8</v>
      </c>
      <c r="N17" s="79">
        <f>IF(E17&gt;0,ROUND(J17/E17*100,1),"-")</f>
        <v>94.6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2225611</v>
      </c>
      <c r="D18" s="93">
        <v>190510</v>
      </c>
      <c r="E18" s="93">
        <v>2416121</v>
      </c>
      <c r="F18" s="93">
        <v>0</v>
      </c>
      <c r="G18" s="93">
        <v>0</v>
      </c>
      <c r="H18" s="93">
        <v>2196529</v>
      </c>
      <c r="I18" s="93">
        <v>51914</v>
      </c>
      <c r="J18" s="93">
        <v>2248443</v>
      </c>
      <c r="K18" s="93">
        <v>0</v>
      </c>
      <c r="L18" s="77">
        <f t="shared" si="0"/>
        <v>98.7</v>
      </c>
      <c r="M18" s="78">
        <f t="shared" si="0"/>
        <v>27.3</v>
      </c>
      <c r="N18" s="79">
        <f t="shared" si="0"/>
        <v>93.1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9570901</v>
      </c>
      <c r="D19" s="93">
        <v>1039104</v>
      </c>
      <c r="E19" s="93">
        <v>10610005</v>
      </c>
      <c r="F19" s="93">
        <v>0</v>
      </c>
      <c r="G19" s="93">
        <v>0</v>
      </c>
      <c r="H19" s="93">
        <v>9395992</v>
      </c>
      <c r="I19" s="93">
        <v>186478</v>
      </c>
      <c r="J19" s="93">
        <v>9582470</v>
      </c>
      <c r="K19" s="93">
        <v>0</v>
      </c>
      <c r="L19" s="77">
        <f t="shared" si="0"/>
        <v>98.2</v>
      </c>
      <c r="M19" s="78">
        <f t="shared" si="0"/>
        <v>17.899999999999999</v>
      </c>
      <c r="N19" s="79">
        <f t="shared" si="0"/>
        <v>90.3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3496629</v>
      </c>
      <c r="D20" s="93">
        <v>299092</v>
      </c>
      <c r="E20" s="93">
        <v>3795721</v>
      </c>
      <c r="F20" s="93">
        <v>0</v>
      </c>
      <c r="G20" s="93">
        <v>0</v>
      </c>
      <c r="H20" s="93">
        <v>3471279</v>
      </c>
      <c r="I20" s="93">
        <v>78685</v>
      </c>
      <c r="J20" s="93">
        <v>3549964</v>
      </c>
      <c r="K20" s="93">
        <v>0</v>
      </c>
      <c r="L20" s="80">
        <f t="shared" si="0"/>
        <v>99.3</v>
      </c>
      <c r="M20" s="81">
        <f t="shared" si="0"/>
        <v>26.3</v>
      </c>
      <c r="N20" s="82">
        <f t="shared" si="0"/>
        <v>93.5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1668493</v>
      </c>
      <c r="D21" s="93">
        <v>488361</v>
      </c>
      <c r="E21" s="93">
        <v>2156854</v>
      </c>
      <c r="F21" s="93">
        <v>0</v>
      </c>
      <c r="G21" s="93">
        <v>0</v>
      </c>
      <c r="H21" s="93">
        <v>1614408</v>
      </c>
      <c r="I21" s="93">
        <v>28677</v>
      </c>
      <c r="J21" s="93">
        <v>1643085</v>
      </c>
      <c r="K21" s="93">
        <v>0</v>
      </c>
      <c r="L21" s="77">
        <f t="shared" si="0"/>
        <v>96.8</v>
      </c>
      <c r="M21" s="78">
        <f t="shared" si="0"/>
        <v>5.9</v>
      </c>
      <c r="N21" s="79">
        <f t="shared" si="0"/>
        <v>76.2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4066821</v>
      </c>
      <c r="D22" s="94">
        <v>219447</v>
      </c>
      <c r="E22" s="94">
        <v>4286268</v>
      </c>
      <c r="F22" s="94">
        <v>0</v>
      </c>
      <c r="G22" s="94">
        <v>0</v>
      </c>
      <c r="H22" s="94">
        <v>4027637</v>
      </c>
      <c r="I22" s="94">
        <v>48615</v>
      </c>
      <c r="J22" s="94">
        <v>4076252</v>
      </c>
      <c r="K22" s="94">
        <v>0</v>
      </c>
      <c r="L22" s="95">
        <f t="shared" si="0"/>
        <v>99</v>
      </c>
      <c r="M22" s="96">
        <f t="shared" si="0"/>
        <v>22.2</v>
      </c>
      <c r="N22" s="97">
        <f t="shared" si="0"/>
        <v>95.1</v>
      </c>
    </row>
    <row r="23" spans="1:14" s="21" customFormat="1" ht="24.95" customHeight="1" x14ac:dyDescent="0.2">
      <c r="A23" s="58"/>
      <c r="B23" s="59" t="s">
        <v>344</v>
      </c>
      <c r="C23" s="85">
        <f t="shared" ref="C23:K23" si="1">SUM(C9:C22)</f>
        <v>121563173</v>
      </c>
      <c r="D23" s="85">
        <f t="shared" si="1"/>
        <v>8470826</v>
      </c>
      <c r="E23" s="85">
        <f t="shared" si="1"/>
        <v>130033999</v>
      </c>
      <c r="F23" s="85">
        <f t="shared" si="1"/>
        <v>0</v>
      </c>
      <c r="G23" s="85">
        <f t="shared" si="1"/>
        <v>0</v>
      </c>
      <c r="H23" s="85">
        <f t="shared" si="1"/>
        <v>119764983</v>
      </c>
      <c r="I23" s="85">
        <f t="shared" si="1"/>
        <v>1851205</v>
      </c>
      <c r="J23" s="85">
        <f t="shared" si="1"/>
        <v>121616188</v>
      </c>
      <c r="K23" s="85">
        <f t="shared" si="1"/>
        <v>0</v>
      </c>
      <c r="L23" s="86">
        <f t="shared" si="0"/>
        <v>98.5</v>
      </c>
      <c r="M23" s="87">
        <f t="shared" si="0"/>
        <v>21.9</v>
      </c>
      <c r="N23" s="88">
        <f t="shared" si="0"/>
        <v>93.5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3059378</v>
      </c>
      <c r="D24" s="71">
        <v>127371</v>
      </c>
      <c r="E24" s="71">
        <v>3186749</v>
      </c>
      <c r="F24" s="71">
        <v>0</v>
      </c>
      <c r="G24" s="71">
        <v>0</v>
      </c>
      <c r="H24" s="71">
        <v>3019102</v>
      </c>
      <c r="I24" s="71">
        <v>20632</v>
      </c>
      <c r="J24" s="71">
        <v>3039734</v>
      </c>
      <c r="K24" s="71">
        <v>0</v>
      </c>
      <c r="L24" s="72">
        <f t="shared" si="0"/>
        <v>98.7</v>
      </c>
      <c r="M24" s="73">
        <f t="shared" si="0"/>
        <v>16.2</v>
      </c>
      <c r="N24" s="74">
        <f t="shared" si="0"/>
        <v>95.4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1115378</v>
      </c>
      <c r="D25" s="76">
        <v>190279</v>
      </c>
      <c r="E25" s="76">
        <v>1305657</v>
      </c>
      <c r="F25" s="76">
        <v>0</v>
      </c>
      <c r="G25" s="76">
        <v>0</v>
      </c>
      <c r="H25" s="76">
        <v>1088934</v>
      </c>
      <c r="I25" s="76">
        <v>26789</v>
      </c>
      <c r="J25" s="76">
        <v>1115723</v>
      </c>
      <c r="K25" s="76">
        <v>0</v>
      </c>
      <c r="L25" s="77">
        <f t="shared" si="0"/>
        <v>97.6</v>
      </c>
      <c r="M25" s="78">
        <f t="shared" si="0"/>
        <v>14.1</v>
      </c>
      <c r="N25" s="79">
        <f t="shared" si="0"/>
        <v>85.5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906231</v>
      </c>
      <c r="D26" s="76">
        <v>56205</v>
      </c>
      <c r="E26" s="76">
        <v>962436</v>
      </c>
      <c r="F26" s="76">
        <v>0</v>
      </c>
      <c r="G26" s="76">
        <v>0</v>
      </c>
      <c r="H26" s="76">
        <v>885475</v>
      </c>
      <c r="I26" s="76">
        <v>10128</v>
      </c>
      <c r="J26" s="76">
        <v>895603</v>
      </c>
      <c r="K26" s="76">
        <v>0</v>
      </c>
      <c r="L26" s="77">
        <f t="shared" si="0"/>
        <v>97.7</v>
      </c>
      <c r="M26" s="78">
        <f t="shared" si="0"/>
        <v>18</v>
      </c>
      <c r="N26" s="79">
        <f t="shared" si="0"/>
        <v>93.1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1062698</v>
      </c>
      <c r="D27" s="76">
        <v>77732</v>
      </c>
      <c r="E27" s="76">
        <v>1140430</v>
      </c>
      <c r="F27" s="76">
        <v>0</v>
      </c>
      <c r="G27" s="76">
        <v>0</v>
      </c>
      <c r="H27" s="76">
        <v>1051920</v>
      </c>
      <c r="I27" s="76">
        <v>6985</v>
      </c>
      <c r="J27" s="76">
        <v>1058905</v>
      </c>
      <c r="K27" s="76">
        <v>0</v>
      </c>
      <c r="L27" s="77">
        <f t="shared" si="0"/>
        <v>99</v>
      </c>
      <c r="M27" s="78">
        <f t="shared" si="0"/>
        <v>9</v>
      </c>
      <c r="N27" s="79">
        <f t="shared" si="0"/>
        <v>92.9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3016578</v>
      </c>
      <c r="D28" s="76">
        <v>87561</v>
      </c>
      <c r="E28" s="76">
        <v>3104139</v>
      </c>
      <c r="F28" s="76">
        <v>0</v>
      </c>
      <c r="G28" s="76">
        <v>0</v>
      </c>
      <c r="H28" s="76">
        <v>3000985</v>
      </c>
      <c r="I28" s="76">
        <v>16746</v>
      </c>
      <c r="J28" s="76">
        <v>3017731</v>
      </c>
      <c r="K28" s="76">
        <v>0</v>
      </c>
      <c r="L28" s="77">
        <f t="shared" si="0"/>
        <v>99.5</v>
      </c>
      <c r="M28" s="78">
        <f t="shared" si="0"/>
        <v>19.100000000000001</v>
      </c>
      <c r="N28" s="79">
        <f t="shared" si="0"/>
        <v>97.2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2370005</v>
      </c>
      <c r="D29" s="76">
        <v>210203</v>
      </c>
      <c r="E29" s="76">
        <v>2580208</v>
      </c>
      <c r="F29" s="76">
        <v>0</v>
      </c>
      <c r="G29" s="76">
        <v>0</v>
      </c>
      <c r="H29" s="76">
        <v>2325273</v>
      </c>
      <c r="I29" s="76">
        <v>40098</v>
      </c>
      <c r="J29" s="76">
        <v>2365371</v>
      </c>
      <c r="K29" s="76">
        <v>0</v>
      </c>
      <c r="L29" s="77">
        <f t="shared" si="0"/>
        <v>98.1</v>
      </c>
      <c r="M29" s="78">
        <f t="shared" si="0"/>
        <v>19.100000000000001</v>
      </c>
      <c r="N29" s="79">
        <f t="shared" si="0"/>
        <v>91.7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1774507</v>
      </c>
      <c r="D30" s="76">
        <v>46310</v>
      </c>
      <c r="E30" s="76">
        <v>1820817</v>
      </c>
      <c r="F30" s="76">
        <v>0</v>
      </c>
      <c r="G30" s="76">
        <v>0</v>
      </c>
      <c r="H30" s="76">
        <v>1763137</v>
      </c>
      <c r="I30" s="76">
        <v>5229</v>
      </c>
      <c r="J30" s="76">
        <v>1768366</v>
      </c>
      <c r="K30" s="76">
        <v>0</v>
      </c>
      <c r="L30" s="77">
        <f t="shared" si="0"/>
        <v>99.4</v>
      </c>
      <c r="M30" s="78">
        <f t="shared" si="0"/>
        <v>11.3</v>
      </c>
      <c r="N30" s="79">
        <f t="shared" si="0"/>
        <v>97.1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824461</v>
      </c>
      <c r="D31" s="76">
        <v>52982</v>
      </c>
      <c r="E31" s="76">
        <v>877443</v>
      </c>
      <c r="F31" s="76">
        <v>0</v>
      </c>
      <c r="G31" s="76">
        <v>0</v>
      </c>
      <c r="H31" s="76">
        <v>815824</v>
      </c>
      <c r="I31" s="76">
        <v>12724</v>
      </c>
      <c r="J31" s="76">
        <v>828548</v>
      </c>
      <c r="K31" s="76">
        <v>0</v>
      </c>
      <c r="L31" s="77">
        <f t="shared" si="0"/>
        <v>99</v>
      </c>
      <c r="M31" s="78">
        <f t="shared" si="0"/>
        <v>24</v>
      </c>
      <c r="N31" s="79">
        <f t="shared" si="0"/>
        <v>94.4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2003709</v>
      </c>
      <c r="D32" s="76">
        <v>54067</v>
      </c>
      <c r="E32" s="76">
        <v>2057776</v>
      </c>
      <c r="F32" s="76">
        <v>0</v>
      </c>
      <c r="G32" s="76">
        <v>0</v>
      </c>
      <c r="H32" s="76">
        <v>1984514</v>
      </c>
      <c r="I32" s="76">
        <v>18189</v>
      </c>
      <c r="J32" s="76">
        <v>2002703</v>
      </c>
      <c r="K32" s="76">
        <v>0</v>
      </c>
      <c r="L32" s="77">
        <f t="shared" ref="L32:N36" si="2">IF(C32&gt;0,ROUND(H32/C32*100,1),"-")</f>
        <v>99</v>
      </c>
      <c r="M32" s="78">
        <f t="shared" si="2"/>
        <v>33.6</v>
      </c>
      <c r="N32" s="79">
        <f t="shared" si="2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3436776</v>
      </c>
      <c r="D33" s="76">
        <v>374138</v>
      </c>
      <c r="E33" s="76">
        <v>3810914</v>
      </c>
      <c r="F33" s="76">
        <v>0</v>
      </c>
      <c r="G33" s="76">
        <v>0</v>
      </c>
      <c r="H33" s="76">
        <v>3347677</v>
      </c>
      <c r="I33" s="76">
        <v>65270</v>
      </c>
      <c r="J33" s="76">
        <v>3412947</v>
      </c>
      <c r="K33" s="76">
        <v>0</v>
      </c>
      <c r="L33" s="77">
        <f t="shared" si="2"/>
        <v>97.4</v>
      </c>
      <c r="M33" s="78">
        <f t="shared" si="2"/>
        <v>17.399999999999999</v>
      </c>
      <c r="N33" s="79">
        <f t="shared" si="2"/>
        <v>89.6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1094769</v>
      </c>
      <c r="D34" s="76">
        <v>109346</v>
      </c>
      <c r="E34" s="76">
        <v>1204115</v>
      </c>
      <c r="F34" s="76">
        <v>0</v>
      </c>
      <c r="G34" s="76">
        <v>0</v>
      </c>
      <c r="H34" s="76">
        <v>1068617</v>
      </c>
      <c r="I34" s="76">
        <v>14602</v>
      </c>
      <c r="J34" s="76">
        <v>1083219</v>
      </c>
      <c r="K34" s="76">
        <v>0</v>
      </c>
      <c r="L34" s="77">
        <f t="shared" si="2"/>
        <v>97.6</v>
      </c>
      <c r="M34" s="78">
        <f t="shared" si="2"/>
        <v>13.4</v>
      </c>
      <c r="N34" s="79">
        <f t="shared" si="2"/>
        <v>90</v>
      </c>
    </row>
    <row r="35" spans="1:14" s="21" customFormat="1" ht="24.95" customHeight="1" x14ac:dyDescent="0.2">
      <c r="A35" s="58"/>
      <c r="B35" s="59" t="s">
        <v>343</v>
      </c>
      <c r="C35" s="85">
        <f t="shared" ref="C35:K35" si="3">SUM(C24:C34)</f>
        <v>20664490</v>
      </c>
      <c r="D35" s="85">
        <f t="shared" si="3"/>
        <v>1386194</v>
      </c>
      <c r="E35" s="85">
        <f t="shared" si="3"/>
        <v>22050684</v>
      </c>
      <c r="F35" s="85">
        <f t="shared" si="3"/>
        <v>0</v>
      </c>
      <c r="G35" s="85">
        <f t="shared" si="3"/>
        <v>0</v>
      </c>
      <c r="H35" s="85">
        <f t="shared" si="3"/>
        <v>20351458</v>
      </c>
      <c r="I35" s="85">
        <f t="shared" si="3"/>
        <v>237392</v>
      </c>
      <c r="J35" s="85">
        <f t="shared" si="3"/>
        <v>20588850</v>
      </c>
      <c r="K35" s="85">
        <f t="shared" si="3"/>
        <v>0</v>
      </c>
      <c r="L35" s="86">
        <f t="shared" si="2"/>
        <v>98.5</v>
      </c>
      <c r="M35" s="87">
        <f t="shared" si="2"/>
        <v>17.100000000000001</v>
      </c>
      <c r="N35" s="88">
        <f t="shared" si="2"/>
        <v>93.4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SUM(C35,C23)</f>
        <v>142227663</v>
      </c>
      <c r="D36" s="89">
        <f t="shared" si="4"/>
        <v>9857020</v>
      </c>
      <c r="E36" s="89">
        <f t="shared" si="4"/>
        <v>152084683</v>
      </c>
      <c r="F36" s="89">
        <f t="shared" si="4"/>
        <v>0</v>
      </c>
      <c r="G36" s="89">
        <f t="shared" si="4"/>
        <v>0</v>
      </c>
      <c r="H36" s="89">
        <f t="shared" si="4"/>
        <v>140116441</v>
      </c>
      <c r="I36" s="89">
        <f t="shared" si="4"/>
        <v>2088597</v>
      </c>
      <c r="J36" s="89">
        <f t="shared" si="4"/>
        <v>142205038</v>
      </c>
      <c r="K36" s="89">
        <f t="shared" si="4"/>
        <v>0</v>
      </c>
      <c r="L36" s="90">
        <f t="shared" si="2"/>
        <v>98.5</v>
      </c>
      <c r="M36" s="91">
        <f t="shared" si="2"/>
        <v>21.2</v>
      </c>
      <c r="N36" s="92">
        <f t="shared" si="2"/>
        <v>93.5</v>
      </c>
    </row>
    <row r="38" spans="1:14" x14ac:dyDescent="0.15">
      <c r="B38" s="1" t="s">
        <v>390</v>
      </c>
      <c r="C38" s="1">
        <v>142227663</v>
      </c>
      <c r="D38" s="1">
        <v>9857020</v>
      </c>
      <c r="E38" s="1">
        <v>152084683</v>
      </c>
      <c r="F38" s="1">
        <v>0</v>
      </c>
      <c r="G38" s="1">
        <v>0</v>
      </c>
      <c r="H38" s="1">
        <v>140116441</v>
      </c>
      <c r="I38" s="1">
        <v>2088597</v>
      </c>
      <c r="J38" s="1">
        <v>142205038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194</v>
      </c>
      <c r="D3" s="8" t="s">
        <v>128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129</v>
      </c>
      <c r="D8" s="41" t="s">
        <v>130</v>
      </c>
      <c r="E8" s="41" t="s">
        <v>131</v>
      </c>
      <c r="F8" s="41" t="s">
        <v>132</v>
      </c>
      <c r="G8" s="41" t="s">
        <v>133</v>
      </c>
      <c r="H8" s="41" t="s">
        <v>134</v>
      </c>
      <c r="I8" s="41" t="s">
        <v>135</v>
      </c>
      <c r="J8" s="41" t="s">
        <v>136</v>
      </c>
      <c r="K8" s="41" t="s">
        <v>137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35647400</v>
      </c>
      <c r="D9" s="130">
        <v>1436288</v>
      </c>
      <c r="E9" s="130">
        <v>37083688</v>
      </c>
      <c r="F9" s="130">
        <v>0</v>
      </c>
      <c r="G9" s="130">
        <v>0</v>
      </c>
      <c r="H9" s="130">
        <v>35260664</v>
      </c>
      <c r="I9" s="130">
        <v>494261</v>
      </c>
      <c r="J9" s="130">
        <v>35754925</v>
      </c>
      <c r="K9" s="130">
        <v>0</v>
      </c>
      <c r="L9" s="72">
        <f t="shared" ref="L9:N31" si="0">IF(C9&gt;0,ROUND(H9/C9*100,1),"-")</f>
        <v>98.9</v>
      </c>
      <c r="M9" s="73">
        <f t="shared" si="0"/>
        <v>34.4</v>
      </c>
      <c r="N9" s="74">
        <f t="shared" si="0"/>
        <v>96.4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8479098</v>
      </c>
      <c r="D10" s="93">
        <v>761957</v>
      </c>
      <c r="E10" s="93">
        <v>9241055</v>
      </c>
      <c r="F10" s="93">
        <v>0</v>
      </c>
      <c r="G10" s="93">
        <v>0</v>
      </c>
      <c r="H10" s="93">
        <v>8331785</v>
      </c>
      <c r="I10" s="93">
        <v>168055</v>
      </c>
      <c r="J10" s="93">
        <v>8499840</v>
      </c>
      <c r="K10" s="93">
        <v>0</v>
      </c>
      <c r="L10" s="77">
        <f t="shared" si="0"/>
        <v>98.3</v>
      </c>
      <c r="M10" s="78">
        <f t="shared" si="0"/>
        <v>22.1</v>
      </c>
      <c r="N10" s="79">
        <f t="shared" si="0"/>
        <v>92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9897703</v>
      </c>
      <c r="D11" s="93">
        <v>755746</v>
      </c>
      <c r="E11" s="93">
        <v>10653449</v>
      </c>
      <c r="F11" s="93">
        <v>0</v>
      </c>
      <c r="G11" s="93">
        <v>0</v>
      </c>
      <c r="H11" s="93">
        <v>9738669</v>
      </c>
      <c r="I11" s="93">
        <v>90937</v>
      </c>
      <c r="J11" s="93">
        <v>9829606</v>
      </c>
      <c r="K11" s="93">
        <v>0</v>
      </c>
      <c r="L11" s="77">
        <f t="shared" si="0"/>
        <v>98.4</v>
      </c>
      <c r="M11" s="78">
        <f t="shared" si="0"/>
        <v>12</v>
      </c>
      <c r="N11" s="79">
        <f t="shared" si="0"/>
        <v>92.3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8127391</v>
      </c>
      <c r="D12" s="93">
        <v>203858</v>
      </c>
      <c r="E12" s="93">
        <v>8331249</v>
      </c>
      <c r="F12" s="93">
        <v>0</v>
      </c>
      <c r="G12" s="93">
        <v>0</v>
      </c>
      <c r="H12" s="93">
        <v>8062174</v>
      </c>
      <c r="I12" s="93">
        <v>40101</v>
      </c>
      <c r="J12" s="93">
        <v>8102275</v>
      </c>
      <c r="K12" s="93">
        <v>0</v>
      </c>
      <c r="L12" s="77">
        <f t="shared" si="0"/>
        <v>99.2</v>
      </c>
      <c r="M12" s="78">
        <f t="shared" si="0"/>
        <v>19.7</v>
      </c>
      <c r="N12" s="79">
        <f t="shared" si="0"/>
        <v>97.3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6641838</v>
      </c>
      <c r="D13" s="93">
        <v>527071</v>
      </c>
      <c r="E13" s="93">
        <v>7168909</v>
      </c>
      <c r="F13" s="93">
        <v>0</v>
      </c>
      <c r="G13" s="93">
        <v>0</v>
      </c>
      <c r="H13" s="93">
        <v>6504194</v>
      </c>
      <c r="I13" s="93">
        <v>101593</v>
      </c>
      <c r="J13" s="93">
        <v>6605787</v>
      </c>
      <c r="K13" s="93">
        <v>0</v>
      </c>
      <c r="L13" s="77">
        <f t="shared" si="0"/>
        <v>97.9</v>
      </c>
      <c r="M13" s="78">
        <f t="shared" si="0"/>
        <v>19.3</v>
      </c>
      <c r="N13" s="79">
        <f t="shared" si="0"/>
        <v>92.1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6641053</v>
      </c>
      <c r="D14" s="93">
        <v>637303</v>
      </c>
      <c r="E14" s="93">
        <v>7278356</v>
      </c>
      <c r="F14" s="93">
        <v>0</v>
      </c>
      <c r="G14" s="93">
        <v>0</v>
      </c>
      <c r="H14" s="93">
        <v>6427833</v>
      </c>
      <c r="I14" s="93">
        <v>172373</v>
      </c>
      <c r="J14" s="93">
        <v>6600206</v>
      </c>
      <c r="K14" s="93">
        <v>0</v>
      </c>
      <c r="L14" s="77">
        <f t="shared" si="0"/>
        <v>96.8</v>
      </c>
      <c r="M14" s="78">
        <f t="shared" si="0"/>
        <v>27</v>
      </c>
      <c r="N14" s="79">
        <f t="shared" si="0"/>
        <v>90.7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12732202</v>
      </c>
      <c r="D15" s="93">
        <v>1106818</v>
      </c>
      <c r="E15" s="93">
        <v>13839020</v>
      </c>
      <c r="F15" s="93">
        <v>0</v>
      </c>
      <c r="G15" s="93">
        <v>0</v>
      </c>
      <c r="H15" s="93">
        <v>12511521</v>
      </c>
      <c r="I15" s="93">
        <v>209552</v>
      </c>
      <c r="J15" s="93">
        <v>12721073</v>
      </c>
      <c r="K15" s="93">
        <v>0</v>
      </c>
      <c r="L15" s="77">
        <f t="shared" si="0"/>
        <v>98.3</v>
      </c>
      <c r="M15" s="78">
        <f t="shared" si="0"/>
        <v>18.899999999999999</v>
      </c>
      <c r="N15" s="79">
        <f t="shared" si="0"/>
        <v>91.9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6302070</v>
      </c>
      <c r="D16" s="93">
        <v>487943</v>
      </c>
      <c r="E16" s="93">
        <v>6790013</v>
      </c>
      <c r="F16" s="93">
        <v>0</v>
      </c>
      <c r="G16" s="93">
        <v>0</v>
      </c>
      <c r="H16" s="93">
        <v>6216537</v>
      </c>
      <c r="I16" s="93">
        <v>91750</v>
      </c>
      <c r="J16" s="93">
        <v>6308287</v>
      </c>
      <c r="K16" s="93">
        <v>0</v>
      </c>
      <c r="L16" s="77">
        <f t="shared" si="0"/>
        <v>98.6</v>
      </c>
      <c r="M16" s="78">
        <f t="shared" si="0"/>
        <v>18.8</v>
      </c>
      <c r="N16" s="79">
        <f t="shared" si="0"/>
        <v>92.9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4995956</v>
      </c>
      <c r="D17" s="93">
        <v>317328</v>
      </c>
      <c r="E17" s="93">
        <v>5313284</v>
      </c>
      <c r="F17" s="93">
        <v>0</v>
      </c>
      <c r="G17" s="93">
        <v>0</v>
      </c>
      <c r="H17" s="93">
        <v>4935754</v>
      </c>
      <c r="I17" s="93">
        <v>88214</v>
      </c>
      <c r="J17" s="93">
        <v>5023968</v>
      </c>
      <c r="K17" s="93">
        <v>0</v>
      </c>
      <c r="L17" s="77">
        <f>IF(C17&gt;0,ROUND(H17/C17*100,1),"-")</f>
        <v>98.8</v>
      </c>
      <c r="M17" s="78">
        <f>IF(D17&gt;0,ROUND(I17/D17*100,1),"-")</f>
        <v>27.8</v>
      </c>
      <c r="N17" s="79">
        <f>IF(E17&gt;0,ROUND(J17/E17*100,1),"-")</f>
        <v>94.6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2212804</v>
      </c>
      <c r="D18" s="93">
        <v>190510</v>
      </c>
      <c r="E18" s="93">
        <v>2403314</v>
      </c>
      <c r="F18" s="93">
        <v>0</v>
      </c>
      <c r="G18" s="93">
        <v>0</v>
      </c>
      <c r="H18" s="93">
        <v>2183722</v>
      </c>
      <c r="I18" s="93">
        <v>51914</v>
      </c>
      <c r="J18" s="93">
        <v>2235636</v>
      </c>
      <c r="K18" s="93">
        <v>0</v>
      </c>
      <c r="L18" s="77">
        <f t="shared" si="0"/>
        <v>98.7</v>
      </c>
      <c r="M18" s="78">
        <f t="shared" si="0"/>
        <v>27.3</v>
      </c>
      <c r="N18" s="79">
        <f t="shared" si="0"/>
        <v>93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9490394</v>
      </c>
      <c r="D19" s="93">
        <v>1039104</v>
      </c>
      <c r="E19" s="93">
        <v>10529498</v>
      </c>
      <c r="F19" s="93">
        <v>0</v>
      </c>
      <c r="G19" s="93">
        <v>0</v>
      </c>
      <c r="H19" s="93">
        <v>9315485</v>
      </c>
      <c r="I19" s="93">
        <v>186478</v>
      </c>
      <c r="J19" s="93">
        <v>9501963</v>
      </c>
      <c r="K19" s="93">
        <v>0</v>
      </c>
      <c r="L19" s="77">
        <f t="shared" si="0"/>
        <v>98.2</v>
      </c>
      <c r="M19" s="78">
        <f t="shared" si="0"/>
        <v>17.899999999999999</v>
      </c>
      <c r="N19" s="79">
        <f t="shared" si="0"/>
        <v>90.2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3486942</v>
      </c>
      <c r="D20" s="93">
        <v>299092</v>
      </c>
      <c r="E20" s="93">
        <v>3786034</v>
      </c>
      <c r="F20" s="93">
        <v>0</v>
      </c>
      <c r="G20" s="93">
        <v>0</v>
      </c>
      <c r="H20" s="93">
        <v>3461592</v>
      </c>
      <c r="I20" s="93">
        <v>78685</v>
      </c>
      <c r="J20" s="93">
        <v>3540277</v>
      </c>
      <c r="K20" s="93">
        <v>0</v>
      </c>
      <c r="L20" s="80">
        <f t="shared" si="0"/>
        <v>99.3</v>
      </c>
      <c r="M20" s="81">
        <f t="shared" si="0"/>
        <v>26.3</v>
      </c>
      <c r="N20" s="82">
        <f t="shared" si="0"/>
        <v>93.5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1667503</v>
      </c>
      <c r="D21" s="93">
        <v>488361</v>
      </c>
      <c r="E21" s="93">
        <v>2155864</v>
      </c>
      <c r="F21" s="93">
        <v>0</v>
      </c>
      <c r="G21" s="93">
        <v>0</v>
      </c>
      <c r="H21" s="93">
        <v>1613418</v>
      </c>
      <c r="I21" s="93">
        <v>28677</v>
      </c>
      <c r="J21" s="93">
        <v>1642095</v>
      </c>
      <c r="K21" s="93">
        <v>0</v>
      </c>
      <c r="L21" s="77">
        <f t="shared" si="0"/>
        <v>96.8</v>
      </c>
      <c r="M21" s="78">
        <f t="shared" si="0"/>
        <v>5.9</v>
      </c>
      <c r="N21" s="79">
        <f t="shared" si="0"/>
        <v>76.2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4061095</v>
      </c>
      <c r="D22" s="94">
        <v>219447</v>
      </c>
      <c r="E22" s="94">
        <v>4280542</v>
      </c>
      <c r="F22" s="94">
        <v>0</v>
      </c>
      <c r="G22" s="94">
        <v>0</v>
      </c>
      <c r="H22" s="94">
        <v>4021911</v>
      </c>
      <c r="I22" s="94">
        <v>48615</v>
      </c>
      <c r="J22" s="94">
        <v>4070526</v>
      </c>
      <c r="K22" s="94">
        <v>0</v>
      </c>
      <c r="L22" s="95">
        <f t="shared" si="0"/>
        <v>99</v>
      </c>
      <c r="M22" s="96">
        <f t="shared" si="0"/>
        <v>22.2</v>
      </c>
      <c r="N22" s="97">
        <f t="shared" si="0"/>
        <v>95.1</v>
      </c>
    </row>
    <row r="23" spans="1:14" s="21" customFormat="1" ht="24.95" customHeight="1" x14ac:dyDescent="0.2">
      <c r="A23" s="58"/>
      <c r="B23" s="59" t="s">
        <v>344</v>
      </c>
      <c r="C23" s="85">
        <f t="shared" ref="C23:K23" si="1">SUM(C9:C22)</f>
        <v>120383449</v>
      </c>
      <c r="D23" s="85">
        <f t="shared" si="1"/>
        <v>8470826</v>
      </c>
      <c r="E23" s="85">
        <f t="shared" si="1"/>
        <v>128854275</v>
      </c>
      <c r="F23" s="85">
        <f t="shared" si="1"/>
        <v>0</v>
      </c>
      <c r="G23" s="85">
        <f t="shared" si="1"/>
        <v>0</v>
      </c>
      <c r="H23" s="85">
        <f t="shared" si="1"/>
        <v>118585259</v>
      </c>
      <c r="I23" s="85">
        <f t="shared" si="1"/>
        <v>1851205</v>
      </c>
      <c r="J23" s="85">
        <f t="shared" si="1"/>
        <v>120436464</v>
      </c>
      <c r="K23" s="85">
        <f t="shared" si="1"/>
        <v>0</v>
      </c>
      <c r="L23" s="86">
        <f t="shared" si="0"/>
        <v>98.5</v>
      </c>
      <c r="M23" s="87">
        <f t="shared" si="0"/>
        <v>21.9</v>
      </c>
      <c r="N23" s="88">
        <f t="shared" si="0"/>
        <v>93.5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3055952</v>
      </c>
      <c r="D24" s="71">
        <v>127371</v>
      </c>
      <c r="E24" s="71">
        <v>3183323</v>
      </c>
      <c r="F24" s="71">
        <v>0</v>
      </c>
      <c r="G24" s="71">
        <v>0</v>
      </c>
      <c r="H24" s="71">
        <v>3015676</v>
      </c>
      <c r="I24" s="71">
        <v>20632</v>
      </c>
      <c r="J24" s="71">
        <v>3036308</v>
      </c>
      <c r="K24" s="71">
        <v>0</v>
      </c>
      <c r="L24" s="72">
        <f t="shared" si="0"/>
        <v>98.7</v>
      </c>
      <c r="M24" s="73">
        <f t="shared" si="0"/>
        <v>16.2</v>
      </c>
      <c r="N24" s="74">
        <f t="shared" si="0"/>
        <v>95.4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1112947</v>
      </c>
      <c r="D25" s="76">
        <v>190279</v>
      </c>
      <c r="E25" s="76">
        <v>1303226</v>
      </c>
      <c r="F25" s="76">
        <v>0</v>
      </c>
      <c r="G25" s="76">
        <v>0</v>
      </c>
      <c r="H25" s="76">
        <v>1086503</v>
      </c>
      <c r="I25" s="76">
        <v>26789</v>
      </c>
      <c r="J25" s="76">
        <v>1113292</v>
      </c>
      <c r="K25" s="76">
        <v>0</v>
      </c>
      <c r="L25" s="77">
        <f t="shared" si="0"/>
        <v>97.6</v>
      </c>
      <c r="M25" s="78">
        <f t="shared" si="0"/>
        <v>14.1</v>
      </c>
      <c r="N25" s="79">
        <f t="shared" si="0"/>
        <v>85.4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906011</v>
      </c>
      <c r="D26" s="76">
        <v>56205</v>
      </c>
      <c r="E26" s="76">
        <v>962216</v>
      </c>
      <c r="F26" s="76">
        <v>0</v>
      </c>
      <c r="G26" s="76">
        <v>0</v>
      </c>
      <c r="H26" s="76">
        <v>885255</v>
      </c>
      <c r="I26" s="76">
        <v>10128</v>
      </c>
      <c r="J26" s="76">
        <v>895383</v>
      </c>
      <c r="K26" s="76">
        <v>0</v>
      </c>
      <c r="L26" s="77">
        <f t="shared" si="0"/>
        <v>97.7</v>
      </c>
      <c r="M26" s="78">
        <f t="shared" si="0"/>
        <v>18</v>
      </c>
      <c r="N26" s="79">
        <f t="shared" si="0"/>
        <v>93.1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1062623</v>
      </c>
      <c r="D27" s="76">
        <v>77732</v>
      </c>
      <c r="E27" s="76">
        <v>1140355</v>
      </c>
      <c r="F27" s="76">
        <v>0</v>
      </c>
      <c r="G27" s="76">
        <v>0</v>
      </c>
      <c r="H27" s="76">
        <v>1051845</v>
      </c>
      <c r="I27" s="76">
        <v>6985</v>
      </c>
      <c r="J27" s="76">
        <v>1058830</v>
      </c>
      <c r="K27" s="76">
        <v>0</v>
      </c>
      <c r="L27" s="77">
        <f t="shared" si="0"/>
        <v>99</v>
      </c>
      <c r="M27" s="78">
        <f t="shared" si="0"/>
        <v>9</v>
      </c>
      <c r="N27" s="79">
        <f t="shared" si="0"/>
        <v>92.9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3014248</v>
      </c>
      <c r="D28" s="76">
        <v>87561</v>
      </c>
      <c r="E28" s="76">
        <v>3101809</v>
      </c>
      <c r="F28" s="76">
        <v>0</v>
      </c>
      <c r="G28" s="76">
        <v>0</v>
      </c>
      <c r="H28" s="76">
        <v>2998655</v>
      </c>
      <c r="I28" s="76">
        <v>16746</v>
      </c>
      <c r="J28" s="76">
        <v>3015401</v>
      </c>
      <c r="K28" s="76">
        <v>0</v>
      </c>
      <c r="L28" s="77">
        <f t="shared" si="0"/>
        <v>99.5</v>
      </c>
      <c r="M28" s="78">
        <f t="shared" si="0"/>
        <v>19.100000000000001</v>
      </c>
      <c r="N28" s="79">
        <f t="shared" si="0"/>
        <v>97.2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2366921</v>
      </c>
      <c r="D29" s="76">
        <v>210203</v>
      </c>
      <c r="E29" s="76">
        <v>2577124</v>
      </c>
      <c r="F29" s="76">
        <v>0</v>
      </c>
      <c r="G29" s="76">
        <v>0</v>
      </c>
      <c r="H29" s="76">
        <v>2322189</v>
      </c>
      <c r="I29" s="76">
        <v>40098</v>
      </c>
      <c r="J29" s="76">
        <v>2362287</v>
      </c>
      <c r="K29" s="76">
        <v>0</v>
      </c>
      <c r="L29" s="77">
        <f t="shared" si="0"/>
        <v>98.1</v>
      </c>
      <c r="M29" s="78">
        <f t="shared" si="0"/>
        <v>19.100000000000001</v>
      </c>
      <c r="N29" s="79">
        <f t="shared" si="0"/>
        <v>91.7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1721843</v>
      </c>
      <c r="D30" s="76">
        <v>46310</v>
      </c>
      <c r="E30" s="76">
        <v>1768153</v>
      </c>
      <c r="F30" s="76">
        <v>0</v>
      </c>
      <c r="G30" s="76">
        <v>0</v>
      </c>
      <c r="H30" s="76">
        <v>1710473</v>
      </c>
      <c r="I30" s="76">
        <v>5229</v>
      </c>
      <c r="J30" s="76">
        <v>1715702</v>
      </c>
      <c r="K30" s="76">
        <v>0</v>
      </c>
      <c r="L30" s="77">
        <f t="shared" si="0"/>
        <v>99.3</v>
      </c>
      <c r="M30" s="78">
        <f t="shared" si="0"/>
        <v>11.3</v>
      </c>
      <c r="N30" s="79">
        <f t="shared" si="0"/>
        <v>97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811717</v>
      </c>
      <c r="D31" s="76">
        <v>52982</v>
      </c>
      <c r="E31" s="76">
        <v>864699</v>
      </c>
      <c r="F31" s="76">
        <v>0</v>
      </c>
      <c r="G31" s="76">
        <v>0</v>
      </c>
      <c r="H31" s="76">
        <v>803080</v>
      </c>
      <c r="I31" s="76">
        <v>12724</v>
      </c>
      <c r="J31" s="76">
        <v>815804</v>
      </c>
      <c r="K31" s="76">
        <v>0</v>
      </c>
      <c r="L31" s="77">
        <f t="shared" si="0"/>
        <v>98.9</v>
      </c>
      <c r="M31" s="78">
        <f t="shared" si="0"/>
        <v>24</v>
      </c>
      <c r="N31" s="79">
        <f t="shared" si="0"/>
        <v>94.3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1993766</v>
      </c>
      <c r="D32" s="76">
        <v>54067</v>
      </c>
      <c r="E32" s="76">
        <v>2047833</v>
      </c>
      <c r="F32" s="76">
        <v>0</v>
      </c>
      <c r="G32" s="76">
        <v>0</v>
      </c>
      <c r="H32" s="76">
        <v>1974571</v>
      </c>
      <c r="I32" s="76">
        <v>18189</v>
      </c>
      <c r="J32" s="76">
        <v>1992760</v>
      </c>
      <c r="K32" s="76">
        <v>0</v>
      </c>
      <c r="L32" s="77">
        <f t="shared" ref="L32:N36" si="2">IF(C32&gt;0,ROUND(H32/C32*100,1),"-")</f>
        <v>99</v>
      </c>
      <c r="M32" s="78">
        <f t="shared" si="2"/>
        <v>33.6</v>
      </c>
      <c r="N32" s="79">
        <f t="shared" si="2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3428809</v>
      </c>
      <c r="D33" s="76">
        <v>374138</v>
      </c>
      <c r="E33" s="76">
        <v>3802947</v>
      </c>
      <c r="F33" s="76">
        <v>0</v>
      </c>
      <c r="G33" s="76">
        <v>0</v>
      </c>
      <c r="H33" s="76">
        <v>3339710</v>
      </c>
      <c r="I33" s="76">
        <v>65270</v>
      </c>
      <c r="J33" s="76">
        <v>3404980</v>
      </c>
      <c r="K33" s="76">
        <v>0</v>
      </c>
      <c r="L33" s="77">
        <f t="shared" si="2"/>
        <v>97.4</v>
      </c>
      <c r="M33" s="78">
        <f t="shared" si="2"/>
        <v>17.399999999999999</v>
      </c>
      <c r="N33" s="79">
        <f t="shared" si="2"/>
        <v>89.5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1086326</v>
      </c>
      <c r="D34" s="76">
        <v>109346</v>
      </c>
      <c r="E34" s="76">
        <v>1195672</v>
      </c>
      <c r="F34" s="76">
        <v>0</v>
      </c>
      <c r="G34" s="76">
        <v>0</v>
      </c>
      <c r="H34" s="76">
        <v>1060174</v>
      </c>
      <c r="I34" s="76">
        <v>14602</v>
      </c>
      <c r="J34" s="76">
        <v>1074776</v>
      </c>
      <c r="K34" s="76">
        <v>0</v>
      </c>
      <c r="L34" s="77">
        <f t="shared" si="2"/>
        <v>97.6</v>
      </c>
      <c r="M34" s="78">
        <f t="shared" si="2"/>
        <v>13.4</v>
      </c>
      <c r="N34" s="79">
        <f t="shared" si="2"/>
        <v>89.9</v>
      </c>
    </row>
    <row r="35" spans="1:14" s="21" customFormat="1" ht="24.95" customHeight="1" x14ac:dyDescent="0.2">
      <c r="A35" s="58"/>
      <c r="B35" s="59" t="s">
        <v>343</v>
      </c>
      <c r="C35" s="85">
        <f t="shared" ref="C35:K35" si="3">SUM(C24:C34)</f>
        <v>20561163</v>
      </c>
      <c r="D35" s="85">
        <f t="shared" si="3"/>
        <v>1386194</v>
      </c>
      <c r="E35" s="85">
        <f t="shared" si="3"/>
        <v>21947357</v>
      </c>
      <c r="F35" s="85">
        <f t="shared" si="3"/>
        <v>0</v>
      </c>
      <c r="G35" s="85">
        <f t="shared" si="3"/>
        <v>0</v>
      </c>
      <c r="H35" s="85">
        <f t="shared" si="3"/>
        <v>20248131</v>
      </c>
      <c r="I35" s="85">
        <f t="shared" si="3"/>
        <v>237392</v>
      </c>
      <c r="J35" s="85">
        <f t="shared" si="3"/>
        <v>20485523</v>
      </c>
      <c r="K35" s="85">
        <f t="shared" si="3"/>
        <v>0</v>
      </c>
      <c r="L35" s="86">
        <f t="shared" si="2"/>
        <v>98.5</v>
      </c>
      <c r="M35" s="87">
        <f t="shared" si="2"/>
        <v>17.100000000000001</v>
      </c>
      <c r="N35" s="88">
        <f t="shared" si="2"/>
        <v>93.3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SUM(C35,C23)</f>
        <v>140944612</v>
      </c>
      <c r="D36" s="89">
        <f t="shared" si="4"/>
        <v>9857020</v>
      </c>
      <c r="E36" s="89">
        <f t="shared" si="4"/>
        <v>150801632</v>
      </c>
      <c r="F36" s="89">
        <f t="shared" si="4"/>
        <v>0</v>
      </c>
      <c r="G36" s="89">
        <f t="shared" si="4"/>
        <v>0</v>
      </c>
      <c r="H36" s="89">
        <f t="shared" si="4"/>
        <v>138833390</v>
      </c>
      <c r="I36" s="89">
        <f t="shared" si="4"/>
        <v>2088597</v>
      </c>
      <c r="J36" s="89">
        <f t="shared" si="4"/>
        <v>140921987</v>
      </c>
      <c r="K36" s="89">
        <f t="shared" si="4"/>
        <v>0</v>
      </c>
      <c r="L36" s="90">
        <f t="shared" si="2"/>
        <v>98.5</v>
      </c>
      <c r="M36" s="91">
        <f t="shared" si="2"/>
        <v>21.2</v>
      </c>
      <c r="N36" s="92">
        <f t="shared" si="2"/>
        <v>93.4</v>
      </c>
    </row>
    <row r="38" spans="1:14" x14ac:dyDescent="0.15">
      <c r="B38" s="1" t="s">
        <v>390</v>
      </c>
      <c r="C38" s="1">
        <v>140944612</v>
      </c>
      <c r="D38" s="1">
        <v>9857020</v>
      </c>
      <c r="E38" s="1">
        <v>150801632</v>
      </c>
      <c r="F38" s="1">
        <v>0</v>
      </c>
      <c r="G38" s="1">
        <v>0</v>
      </c>
      <c r="H38" s="1">
        <v>138833390</v>
      </c>
      <c r="I38" s="1">
        <v>2088597</v>
      </c>
      <c r="J38" s="1">
        <v>140921987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195</v>
      </c>
      <c r="D3" s="8" t="s">
        <v>361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138</v>
      </c>
      <c r="D8" s="41" t="s">
        <v>139</v>
      </c>
      <c r="E8" s="41" t="s">
        <v>140</v>
      </c>
      <c r="F8" s="41" t="s">
        <v>141</v>
      </c>
      <c r="G8" s="41" t="s">
        <v>142</v>
      </c>
      <c r="H8" s="41" t="s">
        <v>143</v>
      </c>
      <c r="I8" s="41" t="s">
        <v>144</v>
      </c>
      <c r="J8" s="41" t="s">
        <v>145</v>
      </c>
      <c r="K8" s="41" t="s">
        <v>146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13220130</v>
      </c>
      <c r="D9" s="130">
        <v>632604</v>
      </c>
      <c r="E9" s="130">
        <v>13852734</v>
      </c>
      <c r="F9" s="130">
        <v>0</v>
      </c>
      <c r="G9" s="130">
        <v>0</v>
      </c>
      <c r="H9" s="130">
        <v>13050019</v>
      </c>
      <c r="I9" s="130">
        <v>216876</v>
      </c>
      <c r="J9" s="130">
        <v>13266895</v>
      </c>
      <c r="K9" s="130">
        <v>0</v>
      </c>
      <c r="L9" s="72">
        <f t="shared" ref="L9:N31" si="0">IF(C9&gt;0,ROUND(H9/C9*100,1),"-")</f>
        <v>98.7</v>
      </c>
      <c r="M9" s="73">
        <f t="shared" si="0"/>
        <v>34.299999999999997</v>
      </c>
      <c r="N9" s="74">
        <f t="shared" si="0"/>
        <v>95.8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2964337</v>
      </c>
      <c r="D10" s="93">
        <v>266384</v>
      </c>
      <c r="E10" s="93">
        <v>3230721</v>
      </c>
      <c r="F10" s="93">
        <v>0</v>
      </c>
      <c r="G10" s="93">
        <v>0</v>
      </c>
      <c r="H10" s="93">
        <v>2912836</v>
      </c>
      <c r="I10" s="93">
        <v>58753</v>
      </c>
      <c r="J10" s="93">
        <v>2971589</v>
      </c>
      <c r="K10" s="93">
        <v>0</v>
      </c>
      <c r="L10" s="77">
        <f t="shared" si="0"/>
        <v>98.3</v>
      </c>
      <c r="M10" s="78">
        <f t="shared" si="0"/>
        <v>22.1</v>
      </c>
      <c r="N10" s="79">
        <f t="shared" si="0"/>
        <v>92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3176620</v>
      </c>
      <c r="D11" s="93">
        <v>242553</v>
      </c>
      <c r="E11" s="93">
        <v>3419173</v>
      </c>
      <c r="F11" s="93">
        <v>0</v>
      </c>
      <c r="G11" s="93">
        <v>0</v>
      </c>
      <c r="H11" s="93">
        <v>3125578</v>
      </c>
      <c r="I11" s="93">
        <v>29186</v>
      </c>
      <c r="J11" s="93">
        <v>3154764</v>
      </c>
      <c r="K11" s="93">
        <v>0</v>
      </c>
      <c r="L11" s="77">
        <f t="shared" si="0"/>
        <v>98.4</v>
      </c>
      <c r="M11" s="78">
        <f t="shared" si="0"/>
        <v>12</v>
      </c>
      <c r="N11" s="79">
        <f t="shared" si="0"/>
        <v>92.3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2899440</v>
      </c>
      <c r="D12" s="93">
        <v>75630</v>
      </c>
      <c r="E12" s="93">
        <v>2975070</v>
      </c>
      <c r="F12" s="93">
        <v>0</v>
      </c>
      <c r="G12" s="93">
        <v>0</v>
      </c>
      <c r="H12" s="93">
        <v>2875245</v>
      </c>
      <c r="I12" s="93">
        <v>14877</v>
      </c>
      <c r="J12" s="93">
        <v>2890122</v>
      </c>
      <c r="K12" s="93">
        <v>0</v>
      </c>
      <c r="L12" s="77">
        <f t="shared" si="0"/>
        <v>99.2</v>
      </c>
      <c r="M12" s="78">
        <f t="shared" si="0"/>
        <v>19.7</v>
      </c>
      <c r="N12" s="79">
        <f t="shared" si="0"/>
        <v>97.1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2395338</v>
      </c>
      <c r="D13" s="93">
        <v>190085</v>
      </c>
      <c r="E13" s="93">
        <v>2585423</v>
      </c>
      <c r="F13" s="93">
        <v>0</v>
      </c>
      <c r="G13" s="93">
        <v>0</v>
      </c>
      <c r="H13" s="93">
        <v>2345698</v>
      </c>
      <c r="I13" s="93">
        <v>36639</v>
      </c>
      <c r="J13" s="93">
        <v>2382337</v>
      </c>
      <c r="K13" s="93">
        <v>0</v>
      </c>
      <c r="L13" s="77">
        <f t="shared" si="0"/>
        <v>97.9</v>
      </c>
      <c r="M13" s="78">
        <f t="shared" si="0"/>
        <v>19.3</v>
      </c>
      <c r="N13" s="79">
        <f t="shared" si="0"/>
        <v>92.1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1677634</v>
      </c>
      <c r="D14" s="93">
        <v>200368</v>
      </c>
      <c r="E14" s="93">
        <v>1878002</v>
      </c>
      <c r="F14" s="93">
        <v>0</v>
      </c>
      <c r="G14" s="93">
        <v>0</v>
      </c>
      <c r="H14" s="93">
        <v>1610598</v>
      </c>
      <c r="I14" s="93">
        <v>54194</v>
      </c>
      <c r="J14" s="93">
        <v>1664792</v>
      </c>
      <c r="K14" s="93">
        <v>0</v>
      </c>
      <c r="L14" s="77">
        <f t="shared" si="0"/>
        <v>96</v>
      </c>
      <c r="M14" s="78">
        <f t="shared" si="0"/>
        <v>27</v>
      </c>
      <c r="N14" s="79">
        <f t="shared" si="0"/>
        <v>88.6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4080645</v>
      </c>
      <c r="D15" s="93">
        <v>354733</v>
      </c>
      <c r="E15" s="93">
        <v>4435378</v>
      </c>
      <c r="F15" s="93">
        <v>0</v>
      </c>
      <c r="G15" s="93">
        <v>0</v>
      </c>
      <c r="H15" s="93">
        <v>4009850</v>
      </c>
      <c r="I15" s="93">
        <v>67161</v>
      </c>
      <c r="J15" s="93">
        <v>4077011</v>
      </c>
      <c r="K15" s="93">
        <v>0</v>
      </c>
      <c r="L15" s="77">
        <f t="shared" si="0"/>
        <v>98.3</v>
      </c>
      <c r="M15" s="78">
        <f t="shared" si="0"/>
        <v>18.899999999999999</v>
      </c>
      <c r="N15" s="79">
        <f t="shared" si="0"/>
        <v>91.9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1985415</v>
      </c>
      <c r="D16" s="93">
        <v>153722</v>
      </c>
      <c r="E16" s="93">
        <v>2139137</v>
      </c>
      <c r="F16" s="93">
        <v>0</v>
      </c>
      <c r="G16" s="93">
        <v>0</v>
      </c>
      <c r="H16" s="93">
        <v>1958469</v>
      </c>
      <c r="I16" s="93">
        <v>28905</v>
      </c>
      <c r="J16" s="93">
        <v>1987374</v>
      </c>
      <c r="K16" s="93">
        <v>0</v>
      </c>
      <c r="L16" s="77">
        <f t="shared" si="0"/>
        <v>98.6</v>
      </c>
      <c r="M16" s="78">
        <f t="shared" si="0"/>
        <v>18.8</v>
      </c>
      <c r="N16" s="79">
        <f t="shared" si="0"/>
        <v>92.9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1398816</v>
      </c>
      <c r="D17" s="93">
        <v>88849</v>
      </c>
      <c r="E17" s="93">
        <v>1487665</v>
      </c>
      <c r="F17" s="93">
        <v>0</v>
      </c>
      <c r="G17" s="93">
        <v>0</v>
      </c>
      <c r="H17" s="93">
        <v>1381961</v>
      </c>
      <c r="I17" s="93">
        <v>24699</v>
      </c>
      <c r="J17" s="93">
        <v>1406660</v>
      </c>
      <c r="K17" s="93">
        <v>0</v>
      </c>
      <c r="L17" s="77">
        <f>IF(C17&gt;0,ROUND(H17/C17*100,1),"-")</f>
        <v>98.8</v>
      </c>
      <c r="M17" s="78">
        <f>IF(D17&gt;0,ROUND(I17/D17*100,1),"-")</f>
        <v>27.8</v>
      </c>
      <c r="N17" s="79">
        <f>IF(E17&gt;0,ROUND(J17/E17*100,1),"-")</f>
        <v>94.6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621798</v>
      </c>
      <c r="D18" s="93">
        <v>53533</v>
      </c>
      <c r="E18" s="93">
        <v>675331</v>
      </c>
      <c r="F18" s="93">
        <v>0</v>
      </c>
      <c r="G18" s="93">
        <v>0</v>
      </c>
      <c r="H18" s="93">
        <v>613626</v>
      </c>
      <c r="I18" s="93">
        <v>14588</v>
      </c>
      <c r="J18" s="93">
        <v>628214</v>
      </c>
      <c r="K18" s="93">
        <v>0</v>
      </c>
      <c r="L18" s="77">
        <f t="shared" si="0"/>
        <v>98.7</v>
      </c>
      <c r="M18" s="78">
        <f t="shared" si="0"/>
        <v>27.3</v>
      </c>
      <c r="N18" s="79">
        <f t="shared" si="0"/>
        <v>93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2623530</v>
      </c>
      <c r="D19" s="93">
        <v>287250</v>
      </c>
      <c r="E19" s="93">
        <v>2910780</v>
      </c>
      <c r="F19" s="93">
        <v>0</v>
      </c>
      <c r="G19" s="93">
        <v>0</v>
      </c>
      <c r="H19" s="93">
        <v>2575178</v>
      </c>
      <c r="I19" s="93">
        <v>51550</v>
      </c>
      <c r="J19" s="93">
        <v>2626728</v>
      </c>
      <c r="K19" s="93">
        <v>0</v>
      </c>
      <c r="L19" s="77">
        <f t="shared" si="0"/>
        <v>98.2</v>
      </c>
      <c r="M19" s="78">
        <f t="shared" si="0"/>
        <v>17.899999999999999</v>
      </c>
      <c r="N19" s="79">
        <f t="shared" si="0"/>
        <v>90.2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993301</v>
      </c>
      <c r="D20" s="93">
        <v>89827</v>
      </c>
      <c r="E20" s="93">
        <v>1083128</v>
      </c>
      <c r="F20" s="93">
        <v>0</v>
      </c>
      <c r="G20" s="93">
        <v>0</v>
      </c>
      <c r="H20" s="93">
        <v>986080</v>
      </c>
      <c r="I20" s="93">
        <v>23632</v>
      </c>
      <c r="J20" s="93">
        <v>1009712</v>
      </c>
      <c r="K20" s="93">
        <v>0</v>
      </c>
      <c r="L20" s="80">
        <f t="shared" si="0"/>
        <v>99.3</v>
      </c>
      <c r="M20" s="81">
        <f t="shared" si="0"/>
        <v>26.3</v>
      </c>
      <c r="N20" s="82">
        <f t="shared" si="0"/>
        <v>93.2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478543</v>
      </c>
      <c r="D21" s="93">
        <v>130780</v>
      </c>
      <c r="E21" s="93">
        <v>609323</v>
      </c>
      <c r="F21" s="93">
        <v>0</v>
      </c>
      <c r="G21" s="93">
        <v>0</v>
      </c>
      <c r="H21" s="93">
        <v>463021</v>
      </c>
      <c r="I21" s="93">
        <v>7680</v>
      </c>
      <c r="J21" s="93">
        <v>470701</v>
      </c>
      <c r="K21" s="93">
        <v>0</v>
      </c>
      <c r="L21" s="77">
        <f t="shared" si="0"/>
        <v>96.8</v>
      </c>
      <c r="M21" s="78">
        <f t="shared" si="0"/>
        <v>5.9</v>
      </c>
      <c r="N21" s="79">
        <f t="shared" si="0"/>
        <v>77.2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1443499</v>
      </c>
      <c r="D22" s="94">
        <v>78002</v>
      </c>
      <c r="E22" s="94">
        <v>1521501</v>
      </c>
      <c r="F22" s="94">
        <v>0</v>
      </c>
      <c r="G22" s="94">
        <v>0</v>
      </c>
      <c r="H22" s="94">
        <v>1429572</v>
      </c>
      <c r="I22" s="94">
        <v>17280</v>
      </c>
      <c r="J22" s="94">
        <v>1446852</v>
      </c>
      <c r="K22" s="94">
        <v>0</v>
      </c>
      <c r="L22" s="95">
        <f t="shared" si="0"/>
        <v>99</v>
      </c>
      <c r="M22" s="96">
        <f t="shared" si="0"/>
        <v>22.2</v>
      </c>
      <c r="N22" s="97">
        <f t="shared" si="0"/>
        <v>95.1</v>
      </c>
    </row>
    <row r="23" spans="1:14" s="21" customFormat="1" ht="24.95" customHeight="1" x14ac:dyDescent="0.2">
      <c r="A23" s="58"/>
      <c r="B23" s="59" t="s">
        <v>344</v>
      </c>
      <c r="C23" s="85">
        <f t="shared" ref="C23:K23" si="1">SUM(C9:C22)</f>
        <v>39959046</v>
      </c>
      <c r="D23" s="85">
        <f t="shared" si="1"/>
        <v>2844320</v>
      </c>
      <c r="E23" s="85">
        <f t="shared" si="1"/>
        <v>42803366</v>
      </c>
      <c r="F23" s="85">
        <f t="shared" si="1"/>
        <v>0</v>
      </c>
      <c r="G23" s="85">
        <f t="shared" si="1"/>
        <v>0</v>
      </c>
      <c r="H23" s="85">
        <f t="shared" si="1"/>
        <v>39337731</v>
      </c>
      <c r="I23" s="85">
        <f t="shared" si="1"/>
        <v>646020</v>
      </c>
      <c r="J23" s="85">
        <f t="shared" si="1"/>
        <v>39983751</v>
      </c>
      <c r="K23" s="85">
        <f t="shared" si="1"/>
        <v>0</v>
      </c>
      <c r="L23" s="86">
        <f t="shared" si="0"/>
        <v>98.4</v>
      </c>
      <c r="M23" s="87">
        <f t="shared" si="0"/>
        <v>22.7</v>
      </c>
      <c r="N23" s="88">
        <f t="shared" si="0"/>
        <v>93.4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1012123</v>
      </c>
      <c r="D24" s="71">
        <v>42185</v>
      </c>
      <c r="E24" s="71">
        <v>1054308</v>
      </c>
      <c r="F24" s="71">
        <v>0</v>
      </c>
      <c r="G24" s="71">
        <v>0</v>
      </c>
      <c r="H24" s="71">
        <v>998784</v>
      </c>
      <c r="I24" s="71">
        <v>6833</v>
      </c>
      <c r="J24" s="71">
        <v>1005617</v>
      </c>
      <c r="K24" s="71">
        <v>0</v>
      </c>
      <c r="L24" s="72">
        <f t="shared" si="0"/>
        <v>98.7</v>
      </c>
      <c r="M24" s="73">
        <f t="shared" si="0"/>
        <v>16.2</v>
      </c>
      <c r="N24" s="74">
        <f t="shared" si="0"/>
        <v>95.4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393872</v>
      </c>
      <c r="D25" s="76">
        <v>67340</v>
      </c>
      <c r="E25" s="76">
        <v>461212</v>
      </c>
      <c r="F25" s="76">
        <v>0</v>
      </c>
      <c r="G25" s="76">
        <v>0</v>
      </c>
      <c r="H25" s="76">
        <v>384513</v>
      </c>
      <c r="I25" s="76">
        <v>9481</v>
      </c>
      <c r="J25" s="76">
        <v>393994</v>
      </c>
      <c r="K25" s="76">
        <v>0</v>
      </c>
      <c r="L25" s="77">
        <f t="shared" si="0"/>
        <v>97.6</v>
      </c>
      <c r="M25" s="78">
        <f t="shared" si="0"/>
        <v>14.1</v>
      </c>
      <c r="N25" s="79">
        <f t="shared" si="0"/>
        <v>85.4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221067</v>
      </c>
      <c r="D26" s="76">
        <v>13714</v>
      </c>
      <c r="E26" s="76">
        <v>234781</v>
      </c>
      <c r="F26" s="76">
        <v>0</v>
      </c>
      <c r="G26" s="76">
        <v>0</v>
      </c>
      <c r="H26" s="76">
        <v>216002</v>
      </c>
      <c r="I26" s="76">
        <v>2471</v>
      </c>
      <c r="J26" s="76">
        <v>218473</v>
      </c>
      <c r="K26" s="76">
        <v>0</v>
      </c>
      <c r="L26" s="77">
        <f t="shared" si="0"/>
        <v>97.7</v>
      </c>
      <c r="M26" s="78">
        <f t="shared" si="0"/>
        <v>18</v>
      </c>
      <c r="N26" s="79">
        <f t="shared" si="0"/>
        <v>93.1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227834</v>
      </c>
      <c r="D27" s="76">
        <v>20008</v>
      </c>
      <c r="E27" s="76">
        <v>247842</v>
      </c>
      <c r="F27" s="76">
        <v>0</v>
      </c>
      <c r="G27" s="76">
        <v>0</v>
      </c>
      <c r="H27" s="76">
        <v>225523</v>
      </c>
      <c r="I27" s="76">
        <v>1798</v>
      </c>
      <c r="J27" s="76">
        <v>227321</v>
      </c>
      <c r="K27" s="76">
        <v>0</v>
      </c>
      <c r="L27" s="77">
        <f t="shared" si="0"/>
        <v>99</v>
      </c>
      <c r="M27" s="78">
        <f t="shared" si="0"/>
        <v>9</v>
      </c>
      <c r="N27" s="79">
        <f t="shared" si="0"/>
        <v>91.7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533129</v>
      </c>
      <c r="D28" s="76">
        <v>15487</v>
      </c>
      <c r="E28" s="76">
        <v>548616</v>
      </c>
      <c r="F28" s="76">
        <v>0</v>
      </c>
      <c r="G28" s="76">
        <v>0</v>
      </c>
      <c r="H28" s="76">
        <v>530371</v>
      </c>
      <c r="I28" s="76">
        <v>2962</v>
      </c>
      <c r="J28" s="76">
        <v>533333</v>
      </c>
      <c r="K28" s="76">
        <v>0</v>
      </c>
      <c r="L28" s="77">
        <f t="shared" si="0"/>
        <v>99.5</v>
      </c>
      <c r="M28" s="78">
        <f t="shared" si="0"/>
        <v>19.100000000000001</v>
      </c>
      <c r="N28" s="79">
        <f t="shared" si="0"/>
        <v>97.2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705343</v>
      </c>
      <c r="D29" s="76">
        <v>62640</v>
      </c>
      <c r="E29" s="76">
        <v>767983</v>
      </c>
      <c r="F29" s="76">
        <v>0</v>
      </c>
      <c r="G29" s="76">
        <v>0</v>
      </c>
      <c r="H29" s="76">
        <v>692012</v>
      </c>
      <c r="I29" s="76">
        <v>11949</v>
      </c>
      <c r="J29" s="76">
        <v>703961</v>
      </c>
      <c r="K29" s="76">
        <v>0</v>
      </c>
      <c r="L29" s="77">
        <f t="shared" si="0"/>
        <v>98.1</v>
      </c>
      <c r="M29" s="78">
        <f t="shared" si="0"/>
        <v>19.100000000000001</v>
      </c>
      <c r="N29" s="79">
        <f t="shared" si="0"/>
        <v>91.7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520667</v>
      </c>
      <c r="D30" s="76">
        <v>14004</v>
      </c>
      <c r="E30" s="76">
        <v>534671</v>
      </c>
      <c r="F30" s="76">
        <v>0</v>
      </c>
      <c r="G30" s="76">
        <v>0</v>
      </c>
      <c r="H30" s="76">
        <v>517229</v>
      </c>
      <c r="I30" s="76">
        <v>1581</v>
      </c>
      <c r="J30" s="76">
        <v>518810</v>
      </c>
      <c r="K30" s="76">
        <v>0</v>
      </c>
      <c r="L30" s="77">
        <f t="shared" si="0"/>
        <v>99.3</v>
      </c>
      <c r="M30" s="78">
        <f t="shared" si="0"/>
        <v>11.3</v>
      </c>
      <c r="N30" s="79">
        <f t="shared" si="0"/>
        <v>97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237609</v>
      </c>
      <c r="D31" s="76">
        <v>15509</v>
      </c>
      <c r="E31" s="76">
        <v>253118</v>
      </c>
      <c r="F31" s="76">
        <v>0</v>
      </c>
      <c r="G31" s="76">
        <v>0</v>
      </c>
      <c r="H31" s="76">
        <v>235080</v>
      </c>
      <c r="I31" s="76">
        <v>3725</v>
      </c>
      <c r="J31" s="76">
        <v>238805</v>
      </c>
      <c r="K31" s="76">
        <v>0</v>
      </c>
      <c r="L31" s="77">
        <f t="shared" si="0"/>
        <v>98.9</v>
      </c>
      <c r="M31" s="78">
        <f t="shared" si="0"/>
        <v>24</v>
      </c>
      <c r="N31" s="79">
        <f t="shared" si="0"/>
        <v>94.3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628036</v>
      </c>
      <c r="D32" s="76">
        <v>17031</v>
      </c>
      <c r="E32" s="76">
        <v>645067</v>
      </c>
      <c r="F32" s="76">
        <v>0</v>
      </c>
      <c r="G32" s="76">
        <v>0</v>
      </c>
      <c r="H32" s="76">
        <v>621990</v>
      </c>
      <c r="I32" s="76">
        <v>5729</v>
      </c>
      <c r="J32" s="76">
        <v>627719</v>
      </c>
      <c r="K32" s="76">
        <v>0</v>
      </c>
      <c r="L32" s="77">
        <f t="shared" ref="L32:N36" si="2">IF(C32&gt;0,ROUND(H32/C32*100,1),"-")</f>
        <v>99</v>
      </c>
      <c r="M32" s="78">
        <f t="shared" si="2"/>
        <v>33.6</v>
      </c>
      <c r="N32" s="79">
        <f t="shared" si="2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942685</v>
      </c>
      <c r="D33" s="76">
        <v>102851</v>
      </c>
      <c r="E33" s="76">
        <v>1045536</v>
      </c>
      <c r="F33" s="76">
        <v>0</v>
      </c>
      <c r="G33" s="76">
        <v>0</v>
      </c>
      <c r="H33" s="76">
        <v>918086</v>
      </c>
      <c r="I33" s="76">
        <v>17943</v>
      </c>
      <c r="J33" s="76">
        <v>936029</v>
      </c>
      <c r="K33" s="76">
        <v>0</v>
      </c>
      <c r="L33" s="77">
        <f t="shared" si="2"/>
        <v>97.4</v>
      </c>
      <c r="M33" s="78">
        <f t="shared" si="2"/>
        <v>17.399999999999999</v>
      </c>
      <c r="N33" s="79">
        <f t="shared" si="2"/>
        <v>89.5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292548</v>
      </c>
      <c r="D34" s="76">
        <v>29447</v>
      </c>
      <c r="E34" s="76">
        <v>321995</v>
      </c>
      <c r="F34" s="76">
        <v>0</v>
      </c>
      <c r="G34" s="76">
        <v>0</v>
      </c>
      <c r="H34" s="76">
        <v>285505</v>
      </c>
      <c r="I34" s="76">
        <v>3932</v>
      </c>
      <c r="J34" s="76">
        <v>289437</v>
      </c>
      <c r="K34" s="76">
        <v>0</v>
      </c>
      <c r="L34" s="77">
        <f t="shared" si="2"/>
        <v>97.6</v>
      </c>
      <c r="M34" s="78">
        <f t="shared" si="2"/>
        <v>13.4</v>
      </c>
      <c r="N34" s="79">
        <f t="shared" si="2"/>
        <v>89.9</v>
      </c>
    </row>
    <row r="35" spans="1:14" s="21" customFormat="1" ht="24.95" customHeight="1" x14ac:dyDescent="0.2">
      <c r="A35" s="58"/>
      <c r="B35" s="59" t="s">
        <v>343</v>
      </c>
      <c r="C35" s="85">
        <f t="shared" ref="C35:K35" si="3">SUM(C24:C34)</f>
        <v>5714913</v>
      </c>
      <c r="D35" s="85">
        <f t="shared" si="3"/>
        <v>400216</v>
      </c>
      <c r="E35" s="85">
        <f t="shared" si="3"/>
        <v>6115129</v>
      </c>
      <c r="F35" s="85">
        <f t="shared" si="3"/>
        <v>0</v>
      </c>
      <c r="G35" s="85">
        <f t="shared" si="3"/>
        <v>0</v>
      </c>
      <c r="H35" s="85">
        <f t="shared" si="3"/>
        <v>5625095</v>
      </c>
      <c r="I35" s="85">
        <f t="shared" si="3"/>
        <v>68404</v>
      </c>
      <c r="J35" s="85">
        <f t="shared" si="3"/>
        <v>5693499</v>
      </c>
      <c r="K35" s="85">
        <f t="shared" si="3"/>
        <v>0</v>
      </c>
      <c r="L35" s="86">
        <f t="shared" si="2"/>
        <v>98.4</v>
      </c>
      <c r="M35" s="87">
        <f t="shared" si="2"/>
        <v>17.100000000000001</v>
      </c>
      <c r="N35" s="88">
        <f t="shared" si="2"/>
        <v>93.1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SUM(C35,C23)</f>
        <v>45673959</v>
      </c>
      <c r="D36" s="89">
        <f t="shared" si="4"/>
        <v>3244536</v>
      </c>
      <c r="E36" s="89">
        <f t="shared" si="4"/>
        <v>48918495</v>
      </c>
      <c r="F36" s="89">
        <f t="shared" si="4"/>
        <v>0</v>
      </c>
      <c r="G36" s="89">
        <f t="shared" si="4"/>
        <v>0</v>
      </c>
      <c r="H36" s="89">
        <f t="shared" si="4"/>
        <v>44962826</v>
      </c>
      <c r="I36" s="89">
        <f t="shared" si="4"/>
        <v>714424</v>
      </c>
      <c r="J36" s="89">
        <f t="shared" si="4"/>
        <v>45677250</v>
      </c>
      <c r="K36" s="89">
        <f t="shared" si="4"/>
        <v>0</v>
      </c>
      <c r="L36" s="90">
        <f t="shared" si="2"/>
        <v>98.4</v>
      </c>
      <c r="M36" s="91">
        <f t="shared" si="2"/>
        <v>22</v>
      </c>
      <c r="N36" s="92">
        <f t="shared" si="2"/>
        <v>93.4</v>
      </c>
    </row>
    <row r="38" spans="1:14" x14ac:dyDescent="0.15">
      <c r="B38" s="1" t="s">
        <v>390</v>
      </c>
      <c r="C38" s="1">
        <v>45673959</v>
      </c>
      <c r="D38" s="1">
        <v>3244536</v>
      </c>
      <c r="E38" s="1">
        <v>48918495</v>
      </c>
      <c r="F38" s="1">
        <v>0</v>
      </c>
      <c r="G38" s="1">
        <v>0</v>
      </c>
      <c r="H38" s="1">
        <v>44962826</v>
      </c>
      <c r="I38" s="1">
        <v>714424</v>
      </c>
      <c r="J38" s="1">
        <v>45677250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H26" sqref="H26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196</v>
      </c>
      <c r="D3" s="8" t="s">
        <v>362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147</v>
      </c>
      <c r="D8" s="41" t="s">
        <v>148</v>
      </c>
      <c r="E8" s="41" t="s">
        <v>149</v>
      </c>
      <c r="F8" s="41" t="s">
        <v>150</v>
      </c>
      <c r="G8" s="41" t="s">
        <v>151</v>
      </c>
      <c r="H8" s="41" t="s">
        <v>152</v>
      </c>
      <c r="I8" s="41" t="s">
        <v>153</v>
      </c>
      <c r="J8" s="41" t="s">
        <v>154</v>
      </c>
      <c r="K8" s="41" t="s">
        <v>155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16458572</v>
      </c>
      <c r="D9" s="130">
        <v>787569</v>
      </c>
      <c r="E9" s="130">
        <v>17246141</v>
      </c>
      <c r="F9" s="130">
        <v>0</v>
      </c>
      <c r="G9" s="115"/>
      <c r="H9" s="130">
        <v>16246790</v>
      </c>
      <c r="I9" s="130">
        <v>270002</v>
      </c>
      <c r="J9" s="130">
        <v>16516792</v>
      </c>
      <c r="K9" s="130">
        <v>0</v>
      </c>
      <c r="L9" s="72">
        <f t="shared" ref="L9:N31" si="0">IF(C9&gt;0,ROUND(H9/C9*100,1),"-")</f>
        <v>98.7</v>
      </c>
      <c r="M9" s="73">
        <f t="shared" si="0"/>
        <v>34.299999999999997</v>
      </c>
      <c r="N9" s="74">
        <f t="shared" si="0"/>
        <v>95.8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3990983</v>
      </c>
      <c r="D10" s="93">
        <v>358642</v>
      </c>
      <c r="E10" s="93">
        <v>4349625</v>
      </c>
      <c r="F10" s="93">
        <v>0</v>
      </c>
      <c r="G10" s="116"/>
      <c r="H10" s="93">
        <v>3921645</v>
      </c>
      <c r="I10" s="93">
        <v>79101</v>
      </c>
      <c r="J10" s="93">
        <v>4000746</v>
      </c>
      <c r="K10" s="93">
        <v>0</v>
      </c>
      <c r="L10" s="77">
        <f t="shared" si="0"/>
        <v>98.3</v>
      </c>
      <c r="M10" s="78">
        <f t="shared" si="0"/>
        <v>22.1</v>
      </c>
      <c r="N10" s="79">
        <f t="shared" si="0"/>
        <v>92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4459031</v>
      </c>
      <c r="D11" s="93">
        <v>340472</v>
      </c>
      <c r="E11" s="93">
        <v>4799503</v>
      </c>
      <c r="F11" s="93">
        <v>0</v>
      </c>
      <c r="G11" s="116"/>
      <c r="H11" s="93">
        <v>4387385</v>
      </c>
      <c r="I11" s="93">
        <v>40968</v>
      </c>
      <c r="J11" s="93">
        <v>4428353</v>
      </c>
      <c r="K11" s="93">
        <v>0</v>
      </c>
      <c r="L11" s="77">
        <f t="shared" si="0"/>
        <v>98.4</v>
      </c>
      <c r="M11" s="78">
        <f t="shared" si="0"/>
        <v>12</v>
      </c>
      <c r="N11" s="79">
        <f t="shared" si="0"/>
        <v>92.3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3409895</v>
      </c>
      <c r="D12" s="93">
        <v>88945</v>
      </c>
      <c r="E12" s="93">
        <v>3498840</v>
      </c>
      <c r="F12" s="93">
        <v>0</v>
      </c>
      <c r="G12" s="116"/>
      <c r="H12" s="93">
        <v>3381440</v>
      </c>
      <c r="I12" s="93">
        <v>17497</v>
      </c>
      <c r="J12" s="93">
        <v>3398937</v>
      </c>
      <c r="K12" s="93">
        <v>0</v>
      </c>
      <c r="L12" s="77">
        <f t="shared" si="0"/>
        <v>99.2</v>
      </c>
      <c r="M12" s="78">
        <f t="shared" si="0"/>
        <v>19.7</v>
      </c>
      <c r="N12" s="79">
        <f t="shared" si="0"/>
        <v>97.1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2734959</v>
      </c>
      <c r="D13" s="93">
        <v>217036</v>
      </c>
      <c r="E13" s="93">
        <v>2951995</v>
      </c>
      <c r="F13" s="93">
        <v>0</v>
      </c>
      <c r="G13" s="116"/>
      <c r="H13" s="93">
        <v>2678280</v>
      </c>
      <c r="I13" s="93">
        <v>41834</v>
      </c>
      <c r="J13" s="93">
        <v>2720114</v>
      </c>
      <c r="K13" s="93">
        <v>0</v>
      </c>
      <c r="L13" s="77">
        <f t="shared" si="0"/>
        <v>97.9</v>
      </c>
      <c r="M13" s="78">
        <f t="shared" si="0"/>
        <v>19.3</v>
      </c>
      <c r="N13" s="79">
        <f t="shared" si="0"/>
        <v>92.1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2805614</v>
      </c>
      <c r="D14" s="93">
        <v>335088</v>
      </c>
      <c r="E14" s="93">
        <v>3140702</v>
      </c>
      <c r="F14" s="93">
        <v>0</v>
      </c>
      <c r="G14" s="116"/>
      <c r="H14" s="93">
        <v>2693505</v>
      </c>
      <c r="I14" s="93">
        <v>90632</v>
      </c>
      <c r="J14" s="93">
        <v>2784137</v>
      </c>
      <c r="K14" s="93">
        <v>0</v>
      </c>
      <c r="L14" s="77">
        <f t="shared" si="0"/>
        <v>96</v>
      </c>
      <c r="M14" s="78">
        <f t="shared" si="0"/>
        <v>27</v>
      </c>
      <c r="N14" s="79">
        <f t="shared" si="0"/>
        <v>88.6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5229325</v>
      </c>
      <c r="D15" s="93">
        <v>454588</v>
      </c>
      <c r="E15" s="93">
        <v>5683913</v>
      </c>
      <c r="F15" s="93">
        <v>0</v>
      </c>
      <c r="G15" s="116"/>
      <c r="H15" s="93">
        <v>5138602</v>
      </c>
      <c r="I15" s="93">
        <v>86066</v>
      </c>
      <c r="J15" s="93">
        <v>5224668</v>
      </c>
      <c r="K15" s="93">
        <v>0</v>
      </c>
      <c r="L15" s="77">
        <f t="shared" si="0"/>
        <v>98.3</v>
      </c>
      <c r="M15" s="78">
        <f t="shared" si="0"/>
        <v>18.899999999999999</v>
      </c>
      <c r="N15" s="79">
        <f t="shared" si="0"/>
        <v>91.9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2637240</v>
      </c>
      <c r="D16" s="93">
        <v>204191</v>
      </c>
      <c r="E16" s="93">
        <v>2841431</v>
      </c>
      <c r="F16" s="93">
        <v>0</v>
      </c>
      <c r="G16" s="116"/>
      <c r="H16" s="93">
        <v>2601447</v>
      </c>
      <c r="I16" s="93">
        <v>38395</v>
      </c>
      <c r="J16" s="93">
        <v>2639842</v>
      </c>
      <c r="K16" s="93">
        <v>0</v>
      </c>
      <c r="L16" s="77">
        <f t="shared" si="0"/>
        <v>98.6</v>
      </c>
      <c r="M16" s="78">
        <f t="shared" si="0"/>
        <v>18.8</v>
      </c>
      <c r="N16" s="79">
        <f t="shared" si="0"/>
        <v>92.9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2244424</v>
      </c>
      <c r="D17" s="93">
        <v>142559</v>
      </c>
      <c r="E17" s="93">
        <v>2386983</v>
      </c>
      <c r="F17" s="93">
        <v>0</v>
      </c>
      <c r="G17" s="116"/>
      <c r="H17" s="93">
        <v>2217378</v>
      </c>
      <c r="I17" s="93">
        <v>39630</v>
      </c>
      <c r="J17" s="93">
        <v>2257008</v>
      </c>
      <c r="K17" s="93">
        <v>0</v>
      </c>
      <c r="L17" s="77">
        <f>IF(C17&gt;0,ROUND(H17/C17*100,1),"-")</f>
        <v>98.8</v>
      </c>
      <c r="M17" s="78">
        <f>IF(D17&gt;0,ROUND(I17/D17*100,1),"-")</f>
        <v>27.8</v>
      </c>
      <c r="N17" s="79">
        <f>IF(E17&gt;0,ROUND(J17/E17*100,1),"-")</f>
        <v>94.6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971421</v>
      </c>
      <c r="D18" s="93">
        <v>83634</v>
      </c>
      <c r="E18" s="93">
        <v>1055055</v>
      </c>
      <c r="F18" s="93">
        <v>0</v>
      </c>
      <c r="G18" s="116"/>
      <c r="H18" s="93">
        <v>958654</v>
      </c>
      <c r="I18" s="93">
        <v>22790</v>
      </c>
      <c r="J18" s="93">
        <v>981444</v>
      </c>
      <c r="K18" s="93">
        <v>0</v>
      </c>
      <c r="L18" s="77">
        <f t="shared" si="0"/>
        <v>98.7</v>
      </c>
      <c r="M18" s="78">
        <f t="shared" si="0"/>
        <v>27.2</v>
      </c>
      <c r="N18" s="79">
        <f t="shared" si="0"/>
        <v>93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3649708</v>
      </c>
      <c r="D19" s="93">
        <v>399607</v>
      </c>
      <c r="E19" s="93">
        <v>4049315</v>
      </c>
      <c r="F19" s="93">
        <v>0</v>
      </c>
      <c r="G19" s="116"/>
      <c r="H19" s="93">
        <v>3582443</v>
      </c>
      <c r="I19" s="93">
        <v>71714</v>
      </c>
      <c r="J19" s="93">
        <v>3654157</v>
      </c>
      <c r="K19" s="93">
        <v>0</v>
      </c>
      <c r="L19" s="77">
        <f t="shared" si="0"/>
        <v>98.2</v>
      </c>
      <c r="M19" s="78">
        <f t="shared" si="0"/>
        <v>17.899999999999999</v>
      </c>
      <c r="N19" s="79">
        <f t="shared" si="0"/>
        <v>90.2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1490657</v>
      </c>
      <c r="D20" s="93">
        <v>131072</v>
      </c>
      <c r="E20" s="93">
        <v>1621729</v>
      </c>
      <c r="F20" s="93">
        <v>0</v>
      </c>
      <c r="G20" s="116"/>
      <c r="H20" s="93">
        <v>1479820</v>
      </c>
      <c r="I20" s="93">
        <v>34482</v>
      </c>
      <c r="J20" s="93">
        <v>1514302</v>
      </c>
      <c r="K20" s="93">
        <v>0</v>
      </c>
      <c r="L20" s="80">
        <f t="shared" si="0"/>
        <v>99.3</v>
      </c>
      <c r="M20" s="81">
        <f t="shared" si="0"/>
        <v>26.3</v>
      </c>
      <c r="N20" s="82">
        <f t="shared" si="0"/>
        <v>93.4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722668</v>
      </c>
      <c r="D21" s="93">
        <v>194953</v>
      </c>
      <c r="E21" s="93">
        <v>917621</v>
      </c>
      <c r="F21" s="93">
        <v>0</v>
      </c>
      <c r="G21" s="116"/>
      <c r="H21" s="93">
        <v>699229</v>
      </c>
      <c r="I21" s="93">
        <v>11448</v>
      </c>
      <c r="J21" s="93">
        <v>710677</v>
      </c>
      <c r="K21" s="93">
        <v>0</v>
      </c>
      <c r="L21" s="77">
        <f t="shared" si="0"/>
        <v>96.8</v>
      </c>
      <c r="M21" s="78">
        <f t="shared" si="0"/>
        <v>5.9</v>
      </c>
      <c r="N21" s="79">
        <f t="shared" si="0"/>
        <v>77.400000000000006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1777722</v>
      </c>
      <c r="D22" s="94">
        <v>96062</v>
      </c>
      <c r="E22" s="94">
        <v>1873784</v>
      </c>
      <c r="F22" s="94">
        <v>0</v>
      </c>
      <c r="G22" s="117"/>
      <c r="H22" s="94">
        <v>1760569</v>
      </c>
      <c r="I22" s="94">
        <v>21281</v>
      </c>
      <c r="J22" s="94">
        <v>1781850</v>
      </c>
      <c r="K22" s="94">
        <v>0</v>
      </c>
      <c r="L22" s="95">
        <f t="shared" si="0"/>
        <v>99</v>
      </c>
      <c r="M22" s="96">
        <f t="shared" si="0"/>
        <v>22.2</v>
      </c>
      <c r="N22" s="97">
        <f t="shared" si="0"/>
        <v>95.1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52582219</v>
      </c>
      <c r="D23" s="85">
        <f>SUM(D9:D22)</f>
        <v>3834418</v>
      </c>
      <c r="E23" s="85">
        <f>SUM(E9:E22)</f>
        <v>56416637</v>
      </c>
      <c r="F23" s="85">
        <f>SUM(F9:F22)</f>
        <v>0</v>
      </c>
      <c r="G23" s="118"/>
      <c r="H23" s="85">
        <f>SUM(H9:H22)</f>
        <v>51747187</v>
      </c>
      <c r="I23" s="85">
        <f>SUM(I9:I22)</f>
        <v>865840</v>
      </c>
      <c r="J23" s="85">
        <f>SUM(J9:J22)</f>
        <v>52613027</v>
      </c>
      <c r="K23" s="85">
        <f>SUM(K9:K22)</f>
        <v>0</v>
      </c>
      <c r="L23" s="86">
        <f t="shared" si="0"/>
        <v>98.4</v>
      </c>
      <c r="M23" s="87">
        <f t="shared" si="0"/>
        <v>22.6</v>
      </c>
      <c r="N23" s="88">
        <f t="shared" si="0"/>
        <v>93.3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1088505</v>
      </c>
      <c r="D24" s="71">
        <v>45368</v>
      </c>
      <c r="E24" s="71">
        <v>1133873</v>
      </c>
      <c r="F24" s="71">
        <v>0</v>
      </c>
      <c r="G24" s="115"/>
      <c r="H24" s="71">
        <v>1074159</v>
      </c>
      <c r="I24" s="71">
        <v>7349</v>
      </c>
      <c r="J24" s="71">
        <v>1081508</v>
      </c>
      <c r="K24" s="71">
        <v>0</v>
      </c>
      <c r="L24" s="72">
        <f t="shared" si="0"/>
        <v>98.7</v>
      </c>
      <c r="M24" s="73">
        <f t="shared" si="0"/>
        <v>16.2</v>
      </c>
      <c r="N24" s="74">
        <f t="shared" si="0"/>
        <v>95.4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552578</v>
      </c>
      <c r="D25" s="76">
        <v>94473</v>
      </c>
      <c r="E25" s="76">
        <v>647051</v>
      </c>
      <c r="F25" s="76">
        <v>0</v>
      </c>
      <c r="G25" s="116"/>
      <c r="H25" s="76">
        <v>539449</v>
      </c>
      <c r="I25" s="76">
        <v>13301</v>
      </c>
      <c r="J25" s="76">
        <v>552750</v>
      </c>
      <c r="K25" s="76">
        <v>0</v>
      </c>
      <c r="L25" s="77">
        <f t="shared" si="0"/>
        <v>97.6</v>
      </c>
      <c r="M25" s="78">
        <f t="shared" si="0"/>
        <v>14.1</v>
      </c>
      <c r="N25" s="79">
        <f t="shared" si="0"/>
        <v>85.4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387773</v>
      </c>
      <c r="D26" s="76">
        <v>24056</v>
      </c>
      <c r="E26" s="76">
        <v>411829</v>
      </c>
      <c r="F26" s="76">
        <v>0</v>
      </c>
      <c r="G26" s="116"/>
      <c r="H26" s="76">
        <v>378889</v>
      </c>
      <c r="I26" s="76">
        <v>4335</v>
      </c>
      <c r="J26" s="76">
        <v>383224</v>
      </c>
      <c r="K26" s="76">
        <v>0</v>
      </c>
      <c r="L26" s="77">
        <f t="shared" si="0"/>
        <v>97.7</v>
      </c>
      <c r="M26" s="78">
        <f t="shared" si="0"/>
        <v>18</v>
      </c>
      <c r="N26" s="79">
        <f t="shared" si="0"/>
        <v>93.1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432732</v>
      </c>
      <c r="D27" s="76">
        <v>56286</v>
      </c>
      <c r="E27" s="76">
        <v>489018</v>
      </c>
      <c r="F27" s="76">
        <v>0</v>
      </c>
      <c r="G27" s="116"/>
      <c r="H27" s="76">
        <v>428343</v>
      </c>
      <c r="I27" s="76">
        <v>5058</v>
      </c>
      <c r="J27" s="76">
        <v>433401</v>
      </c>
      <c r="K27" s="76">
        <v>0</v>
      </c>
      <c r="L27" s="77">
        <f t="shared" si="0"/>
        <v>99</v>
      </c>
      <c r="M27" s="78">
        <f t="shared" si="0"/>
        <v>9</v>
      </c>
      <c r="N27" s="79">
        <f t="shared" si="0"/>
        <v>88.6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1306313</v>
      </c>
      <c r="D28" s="76">
        <v>37947</v>
      </c>
      <c r="E28" s="76">
        <v>1344260</v>
      </c>
      <c r="F28" s="76">
        <v>0</v>
      </c>
      <c r="G28" s="116"/>
      <c r="H28" s="76">
        <v>1299556</v>
      </c>
      <c r="I28" s="76">
        <v>7257</v>
      </c>
      <c r="J28" s="76">
        <v>1306813</v>
      </c>
      <c r="K28" s="76">
        <v>0</v>
      </c>
      <c r="L28" s="77">
        <f t="shared" si="0"/>
        <v>99.5</v>
      </c>
      <c r="M28" s="78">
        <f t="shared" si="0"/>
        <v>19.100000000000001</v>
      </c>
      <c r="N28" s="79">
        <f t="shared" si="0"/>
        <v>97.2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1067481</v>
      </c>
      <c r="D29" s="76">
        <v>94802</v>
      </c>
      <c r="E29" s="76">
        <v>1162283</v>
      </c>
      <c r="F29" s="76">
        <v>0</v>
      </c>
      <c r="G29" s="116"/>
      <c r="H29" s="76">
        <v>1047307</v>
      </c>
      <c r="I29" s="76">
        <v>18084</v>
      </c>
      <c r="J29" s="76">
        <v>1065391</v>
      </c>
      <c r="K29" s="76">
        <v>0</v>
      </c>
      <c r="L29" s="77">
        <f t="shared" si="0"/>
        <v>98.1</v>
      </c>
      <c r="M29" s="78">
        <f t="shared" si="0"/>
        <v>19.100000000000001</v>
      </c>
      <c r="N29" s="79">
        <f t="shared" si="0"/>
        <v>91.7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759924</v>
      </c>
      <c r="D30" s="76">
        <v>20438</v>
      </c>
      <c r="E30" s="76">
        <v>780362</v>
      </c>
      <c r="F30" s="76">
        <v>0</v>
      </c>
      <c r="G30" s="116"/>
      <c r="H30" s="76">
        <v>754906</v>
      </c>
      <c r="I30" s="76">
        <v>2308</v>
      </c>
      <c r="J30" s="76">
        <v>757214</v>
      </c>
      <c r="K30" s="76">
        <v>0</v>
      </c>
      <c r="L30" s="77">
        <f t="shared" si="0"/>
        <v>99.3</v>
      </c>
      <c r="M30" s="78">
        <f t="shared" si="0"/>
        <v>11.3</v>
      </c>
      <c r="N30" s="79">
        <f t="shared" si="0"/>
        <v>97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297312</v>
      </c>
      <c r="D31" s="76">
        <v>19406</v>
      </c>
      <c r="E31" s="76">
        <v>316718</v>
      </c>
      <c r="F31" s="76">
        <v>0</v>
      </c>
      <c r="G31" s="116"/>
      <c r="H31" s="76">
        <v>294149</v>
      </c>
      <c r="I31" s="76">
        <v>4660</v>
      </c>
      <c r="J31" s="76">
        <v>298809</v>
      </c>
      <c r="K31" s="76">
        <v>0</v>
      </c>
      <c r="L31" s="77">
        <f t="shared" si="0"/>
        <v>98.9</v>
      </c>
      <c r="M31" s="78">
        <f t="shared" si="0"/>
        <v>24</v>
      </c>
      <c r="N31" s="79">
        <f t="shared" si="0"/>
        <v>94.3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872472</v>
      </c>
      <c r="D32" s="76">
        <v>23660</v>
      </c>
      <c r="E32" s="76">
        <v>896132</v>
      </c>
      <c r="F32" s="76">
        <v>0</v>
      </c>
      <c r="G32" s="116"/>
      <c r="H32" s="76">
        <v>864072</v>
      </c>
      <c r="I32" s="76">
        <v>7960</v>
      </c>
      <c r="J32" s="76">
        <v>872032</v>
      </c>
      <c r="K32" s="76">
        <v>0</v>
      </c>
      <c r="L32" s="77">
        <f t="shared" ref="L32:N36" si="1">IF(C32&gt;0,ROUND(H32/C32*100,1),"-")</f>
        <v>99</v>
      </c>
      <c r="M32" s="78">
        <f t="shared" si="1"/>
        <v>33.6</v>
      </c>
      <c r="N32" s="79">
        <f t="shared" si="1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1624350</v>
      </c>
      <c r="D33" s="76">
        <v>177229</v>
      </c>
      <c r="E33" s="76">
        <v>1801579</v>
      </c>
      <c r="F33" s="76">
        <v>0</v>
      </c>
      <c r="G33" s="116"/>
      <c r="H33" s="76">
        <v>1582021</v>
      </c>
      <c r="I33" s="76">
        <v>30918</v>
      </c>
      <c r="J33" s="76">
        <v>1612939</v>
      </c>
      <c r="K33" s="76">
        <v>0</v>
      </c>
      <c r="L33" s="77">
        <f t="shared" si="1"/>
        <v>97.4</v>
      </c>
      <c r="M33" s="78">
        <f t="shared" si="1"/>
        <v>17.399999999999999</v>
      </c>
      <c r="N33" s="79">
        <f t="shared" si="1"/>
        <v>89.5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418887</v>
      </c>
      <c r="D34" s="76">
        <v>42164</v>
      </c>
      <c r="E34" s="76">
        <v>461051</v>
      </c>
      <c r="F34" s="76">
        <v>0</v>
      </c>
      <c r="G34" s="116"/>
      <c r="H34" s="76">
        <v>408803</v>
      </c>
      <c r="I34" s="76">
        <v>5631</v>
      </c>
      <c r="J34" s="76">
        <v>414434</v>
      </c>
      <c r="K34" s="76">
        <v>0</v>
      </c>
      <c r="L34" s="77">
        <f t="shared" si="1"/>
        <v>97.6</v>
      </c>
      <c r="M34" s="78">
        <f t="shared" si="1"/>
        <v>13.4</v>
      </c>
      <c r="N34" s="79">
        <f t="shared" si="1"/>
        <v>89.9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8808327</v>
      </c>
      <c r="D35" s="85">
        <f>SUM(D24:D34)</f>
        <v>635829</v>
      </c>
      <c r="E35" s="85">
        <f>SUM(E24:E34)</f>
        <v>9444156</v>
      </c>
      <c r="F35" s="85">
        <f>SUM(F24:F34)</f>
        <v>0</v>
      </c>
      <c r="G35" s="119"/>
      <c r="H35" s="85">
        <f>SUM(H24:H34)</f>
        <v>8671654</v>
      </c>
      <c r="I35" s="85">
        <f>SUM(I24:I34)</f>
        <v>106861</v>
      </c>
      <c r="J35" s="85">
        <f>SUM(J24:J34)</f>
        <v>8778515</v>
      </c>
      <c r="K35" s="85">
        <f>SUM(K24:K34)</f>
        <v>0</v>
      </c>
      <c r="L35" s="86">
        <f t="shared" si="1"/>
        <v>98.4</v>
      </c>
      <c r="M35" s="87">
        <f t="shared" si="1"/>
        <v>16.8</v>
      </c>
      <c r="N35" s="88">
        <f t="shared" si="1"/>
        <v>93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2">SUM(C35,C23)</f>
        <v>61390546</v>
      </c>
      <c r="D36" s="89">
        <f t="shared" si="2"/>
        <v>4470247</v>
      </c>
      <c r="E36" s="89">
        <f t="shared" si="2"/>
        <v>65860793</v>
      </c>
      <c r="F36" s="89">
        <f t="shared" si="2"/>
        <v>0</v>
      </c>
      <c r="G36" s="120"/>
      <c r="H36" s="89">
        <f t="shared" si="2"/>
        <v>60418841</v>
      </c>
      <c r="I36" s="89">
        <f t="shared" si="2"/>
        <v>972701</v>
      </c>
      <c r="J36" s="89">
        <f t="shared" si="2"/>
        <v>61391542</v>
      </c>
      <c r="K36" s="89">
        <f t="shared" si="2"/>
        <v>0</v>
      </c>
      <c r="L36" s="90">
        <f t="shared" si="1"/>
        <v>98.4</v>
      </c>
      <c r="M36" s="91">
        <f t="shared" si="1"/>
        <v>21.8</v>
      </c>
      <c r="N36" s="92">
        <f t="shared" si="1"/>
        <v>93.2</v>
      </c>
    </row>
    <row r="38" spans="1:14" x14ac:dyDescent="0.15">
      <c r="B38" s="1" t="s">
        <v>390</v>
      </c>
      <c r="C38" s="1">
        <v>61390546</v>
      </c>
      <c r="D38" s="1">
        <v>4470247</v>
      </c>
      <c r="E38" s="1">
        <v>65860793</v>
      </c>
      <c r="F38" s="1">
        <v>0</v>
      </c>
      <c r="G38" s="1">
        <v>0</v>
      </c>
      <c r="H38" s="1">
        <v>60418841</v>
      </c>
      <c r="I38" s="1">
        <v>972701</v>
      </c>
      <c r="J38" s="1">
        <v>61391542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IM39"/>
  <sheetViews>
    <sheetView view="pageBreakPreview" zoomScale="60" zoomScaleNormal="100" workbookViewId="0">
      <pane xSplit="2" ySplit="8" topLeftCell="C22" activePane="bottomRight" state="frozen"/>
      <selection activeCell="E14" sqref="E14"/>
      <selection pane="topRight" activeCell="E14" sqref="E14"/>
      <selection pane="bottomLeft" activeCell="E14" sqref="E14"/>
      <selection pane="bottomRight" activeCell="G9" sqref="G9:G36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197</v>
      </c>
      <c r="D3" s="8" t="s">
        <v>363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156</v>
      </c>
      <c r="D8" s="41" t="s">
        <v>157</v>
      </c>
      <c r="E8" s="41" t="s">
        <v>158</v>
      </c>
      <c r="F8" s="41" t="s">
        <v>159</v>
      </c>
      <c r="G8" s="41" t="s">
        <v>160</v>
      </c>
      <c r="H8" s="41" t="s">
        <v>161</v>
      </c>
      <c r="I8" s="41" t="s">
        <v>162</v>
      </c>
      <c r="J8" s="41" t="s">
        <v>163</v>
      </c>
      <c r="K8" s="41" t="s">
        <v>164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5968698</v>
      </c>
      <c r="D9" s="130">
        <v>16115</v>
      </c>
      <c r="E9" s="130">
        <v>5984813</v>
      </c>
      <c r="F9" s="130">
        <v>0</v>
      </c>
      <c r="G9" s="115"/>
      <c r="H9" s="130">
        <v>5963855</v>
      </c>
      <c r="I9" s="130">
        <v>7383</v>
      </c>
      <c r="J9" s="130">
        <v>5971238</v>
      </c>
      <c r="K9" s="130">
        <v>0</v>
      </c>
      <c r="L9" s="72">
        <f t="shared" ref="L9:N31" si="0">IF(C9&gt;0,ROUND(H9/C9*100,1),"-")</f>
        <v>99.9</v>
      </c>
      <c r="M9" s="73">
        <f t="shared" si="0"/>
        <v>45.8</v>
      </c>
      <c r="N9" s="74">
        <f t="shared" si="0"/>
        <v>99.8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1523778</v>
      </c>
      <c r="D10" s="93">
        <v>136931</v>
      </c>
      <c r="E10" s="93">
        <v>1660709</v>
      </c>
      <c r="F10" s="93">
        <v>0</v>
      </c>
      <c r="G10" s="116"/>
      <c r="H10" s="93">
        <v>1497304</v>
      </c>
      <c r="I10" s="93">
        <v>30201</v>
      </c>
      <c r="J10" s="93">
        <v>1527505</v>
      </c>
      <c r="K10" s="93">
        <v>0</v>
      </c>
      <c r="L10" s="77">
        <f t="shared" si="0"/>
        <v>98.3</v>
      </c>
      <c r="M10" s="78">
        <f t="shared" si="0"/>
        <v>22.1</v>
      </c>
      <c r="N10" s="79">
        <f t="shared" si="0"/>
        <v>92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2262052</v>
      </c>
      <c r="D11" s="93">
        <v>172721</v>
      </c>
      <c r="E11" s="93">
        <v>2434773</v>
      </c>
      <c r="F11" s="93">
        <v>0</v>
      </c>
      <c r="G11" s="116"/>
      <c r="H11" s="93">
        <v>2225706</v>
      </c>
      <c r="I11" s="93">
        <v>20783</v>
      </c>
      <c r="J11" s="93">
        <v>2246489</v>
      </c>
      <c r="K11" s="93">
        <v>0</v>
      </c>
      <c r="L11" s="77">
        <f t="shared" si="0"/>
        <v>98.4</v>
      </c>
      <c r="M11" s="78">
        <f t="shared" si="0"/>
        <v>12</v>
      </c>
      <c r="N11" s="79">
        <f t="shared" si="0"/>
        <v>92.3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1818056</v>
      </c>
      <c r="D12" s="93">
        <v>39283</v>
      </c>
      <c r="E12" s="93">
        <v>1857339</v>
      </c>
      <c r="F12" s="93">
        <v>0</v>
      </c>
      <c r="G12" s="116"/>
      <c r="H12" s="93">
        <v>1805489</v>
      </c>
      <c r="I12" s="93">
        <v>7727</v>
      </c>
      <c r="J12" s="93">
        <v>1813216</v>
      </c>
      <c r="K12" s="93">
        <v>0</v>
      </c>
      <c r="L12" s="77">
        <f t="shared" si="0"/>
        <v>99.3</v>
      </c>
      <c r="M12" s="78">
        <f t="shared" si="0"/>
        <v>19.7</v>
      </c>
      <c r="N12" s="79">
        <f t="shared" si="0"/>
        <v>97.6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1511541</v>
      </c>
      <c r="D13" s="93">
        <v>119950</v>
      </c>
      <c r="E13" s="93">
        <v>1631491</v>
      </c>
      <c r="F13" s="93">
        <v>0</v>
      </c>
      <c r="G13" s="116"/>
      <c r="H13" s="93">
        <v>1480216</v>
      </c>
      <c r="I13" s="93">
        <v>23120</v>
      </c>
      <c r="J13" s="93">
        <v>1503336</v>
      </c>
      <c r="K13" s="93">
        <v>0</v>
      </c>
      <c r="L13" s="77">
        <f t="shared" si="0"/>
        <v>97.9</v>
      </c>
      <c r="M13" s="78">
        <f t="shared" si="0"/>
        <v>19.3</v>
      </c>
      <c r="N13" s="79">
        <f t="shared" si="0"/>
        <v>92.1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2157805</v>
      </c>
      <c r="D14" s="93">
        <v>101847</v>
      </c>
      <c r="E14" s="93">
        <v>2259652</v>
      </c>
      <c r="F14" s="93">
        <v>0</v>
      </c>
      <c r="G14" s="116"/>
      <c r="H14" s="93">
        <v>2123730</v>
      </c>
      <c r="I14" s="93">
        <v>27547</v>
      </c>
      <c r="J14" s="93">
        <v>2151277</v>
      </c>
      <c r="K14" s="93">
        <v>0</v>
      </c>
      <c r="L14" s="77">
        <f t="shared" si="0"/>
        <v>98.4</v>
      </c>
      <c r="M14" s="78">
        <f t="shared" si="0"/>
        <v>27</v>
      </c>
      <c r="N14" s="79">
        <f t="shared" si="0"/>
        <v>95.2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3422232</v>
      </c>
      <c r="D15" s="93">
        <v>297497</v>
      </c>
      <c r="E15" s="93">
        <v>3719729</v>
      </c>
      <c r="F15" s="93">
        <v>0</v>
      </c>
      <c r="G15" s="116"/>
      <c r="H15" s="93">
        <v>3363069</v>
      </c>
      <c r="I15" s="93">
        <v>56325</v>
      </c>
      <c r="J15" s="93">
        <v>3419394</v>
      </c>
      <c r="K15" s="93">
        <v>0</v>
      </c>
      <c r="L15" s="77">
        <f t="shared" si="0"/>
        <v>98.3</v>
      </c>
      <c r="M15" s="78">
        <f t="shared" si="0"/>
        <v>18.899999999999999</v>
      </c>
      <c r="N15" s="79">
        <f t="shared" si="0"/>
        <v>91.9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1679415</v>
      </c>
      <c r="D16" s="93">
        <v>130030</v>
      </c>
      <c r="E16" s="93">
        <v>1809445</v>
      </c>
      <c r="F16" s="93">
        <v>0</v>
      </c>
      <c r="G16" s="116"/>
      <c r="H16" s="93">
        <v>1656621</v>
      </c>
      <c r="I16" s="93">
        <v>24450</v>
      </c>
      <c r="J16" s="93">
        <v>1681071</v>
      </c>
      <c r="K16" s="93">
        <v>0</v>
      </c>
      <c r="L16" s="77">
        <f t="shared" si="0"/>
        <v>98.6</v>
      </c>
      <c r="M16" s="78">
        <f t="shared" si="0"/>
        <v>18.8</v>
      </c>
      <c r="N16" s="79">
        <f t="shared" si="0"/>
        <v>92.9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1352716</v>
      </c>
      <c r="D17" s="93">
        <v>85920</v>
      </c>
      <c r="E17" s="93">
        <v>1438636</v>
      </c>
      <c r="F17" s="93">
        <v>0</v>
      </c>
      <c r="G17" s="116"/>
      <c r="H17" s="93">
        <v>1336415</v>
      </c>
      <c r="I17" s="93">
        <v>23885</v>
      </c>
      <c r="J17" s="93">
        <v>1360300</v>
      </c>
      <c r="K17" s="93">
        <v>0</v>
      </c>
      <c r="L17" s="77">
        <f>IF(C17&gt;0,ROUND(H17/C17*100,1),"-")</f>
        <v>98.8</v>
      </c>
      <c r="M17" s="78">
        <f>IF(D17&gt;0,ROUND(I17/D17*100,1),"-")</f>
        <v>27.8</v>
      </c>
      <c r="N17" s="79">
        <f>IF(E17&gt;0,ROUND(J17/E17*100,1),"-")</f>
        <v>94.6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619585</v>
      </c>
      <c r="D18" s="93">
        <v>53343</v>
      </c>
      <c r="E18" s="93">
        <v>672928</v>
      </c>
      <c r="F18" s="93">
        <v>0</v>
      </c>
      <c r="G18" s="116"/>
      <c r="H18" s="93">
        <v>611442</v>
      </c>
      <c r="I18" s="93">
        <v>14536</v>
      </c>
      <c r="J18" s="93">
        <v>625978</v>
      </c>
      <c r="K18" s="93">
        <v>0</v>
      </c>
      <c r="L18" s="77">
        <f t="shared" si="0"/>
        <v>98.7</v>
      </c>
      <c r="M18" s="78">
        <f t="shared" si="0"/>
        <v>27.3</v>
      </c>
      <c r="N18" s="79">
        <f t="shared" si="0"/>
        <v>93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3217156</v>
      </c>
      <c r="D19" s="93">
        <v>352247</v>
      </c>
      <c r="E19" s="93">
        <v>3569403</v>
      </c>
      <c r="F19" s="93">
        <v>0</v>
      </c>
      <c r="G19" s="116"/>
      <c r="H19" s="93">
        <v>3157864</v>
      </c>
      <c r="I19" s="93">
        <v>63214</v>
      </c>
      <c r="J19" s="93">
        <v>3221078</v>
      </c>
      <c r="K19" s="93">
        <v>0</v>
      </c>
      <c r="L19" s="77">
        <f t="shared" si="0"/>
        <v>98.2</v>
      </c>
      <c r="M19" s="78">
        <f t="shared" si="0"/>
        <v>17.899999999999999</v>
      </c>
      <c r="N19" s="79">
        <f t="shared" si="0"/>
        <v>90.2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1002984</v>
      </c>
      <c r="D20" s="93">
        <v>78193</v>
      </c>
      <c r="E20" s="93">
        <v>1081177</v>
      </c>
      <c r="F20" s="93">
        <v>0</v>
      </c>
      <c r="G20" s="116"/>
      <c r="H20" s="93">
        <v>995692</v>
      </c>
      <c r="I20" s="93">
        <v>20571</v>
      </c>
      <c r="J20" s="93">
        <v>1016263</v>
      </c>
      <c r="K20" s="93">
        <v>0</v>
      </c>
      <c r="L20" s="80">
        <f t="shared" si="0"/>
        <v>99.3</v>
      </c>
      <c r="M20" s="81">
        <f t="shared" si="0"/>
        <v>26.3</v>
      </c>
      <c r="N20" s="82">
        <f t="shared" si="0"/>
        <v>94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466292</v>
      </c>
      <c r="D21" s="93">
        <v>162628</v>
      </c>
      <c r="E21" s="93">
        <v>628920</v>
      </c>
      <c r="F21" s="93">
        <v>0</v>
      </c>
      <c r="G21" s="116"/>
      <c r="H21" s="93">
        <v>451168</v>
      </c>
      <c r="I21" s="93">
        <v>9549</v>
      </c>
      <c r="J21" s="93">
        <v>460717</v>
      </c>
      <c r="K21" s="93">
        <v>0</v>
      </c>
      <c r="L21" s="77">
        <f t="shared" si="0"/>
        <v>96.8</v>
      </c>
      <c r="M21" s="78">
        <f t="shared" si="0"/>
        <v>5.9</v>
      </c>
      <c r="N21" s="79">
        <f t="shared" si="0"/>
        <v>73.3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839874</v>
      </c>
      <c r="D22" s="94">
        <v>45383</v>
      </c>
      <c r="E22" s="94">
        <v>885257</v>
      </c>
      <c r="F22" s="94">
        <v>0</v>
      </c>
      <c r="G22" s="117"/>
      <c r="H22" s="94">
        <v>831770</v>
      </c>
      <c r="I22" s="94">
        <v>10054</v>
      </c>
      <c r="J22" s="94">
        <v>841824</v>
      </c>
      <c r="K22" s="94">
        <v>0</v>
      </c>
      <c r="L22" s="95">
        <f t="shared" si="0"/>
        <v>99</v>
      </c>
      <c r="M22" s="96">
        <f t="shared" si="0"/>
        <v>22.2</v>
      </c>
      <c r="N22" s="97">
        <f t="shared" si="0"/>
        <v>95.1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27842184</v>
      </c>
      <c r="D23" s="85">
        <f>SUM(D9:D22)</f>
        <v>1792088</v>
      </c>
      <c r="E23" s="85">
        <f>SUM(E9:E22)</f>
        <v>29634272</v>
      </c>
      <c r="F23" s="85">
        <f>SUM(F9:F22)</f>
        <v>0</v>
      </c>
      <c r="G23" s="118"/>
      <c r="H23" s="85">
        <f>SUM(H9:H22)</f>
        <v>27500341</v>
      </c>
      <c r="I23" s="85">
        <f>SUM(I9:I22)</f>
        <v>339345</v>
      </c>
      <c r="J23" s="85">
        <f>SUM(J9:J22)</f>
        <v>27839686</v>
      </c>
      <c r="K23" s="85">
        <f>SUM(K9:K22)</f>
        <v>0</v>
      </c>
      <c r="L23" s="86">
        <f t="shared" si="0"/>
        <v>98.8</v>
      </c>
      <c r="M23" s="87">
        <f t="shared" si="0"/>
        <v>18.899999999999999</v>
      </c>
      <c r="N23" s="88">
        <f t="shared" si="0"/>
        <v>93.9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955324</v>
      </c>
      <c r="D24" s="71">
        <v>39818</v>
      </c>
      <c r="E24" s="71">
        <v>995142</v>
      </c>
      <c r="F24" s="71">
        <v>0</v>
      </c>
      <c r="G24" s="115"/>
      <c r="H24" s="71">
        <v>942733</v>
      </c>
      <c r="I24" s="71">
        <v>6450</v>
      </c>
      <c r="J24" s="71">
        <v>949183</v>
      </c>
      <c r="K24" s="71">
        <v>0</v>
      </c>
      <c r="L24" s="72">
        <f t="shared" si="0"/>
        <v>98.7</v>
      </c>
      <c r="M24" s="73">
        <f t="shared" si="0"/>
        <v>16.2</v>
      </c>
      <c r="N24" s="74">
        <f t="shared" si="0"/>
        <v>95.4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166497</v>
      </c>
      <c r="D25" s="76">
        <v>28466</v>
      </c>
      <c r="E25" s="76">
        <v>194963</v>
      </c>
      <c r="F25" s="76">
        <v>0</v>
      </c>
      <c r="G25" s="116"/>
      <c r="H25" s="76">
        <v>162541</v>
      </c>
      <c r="I25" s="76">
        <v>4007</v>
      </c>
      <c r="J25" s="76">
        <v>166548</v>
      </c>
      <c r="K25" s="76">
        <v>0</v>
      </c>
      <c r="L25" s="77">
        <f t="shared" si="0"/>
        <v>97.6</v>
      </c>
      <c r="M25" s="78">
        <f t="shared" si="0"/>
        <v>14.1</v>
      </c>
      <c r="N25" s="79">
        <f t="shared" si="0"/>
        <v>85.4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297171</v>
      </c>
      <c r="D26" s="76">
        <v>18435</v>
      </c>
      <c r="E26" s="76">
        <v>315606</v>
      </c>
      <c r="F26" s="76">
        <v>0</v>
      </c>
      <c r="G26" s="116"/>
      <c r="H26" s="76">
        <v>290364</v>
      </c>
      <c r="I26" s="76">
        <v>3322</v>
      </c>
      <c r="J26" s="76">
        <v>293686</v>
      </c>
      <c r="K26" s="76">
        <v>0</v>
      </c>
      <c r="L26" s="77">
        <f t="shared" si="0"/>
        <v>97.7</v>
      </c>
      <c r="M26" s="78">
        <f t="shared" si="0"/>
        <v>18</v>
      </c>
      <c r="N26" s="79">
        <f t="shared" si="0"/>
        <v>93.1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402057</v>
      </c>
      <c r="D27" s="76">
        <v>1438</v>
      </c>
      <c r="E27" s="76">
        <v>403495</v>
      </c>
      <c r="F27" s="76">
        <v>0</v>
      </c>
      <c r="G27" s="116"/>
      <c r="H27" s="76">
        <v>397979</v>
      </c>
      <c r="I27" s="76">
        <v>129</v>
      </c>
      <c r="J27" s="76">
        <v>398108</v>
      </c>
      <c r="K27" s="76">
        <v>0</v>
      </c>
      <c r="L27" s="77">
        <f t="shared" si="0"/>
        <v>99</v>
      </c>
      <c r="M27" s="78">
        <f t="shared" si="0"/>
        <v>9</v>
      </c>
      <c r="N27" s="79">
        <f t="shared" si="0"/>
        <v>98.7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1174806</v>
      </c>
      <c r="D28" s="76">
        <v>34127</v>
      </c>
      <c r="E28" s="76">
        <v>1208933</v>
      </c>
      <c r="F28" s="76">
        <v>0</v>
      </c>
      <c r="G28" s="116"/>
      <c r="H28" s="76">
        <v>1168728</v>
      </c>
      <c r="I28" s="76">
        <v>6527</v>
      </c>
      <c r="J28" s="76">
        <v>1175255</v>
      </c>
      <c r="K28" s="76">
        <v>0</v>
      </c>
      <c r="L28" s="77">
        <f t="shared" si="0"/>
        <v>99.5</v>
      </c>
      <c r="M28" s="78">
        <f t="shared" si="0"/>
        <v>19.100000000000001</v>
      </c>
      <c r="N28" s="79">
        <f t="shared" si="0"/>
        <v>97.2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594097</v>
      </c>
      <c r="D29" s="76">
        <v>52761</v>
      </c>
      <c r="E29" s="76">
        <v>646858</v>
      </c>
      <c r="F29" s="76">
        <v>0</v>
      </c>
      <c r="G29" s="116"/>
      <c r="H29" s="76">
        <v>582870</v>
      </c>
      <c r="I29" s="76">
        <v>10065</v>
      </c>
      <c r="J29" s="76">
        <v>592935</v>
      </c>
      <c r="K29" s="76">
        <v>0</v>
      </c>
      <c r="L29" s="77">
        <f t="shared" si="0"/>
        <v>98.1</v>
      </c>
      <c r="M29" s="78">
        <f t="shared" si="0"/>
        <v>19.100000000000001</v>
      </c>
      <c r="N29" s="79">
        <f t="shared" si="0"/>
        <v>91.7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441252</v>
      </c>
      <c r="D30" s="76">
        <v>11868</v>
      </c>
      <c r="E30" s="76">
        <v>453120</v>
      </c>
      <c r="F30" s="76">
        <v>0</v>
      </c>
      <c r="G30" s="116"/>
      <c r="H30" s="76">
        <v>438338</v>
      </c>
      <c r="I30" s="76">
        <v>1340</v>
      </c>
      <c r="J30" s="76">
        <v>439678</v>
      </c>
      <c r="K30" s="76">
        <v>0</v>
      </c>
      <c r="L30" s="77">
        <f t="shared" si="0"/>
        <v>99.3</v>
      </c>
      <c r="M30" s="78">
        <f t="shared" si="0"/>
        <v>11.3</v>
      </c>
      <c r="N30" s="79">
        <f t="shared" si="0"/>
        <v>97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276796</v>
      </c>
      <c r="D31" s="76">
        <v>18067</v>
      </c>
      <c r="E31" s="76">
        <v>294863</v>
      </c>
      <c r="F31" s="76">
        <v>0</v>
      </c>
      <c r="G31" s="116"/>
      <c r="H31" s="76">
        <v>273851</v>
      </c>
      <c r="I31" s="76">
        <v>4339</v>
      </c>
      <c r="J31" s="76">
        <v>278190</v>
      </c>
      <c r="K31" s="76">
        <v>0</v>
      </c>
      <c r="L31" s="77">
        <f t="shared" si="0"/>
        <v>98.9</v>
      </c>
      <c r="M31" s="78">
        <f t="shared" si="0"/>
        <v>24</v>
      </c>
      <c r="N31" s="79">
        <f t="shared" si="0"/>
        <v>94.3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493258</v>
      </c>
      <c r="D32" s="76">
        <v>13376</v>
      </c>
      <c r="E32" s="76">
        <v>506634</v>
      </c>
      <c r="F32" s="76">
        <v>0</v>
      </c>
      <c r="G32" s="116"/>
      <c r="H32" s="76">
        <v>488509</v>
      </c>
      <c r="I32" s="76">
        <v>4500</v>
      </c>
      <c r="J32" s="76">
        <v>493009</v>
      </c>
      <c r="K32" s="76">
        <v>0</v>
      </c>
      <c r="L32" s="77">
        <f t="shared" ref="L32:N36" si="1">IF(C32&gt;0,ROUND(H32/C32*100,1),"-")</f>
        <v>99</v>
      </c>
      <c r="M32" s="78">
        <f t="shared" si="1"/>
        <v>33.6</v>
      </c>
      <c r="N32" s="79">
        <f t="shared" si="1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861774</v>
      </c>
      <c r="D33" s="76">
        <v>94058</v>
      </c>
      <c r="E33" s="76">
        <v>955832</v>
      </c>
      <c r="F33" s="76">
        <v>0</v>
      </c>
      <c r="G33" s="116"/>
      <c r="H33" s="76">
        <v>839603</v>
      </c>
      <c r="I33" s="76">
        <v>16409</v>
      </c>
      <c r="J33" s="76">
        <v>856012</v>
      </c>
      <c r="K33" s="76">
        <v>0</v>
      </c>
      <c r="L33" s="77">
        <f t="shared" si="1"/>
        <v>97.4</v>
      </c>
      <c r="M33" s="78">
        <f t="shared" si="1"/>
        <v>17.399999999999999</v>
      </c>
      <c r="N33" s="79">
        <f t="shared" si="1"/>
        <v>89.6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374891</v>
      </c>
      <c r="D34" s="76">
        <v>37735</v>
      </c>
      <c r="E34" s="76">
        <v>412626</v>
      </c>
      <c r="F34" s="76">
        <v>0</v>
      </c>
      <c r="G34" s="116"/>
      <c r="H34" s="76">
        <v>365866</v>
      </c>
      <c r="I34" s="76">
        <v>5039</v>
      </c>
      <c r="J34" s="76">
        <v>370905</v>
      </c>
      <c r="K34" s="76">
        <v>0</v>
      </c>
      <c r="L34" s="77">
        <f t="shared" si="1"/>
        <v>97.6</v>
      </c>
      <c r="M34" s="78">
        <f t="shared" si="1"/>
        <v>13.4</v>
      </c>
      <c r="N34" s="79">
        <f t="shared" si="1"/>
        <v>89.9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6037923</v>
      </c>
      <c r="D35" s="85">
        <f>SUM(D24:D34)</f>
        <v>350149</v>
      </c>
      <c r="E35" s="85">
        <f>SUM(E24:E34)</f>
        <v>6388072</v>
      </c>
      <c r="F35" s="85">
        <f>SUM(F24:F34)</f>
        <v>0</v>
      </c>
      <c r="G35" s="119"/>
      <c r="H35" s="85">
        <f>SUM(H24:H34)</f>
        <v>5951382</v>
      </c>
      <c r="I35" s="85">
        <f>SUM(I24:I34)</f>
        <v>62127</v>
      </c>
      <c r="J35" s="85">
        <f>SUM(J24:J34)</f>
        <v>6013509</v>
      </c>
      <c r="K35" s="85">
        <f>SUM(K24:K34)</f>
        <v>0</v>
      </c>
      <c r="L35" s="86">
        <f t="shared" si="1"/>
        <v>98.6</v>
      </c>
      <c r="M35" s="87">
        <f t="shared" si="1"/>
        <v>17.7</v>
      </c>
      <c r="N35" s="88">
        <f t="shared" si="1"/>
        <v>94.1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2">SUM(C35,C23)</f>
        <v>33880107</v>
      </c>
      <c r="D36" s="89">
        <f t="shared" si="2"/>
        <v>2142237</v>
      </c>
      <c r="E36" s="89">
        <f t="shared" si="2"/>
        <v>36022344</v>
      </c>
      <c r="F36" s="89">
        <f t="shared" si="2"/>
        <v>0</v>
      </c>
      <c r="G36" s="120"/>
      <c r="H36" s="89">
        <f t="shared" si="2"/>
        <v>33451723</v>
      </c>
      <c r="I36" s="89">
        <f t="shared" si="2"/>
        <v>401472</v>
      </c>
      <c r="J36" s="89">
        <f t="shared" si="2"/>
        <v>33853195</v>
      </c>
      <c r="K36" s="89">
        <f t="shared" si="2"/>
        <v>0</v>
      </c>
      <c r="L36" s="90">
        <f t="shared" si="1"/>
        <v>98.7</v>
      </c>
      <c r="M36" s="91">
        <f t="shared" si="1"/>
        <v>18.7</v>
      </c>
      <c r="N36" s="92">
        <f t="shared" si="1"/>
        <v>94</v>
      </c>
    </row>
    <row r="38" spans="1:14" x14ac:dyDescent="0.15">
      <c r="B38" s="1" t="s">
        <v>390</v>
      </c>
      <c r="C38" s="1">
        <v>33880107</v>
      </c>
      <c r="D38" s="1">
        <v>2142237</v>
      </c>
      <c r="E38" s="1">
        <v>36022344</v>
      </c>
      <c r="F38" s="1">
        <v>0</v>
      </c>
      <c r="G38" s="1">
        <v>0</v>
      </c>
      <c r="H38" s="1">
        <v>33451723</v>
      </c>
      <c r="I38" s="1">
        <v>401472</v>
      </c>
      <c r="J38" s="1">
        <v>33853195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IM39"/>
  <sheetViews>
    <sheetView view="pageBreakPreview" zoomScale="60" zoomScaleNormal="100" workbookViewId="0">
      <pane xSplit="2" ySplit="8" topLeftCell="C31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209</v>
      </c>
      <c r="D3" s="121" t="s">
        <v>388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165</v>
      </c>
      <c r="D8" s="41" t="s">
        <v>166</v>
      </c>
      <c r="E8" s="41" t="s">
        <v>167</v>
      </c>
      <c r="F8" s="41" t="s">
        <v>168</v>
      </c>
      <c r="G8" s="41" t="s">
        <v>169</v>
      </c>
      <c r="H8" s="41" t="s">
        <v>170</v>
      </c>
      <c r="I8" s="41" t="s">
        <v>171</v>
      </c>
      <c r="J8" s="41" t="s">
        <v>172</v>
      </c>
      <c r="K8" s="41" t="s">
        <v>173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137087</v>
      </c>
      <c r="D9" s="115"/>
      <c r="E9" s="130">
        <v>137087</v>
      </c>
      <c r="F9" s="115"/>
      <c r="G9" s="115"/>
      <c r="H9" s="130">
        <v>137087</v>
      </c>
      <c r="I9" s="115"/>
      <c r="J9" s="130">
        <v>137087</v>
      </c>
      <c r="K9" s="115"/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23739</v>
      </c>
      <c r="D10" s="116"/>
      <c r="E10" s="93">
        <v>23739</v>
      </c>
      <c r="F10" s="116"/>
      <c r="G10" s="116"/>
      <c r="H10" s="93">
        <v>23739</v>
      </c>
      <c r="I10" s="116"/>
      <c r="J10" s="93">
        <v>23739</v>
      </c>
      <c r="K10" s="116"/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258750</v>
      </c>
      <c r="D11" s="116"/>
      <c r="E11" s="93">
        <v>258750</v>
      </c>
      <c r="F11" s="116"/>
      <c r="G11" s="116"/>
      <c r="H11" s="93">
        <v>258750</v>
      </c>
      <c r="I11" s="116"/>
      <c r="J11" s="93">
        <v>258750</v>
      </c>
      <c r="K11" s="116"/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15372</v>
      </c>
      <c r="D12" s="116"/>
      <c r="E12" s="93">
        <v>15372</v>
      </c>
      <c r="F12" s="116"/>
      <c r="G12" s="116"/>
      <c r="H12" s="93">
        <v>15372</v>
      </c>
      <c r="I12" s="116"/>
      <c r="J12" s="93">
        <v>15372</v>
      </c>
      <c r="K12" s="116"/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18056</v>
      </c>
      <c r="D13" s="116"/>
      <c r="E13" s="93">
        <v>18056</v>
      </c>
      <c r="F13" s="116"/>
      <c r="G13" s="116"/>
      <c r="H13" s="93">
        <v>18056</v>
      </c>
      <c r="I13" s="116"/>
      <c r="J13" s="93">
        <v>18056</v>
      </c>
      <c r="K13" s="116"/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588930</v>
      </c>
      <c r="D14" s="116"/>
      <c r="E14" s="93">
        <v>588930</v>
      </c>
      <c r="F14" s="116"/>
      <c r="G14" s="116"/>
      <c r="H14" s="93">
        <v>588930</v>
      </c>
      <c r="I14" s="116"/>
      <c r="J14" s="93">
        <v>588930</v>
      </c>
      <c r="K14" s="116"/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17421</v>
      </c>
      <c r="D15" s="116"/>
      <c r="E15" s="93">
        <v>17421</v>
      </c>
      <c r="F15" s="116"/>
      <c r="G15" s="116"/>
      <c r="H15" s="93">
        <v>17421</v>
      </c>
      <c r="I15" s="116"/>
      <c r="J15" s="93">
        <v>17421</v>
      </c>
      <c r="K15" s="116"/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1744</v>
      </c>
      <c r="D16" s="116"/>
      <c r="E16" s="93">
        <v>1744</v>
      </c>
      <c r="F16" s="116"/>
      <c r="G16" s="116"/>
      <c r="H16" s="93">
        <v>1744</v>
      </c>
      <c r="I16" s="116"/>
      <c r="J16" s="93">
        <v>1744</v>
      </c>
      <c r="K16" s="116"/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8908</v>
      </c>
      <c r="D17" s="116"/>
      <c r="E17" s="93">
        <v>8908</v>
      </c>
      <c r="F17" s="116"/>
      <c r="G17" s="116"/>
      <c r="H17" s="93">
        <v>8908</v>
      </c>
      <c r="I17" s="116"/>
      <c r="J17" s="93">
        <v>8908</v>
      </c>
      <c r="K17" s="116"/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12807</v>
      </c>
      <c r="D18" s="116"/>
      <c r="E18" s="93">
        <v>12807</v>
      </c>
      <c r="F18" s="116"/>
      <c r="G18" s="116"/>
      <c r="H18" s="93">
        <v>12807</v>
      </c>
      <c r="I18" s="116"/>
      <c r="J18" s="93">
        <v>12807</v>
      </c>
      <c r="K18" s="116"/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80507</v>
      </c>
      <c r="D19" s="116"/>
      <c r="E19" s="93">
        <v>80507</v>
      </c>
      <c r="F19" s="116"/>
      <c r="G19" s="116"/>
      <c r="H19" s="93">
        <v>80507</v>
      </c>
      <c r="I19" s="116"/>
      <c r="J19" s="93">
        <v>80507</v>
      </c>
      <c r="K19" s="116"/>
      <c r="L19" s="77">
        <f t="shared" si="0"/>
        <v>100</v>
      </c>
      <c r="M19" s="78" t="str">
        <f t="shared" si="0"/>
        <v>-</v>
      </c>
      <c r="N19" s="79">
        <f t="shared" si="0"/>
        <v>100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9687</v>
      </c>
      <c r="D20" s="116"/>
      <c r="E20" s="93">
        <v>9687</v>
      </c>
      <c r="F20" s="116"/>
      <c r="G20" s="116"/>
      <c r="H20" s="93">
        <v>9687</v>
      </c>
      <c r="I20" s="116"/>
      <c r="J20" s="93">
        <v>9687</v>
      </c>
      <c r="K20" s="116"/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990</v>
      </c>
      <c r="D21" s="116"/>
      <c r="E21" s="93">
        <v>990</v>
      </c>
      <c r="F21" s="116"/>
      <c r="G21" s="116"/>
      <c r="H21" s="93">
        <v>990</v>
      </c>
      <c r="I21" s="116"/>
      <c r="J21" s="93">
        <v>990</v>
      </c>
      <c r="K21" s="116"/>
      <c r="L21" s="77">
        <f t="shared" si="0"/>
        <v>100</v>
      </c>
      <c r="M21" s="78" t="str">
        <f t="shared" si="0"/>
        <v>-</v>
      </c>
      <c r="N21" s="79">
        <f t="shared" si="0"/>
        <v>100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5726</v>
      </c>
      <c r="D22" s="117"/>
      <c r="E22" s="94">
        <v>5726</v>
      </c>
      <c r="F22" s="117"/>
      <c r="G22" s="117"/>
      <c r="H22" s="94">
        <v>5726</v>
      </c>
      <c r="I22" s="117"/>
      <c r="J22" s="94">
        <v>5726</v>
      </c>
      <c r="K22" s="117"/>
      <c r="L22" s="95">
        <f t="shared" si="0"/>
        <v>100</v>
      </c>
      <c r="M22" s="96" t="str">
        <f t="shared" si="0"/>
        <v>-</v>
      </c>
      <c r="N22" s="97">
        <f t="shared" si="0"/>
        <v>100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1179724</v>
      </c>
      <c r="D23" s="118"/>
      <c r="E23" s="85">
        <f>SUM(E9:E22)</f>
        <v>1179724</v>
      </c>
      <c r="F23" s="118"/>
      <c r="G23" s="118"/>
      <c r="H23" s="85">
        <f>SUM(H9:H22)</f>
        <v>1179724</v>
      </c>
      <c r="I23" s="118"/>
      <c r="J23" s="85">
        <f>SUM(J9:J22)</f>
        <v>1179724</v>
      </c>
      <c r="K23" s="118"/>
      <c r="L23" s="86">
        <f t="shared" si="0"/>
        <v>100</v>
      </c>
      <c r="M23" s="87" t="str">
        <f t="shared" si="0"/>
        <v>-</v>
      </c>
      <c r="N23" s="88">
        <f t="shared" si="0"/>
        <v>100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3426</v>
      </c>
      <c r="D24" s="115"/>
      <c r="E24" s="71">
        <v>3426</v>
      </c>
      <c r="F24" s="115"/>
      <c r="G24" s="115"/>
      <c r="H24" s="71">
        <v>3426</v>
      </c>
      <c r="I24" s="115"/>
      <c r="J24" s="71">
        <v>3426</v>
      </c>
      <c r="K24" s="115"/>
      <c r="L24" s="72">
        <f t="shared" si="0"/>
        <v>100</v>
      </c>
      <c r="M24" s="73" t="str">
        <f t="shared" si="0"/>
        <v>-</v>
      </c>
      <c r="N24" s="74">
        <f t="shared" si="0"/>
        <v>100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2431</v>
      </c>
      <c r="D25" s="116"/>
      <c r="E25" s="76">
        <v>2431</v>
      </c>
      <c r="F25" s="116"/>
      <c r="G25" s="116"/>
      <c r="H25" s="76">
        <v>2431</v>
      </c>
      <c r="I25" s="116"/>
      <c r="J25" s="76">
        <v>2431</v>
      </c>
      <c r="K25" s="116"/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220</v>
      </c>
      <c r="D26" s="116"/>
      <c r="E26" s="76">
        <v>220</v>
      </c>
      <c r="F26" s="116"/>
      <c r="G26" s="116"/>
      <c r="H26" s="76">
        <v>220</v>
      </c>
      <c r="I26" s="116"/>
      <c r="J26" s="76">
        <v>220</v>
      </c>
      <c r="K26" s="116"/>
      <c r="L26" s="77">
        <f t="shared" si="0"/>
        <v>100</v>
      </c>
      <c r="M26" s="78" t="str">
        <f t="shared" si="0"/>
        <v>-</v>
      </c>
      <c r="N26" s="79">
        <f t="shared" si="0"/>
        <v>100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75</v>
      </c>
      <c r="D27" s="116"/>
      <c r="E27" s="76">
        <v>75</v>
      </c>
      <c r="F27" s="116"/>
      <c r="G27" s="116"/>
      <c r="H27" s="76">
        <v>75</v>
      </c>
      <c r="I27" s="116"/>
      <c r="J27" s="76">
        <v>75</v>
      </c>
      <c r="K27" s="116"/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2330</v>
      </c>
      <c r="D28" s="116"/>
      <c r="E28" s="76">
        <v>2330</v>
      </c>
      <c r="F28" s="116"/>
      <c r="G28" s="116"/>
      <c r="H28" s="76">
        <v>2330</v>
      </c>
      <c r="I28" s="116"/>
      <c r="J28" s="76">
        <v>2330</v>
      </c>
      <c r="K28" s="116"/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3084</v>
      </c>
      <c r="D29" s="116"/>
      <c r="E29" s="76">
        <v>3084</v>
      </c>
      <c r="F29" s="116"/>
      <c r="G29" s="116"/>
      <c r="H29" s="76">
        <v>3084</v>
      </c>
      <c r="I29" s="116"/>
      <c r="J29" s="76">
        <v>3084</v>
      </c>
      <c r="K29" s="116"/>
      <c r="L29" s="77">
        <f t="shared" si="0"/>
        <v>100</v>
      </c>
      <c r="M29" s="78" t="str">
        <f t="shared" si="0"/>
        <v>-</v>
      </c>
      <c r="N29" s="79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52664</v>
      </c>
      <c r="D30" s="116"/>
      <c r="E30" s="76">
        <v>52664</v>
      </c>
      <c r="F30" s="116"/>
      <c r="G30" s="116"/>
      <c r="H30" s="76">
        <v>52664</v>
      </c>
      <c r="I30" s="116"/>
      <c r="J30" s="76">
        <v>52664</v>
      </c>
      <c r="K30" s="116"/>
      <c r="L30" s="77">
        <f t="shared" si="0"/>
        <v>100</v>
      </c>
      <c r="M30" s="78" t="str">
        <f t="shared" si="0"/>
        <v>-</v>
      </c>
      <c r="N30" s="79">
        <f t="shared" si="0"/>
        <v>100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12744</v>
      </c>
      <c r="D31" s="116"/>
      <c r="E31" s="76">
        <v>12744</v>
      </c>
      <c r="F31" s="116"/>
      <c r="G31" s="116"/>
      <c r="H31" s="76">
        <v>12744</v>
      </c>
      <c r="I31" s="116"/>
      <c r="J31" s="76">
        <v>12744</v>
      </c>
      <c r="K31" s="116"/>
      <c r="L31" s="77">
        <f t="shared" si="0"/>
        <v>100</v>
      </c>
      <c r="M31" s="78" t="str">
        <f t="shared" si="0"/>
        <v>-</v>
      </c>
      <c r="N31" s="79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9943</v>
      </c>
      <c r="D32" s="116"/>
      <c r="E32" s="76">
        <v>9943</v>
      </c>
      <c r="F32" s="116"/>
      <c r="G32" s="116"/>
      <c r="H32" s="76">
        <v>9943</v>
      </c>
      <c r="I32" s="116"/>
      <c r="J32" s="76">
        <v>9943</v>
      </c>
      <c r="K32" s="116"/>
      <c r="L32" s="77">
        <f t="shared" ref="L32:N36" si="1">IF(C32&gt;0,ROUND(H32/C32*100,1),"-")</f>
        <v>100</v>
      </c>
      <c r="M32" s="78" t="str">
        <f t="shared" si="1"/>
        <v>-</v>
      </c>
      <c r="N32" s="79">
        <f t="shared" si="1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7967</v>
      </c>
      <c r="D33" s="116"/>
      <c r="E33" s="76">
        <v>7967</v>
      </c>
      <c r="F33" s="116"/>
      <c r="G33" s="116"/>
      <c r="H33" s="76">
        <v>7967</v>
      </c>
      <c r="I33" s="116"/>
      <c r="J33" s="76">
        <v>7967</v>
      </c>
      <c r="K33" s="116"/>
      <c r="L33" s="77">
        <f t="shared" si="1"/>
        <v>100</v>
      </c>
      <c r="M33" s="78" t="str">
        <f t="shared" si="1"/>
        <v>-</v>
      </c>
      <c r="N33" s="79">
        <f t="shared" si="1"/>
        <v>100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8443</v>
      </c>
      <c r="D34" s="116"/>
      <c r="E34" s="76">
        <v>8443</v>
      </c>
      <c r="F34" s="116"/>
      <c r="G34" s="116"/>
      <c r="H34" s="76">
        <v>8443</v>
      </c>
      <c r="I34" s="116"/>
      <c r="J34" s="76">
        <v>8443</v>
      </c>
      <c r="K34" s="116"/>
      <c r="L34" s="77">
        <f t="shared" si="1"/>
        <v>100</v>
      </c>
      <c r="M34" s="78" t="str">
        <f t="shared" si="1"/>
        <v>-</v>
      </c>
      <c r="N34" s="79">
        <f t="shared" si="1"/>
        <v>100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103327</v>
      </c>
      <c r="D35" s="119"/>
      <c r="E35" s="85">
        <f>SUM(E24:E34)</f>
        <v>103327</v>
      </c>
      <c r="F35" s="119"/>
      <c r="G35" s="119"/>
      <c r="H35" s="85">
        <f>SUM(H24:H34)</f>
        <v>103327</v>
      </c>
      <c r="I35" s="119"/>
      <c r="J35" s="85">
        <f>SUM(J24:J34)</f>
        <v>103327</v>
      </c>
      <c r="K35" s="119"/>
      <c r="L35" s="86">
        <f t="shared" si="1"/>
        <v>100</v>
      </c>
      <c r="M35" s="87" t="str">
        <f t="shared" si="1"/>
        <v>-</v>
      </c>
      <c r="N35" s="88">
        <f t="shared" si="1"/>
        <v>100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2">SUM(C35,C23)</f>
        <v>1283051</v>
      </c>
      <c r="D36" s="120"/>
      <c r="E36" s="89">
        <f t="shared" si="2"/>
        <v>1283051</v>
      </c>
      <c r="F36" s="120"/>
      <c r="G36" s="120"/>
      <c r="H36" s="89">
        <f t="shared" si="2"/>
        <v>1283051</v>
      </c>
      <c r="I36" s="120"/>
      <c r="J36" s="89">
        <f t="shared" si="2"/>
        <v>1283051</v>
      </c>
      <c r="K36" s="120"/>
      <c r="L36" s="90">
        <f t="shared" si="1"/>
        <v>100</v>
      </c>
      <c r="M36" s="91" t="str">
        <f t="shared" si="1"/>
        <v>-</v>
      </c>
      <c r="N36" s="92">
        <f t="shared" si="1"/>
        <v>100</v>
      </c>
    </row>
    <row r="38" spans="1:14" x14ac:dyDescent="0.15">
      <c r="B38" s="1" t="s">
        <v>390</v>
      </c>
      <c r="C38" s="1">
        <v>1283051</v>
      </c>
      <c r="D38" s="1">
        <v>0</v>
      </c>
      <c r="E38" s="1">
        <v>1283051</v>
      </c>
      <c r="F38" s="1">
        <v>0</v>
      </c>
      <c r="G38" s="1">
        <v>0</v>
      </c>
      <c r="H38" s="1">
        <v>1283051</v>
      </c>
      <c r="I38" s="1">
        <v>0</v>
      </c>
      <c r="J38" s="1">
        <v>1283051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IM39"/>
  <sheetViews>
    <sheetView view="pageBreakPreview" zoomScale="60" zoomScaleNormal="100" workbookViewId="0">
      <pane xSplit="2" ySplit="8" topLeftCell="C22" activePane="bottomRight" state="frozen"/>
      <selection activeCell="E14" sqref="E14"/>
      <selection pane="topRight" activeCell="E14" sqref="E14"/>
      <selection pane="bottomLeft" activeCell="E14" sqref="E14"/>
      <selection pane="bottomRight" activeCell="G9" sqref="G9:G36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368</v>
      </c>
      <c r="D3" s="8" t="s">
        <v>174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210</v>
      </c>
      <c r="D8" s="41" t="s">
        <v>211</v>
      </c>
      <c r="E8" s="41" t="s">
        <v>212</v>
      </c>
      <c r="F8" s="41" t="s">
        <v>213</v>
      </c>
      <c r="G8" s="41" t="s">
        <v>214</v>
      </c>
      <c r="H8" s="41" t="s">
        <v>215</v>
      </c>
      <c r="I8" s="41" t="s">
        <v>216</v>
      </c>
      <c r="J8" s="41" t="s">
        <v>217</v>
      </c>
      <c r="K8" s="41" t="s">
        <v>218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1041451</v>
      </c>
      <c r="D9" s="130">
        <v>59288</v>
      </c>
      <c r="E9" s="130">
        <v>1100739</v>
      </c>
      <c r="F9" s="130">
        <v>0</v>
      </c>
      <c r="G9" s="115"/>
      <c r="H9" s="130">
        <v>1018115</v>
      </c>
      <c r="I9" s="130">
        <v>15770</v>
      </c>
      <c r="J9" s="130">
        <v>1033885</v>
      </c>
      <c r="K9" s="130">
        <v>0</v>
      </c>
      <c r="L9" s="72">
        <f t="shared" ref="L9:N31" si="0">IF(C9&gt;0,ROUND(H9/C9*100,1),"-")</f>
        <v>97.8</v>
      </c>
      <c r="M9" s="73">
        <f t="shared" si="0"/>
        <v>26.6</v>
      </c>
      <c r="N9" s="74">
        <f t="shared" si="0"/>
        <v>93.9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387146</v>
      </c>
      <c r="D10" s="93">
        <v>32924</v>
      </c>
      <c r="E10" s="93">
        <v>420070</v>
      </c>
      <c r="F10" s="93">
        <v>0</v>
      </c>
      <c r="G10" s="116"/>
      <c r="H10" s="93">
        <v>373775</v>
      </c>
      <c r="I10" s="93">
        <v>6789</v>
      </c>
      <c r="J10" s="93">
        <v>380564</v>
      </c>
      <c r="K10" s="93">
        <v>0</v>
      </c>
      <c r="L10" s="77">
        <f t="shared" si="0"/>
        <v>96.5</v>
      </c>
      <c r="M10" s="78">
        <f t="shared" si="0"/>
        <v>20.6</v>
      </c>
      <c r="N10" s="79">
        <f t="shared" si="0"/>
        <v>90.6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418098</v>
      </c>
      <c r="D11" s="93">
        <v>31470</v>
      </c>
      <c r="E11" s="93">
        <v>449568</v>
      </c>
      <c r="F11" s="93">
        <v>0</v>
      </c>
      <c r="G11" s="116"/>
      <c r="H11" s="93">
        <v>405161</v>
      </c>
      <c r="I11" s="93">
        <v>6182</v>
      </c>
      <c r="J11" s="93">
        <v>411343</v>
      </c>
      <c r="K11" s="93">
        <v>0</v>
      </c>
      <c r="L11" s="77">
        <f t="shared" si="0"/>
        <v>96.9</v>
      </c>
      <c r="M11" s="78">
        <f t="shared" si="0"/>
        <v>19.600000000000001</v>
      </c>
      <c r="N11" s="79">
        <f t="shared" si="0"/>
        <v>91.5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334987</v>
      </c>
      <c r="D12" s="93">
        <v>14727</v>
      </c>
      <c r="E12" s="93">
        <v>349714</v>
      </c>
      <c r="F12" s="93">
        <v>0</v>
      </c>
      <c r="G12" s="116"/>
      <c r="H12" s="93">
        <v>327563</v>
      </c>
      <c r="I12" s="93">
        <v>3099</v>
      </c>
      <c r="J12" s="93">
        <v>330662</v>
      </c>
      <c r="K12" s="93">
        <v>0</v>
      </c>
      <c r="L12" s="77">
        <f t="shared" si="0"/>
        <v>97.8</v>
      </c>
      <c r="M12" s="78">
        <f t="shared" si="0"/>
        <v>21</v>
      </c>
      <c r="N12" s="79">
        <f t="shared" si="0"/>
        <v>94.6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279106</v>
      </c>
      <c r="D13" s="93">
        <v>27068</v>
      </c>
      <c r="E13" s="93">
        <v>306174</v>
      </c>
      <c r="F13" s="93">
        <v>0</v>
      </c>
      <c r="G13" s="116"/>
      <c r="H13" s="93">
        <v>267990</v>
      </c>
      <c r="I13" s="93">
        <v>6400</v>
      </c>
      <c r="J13" s="93">
        <v>274390</v>
      </c>
      <c r="K13" s="93">
        <v>0</v>
      </c>
      <c r="L13" s="77">
        <f t="shared" si="0"/>
        <v>96</v>
      </c>
      <c r="M13" s="78">
        <f t="shared" si="0"/>
        <v>23.6</v>
      </c>
      <c r="N13" s="79">
        <f t="shared" si="0"/>
        <v>89.6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233924</v>
      </c>
      <c r="D14" s="93">
        <v>35929</v>
      </c>
      <c r="E14" s="93">
        <v>269853</v>
      </c>
      <c r="F14" s="93">
        <v>0</v>
      </c>
      <c r="G14" s="116"/>
      <c r="H14" s="93">
        <v>224055</v>
      </c>
      <c r="I14" s="93">
        <v>6773</v>
      </c>
      <c r="J14" s="93">
        <v>230828</v>
      </c>
      <c r="K14" s="93">
        <v>0</v>
      </c>
      <c r="L14" s="77">
        <f t="shared" si="0"/>
        <v>95.8</v>
      </c>
      <c r="M14" s="78">
        <f t="shared" si="0"/>
        <v>18.899999999999999</v>
      </c>
      <c r="N14" s="79">
        <f t="shared" si="0"/>
        <v>85.5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359615</v>
      </c>
      <c r="D15" s="93">
        <v>36516</v>
      </c>
      <c r="E15" s="93">
        <v>396131</v>
      </c>
      <c r="F15" s="93">
        <v>0</v>
      </c>
      <c r="G15" s="116"/>
      <c r="H15" s="93">
        <v>344819</v>
      </c>
      <c r="I15" s="93">
        <v>6713</v>
      </c>
      <c r="J15" s="93">
        <v>351532</v>
      </c>
      <c r="K15" s="93">
        <v>0</v>
      </c>
      <c r="L15" s="77">
        <f t="shared" si="0"/>
        <v>95.9</v>
      </c>
      <c r="M15" s="78">
        <f t="shared" si="0"/>
        <v>18.399999999999999</v>
      </c>
      <c r="N15" s="79">
        <f t="shared" si="0"/>
        <v>88.7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228883</v>
      </c>
      <c r="D16" s="93">
        <v>23414</v>
      </c>
      <c r="E16" s="93">
        <v>252297</v>
      </c>
      <c r="F16" s="93">
        <v>0</v>
      </c>
      <c r="G16" s="116"/>
      <c r="H16" s="93">
        <v>220737</v>
      </c>
      <c r="I16" s="93">
        <v>4675</v>
      </c>
      <c r="J16" s="93">
        <v>225412</v>
      </c>
      <c r="K16" s="93">
        <v>0</v>
      </c>
      <c r="L16" s="77">
        <f t="shared" si="0"/>
        <v>96.4</v>
      </c>
      <c r="M16" s="78">
        <f t="shared" si="0"/>
        <v>20</v>
      </c>
      <c r="N16" s="79">
        <f t="shared" si="0"/>
        <v>89.3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231125</v>
      </c>
      <c r="D17" s="93">
        <v>12455</v>
      </c>
      <c r="E17" s="93">
        <v>243580</v>
      </c>
      <c r="F17" s="93">
        <v>0</v>
      </c>
      <c r="G17" s="116"/>
      <c r="H17" s="93">
        <v>224907</v>
      </c>
      <c r="I17" s="93">
        <v>3441</v>
      </c>
      <c r="J17" s="93">
        <v>228348</v>
      </c>
      <c r="K17" s="93">
        <v>0</v>
      </c>
      <c r="L17" s="77">
        <f>IF(C17&gt;0,ROUND(H17/C17*100,1),"-")</f>
        <v>97.3</v>
      </c>
      <c r="M17" s="78">
        <f>IF(D17&gt;0,ROUND(I17/D17*100,1),"-")</f>
        <v>27.6</v>
      </c>
      <c r="N17" s="79">
        <f>IF(E17&gt;0,ROUND(J17/E17*100,1),"-")</f>
        <v>93.7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91208</v>
      </c>
      <c r="D18" s="93">
        <v>6561</v>
      </c>
      <c r="E18" s="93">
        <v>97769</v>
      </c>
      <c r="F18" s="93">
        <v>0</v>
      </c>
      <c r="G18" s="116"/>
      <c r="H18" s="93">
        <v>88504</v>
      </c>
      <c r="I18" s="93">
        <v>1592</v>
      </c>
      <c r="J18" s="93">
        <v>90096</v>
      </c>
      <c r="K18" s="93">
        <v>0</v>
      </c>
      <c r="L18" s="77">
        <f t="shared" si="0"/>
        <v>97</v>
      </c>
      <c r="M18" s="78">
        <f t="shared" si="0"/>
        <v>24.3</v>
      </c>
      <c r="N18" s="79">
        <f t="shared" si="0"/>
        <v>92.2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349486</v>
      </c>
      <c r="D19" s="93">
        <v>33955</v>
      </c>
      <c r="E19" s="93">
        <v>383441</v>
      </c>
      <c r="F19" s="93">
        <v>0</v>
      </c>
      <c r="G19" s="116"/>
      <c r="H19" s="93">
        <v>336937</v>
      </c>
      <c r="I19" s="93">
        <v>7442</v>
      </c>
      <c r="J19" s="93">
        <v>344379</v>
      </c>
      <c r="K19" s="93">
        <v>0</v>
      </c>
      <c r="L19" s="77">
        <f t="shared" si="0"/>
        <v>96.4</v>
      </c>
      <c r="M19" s="78">
        <f t="shared" si="0"/>
        <v>21.9</v>
      </c>
      <c r="N19" s="79">
        <f t="shared" si="0"/>
        <v>89.8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118777</v>
      </c>
      <c r="D20" s="93">
        <v>5434</v>
      </c>
      <c r="E20" s="93">
        <v>124211</v>
      </c>
      <c r="F20" s="93">
        <v>0</v>
      </c>
      <c r="G20" s="116"/>
      <c r="H20" s="93">
        <v>116746</v>
      </c>
      <c r="I20" s="93">
        <v>2067</v>
      </c>
      <c r="J20" s="93">
        <v>118813</v>
      </c>
      <c r="K20" s="93">
        <v>0</v>
      </c>
      <c r="L20" s="80">
        <f t="shared" si="0"/>
        <v>98.3</v>
      </c>
      <c r="M20" s="81">
        <f t="shared" si="0"/>
        <v>38</v>
      </c>
      <c r="N20" s="82">
        <f t="shared" si="0"/>
        <v>95.7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88225</v>
      </c>
      <c r="D21" s="93">
        <v>3219</v>
      </c>
      <c r="E21" s="93">
        <v>91444</v>
      </c>
      <c r="F21" s="93">
        <v>0</v>
      </c>
      <c r="G21" s="116"/>
      <c r="H21" s="93">
        <v>86699</v>
      </c>
      <c r="I21" s="93">
        <v>1180</v>
      </c>
      <c r="J21" s="93">
        <v>87879</v>
      </c>
      <c r="K21" s="93">
        <v>0</v>
      </c>
      <c r="L21" s="77">
        <f t="shared" si="0"/>
        <v>98.3</v>
      </c>
      <c r="M21" s="78">
        <f t="shared" si="0"/>
        <v>36.700000000000003</v>
      </c>
      <c r="N21" s="79">
        <f t="shared" si="0"/>
        <v>96.1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125382</v>
      </c>
      <c r="D22" s="94">
        <v>7802</v>
      </c>
      <c r="E22" s="94">
        <v>133184</v>
      </c>
      <c r="F22" s="94">
        <v>0</v>
      </c>
      <c r="G22" s="117"/>
      <c r="H22" s="94">
        <v>122269</v>
      </c>
      <c r="I22" s="94">
        <v>1663</v>
      </c>
      <c r="J22" s="94">
        <v>123932</v>
      </c>
      <c r="K22" s="94">
        <v>0</v>
      </c>
      <c r="L22" s="95">
        <f t="shared" si="0"/>
        <v>97.5</v>
      </c>
      <c r="M22" s="96">
        <f t="shared" si="0"/>
        <v>21.3</v>
      </c>
      <c r="N22" s="97">
        <f t="shared" si="0"/>
        <v>93.1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4287413</v>
      </c>
      <c r="D23" s="85">
        <f>SUM(D9:D22)</f>
        <v>330762</v>
      </c>
      <c r="E23" s="85">
        <f>SUM(E9:E22)</f>
        <v>4618175</v>
      </c>
      <c r="F23" s="85">
        <f>SUM(F9:F22)</f>
        <v>0</v>
      </c>
      <c r="G23" s="118"/>
      <c r="H23" s="85">
        <f>SUM(H9:H22)</f>
        <v>4158277</v>
      </c>
      <c r="I23" s="85">
        <f>SUM(I9:I22)</f>
        <v>73786</v>
      </c>
      <c r="J23" s="85">
        <f>SUM(J9:J22)</f>
        <v>4232063</v>
      </c>
      <c r="K23" s="85">
        <f>SUM(K9:K22)</f>
        <v>0</v>
      </c>
      <c r="L23" s="86">
        <f t="shared" si="0"/>
        <v>97</v>
      </c>
      <c r="M23" s="87">
        <f t="shared" si="0"/>
        <v>22.3</v>
      </c>
      <c r="N23" s="88">
        <f t="shared" si="0"/>
        <v>91.6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83784</v>
      </c>
      <c r="D24" s="71">
        <v>5227</v>
      </c>
      <c r="E24" s="71">
        <v>89011</v>
      </c>
      <c r="F24" s="71">
        <v>0</v>
      </c>
      <c r="G24" s="115"/>
      <c r="H24" s="71">
        <v>81507</v>
      </c>
      <c r="I24" s="71">
        <v>1102</v>
      </c>
      <c r="J24" s="71">
        <v>82609</v>
      </c>
      <c r="K24" s="71">
        <v>0</v>
      </c>
      <c r="L24" s="72">
        <f t="shared" si="0"/>
        <v>97.3</v>
      </c>
      <c r="M24" s="73">
        <f t="shared" si="0"/>
        <v>21.1</v>
      </c>
      <c r="N24" s="74">
        <f t="shared" si="0"/>
        <v>92.8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71095</v>
      </c>
      <c r="D25" s="76">
        <v>5364</v>
      </c>
      <c r="E25" s="76">
        <v>76459</v>
      </c>
      <c r="F25" s="76">
        <v>0</v>
      </c>
      <c r="G25" s="116"/>
      <c r="H25" s="76">
        <v>68785</v>
      </c>
      <c r="I25" s="76">
        <v>958</v>
      </c>
      <c r="J25" s="76">
        <v>69743</v>
      </c>
      <c r="K25" s="76">
        <v>0</v>
      </c>
      <c r="L25" s="77">
        <f t="shared" si="0"/>
        <v>96.8</v>
      </c>
      <c r="M25" s="78">
        <f t="shared" si="0"/>
        <v>17.899999999999999</v>
      </c>
      <c r="N25" s="79">
        <f t="shared" si="0"/>
        <v>91.2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45122</v>
      </c>
      <c r="D26" s="76">
        <v>2223</v>
      </c>
      <c r="E26" s="76">
        <v>47345</v>
      </c>
      <c r="F26" s="76">
        <v>0</v>
      </c>
      <c r="G26" s="116"/>
      <c r="H26" s="76">
        <v>44097</v>
      </c>
      <c r="I26" s="76">
        <v>581</v>
      </c>
      <c r="J26" s="76">
        <v>44678</v>
      </c>
      <c r="K26" s="76">
        <v>0</v>
      </c>
      <c r="L26" s="77">
        <f t="shared" si="0"/>
        <v>97.7</v>
      </c>
      <c r="M26" s="78">
        <f t="shared" si="0"/>
        <v>26.1</v>
      </c>
      <c r="N26" s="79">
        <f t="shared" si="0"/>
        <v>94.4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37840</v>
      </c>
      <c r="D27" s="76">
        <v>2560</v>
      </c>
      <c r="E27" s="76">
        <v>40400</v>
      </c>
      <c r="F27" s="76">
        <v>0</v>
      </c>
      <c r="G27" s="116"/>
      <c r="H27" s="76">
        <v>36980</v>
      </c>
      <c r="I27" s="76">
        <v>499</v>
      </c>
      <c r="J27" s="76">
        <v>37479</v>
      </c>
      <c r="K27" s="76">
        <v>0</v>
      </c>
      <c r="L27" s="77">
        <f t="shared" si="0"/>
        <v>97.7</v>
      </c>
      <c r="M27" s="78">
        <f t="shared" si="0"/>
        <v>19.5</v>
      </c>
      <c r="N27" s="79">
        <f t="shared" si="0"/>
        <v>92.8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50915</v>
      </c>
      <c r="D28" s="76">
        <v>4261</v>
      </c>
      <c r="E28" s="76">
        <v>55176</v>
      </c>
      <c r="F28" s="76">
        <v>0</v>
      </c>
      <c r="G28" s="116"/>
      <c r="H28" s="76">
        <v>49676</v>
      </c>
      <c r="I28" s="76">
        <v>804</v>
      </c>
      <c r="J28" s="76">
        <v>50480</v>
      </c>
      <c r="K28" s="76">
        <v>0</v>
      </c>
      <c r="L28" s="77">
        <f t="shared" si="0"/>
        <v>97.6</v>
      </c>
      <c r="M28" s="78">
        <f t="shared" si="0"/>
        <v>18.899999999999999</v>
      </c>
      <c r="N28" s="79">
        <f t="shared" si="0"/>
        <v>91.5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94829</v>
      </c>
      <c r="D29" s="76">
        <v>7271</v>
      </c>
      <c r="E29" s="76">
        <v>102100</v>
      </c>
      <c r="F29" s="76">
        <v>0</v>
      </c>
      <c r="G29" s="116"/>
      <c r="H29" s="76">
        <v>91979</v>
      </c>
      <c r="I29" s="76">
        <v>995</v>
      </c>
      <c r="J29" s="76">
        <v>92974</v>
      </c>
      <c r="K29" s="76">
        <v>0</v>
      </c>
      <c r="L29" s="77">
        <f t="shared" si="0"/>
        <v>97</v>
      </c>
      <c r="M29" s="78">
        <f t="shared" si="0"/>
        <v>13.7</v>
      </c>
      <c r="N29" s="79">
        <f t="shared" si="0"/>
        <v>91.1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55764</v>
      </c>
      <c r="D30" s="76">
        <v>4209</v>
      </c>
      <c r="E30" s="76">
        <v>59973</v>
      </c>
      <c r="F30" s="76">
        <v>0</v>
      </c>
      <c r="G30" s="116"/>
      <c r="H30" s="76">
        <v>54230</v>
      </c>
      <c r="I30" s="76">
        <v>604</v>
      </c>
      <c r="J30" s="76">
        <v>54834</v>
      </c>
      <c r="K30" s="76">
        <v>0</v>
      </c>
      <c r="L30" s="77">
        <f t="shared" si="0"/>
        <v>97.2</v>
      </c>
      <c r="M30" s="78">
        <f t="shared" si="0"/>
        <v>14.4</v>
      </c>
      <c r="N30" s="79">
        <f t="shared" si="0"/>
        <v>91.4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40047</v>
      </c>
      <c r="D31" s="76">
        <v>2784</v>
      </c>
      <c r="E31" s="76">
        <v>42831</v>
      </c>
      <c r="F31" s="76">
        <v>0</v>
      </c>
      <c r="G31" s="116"/>
      <c r="H31" s="76">
        <v>39346</v>
      </c>
      <c r="I31" s="76">
        <v>721</v>
      </c>
      <c r="J31" s="76">
        <v>40067</v>
      </c>
      <c r="K31" s="76">
        <v>0</v>
      </c>
      <c r="L31" s="77">
        <f t="shared" si="0"/>
        <v>98.2</v>
      </c>
      <c r="M31" s="78">
        <f t="shared" si="0"/>
        <v>25.9</v>
      </c>
      <c r="N31" s="79">
        <f t="shared" si="0"/>
        <v>93.5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81129</v>
      </c>
      <c r="D32" s="76">
        <v>3543</v>
      </c>
      <c r="E32" s="76">
        <v>84672</v>
      </c>
      <c r="F32" s="76">
        <v>0</v>
      </c>
      <c r="G32" s="116"/>
      <c r="H32" s="76">
        <v>79061</v>
      </c>
      <c r="I32" s="76">
        <v>1064</v>
      </c>
      <c r="J32" s="76">
        <v>80125</v>
      </c>
      <c r="K32" s="76">
        <v>0</v>
      </c>
      <c r="L32" s="77">
        <f t="shared" ref="L32:N36" si="1">IF(C32&gt;0,ROUND(H32/C32*100,1),"-")</f>
        <v>97.5</v>
      </c>
      <c r="M32" s="78">
        <f t="shared" si="1"/>
        <v>30</v>
      </c>
      <c r="N32" s="79">
        <f t="shared" si="1"/>
        <v>94.6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89642</v>
      </c>
      <c r="D33" s="76">
        <v>7777</v>
      </c>
      <c r="E33" s="76">
        <v>97419</v>
      </c>
      <c r="F33" s="76">
        <v>0</v>
      </c>
      <c r="G33" s="116"/>
      <c r="H33" s="76">
        <v>86516</v>
      </c>
      <c r="I33" s="76">
        <v>2027</v>
      </c>
      <c r="J33" s="76">
        <v>88543</v>
      </c>
      <c r="K33" s="76">
        <v>0</v>
      </c>
      <c r="L33" s="77">
        <f t="shared" si="1"/>
        <v>96.5</v>
      </c>
      <c r="M33" s="78">
        <f t="shared" si="1"/>
        <v>26.1</v>
      </c>
      <c r="N33" s="79">
        <f t="shared" si="1"/>
        <v>90.9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58775</v>
      </c>
      <c r="D34" s="76">
        <v>4263</v>
      </c>
      <c r="E34" s="76">
        <v>63038</v>
      </c>
      <c r="F34" s="76">
        <v>0</v>
      </c>
      <c r="G34" s="116"/>
      <c r="H34" s="76">
        <v>56744</v>
      </c>
      <c r="I34" s="76">
        <v>872</v>
      </c>
      <c r="J34" s="76">
        <v>57616</v>
      </c>
      <c r="K34" s="76">
        <v>0</v>
      </c>
      <c r="L34" s="77">
        <f t="shared" si="1"/>
        <v>96.5</v>
      </c>
      <c r="M34" s="78">
        <f t="shared" si="1"/>
        <v>20.5</v>
      </c>
      <c r="N34" s="79">
        <f t="shared" si="1"/>
        <v>91.4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708942</v>
      </c>
      <c r="D35" s="85">
        <f>SUM(D24:D34)</f>
        <v>49482</v>
      </c>
      <c r="E35" s="85">
        <f>SUM(E24:E34)</f>
        <v>758424</v>
      </c>
      <c r="F35" s="85">
        <f>SUM(F24:F34)</f>
        <v>0</v>
      </c>
      <c r="G35" s="119"/>
      <c r="H35" s="85">
        <f>SUM(H24:H34)</f>
        <v>688921</v>
      </c>
      <c r="I35" s="85">
        <f>SUM(I24:I34)</f>
        <v>10227</v>
      </c>
      <c r="J35" s="85">
        <f>SUM(J24:J34)</f>
        <v>699148</v>
      </c>
      <c r="K35" s="85">
        <f>SUM(K24:K34)</f>
        <v>0</v>
      </c>
      <c r="L35" s="86">
        <f t="shared" si="1"/>
        <v>97.2</v>
      </c>
      <c r="M35" s="87">
        <f t="shared" si="1"/>
        <v>20.7</v>
      </c>
      <c r="N35" s="88">
        <f t="shared" si="1"/>
        <v>92.2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2">SUM(C35,C23)</f>
        <v>4996355</v>
      </c>
      <c r="D36" s="89">
        <f t="shared" si="2"/>
        <v>380244</v>
      </c>
      <c r="E36" s="89">
        <f t="shared" si="2"/>
        <v>5376599</v>
      </c>
      <c r="F36" s="89">
        <f t="shared" si="2"/>
        <v>0</v>
      </c>
      <c r="G36" s="120"/>
      <c r="H36" s="89">
        <f t="shared" si="2"/>
        <v>4847198</v>
      </c>
      <c r="I36" s="89">
        <f t="shared" si="2"/>
        <v>84013</v>
      </c>
      <c r="J36" s="89">
        <f t="shared" si="2"/>
        <v>4931211</v>
      </c>
      <c r="K36" s="89">
        <f t="shared" si="2"/>
        <v>0</v>
      </c>
      <c r="L36" s="90">
        <f t="shared" si="1"/>
        <v>97</v>
      </c>
      <c r="M36" s="91">
        <f t="shared" si="1"/>
        <v>22.1</v>
      </c>
      <c r="N36" s="92">
        <f t="shared" si="1"/>
        <v>91.7</v>
      </c>
    </row>
    <row r="38" spans="1:14" x14ac:dyDescent="0.15">
      <c r="B38" s="1" t="s">
        <v>389</v>
      </c>
      <c r="C38" s="1">
        <v>4996355</v>
      </c>
      <c r="D38" s="1">
        <v>380244</v>
      </c>
      <c r="E38" s="1">
        <v>5376599</v>
      </c>
      <c r="F38" s="1">
        <v>0</v>
      </c>
      <c r="G38" s="1">
        <v>0</v>
      </c>
      <c r="H38" s="1">
        <v>4847198</v>
      </c>
      <c r="I38" s="1">
        <v>84013</v>
      </c>
      <c r="J38" s="1">
        <v>4931211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IM39"/>
  <sheetViews>
    <sheetView view="pageBreakPreview" zoomScale="60" zoomScaleNormal="100" workbookViewId="0">
      <pane xSplit="2" ySplit="8" topLeftCell="C28" activePane="bottomRight" state="frozen"/>
      <selection activeCell="E14" sqref="E14"/>
      <selection pane="topRight" activeCell="E14" sqref="E14"/>
      <selection pane="bottomLeft" activeCell="E14" sqref="E14"/>
      <selection pane="bottomRight" activeCell="K9" sqref="K9:K36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369</v>
      </c>
      <c r="D3" s="8" t="s">
        <v>175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219</v>
      </c>
      <c r="D8" s="41" t="s">
        <v>220</v>
      </c>
      <c r="E8" s="41" t="s">
        <v>221</v>
      </c>
      <c r="F8" s="41" t="s">
        <v>222</v>
      </c>
      <c r="G8" s="41" t="s">
        <v>223</v>
      </c>
      <c r="H8" s="41" t="s">
        <v>224</v>
      </c>
      <c r="I8" s="41" t="s">
        <v>225</v>
      </c>
      <c r="J8" s="41" t="s">
        <v>226</v>
      </c>
      <c r="K8" s="41" t="s">
        <v>227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3633481</v>
      </c>
      <c r="D9" s="130">
        <v>0</v>
      </c>
      <c r="E9" s="130">
        <v>3633481</v>
      </c>
      <c r="F9" s="115"/>
      <c r="G9" s="115"/>
      <c r="H9" s="130">
        <v>3633481</v>
      </c>
      <c r="I9" s="130">
        <v>0</v>
      </c>
      <c r="J9" s="130">
        <v>3633481</v>
      </c>
      <c r="K9" s="115"/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954444</v>
      </c>
      <c r="D10" s="93">
        <v>0</v>
      </c>
      <c r="E10" s="93">
        <v>954444</v>
      </c>
      <c r="F10" s="116"/>
      <c r="G10" s="116"/>
      <c r="H10" s="93">
        <v>954444</v>
      </c>
      <c r="I10" s="93">
        <v>0</v>
      </c>
      <c r="J10" s="93">
        <v>954444</v>
      </c>
      <c r="K10" s="116"/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1089219</v>
      </c>
      <c r="D11" s="93">
        <v>0</v>
      </c>
      <c r="E11" s="93">
        <v>1089219</v>
      </c>
      <c r="F11" s="116"/>
      <c r="G11" s="116"/>
      <c r="H11" s="93">
        <v>1089219</v>
      </c>
      <c r="I11" s="93">
        <v>0</v>
      </c>
      <c r="J11" s="93">
        <v>1089219</v>
      </c>
      <c r="K11" s="116"/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867571</v>
      </c>
      <c r="D12" s="93">
        <v>0</v>
      </c>
      <c r="E12" s="93">
        <v>867571</v>
      </c>
      <c r="F12" s="116"/>
      <c r="G12" s="116"/>
      <c r="H12" s="93">
        <v>867571</v>
      </c>
      <c r="I12" s="93">
        <v>0</v>
      </c>
      <c r="J12" s="93">
        <v>867571</v>
      </c>
      <c r="K12" s="116"/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659332</v>
      </c>
      <c r="D13" s="93">
        <v>0</v>
      </c>
      <c r="E13" s="93">
        <v>659332</v>
      </c>
      <c r="F13" s="116"/>
      <c r="G13" s="116"/>
      <c r="H13" s="93">
        <v>659332</v>
      </c>
      <c r="I13" s="93">
        <v>0</v>
      </c>
      <c r="J13" s="93">
        <v>659332</v>
      </c>
      <c r="K13" s="116"/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608288</v>
      </c>
      <c r="D14" s="93">
        <v>0</v>
      </c>
      <c r="E14" s="93">
        <v>608288</v>
      </c>
      <c r="F14" s="116"/>
      <c r="G14" s="116"/>
      <c r="H14" s="93">
        <v>608288</v>
      </c>
      <c r="I14" s="93">
        <v>0</v>
      </c>
      <c r="J14" s="93">
        <v>608288</v>
      </c>
      <c r="K14" s="116"/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1270133</v>
      </c>
      <c r="D15" s="93">
        <v>0</v>
      </c>
      <c r="E15" s="93">
        <v>1270133</v>
      </c>
      <c r="F15" s="116"/>
      <c r="G15" s="116"/>
      <c r="H15" s="93">
        <v>1270133</v>
      </c>
      <c r="I15" s="93">
        <v>0</v>
      </c>
      <c r="J15" s="93">
        <v>1270133</v>
      </c>
      <c r="K15" s="116"/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613541</v>
      </c>
      <c r="D16" s="93">
        <v>0</v>
      </c>
      <c r="E16" s="93">
        <v>613541</v>
      </c>
      <c r="F16" s="116"/>
      <c r="G16" s="116"/>
      <c r="H16" s="93">
        <v>613541</v>
      </c>
      <c r="I16" s="93">
        <v>0</v>
      </c>
      <c r="J16" s="93">
        <v>613541</v>
      </c>
      <c r="K16" s="116"/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488710</v>
      </c>
      <c r="D17" s="93">
        <v>0</v>
      </c>
      <c r="E17" s="93">
        <v>488710</v>
      </c>
      <c r="F17" s="116"/>
      <c r="G17" s="116"/>
      <c r="H17" s="93">
        <v>488710</v>
      </c>
      <c r="I17" s="93">
        <v>0</v>
      </c>
      <c r="J17" s="93">
        <v>488710</v>
      </c>
      <c r="K17" s="116"/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231728</v>
      </c>
      <c r="D18" s="93">
        <v>0</v>
      </c>
      <c r="E18" s="93">
        <v>231728</v>
      </c>
      <c r="F18" s="116"/>
      <c r="G18" s="116"/>
      <c r="H18" s="93">
        <v>231728</v>
      </c>
      <c r="I18" s="93">
        <v>0</v>
      </c>
      <c r="J18" s="93">
        <v>231728</v>
      </c>
      <c r="K18" s="116"/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1016971</v>
      </c>
      <c r="D19" s="93">
        <v>0</v>
      </c>
      <c r="E19" s="93">
        <v>1016971</v>
      </c>
      <c r="F19" s="116"/>
      <c r="G19" s="116"/>
      <c r="H19" s="93">
        <v>1016970</v>
      </c>
      <c r="I19" s="93">
        <v>0</v>
      </c>
      <c r="J19" s="93">
        <v>1016970</v>
      </c>
      <c r="K19" s="116"/>
      <c r="L19" s="77">
        <f t="shared" si="0"/>
        <v>100</v>
      </c>
      <c r="M19" s="78" t="str">
        <f t="shared" si="0"/>
        <v>-</v>
      </c>
      <c r="N19" s="79">
        <f t="shared" si="0"/>
        <v>100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315546</v>
      </c>
      <c r="D20" s="93">
        <v>0</v>
      </c>
      <c r="E20" s="93">
        <v>315546</v>
      </c>
      <c r="F20" s="116"/>
      <c r="G20" s="116"/>
      <c r="H20" s="93">
        <v>315546</v>
      </c>
      <c r="I20" s="93">
        <v>0</v>
      </c>
      <c r="J20" s="93">
        <v>315546</v>
      </c>
      <c r="K20" s="116"/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170948</v>
      </c>
      <c r="D21" s="93">
        <v>0</v>
      </c>
      <c r="E21" s="93">
        <v>170948</v>
      </c>
      <c r="F21" s="116"/>
      <c r="G21" s="116"/>
      <c r="H21" s="93">
        <v>170948</v>
      </c>
      <c r="I21" s="93">
        <v>0</v>
      </c>
      <c r="J21" s="93">
        <v>170948</v>
      </c>
      <c r="K21" s="116"/>
      <c r="L21" s="77">
        <f t="shared" si="0"/>
        <v>100</v>
      </c>
      <c r="M21" s="78" t="str">
        <f t="shared" si="0"/>
        <v>-</v>
      </c>
      <c r="N21" s="79">
        <f t="shared" si="0"/>
        <v>100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379261</v>
      </c>
      <c r="D22" s="94">
        <v>0</v>
      </c>
      <c r="E22" s="94">
        <v>379261</v>
      </c>
      <c r="F22" s="117"/>
      <c r="G22" s="117"/>
      <c r="H22" s="94">
        <v>379261</v>
      </c>
      <c r="I22" s="94">
        <v>0</v>
      </c>
      <c r="J22" s="94">
        <v>379261</v>
      </c>
      <c r="K22" s="117"/>
      <c r="L22" s="95">
        <f t="shared" si="0"/>
        <v>100</v>
      </c>
      <c r="M22" s="96" t="str">
        <f t="shared" si="0"/>
        <v>-</v>
      </c>
      <c r="N22" s="97">
        <f t="shared" si="0"/>
        <v>100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12299173</v>
      </c>
      <c r="D23" s="85">
        <f>SUM(D9:D22)</f>
        <v>0</v>
      </c>
      <c r="E23" s="85">
        <f>SUM(E9:E22)</f>
        <v>12299173</v>
      </c>
      <c r="F23" s="118"/>
      <c r="G23" s="118"/>
      <c r="H23" s="85">
        <f>SUM(H9:H22)</f>
        <v>12299172</v>
      </c>
      <c r="I23" s="85">
        <f>SUM(I9:I22)</f>
        <v>0</v>
      </c>
      <c r="J23" s="85">
        <f>SUM(J9:J22)</f>
        <v>12299172</v>
      </c>
      <c r="K23" s="118"/>
      <c r="L23" s="86">
        <f t="shared" si="0"/>
        <v>100</v>
      </c>
      <c r="M23" s="87" t="str">
        <f t="shared" si="0"/>
        <v>-</v>
      </c>
      <c r="N23" s="88">
        <f t="shared" si="0"/>
        <v>100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281444</v>
      </c>
      <c r="D24" s="71">
        <v>0</v>
      </c>
      <c r="E24" s="71">
        <v>281444</v>
      </c>
      <c r="F24" s="115"/>
      <c r="G24" s="115"/>
      <c r="H24" s="71">
        <v>281444</v>
      </c>
      <c r="I24" s="71">
        <v>0</v>
      </c>
      <c r="J24" s="71">
        <v>281444</v>
      </c>
      <c r="K24" s="115"/>
      <c r="L24" s="72">
        <f t="shared" si="0"/>
        <v>100</v>
      </c>
      <c r="M24" s="73" t="str">
        <f t="shared" si="0"/>
        <v>-</v>
      </c>
      <c r="N24" s="74">
        <f t="shared" si="0"/>
        <v>100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127198</v>
      </c>
      <c r="D25" s="76">
        <v>0</v>
      </c>
      <c r="E25" s="76">
        <v>127198</v>
      </c>
      <c r="F25" s="116"/>
      <c r="G25" s="116"/>
      <c r="H25" s="76">
        <v>127198</v>
      </c>
      <c r="I25" s="76">
        <v>0</v>
      </c>
      <c r="J25" s="76">
        <v>127198</v>
      </c>
      <c r="K25" s="116"/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52928</v>
      </c>
      <c r="D26" s="76">
        <v>0</v>
      </c>
      <c r="E26" s="76">
        <v>52928</v>
      </c>
      <c r="F26" s="116"/>
      <c r="G26" s="116"/>
      <c r="H26" s="76">
        <v>52928</v>
      </c>
      <c r="I26" s="76">
        <v>0</v>
      </c>
      <c r="J26" s="76">
        <v>52928</v>
      </c>
      <c r="K26" s="116"/>
      <c r="L26" s="77">
        <f t="shared" si="0"/>
        <v>100</v>
      </c>
      <c r="M26" s="78" t="str">
        <f t="shared" si="0"/>
        <v>-</v>
      </c>
      <c r="N26" s="79">
        <f t="shared" si="0"/>
        <v>100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60146</v>
      </c>
      <c r="D27" s="76">
        <v>0</v>
      </c>
      <c r="E27" s="76">
        <v>60146</v>
      </c>
      <c r="F27" s="116"/>
      <c r="G27" s="116"/>
      <c r="H27" s="76">
        <v>60146</v>
      </c>
      <c r="I27" s="76">
        <v>0</v>
      </c>
      <c r="J27" s="76">
        <v>60146</v>
      </c>
      <c r="K27" s="116"/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110975</v>
      </c>
      <c r="D28" s="76">
        <v>0</v>
      </c>
      <c r="E28" s="76">
        <v>110975</v>
      </c>
      <c r="F28" s="116"/>
      <c r="G28" s="116"/>
      <c r="H28" s="76">
        <v>110975</v>
      </c>
      <c r="I28" s="76">
        <v>0</v>
      </c>
      <c r="J28" s="76">
        <v>110975</v>
      </c>
      <c r="K28" s="116"/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243863</v>
      </c>
      <c r="D29" s="76">
        <v>0</v>
      </c>
      <c r="E29" s="76">
        <v>243863</v>
      </c>
      <c r="F29" s="116"/>
      <c r="G29" s="116"/>
      <c r="H29" s="76">
        <v>243863</v>
      </c>
      <c r="I29" s="76">
        <v>0</v>
      </c>
      <c r="J29" s="76">
        <v>243863</v>
      </c>
      <c r="K29" s="116"/>
      <c r="L29" s="77">
        <f t="shared" si="0"/>
        <v>100</v>
      </c>
      <c r="M29" s="78" t="str">
        <f t="shared" si="0"/>
        <v>-</v>
      </c>
      <c r="N29" s="79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161417</v>
      </c>
      <c r="D30" s="76">
        <v>0</v>
      </c>
      <c r="E30" s="76">
        <v>161417</v>
      </c>
      <c r="F30" s="116"/>
      <c r="G30" s="116"/>
      <c r="H30" s="76">
        <v>161417</v>
      </c>
      <c r="I30" s="76">
        <v>0</v>
      </c>
      <c r="J30" s="76">
        <v>161417</v>
      </c>
      <c r="K30" s="116"/>
      <c r="L30" s="77">
        <f t="shared" si="0"/>
        <v>100</v>
      </c>
      <c r="M30" s="78" t="str">
        <f t="shared" si="0"/>
        <v>-</v>
      </c>
      <c r="N30" s="79">
        <f t="shared" si="0"/>
        <v>100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71390</v>
      </c>
      <c r="D31" s="76">
        <v>0</v>
      </c>
      <c r="E31" s="76">
        <v>71390</v>
      </c>
      <c r="F31" s="116"/>
      <c r="G31" s="116"/>
      <c r="H31" s="76">
        <v>71390</v>
      </c>
      <c r="I31" s="76">
        <v>0</v>
      </c>
      <c r="J31" s="76">
        <v>71390</v>
      </c>
      <c r="K31" s="116"/>
      <c r="L31" s="77">
        <f t="shared" si="0"/>
        <v>100</v>
      </c>
      <c r="M31" s="78" t="str">
        <f t="shared" si="0"/>
        <v>-</v>
      </c>
      <c r="N31" s="79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192903</v>
      </c>
      <c r="D32" s="76">
        <v>0</v>
      </c>
      <c r="E32" s="76">
        <v>192903</v>
      </c>
      <c r="F32" s="116"/>
      <c r="G32" s="116"/>
      <c r="H32" s="76">
        <v>192903</v>
      </c>
      <c r="I32" s="76">
        <v>0</v>
      </c>
      <c r="J32" s="76">
        <v>192903</v>
      </c>
      <c r="K32" s="116"/>
      <c r="L32" s="77">
        <f t="shared" ref="L32:N36" si="1">IF(C32&gt;0,ROUND(H32/C32*100,1),"-")</f>
        <v>100</v>
      </c>
      <c r="M32" s="78" t="str">
        <f t="shared" si="1"/>
        <v>-</v>
      </c>
      <c r="N32" s="79">
        <f t="shared" si="1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167097</v>
      </c>
      <c r="D33" s="76">
        <v>0</v>
      </c>
      <c r="E33" s="76">
        <v>167097</v>
      </c>
      <c r="F33" s="116"/>
      <c r="G33" s="116"/>
      <c r="H33" s="76">
        <v>167097</v>
      </c>
      <c r="I33" s="76">
        <v>0</v>
      </c>
      <c r="J33" s="76">
        <v>167097</v>
      </c>
      <c r="K33" s="116"/>
      <c r="L33" s="77">
        <f t="shared" si="1"/>
        <v>100</v>
      </c>
      <c r="M33" s="78" t="str">
        <f t="shared" si="1"/>
        <v>-</v>
      </c>
      <c r="N33" s="79">
        <f t="shared" si="1"/>
        <v>100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111471</v>
      </c>
      <c r="D34" s="76">
        <v>0</v>
      </c>
      <c r="E34" s="76">
        <v>111471</v>
      </c>
      <c r="F34" s="116"/>
      <c r="G34" s="116"/>
      <c r="H34" s="76">
        <v>111471</v>
      </c>
      <c r="I34" s="76">
        <v>0</v>
      </c>
      <c r="J34" s="76">
        <v>111471</v>
      </c>
      <c r="K34" s="116"/>
      <c r="L34" s="77">
        <f t="shared" si="1"/>
        <v>100</v>
      </c>
      <c r="M34" s="78" t="str">
        <f t="shared" si="1"/>
        <v>-</v>
      </c>
      <c r="N34" s="79">
        <f t="shared" si="1"/>
        <v>100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1580832</v>
      </c>
      <c r="D35" s="85">
        <f>SUM(D24:D34)</f>
        <v>0</v>
      </c>
      <c r="E35" s="85">
        <f>SUM(E24:E34)</f>
        <v>1580832</v>
      </c>
      <c r="F35" s="119"/>
      <c r="G35" s="119"/>
      <c r="H35" s="85">
        <f>SUM(H24:H34)</f>
        <v>1580832</v>
      </c>
      <c r="I35" s="85">
        <f>SUM(I24:I34)</f>
        <v>0</v>
      </c>
      <c r="J35" s="85">
        <f>SUM(J24:J34)</f>
        <v>1580832</v>
      </c>
      <c r="K35" s="119"/>
      <c r="L35" s="86">
        <f t="shared" si="1"/>
        <v>100</v>
      </c>
      <c r="M35" s="87" t="str">
        <f t="shared" si="1"/>
        <v>-</v>
      </c>
      <c r="N35" s="88">
        <f t="shared" si="1"/>
        <v>100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2">SUM(C35,C23)</f>
        <v>13880005</v>
      </c>
      <c r="D36" s="89">
        <f t="shared" si="2"/>
        <v>0</v>
      </c>
      <c r="E36" s="89">
        <f t="shared" si="2"/>
        <v>13880005</v>
      </c>
      <c r="F36" s="120"/>
      <c r="G36" s="120"/>
      <c r="H36" s="89">
        <f t="shared" si="2"/>
        <v>13880004</v>
      </c>
      <c r="I36" s="89">
        <f t="shared" si="2"/>
        <v>0</v>
      </c>
      <c r="J36" s="89">
        <f t="shared" si="2"/>
        <v>13880004</v>
      </c>
      <c r="K36" s="120"/>
      <c r="L36" s="90">
        <f t="shared" si="1"/>
        <v>100</v>
      </c>
      <c r="M36" s="91" t="str">
        <f t="shared" si="1"/>
        <v>-</v>
      </c>
      <c r="N36" s="92">
        <f t="shared" si="1"/>
        <v>100</v>
      </c>
    </row>
    <row r="38" spans="1:14" x14ac:dyDescent="0.15">
      <c r="B38" s="1" t="s">
        <v>389</v>
      </c>
      <c r="C38" s="1">
        <v>13880005</v>
      </c>
      <c r="D38" s="1">
        <v>0</v>
      </c>
      <c r="E38" s="1">
        <v>13880005</v>
      </c>
      <c r="F38" s="1">
        <v>0</v>
      </c>
      <c r="G38" s="1">
        <v>0</v>
      </c>
      <c r="H38" s="1">
        <v>13880004</v>
      </c>
      <c r="I38" s="1">
        <v>0</v>
      </c>
      <c r="J38" s="1">
        <v>13880004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370</v>
      </c>
      <c r="D3" s="8" t="s">
        <v>176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228</v>
      </c>
      <c r="D8" s="41" t="s">
        <v>229</v>
      </c>
      <c r="E8" s="41" t="s">
        <v>230</v>
      </c>
      <c r="F8" s="41" t="s">
        <v>231</v>
      </c>
      <c r="G8" s="41" t="s">
        <v>232</v>
      </c>
      <c r="H8" s="41" t="s">
        <v>233</v>
      </c>
      <c r="I8" s="41" t="s">
        <v>234</v>
      </c>
      <c r="J8" s="41" t="s">
        <v>235</v>
      </c>
      <c r="K8" s="41" t="s">
        <v>236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20</v>
      </c>
      <c r="D9" s="130">
        <v>0</v>
      </c>
      <c r="E9" s="130">
        <v>20</v>
      </c>
      <c r="F9" s="130">
        <v>0</v>
      </c>
      <c r="G9" s="115"/>
      <c r="H9" s="130">
        <v>20</v>
      </c>
      <c r="I9" s="130">
        <v>0</v>
      </c>
      <c r="J9" s="130">
        <v>20</v>
      </c>
      <c r="K9" s="130">
        <v>0</v>
      </c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378</v>
      </c>
      <c r="D10" s="93">
        <v>0</v>
      </c>
      <c r="E10" s="93">
        <v>378</v>
      </c>
      <c r="F10" s="93">
        <v>0</v>
      </c>
      <c r="G10" s="116"/>
      <c r="H10" s="93">
        <v>378</v>
      </c>
      <c r="I10" s="93">
        <v>0</v>
      </c>
      <c r="J10" s="93">
        <v>378</v>
      </c>
      <c r="K10" s="93">
        <v>0</v>
      </c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3142</v>
      </c>
      <c r="D11" s="93">
        <v>0</v>
      </c>
      <c r="E11" s="93">
        <v>3142</v>
      </c>
      <c r="F11" s="93">
        <v>0</v>
      </c>
      <c r="G11" s="116"/>
      <c r="H11" s="93">
        <v>3142</v>
      </c>
      <c r="I11" s="93">
        <v>0</v>
      </c>
      <c r="J11" s="93">
        <v>3142</v>
      </c>
      <c r="K11" s="93">
        <v>0</v>
      </c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18551</v>
      </c>
      <c r="D12" s="93">
        <v>0</v>
      </c>
      <c r="E12" s="93">
        <v>18551</v>
      </c>
      <c r="F12" s="93">
        <v>0</v>
      </c>
      <c r="G12" s="116"/>
      <c r="H12" s="93">
        <v>18551</v>
      </c>
      <c r="I12" s="93">
        <v>0</v>
      </c>
      <c r="J12" s="93">
        <v>18551</v>
      </c>
      <c r="K12" s="93">
        <v>0</v>
      </c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612</v>
      </c>
      <c r="D13" s="93">
        <v>0</v>
      </c>
      <c r="E13" s="93">
        <v>612</v>
      </c>
      <c r="F13" s="93">
        <v>0</v>
      </c>
      <c r="G13" s="116"/>
      <c r="H13" s="93">
        <v>612</v>
      </c>
      <c r="I13" s="93">
        <v>0</v>
      </c>
      <c r="J13" s="93">
        <v>612</v>
      </c>
      <c r="K13" s="93">
        <v>0</v>
      </c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280</v>
      </c>
      <c r="D14" s="93">
        <v>0</v>
      </c>
      <c r="E14" s="93">
        <v>280</v>
      </c>
      <c r="F14" s="93">
        <v>0</v>
      </c>
      <c r="G14" s="116"/>
      <c r="H14" s="93">
        <v>280</v>
      </c>
      <c r="I14" s="93">
        <v>0</v>
      </c>
      <c r="J14" s="93">
        <v>280</v>
      </c>
      <c r="K14" s="93">
        <v>0</v>
      </c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93">
        <v>0</v>
      </c>
      <c r="G15" s="116"/>
      <c r="H15" s="93">
        <v>0</v>
      </c>
      <c r="I15" s="93">
        <v>0</v>
      </c>
      <c r="J15" s="93">
        <v>0</v>
      </c>
      <c r="K15" s="93">
        <v>0</v>
      </c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93">
        <v>0</v>
      </c>
      <c r="G16" s="116"/>
      <c r="H16" s="93">
        <v>0</v>
      </c>
      <c r="I16" s="93">
        <v>0</v>
      </c>
      <c r="J16" s="93">
        <v>0</v>
      </c>
      <c r="K16" s="93">
        <v>0</v>
      </c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93">
        <v>0</v>
      </c>
      <c r="G17" s="116"/>
      <c r="H17" s="93">
        <v>0</v>
      </c>
      <c r="I17" s="93">
        <v>0</v>
      </c>
      <c r="J17" s="93">
        <v>0</v>
      </c>
      <c r="K17" s="93">
        <v>0</v>
      </c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93">
        <v>0</v>
      </c>
      <c r="G18" s="116"/>
      <c r="H18" s="93">
        <v>0</v>
      </c>
      <c r="I18" s="93">
        <v>0</v>
      </c>
      <c r="J18" s="93">
        <v>0</v>
      </c>
      <c r="K18" s="93">
        <v>0</v>
      </c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93">
        <v>0</v>
      </c>
      <c r="G19" s="116"/>
      <c r="H19" s="93">
        <v>0</v>
      </c>
      <c r="I19" s="93">
        <v>0</v>
      </c>
      <c r="J19" s="93">
        <v>0</v>
      </c>
      <c r="K19" s="93">
        <v>0</v>
      </c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93">
        <v>0</v>
      </c>
      <c r="G20" s="116"/>
      <c r="H20" s="93">
        <v>0</v>
      </c>
      <c r="I20" s="93">
        <v>0</v>
      </c>
      <c r="J20" s="93">
        <v>0</v>
      </c>
      <c r="K20" s="93">
        <v>0</v>
      </c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93">
        <v>0</v>
      </c>
      <c r="G21" s="116"/>
      <c r="H21" s="93">
        <v>0</v>
      </c>
      <c r="I21" s="93">
        <v>0</v>
      </c>
      <c r="J21" s="93">
        <v>0</v>
      </c>
      <c r="K21" s="93">
        <v>0</v>
      </c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94">
        <v>0</v>
      </c>
      <c r="G22" s="117"/>
      <c r="H22" s="94">
        <v>0</v>
      </c>
      <c r="I22" s="94">
        <v>0</v>
      </c>
      <c r="J22" s="94">
        <v>0</v>
      </c>
      <c r="K22" s="94">
        <v>0</v>
      </c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22983</v>
      </c>
      <c r="D23" s="85">
        <f>SUM(D9:D22)</f>
        <v>0</v>
      </c>
      <c r="E23" s="85">
        <f>SUM(E9:E22)</f>
        <v>22983</v>
      </c>
      <c r="F23" s="85">
        <f>SUM(F9:F22)</f>
        <v>0</v>
      </c>
      <c r="G23" s="118"/>
      <c r="H23" s="85">
        <f>SUM(H9:H22)</f>
        <v>22983</v>
      </c>
      <c r="I23" s="85">
        <f>SUM(I9:I22)</f>
        <v>0</v>
      </c>
      <c r="J23" s="85">
        <f>SUM(J9:J22)</f>
        <v>22983</v>
      </c>
      <c r="K23" s="85">
        <f>SUM(K9:K22)</f>
        <v>0</v>
      </c>
      <c r="L23" s="86">
        <f t="shared" si="0"/>
        <v>100</v>
      </c>
      <c r="M23" s="87" t="str">
        <f t="shared" si="0"/>
        <v>-</v>
      </c>
      <c r="N23" s="88">
        <f t="shared" si="0"/>
        <v>100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71">
        <v>0</v>
      </c>
      <c r="G24" s="115"/>
      <c r="H24" s="71">
        <v>0</v>
      </c>
      <c r="I24" s="71">
        <v>0</v>
      </c>
      <c r="J24" s="71">
        <v>0</v>
      </c>
      <c r="K24" s="71">
        <v>0</v>
      </c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76">
        <v>0</v>
      </c>
      <c r="G25" s="116"/>
      <c r="H25" s="76">
        <v>0</v>
      </c>
      <c r="I25" s="76">
        <v>0</v>
      </c>
      <c r="J25" s="76">
        <v>0</v>
      </c>
      <c r="K25" s="76">
        <v>0</v>
      </c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76">
        <v>0</v>
      </c>
      <c r="G26" s="116"/>
      <c r="H26" s="76">
        <v>0</v>
      </c>
      <c r="I26" s="76">
        <v>0</v>
      </c>
      <c r="J26" s="76">
        <v>0</v>
      </c>
      <c r="K26" s="76">
        <v>0</v>
      </c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76">
        <v>0</v>
      </c>
      <c r="G27" s="116"/>
      <c r="H27" s="76">
        <v>0</v>
      </c>
      <c r="I27" s="76">
        <v>0</v>
      </c>
      <c r="J27" s="76">
        <v>0</v>
      </c>
      <c r="K27" s="76">
        <v>0</v>
      </c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76">
        <v>0</v>
      </c>
      <c r="G28" s="116"/>
      <c r="H28" s="76">
        <v>0</v>
      </c>
      <c r="I28" s="76">
        <v>0</v>
      </c>
      <c r="J28" s="76">
        <v>0</v>
      </c>
      <c r="K28" s="76">
        <v>0</v>
      </c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76">
        <v>0</v>
      </c>
      <c r="G29" s="116"/>
      <c r="H29" s="76">
        <v>0</v>
      </c>
      <c r="I29" s="76">
        <v>0</v>
      </c>
      <c r="J29" s="76">
        <v>0</v>
      </c>
      <c r="K29" s="76">
        <v>0</v>
      </c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76">
        <v>0</v>
      </c>
      <c r="G30" s="116"/>
      <c r="H30" s="76">
        <v>0</v>
      </c>
      <c r="I30" s="76">
        <v>0</v>
      </c>
      <c r="J30" s="76">
        <v>0</v>
      </c>
      <c r="K30" s="76">
        <v>0</v>
      </c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76">
        <v>0</v>
      </c>
      <c r="G31" s="116"/>
      <c r="H31" s="76">
        <v>0</v>
      </c>
      <c r="I31" s="76">
        <v>0</v>
      </c>
      <c r="J31" s="76">
        <v>0</v>
      </c>
      <c r="K31" s="76">
        <v>0</v>
      </c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76">
        <v>0</v>
      </c>
      <c r="G32" s="116"/>
      <c r="H32" s="76">
        <v>0</v>
      </c>
      <c r="I32" s="76">
        <v>0</v>
      </c>
      <c r="J32" s="76">
        <v>0</v>
      </c>
      <c r="K32" s="76">
        <v>0</v>
      </c>
      <c r="L32" s="77" t="str">
        <f t="shared" ref="L32:N36" si="1">IF(C32&gt;0,ROUND(H32/C32*100,1),"-")</f>
        <v>-</v>
      </c>
      <c r="M32" s="78" t="str">
        <f t="shared" si="1"/>
        <v>-</v>
      </c>
      <c r="N32" s="79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76">
        <v>0</v>
      </c>
      <c r="G33" s="116"/>
      <c r="H33" s="76">
        <v>0</v>
      </c>
      <c r="I33" s="76">
        <v>0</v>
      </c>
      <c r="J33" s="76">
        <v>0</v>
      </c>
      <c r="K33" s="76">
        <v>0</v>
      </c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76">
        <v>0</v>
      </c>
      <c r="G34" s="116"/>
      <c r="H34" s="76">
        <v>0</v>
      </c>
      <c r="I34" s="76">
        <v>0</v>
      </c>
      <c r="J34" s="76">
        <v>0</v>
      </c>
      <c r="K34" s="76">
        <v>0</v>
      </c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0</v>
      </c>
      <c r="D35" s="85">
        <f>SUM(D24:D34)</f>
        <v>0</v>
      </c>
      <c r="E35" s="85">
        <f>SUM(E24:E34)</f>
        <v>0</v>
      </c>
      <c r="F35" s="85">
        <f>SUM(F24:F34)</f>
        <v>0</v>
      </c>
      <c r="G35" s="119"/>
      <c r="H35" s="85">
        <f>SUM(H24:H34)</f>
        <v>0</v>
      </c>
      <c r="I35" s="85">
        <f>SUM(I24:I34)</f>
        <v>0</v>
      </c>
      <c r="J35" s="85">
        <f>SUM(J24:J34)</f>
        <v>0</v>
      </c>
      <c r="K35" s="85">
        <f>SUM(K24:K34)</f>
        <v>0</v>
      </c>
      <c r="L35" s="86" t="str">
        <f t="shared" si="1"/>
        <v>-</v>
      </c>
      <c r="M35" s="87" t="str">
        <f t="shared" si="1"/>
        <v>-</v>
      </c>
      <c r="N35" s="88" t="str">
        <f t="shared" si="1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f>SUM(C35,C23)</f>
        <v>22983</v>
      </c>
      <c r="D36" s="89">
        <f t="shared" ref="D36:K36" si="2">SUM(D35,D23)</f>
        <v>0</v>
      </c>
      <c r="E36" s="89">
        <f t="shared" si="2"/>
        <v>22983</v>
      </c>
      <c r="F36" s="89">
        <f t="shared" si="2"/>
        <v>0</v>
      </c>
      <c r="G36" s="120">
        <f t="shared" si="2"/>
        <v>0</v>
      </c>
      <c r="H36" s="89">
        <f t="shared" si="2"/>
        <v>22983</v>
      </c>
      <c r="I36" s="89">
        <f t="shared" si="2"/>
        <v>0</v>
      </c>
      <c r="J36" s="89">
        <f t="shared" si="2"/>
        <v>22983</v>
      </c>
      <c r="K36" s="89">
        <f t="shared" si="2"/>
        <v>0</v>
      </c>
      <c r="L36" s="90">
        <f t="shared" si="1"/>
        <v>100</v>
      </c>
      <c r="M36" s="91" t="str">
        <f t="shared" si="1"/>
        <v>-</v>
      </c>
      <c r="N36" s="92">
        <f t="shared" si="1"/>
        <v>100</v>
      </c>
    </row>
    <row r="38" spans="1:14" x14ac:dyDescent="0.15">
      <c r="B38" s="1" t="s">
        <v>389</v>
      </c>
      <c r="C38" s="1">
        <v>22983</v>
      </c>
      <c r="D38" s="1">
        <v>0</v>
      </c>
      <c r="E38" s="1">
        <v>22983</v>
      </c>
      <c r="F38" s="1">
        <v>0</v>
      </c>
      <c r="G38" s="1">
        <v>0</v>
      </c>
      <c r="H38" s="1">
        <v>22983</v>
      </c>
      <c r="I38" s="1">
        <v>0</v>
      </c>
      <c r="J38" s="1">
        <v>22983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M39"/>
  <sheetViews>
    <sheetView view="pageBreakPreview" zoomScale="70" zoomScaleNormal="100" zoomScaleSheetLayoutView="7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185</v>
      </c>
      <c r="D3" s="8" t="s">
        <v>51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52</v>
      </c>
      <c r="D8" s="41" t="s">
        <v>53</v>
      </c>
      <c r="E8" s="41" t="s">
        <v>54</v>
      </c>
      <c r="F8" s="41" t="s">
        <v>55</v>
      </c>
      <c r="G8" s="41" t="s">
        <v>56</v>
      </c>
      <c r="H8" s="41" t="s">
        <v>57</v>
      </c>
      <c r="I8" s="41" t="s">
        <v>58</v>
      </c>
      <c r="J8" s="41" t="s">
        <v>59</v>
      </c>
      <c r="K8" s="41" t="s">
        <v>60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26">
        <v>84384256</v>
      </c>
      <c r="D9" s="126">
        <v>3107111</v>
      </c>
      <c r="E9" s="126">
        <v>87491367</v>
      </c>
      <c r="F9" s="126">
        <v>2089004</v>
      </c>
      <c r="G9" s="126">
        <v>0</v>
      </c>
      <c r="H9" s="126">
        <v>83563415</v>
      </c>
      <c r="I9" s="126">
        <v>989088</v>
      </c>
      <c r="J9" s="126">
        <v>84552503</v>
      </c>
      <c r="K9" s="126">
        <v>2082737</v>
      </c>
      <c r="L9" s="72">
        <f t="shared" ref="L9:N31" si="0">IF(C9&gt;0,ROUND(H9/C9*100,1),"-")</f>
        <v>99</v>
      </c>
      <c r="M9" s="73">
        <f t="shared" si="0"/>
        <v>31.8</v>
      </c>
      <c r="N9" s="74">
        <f t="shared" si="0"/>
        <v>96.6</v>
      </c>
    </row>
    <row r="10" spans="1:247" s="21" customFormat="1" ht="24.95" customHeight="1" x14ac:dyDescent="0.2">
      <c r="A10" s="46">
        <v>2</v>
      </c>
      <c r="B10" s="47" t="s">
        <v>34</v>
      </c>
      <c r="C10" s="128">
        <v>18502603</v>
      </c>
      <c r="D10" s="128">
        <v>1339084</v>
      </c>
      <c r="E10" s="128">
        <v>19841687</v>
      </c>
      <c r="F10" s="128">
        <v>270239</v>
      </c>
      <c r="G10" s="128">
        <v>0</v>
      </c>
      <c r="H10" s="128">
        <v>18218525</v>
      </c>
      <c r="I10" s="128">
        <v>302722</v>
      </c>
      <c r="J10" s="128">
        <v>18521247</v>
      </c>
      <c r="K10" s="128">
        <v>268888</v>
      </c>
      <c r="L10" s="77">
        <f t="shared" si="0"/>
        <v>98.5</v>
      </c>
      <c r="M10" s="78">
        <f t="shared" si="0"/>
        <v>22.6</v>
      </c>
      <c r="N10" s="79">
        <f t="shared" si="0"/>
        <v>93.3</v>
      </c>
    </row>
    <row r="11" spans="1:247" s="21" customFormat="1" ht="24.95" customHeight="1" x14ac:dyDescent="0.2">
      <c r="A11" s="46">
        <v>3</v>
      </c>
      <c r="B11" s="47" t="s">
        <v>35</v>
      </c>
      <c r="C11" s="128">
        <v>21430825</v>
      </c>
      <c r="D11" s="128">
        <v>1408273</v>
      </c>
      <c r="E11" s="128">
        <v>22839098</v>
      </c>
      <c r="F11" s="128">
        <v>365973</v>
      </c>
      <c r="G11" s="128">
        <v>0</v>
      </c>
      <c r="H11" s="128">
        <v>21097655</v>
      </c>
      <c r="I11" s="128">
        <v>207772</v>
      </c>
      <c r="J11" s="128">
        <v>21305427</v>
      </c>
      <c r="K11" s="128">
        <v>364537</v>
      </c>
      <c r="L11" s="77">
        <f t="shared" si="0"/>
        <v>98.4</v>
      </c>
      <c r="M11" s="78">
        <f t="shared" si="0"/>
        <v>14.8</v>
      </c>
      <c r="N11" s="79">
        <f t="shared" si="0"/>
        <v>93.3</v>
      </c>
    </row>
    <row r="12" spans="1:247" s="21" customFormat="1" ht="24.95" customHeight="1" x14ac:dyDescent="0.2">
      <c r="A12" s="46">
        <v>4</v>
      </c>
      <c r="B12" s="47" t="s">
        <v>36</v>
      </c>
      <c r="C12" s="128">
        <v>16857422</v>
      </c>
      <c r="D12" s="128">
        <v>442442</v>
      </c>
      <c r="E12" s="128">
        <v>17299864</v>
      </c>
      <c r="F12" s="128">
        <v>332393</v>
      </c>
      <c r="G12" s="128">
        <v>0</v>
      </c>
      <c r="H12" s="128">
        <v>16704550</v>
      </c>
      <c r="I12" s="128">
        <v>106227</v>
      </c>
      <c r="J12" s="128">
        <v>16810777</v>
      </c>
      <c r="K12" s="128">
        <v>331793</v>
      </c>
      <c r="L12" s="77">
        <f t="shared" si="0"/>
        <v>99.1</v>
      </c>
      <c r="M12" s="78">
        <f t="shared" si="0"/>
        <v>24</v>
      </c>
      <c r="N12" s="79">
        <f t="shared" si="0"/>
        <v>97.2</v>
      </c>
    </row>
    <row r="13" spans="1:247" s="21" customFormat="1" ht="24.95" customHeight="1" x14ac:dyDescent="0.2">
      <c r="A13" s="46">
        <v>5</v>
      </c>
      <c r="B13" s="47" t="s">
        <v>37</v>
      </c>
      <c r="C13" s="128">
        <v>13674256</v>
      </c>
      <c r="D13" s="128">
        <v>862622</v>
      </c>
      <c r="E13" s="128">
        <v>14536878</v>
      </c>
      <c r="F13" s="128">
        <v>241656</v>
      </c>
      <c r="G13" s="128">
        <v>0</v>
      </c>
      <c r="H13" s="128">
        <v>13443676</v>
      </c>
      <c r="I13" s="128">
        <v>190122</v>
      </c>
      <c r="J13" s="128">
        <v>13633798</v>
      </c>
      <c r="K13" s="128">
        <v>240206</v>
      </c>
      <c r="L13" s="77">
        <f t="shared" si="0"/>
        <v>98.3</v>
      </c>
      <c r="M13" s="78">
        <f t="shared" si="0"/>
        <v>22</v>
      </c>
      <c r="N13" s="79">
        <f t="shared" si="0"/>
        <v>93.8</v>
      </c>
    </row>
    <row r="14" spans="1:247" s="21" customFormat="1" ht="24.95" customHeight="1" x14ac:dyDescent="0.2">
      <c r="A14" s="46">
        <v>6</v>
      </c>
      <c r="B14" s="47" t="s">
        <v>38</v>
      </c>
      <c r="C14" s="128">
        <v>12725559</v>
      </c>
      <c r="D14" s="128">
        <v>867931</v>
      </c>
      <c r="E14" s="128">
        <v>13593490</v>
      </c>
      <c r="F14" s="128">
        <v>180396</v>
      </c>
      <c r="G14" s="128">
        <v>0</v>
      </c>
      <c r="H14" s="128">
        <v>12422014</v>
      </c>
      <c r="I14" s="128">
        <v>279219</v>
      </c>
      <c r="J14" s="128">
        <v>12701233</v>
      </c>
      <c r="K14" s="128">
        <v>179133</v>
      </c>
      <c r="L14" s="77">
        <f t="shared" si="0"/>
        <v>97.6</v>
      </c>
      <c r="M14" s="78">
        <f t="shared" si="0"/>
        <v>32.200000000000003</v>
      </c>
      <c r="N14" s="79">
        <f t="shared" si="0"/>
        <v>93.4</v>
      </c>
    </row>
    <row r="15" spans="1:247" s="21" customFormat="1" ht="24.95" customHeight="1" x14ac:dyDescent="0.2">
      <c r="A15" s="46">
        <v>7</v>
      </c>
      <c r="B15" s="47" t="s">
        <v>39</v>
      </c>
      <c r="C15" s="128">
        <v>26724278</v>
      </c>
      <c r="D15" s="128">
        <v>1995909</v>
      </c>
      <c r="E15" s="128">
        <v>28720187</v>
      </c>
      <c r="F15" s="128">
        <v>603522</v>
      </c>
      <c r="G15" s="128">
        <v>0</v>
      </c>
      <c r="H15" s="128">
        <v>26291972</v>
      </c>
      <c r="I15" s="128">
        <v>388842</v>
      </c>
      <c r="J15" s="128">
        <v>26680814</v>
      </c>
      <c r="K15" s="128">
        <v>601107</v>
      </c>
      <c r="L15" s="77">
        <f t="shared" si="0"/>
        <v>98.4</v>
      </c>
      <c r="M15" s="78">
        <f t="shared" si="0"/>
        <v>19.5</v>
      </c>
      <c r="N15" s="79">
        <f t="shared" si="0"/>
        <v>92.9</v>
      </c>
    </row>
    <row r="16" spans="1:247" s="21" customFormat="1" ht="24.95" customHeight="1" x14ac:dyDescent="0.2">
      <c r="A16" s="46">
        <v>8</v>
      </c>
      <c r="B16" s="47" t="s">
        <v>40</v>
      </c>
      <c r="C16" s="128">
        <v>12249925</v>
      </c>
      <c r="D16" s="128">
        <v>808114</v>
      </c>
      <c r="E16" s="128">
        <v>13058039</v>
      </c>
      <c r="F16" s="128">
        <v>218255</v>
      </c>
      <c r="G16" s="128">
        <v>0</v>
      </c>
      <c r="H16" s="128">
        <v>12096796</v>
      </c>
      <c r="I16" s="128">
        <v>166363</v>
      </c>
      <c r="J16" s="128">
        <v>12263159</v>
      </c>
      <c r="K16" s="128">
        <v>217818</v>
      </c>
      <c r="L16" s="77">
        <f t="shared" si="0"/>
        <v>98.7</v>
      </c>
      <c r="M16" s="78">
        <f t="shared" si="0"/>
        <v>20.6</v>
      </c>
      <c r="N16" s="79">
        <f t="shared" si="0"/>
        <v>93.9</v>
      </c>
    </row>
    <row r="17" spans="1:14" s="21" customFormat="1" ht="24.95" customHeight="1" x14ac:dyDescent="0.2">
      <c r="A17" s="46">
        <v>9</v>
      </c>
      <c r="B17" s="47" t="s">
        <v>208</v>
      </c>
      <c r="C17" s="128">
        <v>10286157</v>
      </c>
      <c r="D17" s="128">
        <v>459566</v>
      </c>
      <c r="E17" s="128">
        <v>10745723</v>
      </c>
      <c r="F17" s="128">
        <v>167184</v>
      </c>
      <c r="G17" s="128">
        <v>0</v>
      </c>
      <c r="H17" s="128">
        <v>10182648</v>
      </c>
      <c r="I17" s="128">
        <v>139590</v>
      </c>
      <c r="J17" s="128">
        <v>10322238</v>
      </c>
      <c r="K17" s="128">
        <v>167143</v>
      </c>
      <c r="L17" s="77">
        <f>IF(C17&gt;0,ROUND(H17/C17*100,1),"-")</f>
        <v>99</v>
      </c>
      <c r="M17" s="78">
        <f>IF(D17&gt;0,ROUND(I17/D17*100,1),"-")</f>
        <v>30.4</v>
      </c>
      <c r="N17" s="79">
        <f>IF(E17&gt;0,ROUND(J17/E17*100,1),"-")</f>
        <v>96.1</v>
      </c>
    </row>
    <row r="18" spans="1:14" s="21" customFormat="1" ht="24.95" customHeight="1" x14ac:dyDescent="0.2">
      <c r="A18" s="46">
        <v>10</v>
      </c>
      <c r="B18" s="47" t="s">
        <v>205</v>
      </c>
      <c r="C18" s="128">
        <v>4394143</v>
      </c>
      <c r="D18" s="128">
        <v>298289</v>
      </c>
      <c r="E18" s="128">
        <v>4692432</v>
      </c>
      <c r="F18" s="128">
        <v>57465</v>
      </c>
      <c r="G18" s="128">
        <v>0</v>
      </c>
      <c r="H18" s="128">
        <v>4338510</v>
      </c>
      <c r="I18" s="128">
        <v>86403</v>
      </c>
      <c r="J18" s="128">
        <v>4424913</v>
      </c>
      <c r="K18" s="128">
        <v>57311</v>
      </c>
      <c r="L18" s="77">
        <f t="shared" si="0"/>
        <v>98.7</v>
      </c>
      <c r="M18" s="78">
        <f t="shared" si="0"/>
        <v>29</v>
      </c>
      <c r="N18" s="79">
        <f t="shared" si="0"/>
        <v>94.3</v>
      </c>
    </row>
    <row r="19" spans="1:14" s="21" customFormat="1" ht="24.95" customHeight="1" x14ac:dyDescent="0.2">
      <c r="A19" s="46">
        <v>11</v>
      </c>
      <c r="B19" s="47" t="s">
        <v>206</v>
      </c>
      <c r="C19" s="128">
        <v>18929595</v>
      </c>
      <c r="D19" s="128">
        <v>1564113</v>
      </c>
      <c r="E19" s="128">
        <v>20493708</v>
      </c>
      <c r="F19" s="128">
        <v>419908</v>
      </c>
      <c r="G19" s="128">
        <v>0</v>
      </c>
      <c r="H19" s="128">
        <v>18633343</v>
      </c>
      <c r="I19" s="128">
        <v>329847</v>
      </c>
      <c r="J19" s="128">
        <v>18963190</v>
      </c>
      <c r="K19" s="128">
        <v>418228</v>
      </c>
      <c r="L19" s="77">
        <f t="shared" si="0"/>
        <v>98.4</v>
      </c>
      <c r="M19" s="78">
        <f t="shared" si="0"/>
        <v>21.1</v>
      </c>
      <c r="N19" s="79">
        <f t="shared" si="0"/>
        <v>92.5</v>
      </c>
    </row>
    <row r="20" spans="1:14" s="21" customFormat="1" ht="24.95" customHeight="1" x14ac:dyDescent="0.2">
      <c r="A20" s="48">
        <v>12</v>
      </c>
      <c r="B20" s="49" t="s">
        <v>207</v>
      </c>
      <c r="C20" s="128">
        <v>6801817</v>
      </c>
      <c r="D20" s="128">
        <v>397927</v>
      </c>
      <c r="E20" s="128">
        <v>7199744</v>
      </c>
      <c r="F20" s="128">
        <v>113822</v>
      </c>
      <c r="G20" s="128">
        <v>0</v>
      </c>
      <c r="H20" s="128">
        <v>6745556</v>
      </c>
      <c r="I20" s="128">
        <v>119527</v>
      </c>
      <c r="J20" s="128">
        <v>6865083</v>
      </c>
      <c r="K20" s="128">
        <v>113688</v>
      </c>
      <c r="L20" s="80">
        <f t="shared" si="0"/>
        <v>99.2</v>
      </c>
      <c r="M20" s="81">
        <f t="shared" si="0"/>
        <v>30</v>
      </c>
      <c r="N20" s="82">
        <f t="shared" si="0"/>
        <v>95.4</v>
      </c>
    </row>
    <row r="21" spans="1:14" s="21" customFormat="1" ht="24.95" customHeight="1" x14ac:dyDescent="0.2">
      <c r="A21" s="46">
        <v>13</v>
      </c>
      <c r="B21" s="47" t="s">
        <v>338</v>
      </c>
      <c r="C21" s="128">
        <v>3314739</v>
      </c>
      <c r="D21" s="128">
        <v>543891</v>
      </c>
      <c r="E21" s="128">
        <v>3858630</v>
      </c>
      <c r="F21" s="128">
        <v>48495</v>
      </c>
      <c r="G21" s="128">
        <v>0</v>
      </c>
      <c r="H21" s="128">
        <v>3243738</v>
      </c>
      <c r="I21" s="128">
        <v>45833</v>
      </c>
      <c r="J21" s="128">
        <v>3289571</v>
      </c>
      <c r="K21" s="128">
        <v>47404</v>
      </c>
      <c r="L21" s="77">
        <f t="shared" ref="L21:N22" si="1">IF(C21&gt;0,ROUND(H21/C21*100,1),"-")</f>
        <v>97.9</v>
      </c>
      <c r="M21" s="78">
        <f t="shared" si="1"/>
        <v>8.4</v>
      </c>
      <c r="N21" s="79">
        <f t="shared" si="1"/>
        <v>85.3</v>
      </c>
    </row>
    <row r="22" spans="1:14" s="21" customFormat="1" ht="24.95" customHeight="1" x14ac:dyDescent="0.2">
      <c r="A22" s="46">
        <v>14</v>
      </c>
      <c r="B22" s="50" t="s">
        <v>339</v>
      </c>
      <c r="C22" s="131">
        <v>9108790</v>
      </c>
      <c r="D22" s="131">
        <v>347981</v>
      </c>
      <c r="E22" s="131">
        <v>9456771</v>
      </c>
      <c r="F22" s="131">
        <v>106645</v>
      </c>
      <c r="G22" s="131">
        <v>0</v>
      </c>
      <c r="H22" s="131">
        <v>9036564</v>
      </c>
      <c r="I22" s="131">
        <v>84095</v>
      </c>
      <c r="J22" s="131">
        <v>9120659</v>
      </c>
      <c r="K22" s="131">
        <v>106325</v>
      </c>
      <c r="L22" s="80">
        <f t="shared" si="1"/>
        <v>99.2</v>
      </c>
      <c r="M22" s="81">
        <f t="shared" si="1"/>
        <v>24.2</v>
      </c>
      <c r="N22" s="82">
        <f t="shared" si="1"/>
        <v>96.4</v>
      </c>
    </row>
    <row r="23" spans="1:14" s="21" customFormat="1" ht="24.95" customHeight="1" x14ac:dyDescent="0.2">
      <c r="A23" s="58"/>
      <c r="B23" s="59" t="s">
        <v>344</v>
      </c>
      <c r="C23" s="85">
        <f t="shared" ref="C23:K23" si="2">SUM(C9:C22)</f>
        <v>259384365</v>
      </c>
      <c r="D23" s="85">
        <f t="shared" si="2"/>
        <v>14443253</v>
      </c>
      <c r="E23" s="85">
        <f t="shared" si="2"/>
        <v>273827618</v>
      </c>
      <c r="F23" s="85">
        <f t="shared" si="2"/>
        <v>5214957</v>
      </c>
      <c r="G23" s="85">
        <f t="shared" si="2"/>
        <v>0</v>
      </c>
      <c r="H23" s="85">
        <f t="shared" si="2"/>
        <v>256018962</v>
      </c>
      <c r="I23" s="85">
        <f t="shared" si="2"/>
        <v>3435650</v>
      </c>
      <c r="J23" s="85">
        <f t="shared" si="2"/>
        <v>259454612</v>
      </c>
      <c r="K23" s="85">
        <f t="shared" si="2"/>
        <v>5196318</v>
      </c>
      <c r="L23" s="86">
        <f t="shared" si="0"/>
        <v>98.7</v>
      </c>
      <c r="M23" s="87">
        <f t="shared" si="0"/>
        <v>23.8</v>
      </c>
      <c r="N23" s="88">
        <f t="shared" si="0"/>
        <v>94.8</v>
      </c>
    </row>
    <row r="24" spans="1:14" s="21" customFormat="1" ht="24.95" customHeight="1" x14ac:dyDescent="0.2">
      <c r="A24" s="44">
        <v>15</v>
      </c>
      <c r="B24" s="45" t="s">
        <v>41</v>
      </c>
      <c r="C24" s="132">
        <v>8335779</v>
      </c>
      <c r="D24" s="126">
        <v>206959</v>
      </c>
      <c r="E24" s="126">
        <v>8542738</v>
      </c>
      <c r="F24" s="126">
        <v>629000</v>
      </c>
      <c r="G24" s="126">
        <v>0</v>
      </c>
      <c r="H24" s="126">
        <v>8265327</v>
      </c>
      <c r="I24" s="126">
        <v>37868</v>
      </c>
      <c r="J24" s="126">
        <v>8303195</v>
      </c>
      <c r="K24" s="133">
        <v>628869</v>
      </c>
      <c r="L24" s="72">
        <f t="shared" si="0"/>
        <v>99.2</v>
      </c>
      <c r="M24" s="73">
        <f t="shared" si="0"/>
        <v>18.3</v>
      </c>
      <c r="N24" s="74">
        <f t="shared" si="0"/>
        <v>97.2</v>
      </c>
    </row>
    <row r="25" spans="1:14" s="21" customFormat="1" ht="24.95" customHeight="1" x14ac:dyDescent="0.2">
      <c r="A25" s="46">
        <v>16</v>
      </c>
      <c r="B25" s="47" t="s">
        <v>387</v>
      </c>
      <c r="C25" s="127">
        <v>2423552</v>
      </c>
      <c r="D25" s="128">
        <v>267963</v>
      </c>
      <c r="E25" s="128">
        <v>2691515</v>
      </c>
      <c r="F25" s="128">
        <v>22466</v>
      </c>
      <c r="G25" s="128">
        <v>0</v>
      </c>
      <c r="H25" s="128">
        <v>2380559</v>
      </c>
      <c r="I25" s="128">
        <v>45902</v>
      </c>
      <c r="J25" s="128">
        <v>2426461</v>
      </c>
      <c r="K25" s="134">
        <v>22285</v>
      </c>
      <c r="L25" s="77">
        <f t="shared" si="0"/>
        <v>98.2</v>
      </c>
      <c r="M25" s="78">
        <f t="shared" si="0"/>
        <v>17.100000000000001</v>
      </c>
      <c r="N25" s="79">
        <f t="shared" si="0"/>
        <v>90.2</v>
      </c>
    </row>
    <row r="26" spans="1:14" s="21" customFormat="1" ht="24.95" customHeight="1" x14ac:dyDescent="0.2">
      <c r="A26" s="46">
        <v>17</v>
      </c>
      <c r="B26" s="47" t="s">
        <v>42</v>
      </c>
      <c r="C26" s="127">
        <v>1561994</v>
      </c>
      <c r="D26" s="128">
        <v>82072</v>
      </c>
      <c r="E26" s="128">
        <v>1644066</v>
      </c>
      <c r="F26" s="128">
        <v>5790</v>
      </c>
      <c r="G26" s="128">
        <v>0</v>
      </c>
      <c r="H26" s="128">
        <v>1535294</v>
      </c>
      <c r="I26" s="128">
        <v>17116</v>
      </c>
      <c r="J26" s="128">
        <v>1552410</v>
      </c>
      <c r="K26" s="134">
        <v>5790</v>
      </c>
      <c r="L26" s="77">
        <f t="shared" si="0"/>
        <v>98.3</v>
      </c>
      <c r="M26" s="78">
        <f t="shared" si="0"/>
        <v>20.9</v>
      </c>
      <c r="N26" s="79">
        <f t="shared" si="0"/>
        <v>94.4</v>
      </c>
    </row>
    <row r="27" spans="1:14" s="21" customFormat="1" ht="24.95" customHeight="1" x14ac:dyDescent="0.2">
      <c r="A27" s="46">
        <v>18</v>
      </c>
      <c r="B27" s="47" t="s">
        <v>43</v>
      </c>
      <c r="C27" s="127">
        <v>2464692</v>
      </c>
      <c r="D27" s="128">
        <v>114595</v>
      </c>
      <c r="E27" s="128">
        <v>2579287</v>
      </c>
      <c r="F27" s="128">
        <v>138053</v>
      </c>
      <c r="G27" s="128">
        <v>0</v>
      </c>
      <c r="H27" s="128">
        <v>2447364</v>
      </c>
      <c r="I27" s="128">
        <v>14865</v>
      </c>
      <c r="J27" s="128">
        <v>2462229</v>
      </c>
      <c r="K27" s="134">
        <v>138053</v>
      </c>
      <c r="L27" s="77">
        <f t="shared" si="0"/>
        <v>99.3</v>
      </c>
      <c r="M27" s="78">
        <f t="shared" si="0"/>
        <v>13</v>
      </c>
      <c r="N27" s="79">
        <f t="shared" si="0"/>
        <v>95.5</v>
      </c>
    </row>
    <row r="28" spans="1:14" s="21" customFormat="1" ht="24.95" customHeight="1" x14ac:dyDescent="0.2">
      <c r="A28" s="46">
        <v>19</v>
      </c>
      <c r="B28" s="47" t="s">
        <v>44</v>
      </c>
      <c r="C28" s="127">
        <v>4426578</v>
      </c>
      <c r="D28" s="128">
        <v>146132</v>
      </c>
      <c r="E28" s="128">
        <v>4572710</v>
      </c>
      <c r="F28" s="128">
        <v>95232</v>
      </c>
      <c r="G28" s="128">
        <v>0</v>
      </c>
      <c r="H28" s="128">
        <v>4399808</v>
      </c>
      <c r="I28" s="128">
        <v>31251</v>
      </c>
      <c r="J28" s="128">
        <v>4431059</v>
      </c>
      <c r="K28" s="134">
        <v>95137</v>
      </c>
      <c r="L28" s="77">
        <f t="shared" si="0"/>
        <v>99.4</v>
      </c>
      <c r="M28" s="78">
        <f t="shared" si="0"/>
        <v>21.4</v>
      </c>
      <c r="N28" s="79">
        <f t="shared" si="0"/>
        <v>96.9</v>
      </c>
    </row>
    <row r="29" spans="1:14" s="21" customFormat="1" ht="24.95" customHeight="1" x14ac:dyDescent="0.2">
      <c r="A29" s="46">
        <v>20</v>
      </c>
      <c r="B29" s="47" t="s">
        <v>45</v>
      </c>
      <c r="C29" s="127">
        <v>5174513</v>
      </c>
      <c r="D29" s="128">
        <v>326420</v>
      </c>
      <c r="E29" s="128">
        <v>5500933</v>
      </c>
      <c r="F29" s="128">
        <v>77279</v>
      </c>
      <c r="G29" s="128">
        <v>0</v>
      </c>
      <c r="H29" s="128">
        <v>5098046</v>
      </c>
      <c r="I29" s="128">
        <v>70128</v>
      </c>
      <c r="J29" s="128">
        <v>5168174</v>
      </c>
      <c r="K29" s="134">
        <v>76826</v>
      </c>
      <c r="L29" s="77">
        <f t="shared" si="0"/>
        <v>98.5</v>
      </c>
      <c r="M29" s="78">
        <f t="shared" si="0"/>
        <v>21.5</v>
      </c>
      <c r="N29" s="79">
        <f t="shared" si="0"/>
        <v>94</v>
      </c>
    </row>
    <row r="30" spans="1:14" s="21" customFormat="1" ht="24.95" customHeight="1" x14ac:dyDescent="0.2">
      <c r="A30" s="46">
        <v>21</v>
      </c>
      <c r="B30" s="47" t="s">
        <v>46</v>
      </c>
      <c r="C30" s="127">
        <v>3700303</v>
      </c>
      <c r="D30" s="128">
        <v>86988</v>
      </c>
      <c r="E30" s="128">
        <v>3787291</v>
      </c>
      <c r="F30" s="128">
        <v>65655</v>
      </c>
      <c r="G30" s="128">
        <v>0</v>
      </c>
      <c r="H30" s="128">
        <v>3677043</v>
      </c>
      <c r="I30" s="128">
        <v>16762</v>
      </c>
      <c r="J30" s="128">
        <v>3693805</v>
      </c>
      <c r="K30" s="134">
        <v>65589</v>
      </c>
      <c r="L30" s="77">
        <f t="shared" si="0"/>
        <v>99.4</v>
      </c>
      <c r="M30" s="78">
        <f t="shared" si="0"/>
        <v>19.3</v>
      </c>
      <c r="N30" s="79">
        <f t="shared" si="0"/>
        <v>97.5</v>
      </c>
    </row>
    <row r="31" spans="1:14" s="21" customFormat="1" ht="24.95" customHeight="1" x14ac:dyDescent="0.2">
      <c r="A31" s="46">
        <v>22</v>
      </c>
      <c r="B31" s="47" t="s">
        <v>47</v>
      </c>
      <c r="C31" s="127">
        <v>1489799</v>
      </c>
      <c r="D31" s="128">
        <v>76730</v>
      </c>
      <c r="E31" s="128">
        <v>1566529</v>
      </c>
      <c r="F31" s="128">
        <v>11211</v>
      </c>
      <c r="G31" s="128">
        <v>0</v>
      </c>
      <c r="H31" s="128">
        <v>1473798</v>
      </c>
      <c r="I31" s="128">
        <v>19382</v>
      </c>
      <c r="J31" s="128">
        <v>1493180</v>
      </c>
      <c r="K31" s="134">
        <v>11211</v>
      </c>
      <c r="L31" s="77">
        <f t="shared" si="0"/>
        <v>98.9</v>
      </c>
      <c r="M31" s="78">
        <f t="shared" si="0"/>
        <v>25.3</v>
      </c>
      <c r="N31" s="79">
        <f t="shared" si="0"/>
        <v>95.3</v>
      </c>
    </row>
    <row r="32" spans="1:14" s="21" customFormat="1" ht="24.95" customHeight="1" x14ac:dyDescent="0.2">
      <c r="A32" s="46">
        <v>23</v>
      </c>
      <c r="B32" s="47" t="s">
        <v>48</v>
      </c>
      <c r="C32" s="127">
        <v>4220513</v>
      </c>
      <c r="D32" s="128">
        <v>112717</v>
      </c>
      <c r="E32" s="128">
        <v>4333230</v>
      </c>
      <c r="F32" s="128">
        <v>39813</v>
      </c>
      <c r="G32" s="128">
        <v>0</v>
      </c>
      <c r="H32" s="128">
        <v>4182748</v>
      </c>
      <c r="I32" s="128">
        <v>35742</v>
      </c>
      <c r="J32" s="128">
        <v>4218490</v>
      </c>
      <c r="K32" s="134">
        <v>39686</v>
      </c>
      <c r="L32" s="77">
        <f t="shared" ref="L32:N36" si="3">IF(C32&gt;0,ROUND(H32/C32*100,1),"-")</f>
        <v>99.1</v>
      </c>
      <c r="M32" s="78">
        <f t="shared" si="3"/>
        <v>31.7</v>
      </c>
      <c r="N32" s="79">
        <f t="shared" si="3"/>
        <v>97.4</v>
      </c>
    </row>
    <row r="33" spans="1:14" s="21" customFormat="1" ht="24.95" customHeight="1" x14ac:dyDescent="0.2">
      <c r="A33" s="46">
        <v>24</v>
      </c>
      <c r="B33" s="47" t="s">
        <v>49</v>
      </c>
      <c r="C33" s="127">
        <v>4984363</v>
      </c>
      <c r="D33" s="128">
        <v>489424</v>
      </c>
      <c r="E33" s="128">
        <v>5473787</v>
      </c>
      <c r="F33" s="128">
        <v>24600</v>
      </c>
      <c r="G33" s="128">
        <v>0</v>
      </c>
      <c r="H33" s="128">
        <v>4867032</v>
      </c>
      <c r="I33" s="128">
        <v>96313</v>
      </c>
      <c r="J33" s="128">
        <v>4963345</v>
      </c>
      <c r="K33" s="134">
        <v>24059</v>
      </c>
      <c r="L33" s="77">
        <f t="shared" si="3"/>
        <v>97.6</v>
      </c>
      <c r="M33" s="78">
        <f t="shared" si="3"/>
        <v>19.7</v>
      </c>
      <c r="N33" s="79">
        <f t="shared" si="3"/>
        <v>90.7</v>
      </c>
    </row>
    <row r="34" spans="1:14" s="21" customFormat="1" ht="24.95" customHeight="1" x14ac:dyDescent="0.2">
      <c r="A34" s="46">
        <v>25</v>
      </c>
      <c r="B34" s="51" t="s">
        <v>340</v>
      </c>
      <c r="C34" s="127">
        <v>2123890</v>
      </c>
      <c r="D34" s="128">
        <v>158962</v>
      </c>
      <c r="E34" s="128">
        <v>2282852</v>
      </c>
      <c r="F34" s="128">
        <v>43858</v>
      </c>
      <c r="G34" s="128">
        <v>0</v>
      </c>
      <c r="H34" s="128">
        <v>2085383</v>
      </c>
      <c r="I34" s="128">
        <v>25562</v>
      </c>
      <c r="J34" s="128">
        <v>2110945</v>
      </c>
      <c r="K34" s="134">
        <v>43783</v>
      </c>
      <c r="L34" s="77">
        <f t="shared" si="3"/>
        <v>98.2</v>
      </c>
      <c r="M34" s="78">
        <f t="shared" si="3"/>
        <v>16.100000000000001</v>
      </c>
      <c r="N34" s="79">
        <f t="shared" si="3"/>
        <v>92.5</v>
      </c>
    </row>
    <row r="35" spans="1:14" s="21" customFormat="1" ht="24.95" customHeight="1" x14ac:dyDescent="0.2">
      <c r="A35" s="58"/>
      <c r="B35" s="59" t="s">
        <v>343</v>
      </c>
      <c r="C35" s="85">
        <f t="shared" ref="C35:K35" si="4">SUM(C24:C34)</f>
        <v>40905976</v>
      </c>
      <c r="D35" s="85">
        <f t="shared" si="4"/>
        <v>2068962</v>
      </c>
      <c r="E35" s="85">
        <f t="shared" si="4"/>
        <v>42974938</v>
      </c>
      <c r="F35" s="85">
        <f t="shared" si="4"/>
        <v>1152957</v>
      </c>
      <c r="G35" s="85">
        <f t="shared" si="4"/>
        <v>0</v>
      </c>
      <c r="H35" s="85">
        <f t="shared" si="4"/>
        <v>40412402</v>
      </c>
      <c r="I35" s="85">
        <f t="shared" si="4"/>
        <v>410891</v>
      </c>
      <c r="J35" s="85">
        <f t="shared" si="4"/>
        <v>40823293</v>
      </c>
      <c r="K35" s="85">
        <f t="shared" si="4"/>
        <v>1151288</v>
      </c>
      <c r="L35" s="86">
        <f t="shared" si="3"/>
        <v>98.8</v>
      </c>
      <c r="M35" s="87">
        <f t="shared" si="3"/>
        <v>19.899999999999999</v>
      </c>
      <c r="N35" s="88">
        <f t="shared" si="3"/>
        <v>95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5">SUM(C35,C23)</f>
        <v>300290341</v>
      </c>
      <c r="D36" s="89">
        <f t="shared" si="5"/>
        <v>16512215</v>
      </c>
      <c r="E36" s="89">
        <f t="shared" si="5"/>
        <v>316802556</v>
      </c>
      <c r="F36" s="89">
        <f t="shared" si="5"/>
        <v>6367914</v>
      </c>
      <c r="G36" s="89">
        <f t="shared" si="5"/>
        <v>0</v>
      </c>
      <c r="H36" s="89">
        <f t="shared" si="5"/>
        <v>296431364</v>
      </c>
      <c r="I36" s="89">
        <f t="shared" si="5"/>
        <v>3846541</v>
      </c>
      <c r="J36" s="89">
        <f t="shared" si="5"/>
        <v>300277905</v>
      </c>
      <c r="K36" s="89">
        <f t="shared" si="5"/>
        <v>6347606</v>
      </c>
      <c r="L36" s="90">
        <f t="shared" si="3"/>
        <v>98.7</v>
      </c>
      <c r="M36" s="91">
        <f t="shared" si="3"/>
        <v>23.3</v>
      </c>
      <c r="N36" s="92">
        <f t="shared" si="3"/>
        <v>94.8</v>
      </c>
    </row>
    <row r="38" spans="1:14" x14ac:dyDescent="0.15">
      <c r="B38" s="1" t="s">
        <v>390</v>
      </c>
      <c r="C38" s="1">
        <v>300290341</v>
      </c>
      <c r="D38" s="1">
        <v>16512215</v>
      </c>
      <c r="E38" s="1">
        <v>316802556</v>
      </c>
      <c r="F38" s="1">
        <v>6367914</v>
      </c>
      <c r="G38" s="1">
        <v>0</v>
      </c>
      <c r="H38" s="1">
        <v>296431364</v>
      </c>
      <c r="I38" s="1">
        <v>3846541</v>
      </c>
      <c r="J38" s="1">
        <v>300277905</v>
      </c>
      <c r="K38" s="1">
        <v>6347606</v>
      </c>
    </row>
    <row r="39" spans="1:14" x14ac:dyDescent="0.15">
      <c r="B39" s="1" t="s">
        <v>392</v>
      </c>
      <c r="C39" s="1">
        <f>C36-C38</f>
        <v>0</v>
      </c>
      <c r="D39" s="1">
        <f t="shared" ref="D39:K39" si="6">D36-D38</f>
        <v>0</v>
      </c>
      <c r="E39" s="1">
        <f t="shared" si="6"/>
        <v>0</v>
      </c>
      <c r="F39" s="1">
        <f t="shared" si="6"/>
        <v>0</v>
      </c>
      <c r="G39" s="1">
        <f t="shared" si="6"/>
        <v>0</v>
      </c>
      <c r="H39" s="1">
        <f t="shared" si="6"/>
        <v>0</v>
      </c>
      <c r="I39" s="1">
        <f t="shared" si="6"/>
        <v>0</v>
      </c>
      <c r="J39" s="1">
        <f t="shared" si="6"/>
        <v>0</v>
      </c>
      <c r="K39" s="1">
        <f t="shared" si="6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371</v>
      </c>
      <c r="D3" s="8" t="s">
        <v>177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237</v>
      </c>
      <c r="D8" s="41" t="s">
        <v>238</v>
      </c>
      <c r="E8" s="41" t="s">
        <v>239</v>
      </c>
      <c r="F8" s="41"/>
      <c r="G8" s="41" t="s">
        <v>240</v>
      </c>
      <c r="H8" s="41" t="s">
        <v>241</v>
      </c>
      <c r="I8" s="41" t="s">
        <v>242</v>
      </c>
      <c r="J8" s="41" t="s">
        <v>243</v>
      </c>
      <c r="K8" s="41" t="s">
        <v>244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/>
      <c r="G9" s="130">
        <v>0</v>
      </c>
      <c r="H9" s="130">
        <v>0</v>
      </c>
      <c r="I9" s="130">
        <v>0</v>
      </c>
      <c r="J9" s="130">
        <v>0</v>
      </c>
      <c r="K9" s="115"/>
      <c r="L9" s="72">
        <v>0</v>
      </c>
      <c r="M9" s="73" t="str">
        <f t="shared" ref="L9:N31" si="0">IF(D9&gt;0,ROUND(I9/D9*100,1),"-")</f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93">
        <v>0</v>
      </c>
      <c r="H10" s="93">
        <v>0</v>
      </c>
      <c r="I10" s="93">
        <v>0</v>
      </c>
      <c r="J10" s="93">
        <v>0</v>
      </c>
      <c r="K10" s="116"/>
      <c r="L10" s="77">
        <v>0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15100</v>
      </c>
      <c r="E11" s="93">
        <v>15100</v>
      </c>
      <c r="F11" s="116"/>
      <c r="G11" s="93">
        <v>0</v>
      </c>
      <c r="H11" s="93">
        <v>0</v>
      </c>
      <c r="I11" s="93">
        <v>10</v>
      </c>
      <c r="J11" s="93">
        <v>10</v>
      </c>
      <c r="K11" s="116"/>
      <c r="L11" s="77">
        <v>0</v>
      </c>
      <c r="M11" s="78">
        <f t="shared" si="0"/>
        <v>0.1</v>
      </c>
      <c r="N11" s="79">
        <f t="shared" si="0"/>
        <v>0.1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93">
        <v>0</v>
      </c>
      <c r="H12" s="93">
        <v>0</v>
      </c>
      <c r="I12" s="93">
        <v>0</v>
      </c>
      <c r="J12" s="93">
        <v>0</v>
      </c>
      <c r="K12" s="116"/>
      <c r="L12" s="77">
        <v>0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93">
        <v>0</v>
      </c>
      <c r="H13" s="93">
        <v>0</v>
      </c>
      <c r="I13" s="93">
        <v>0</v>
      </c>
      <c r="J13" s="93">
        <v>0</v>
      </c>
      <c r="K13" s="116"/>
      <c r="L13" s="77">
        <v>0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/>
      <c r="G14" s="93">
        <v>0</v>
      </c>
      <c r="H14" s="93">
        <v>0</v>
      </c>
      <c r="I14" s="93">
        <v>0</v>
      </c>
      <c r="J14" s="93">
        <v>0</v>
      </c>
      <c r="K14" s="116"/>
      <c r="L14" s="77">
        <v>0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93">
        <v>0</v>
      </c>
      <c r="H15" s="93">
        <v>0</v>
      </c>
      <c r="I15" s="93">
        <v>0</v>
      </c>
      <c r="J15" s="93">
        <v>0</v>
      </c>
      <c r="K15" s="116"/>
      <c r="L15" s="77">
        <v>0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93">
        <v>0</v>
      </c>
      <c r="H16" s="93">
        <v>0</v>
      </c>
      <c r="I16" s="93">
        <v>0</v>
      </c>
      <c r="J16" s="93">
        <v>0</v>
      </c>
      <c r="K16" s="116"/>
      <c r="L16" s="77">
        <v>0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116"/>
      <c r="G17" s="93">
        <v>0</v>
      </c>
      <c r="H17" s="93">
        <v>0</v>
      </c>
      <c r="I17" s="93">
        <v>0</v>
      </c>
      <c r="J17" s="93">
        <v>0</v>
      </c>
      <c r="K17" s="116"/>
      <c r="L17" s="77">
        <v>0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116"/>
      <c r="G18" s="93">
        <v>0</v>
      </c>
      <c r="H18" s="93">
        <v>0</v>
      </c>
      <c r="I18" s="93">
        <v>0</v>
      </c>
      <c r="J18" s="93">
        <v>0</v>
      </c>
      <c r="K18" s="116"/>
      <c r="L18" s="77">
        <v>0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116"/>
      <c r="G19" s="93">
        <v>0</v>
      </c>
      <c r="H19" s="93">
        <v>0</v>
      </c>
      <c r="I19" s="93">
        <v>0</v>
      </c>
      <c r="J19" s="93">
        <v>0</v>
      </c>
      <c r="K19" s="116"/>
      <c r="L19" s="77">
        <v>0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116"/>
      <c r="G20" s="93">
        <v>0</v>
      </c>
      <c r="H20" s="93">
        <v>0</v>
      </c>
      <c r="I20" s="93">
        <v>0</v>
      </c>
      <c r="J20" s="93">
        <v>0</v>
      </c>
      <c r="K20" s="116"/>
      <c r="L20" s="80">
        <v>0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93">
        <v>0</v>
      </c>
      <c r="H21" s="93">
        <v>0</v>
      </c>
      <c r="I21" s="93">
        <v>0</v>
      </c>
      <c r="J21" s="93">
        <v>0</v>
      </c>
      <c r="K21" s="116"/>
      <c r="L21" s="77">
        <v>0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117"/>
      <c r="G22" s="94">
        <v>0</v>
      </c>
      <c r="H22" s="94">
        <v>0</v>
      </c>
      <c r="I22" s="94">
        <v>0</v>
      </c>
      <c r="J22" s="94">
        <v>0</v>
      </c>
      <c r="K22" s="117"/>
      <c r="L22" s="95">
        <v>0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0</v>
      </c>
      <c r="D23" s="85">
        <f>SUM(D9:D22)</f>
        <v>15100</v>
      </c>
      <c r="E23" s="85">
        <f>SUM(E9:E22)</f>
        <v>15100</v>
      </c>
      <c r="F23" s="118"/>
      <c r="G23" s="85">
        <f>SUM(G9:G22)</f>
        <v>0</v>
      </c>
      <c r="H23" s="85">
        <f>SUM(H9:H22)</f>
        <v>0</v>
      </c>
      <c r="I23" s="85">
        <f>SUM(I9:I22)</f>
        <v>10</v>
      </c>
      <c r="J23" s="85">
        <f>SUM(J9:J22)</f>
        <v>10</v>
      </c>
      <c r="K23" s="118"/>
      <c r="L23" s="86" t="str">
        <f t="shared" si="0"/>
        <v>-</v>
      </c>
      <c r="M23" s="87">
        <f t="shared" si="0"/>
        <v>0.1</v>
      </c>
      <c r="N23" s="88">
        <f t="shared" si="0"/>
        <v>0.1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71">
        <v>0</v>
      </c>
      <c r="H24" s="71">
        <v>0</v>
      </c>
      <c r="I24" s="71">
        <v>0</v>
      </c>
      <c r="J24" s="71">
        <v>0</v>
      </c>
      <c r="K24" s="115"/>
      <c r="L24" s="72">
        <v>0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76">
        <v>0</v>
      </c>
      <c r="H25" s="76">
        <v>0</v>
      </c>
      <c r="I25" s="76">
        <v>0</v>
      </c>
      <c r="J25" s="76">
        <v>0</v>
      </c>
      <c r="K25" s="116"/>
      <c r="L25" s="77">
        <v>0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76">
        <v>0</v>
      </c>
      <c r="H26" s="76">
        <v>0</v>
      </c>
      <c r="I26" s="76">
        <v>0</v>
      </c>
      <c r="J26" s="76">
        <v>0</v>
      </c>
      <c r="K26" s="116"/>
      <c r="L26" s="77">
        <v>0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76">
        <v>0</v>
      </c>
      <c r="H27" s="76">
        <v>0</v>
      </c>
      <c r="I27" s="76">
        <v>0</v>
      </c>
      <c r="J27" s="76">
        <v>0</v>
      </c>
      <c r="K27" s="116"/>
      <c r="L27" s="77">
        <v>0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76">
        <v>0</v>
      </c>
      <c r="H28" s="76">
        <v>0</v>
      </c>
      <c r="I28" s="76">
        <v>0</v>
      </c>
      <c r="J28" s="76">
        <v>0</v>
      </c>
      <c r="K28" s="116"/>
      <c r="L28" s="77">
        <v>0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76">
        <v>0</v>
      </c>
      <c r="H29" s="76">
        <v>0</v>
      </c>
      <c r="I29" s="76">
        <v>0</v>
      </c>
      <c r="J29" s="76">
        <v>0</v>
      </c>
      <c r="K29" s="116"/>
      <c r="L29" s="77">
        <v>0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76">
        <v>0</v>
      </c>
      <c r="H30" s="76">
        <v>0</v>
      </c>
      <c r="I30" s="76">
        <v>0</v>
      </c>
      <c r="J30" s="76">
        <v>0</v>
      </c>
      <c r="K30" s="116"/>
      <c r="L30" s="77">
        <v>0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76">
        <v>0</v>
      </c>
      <c r="H31" s="76">
        <v>0</v>
      </c>
      <c r="I31" s="76">
        <v>0</v>
      </c>
      <c r="J31" s="76">
        <v>0</v>
      </c>
      <c r="K31" s="116"/>
      <c r="L31" s="77">
        <v>0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76">
        <v>0</v>
      </c>
      <c r="H32" s="76">
        <v>0</v>
      </c>
      <c r="I32" s="76">
        <v>0</v>
      </c>
      <c r="J32" s="76">
        <v>0</v>
      </c>
      <c r="K32" s="116"/>
      <c r="L32" s="77">
        <v>0</v>
      </c>
      <c r="M32" s="78" t="str">
        <f t="shared" ref="L32:N36" si="1">IF(D32&gt;0,ROUND(I32/D32*100,1),"-")</f>
        <v>-</v>
      </c>
      <c r="N32" s="79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76">
        <v>0</v>
      </c>
      <c r="H33" s="76">
        <v>0</v>
      </c>
      <c r="I33" s="76">
        <v>0</v>
      </c>
      <c r="J33" s="76">
        <v>0</v>
      </c>
      <c r="K33" s="116"/>
      <c r="L33" s="77">
        <v>0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5014</v>
      </c>
      <c r="E34" s="76">
        <v>5014</v>
      </c>
      <c r="F34" s="116"/>
      <c r="G34" s="76">
        <v>0</v>
      </c>
      <c r="H34" s="76">
        <v>0</v>
      </c>
      <c r="I34" s="76">
        <v>0</v>
      </c>
      <c r="J34" s="76">
        <v>0</v>
      </c>
      <c r="K34" s="116"/>
      <c r="L34" s="77">
        <v>0</v>
      </c>
      <c r="M34" s="78">
        <f t="shared" si="1"/>
        <v>0</v>
      </c>
      <c r="N34" s="79">
        <f t="shared" si="1"/>
        <v>0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0</v>
      </c>
      <c r="D35" s="85">
        <f>SUM(D24:D34)</f>
        <v>5014</v>
      </c>
      <c r="E35" s="85">
        <f>SUM(E24:E34)</f>
        <v>5014</v>
      </c>
      <c r="F35" s="119"/>
      <c r="G35" s="85">
        <f>SUM(G24:G34)</f>
        <v>0</v>
      </c>
      <c r="H35" s="85">
        <f>SUM(H24:H34)</f>
        <v>0</v>
      </c>
      <c r="I35" s="85">
        <f>SUM(I24:I34)</f>
        <v>0</v>
      </c>
      <c r="J35" s="85">
        <f>SUM(J24:J34)</f>
        <v>0</v>
      </c>
      <c r="K35" s="119"/>
      <c r="L35" s="86" t="str">
        <f t="shared" si="1"/>
        <v>-</v>
      </c>
      <c r="M35" s="87">
        <f t="shared" si="1"/>
        <v>0</v>
      </c>
      <c r="N35" s="88">
        <f t="shared" si="1"/>
        <v>0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2">SUM(C35,C23)</f>
        <v>0</v>
      </c>
      <c r="D36" s="89">
        <f t="shared" si="2"/>
        <v>20114</v>
      </c>
      <c r="E36" s="89">
        <f t="shared" si="2"/>
        <v>20114</v>
      </c>
      <c r="F36" s="120"/>
      <c r="G36" s="89">
        <f t="shared" si="2"/>
        <v>0</v>
      </c>
      <c r="H36" s="89">
        <f t="shared" si="2"/>
        <v>0</v>
      </c>
      <c r="I36" s="89">
        <f t="shared" si="2"/>
        <v>10</v>
      </c>
      <c r="J36" s="89">
        <f t="shared" si="2"/>
        <v>10</v>
      </c>
      <c r="K36" s="120"/>
      <c r="L36" s="90" t="str">
        <f t="shared" si="1"/>
        <v>-</v>
      </c>
      <c r="M36" s="91">
        <f t="shared" si="1"/>
        <v>0</v>
      </c>
      <c r="N36" s="92">
        <f t="shared" si="1"/>
        <v>0</v>
      </c>
    </row>
    <row r="38" spans="1:14" x14ac:dyDescent="0.15">
      <c r="B38" s="1" t="s">
        <v>389</v>
      </c>
      <c r="C38" s="1">
        <v>0</v>
      </c>
      <c r="D38" s="1">
        <v>20114</v>
      </c>
      <c r="E38" s="1">
        <v>20114</v>
      </c>
      <c r="F38" s="1">
        <v>0</v>
      </c>
      <c r="G38" s="1">
        <v>0</v>
      </c>
      <c r="H38" s="1">
        <v>0</v>
      </c>
      <c r="I38" s="1">
        <v>10</v>
      </c>
      <c r="J38" s="1">
        <v>10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372</v>
      </c>
      <c r="D3" s="8" t="s">
        <v>364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245</v>
      </c>
      <c r="D8" s="41" t="s">
        <v>246</v>
      </c>
      <c r="E8" s="41" t="s">
        <v>247</v>
      </c>
      <c r="F8" s="41" t="s">
        <v>248</v>
      </c>
      <c r="G8" s="41" t="s">
        <v>249</v>
      </c>
      <c r="H8" s="41" t="s">
        <v>250</v>
      </c>
      <c r="I8" s="41" t="s">
        <v>251</v>
      </c>
      <c r="J8" s="41" t="s">
        <v>252</v>
      </c>
      <c r="K8" s="41" t="s">
        <v>253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/>
      <c r="G9" s="130">
        <v>0</v>
      </c>
      <c r="H9" s="130">
        <v>0</v>
      </c>
      <c r="I9" s="130">
        <v>0</v>
      </c>
      <c r="J9" s="130">
        <v>0</v>
      </c>
      <c r="K9" s="115"/>
      <c r="L9" s="72" t="str">
        <f t="shared" ref="L9:N31" si="0">IF(C9&gt;0,ROUND(H9/C9*100,1),"-")</f>
        <v>-</v>
      </c>
      <c r="M9" s="73" t="str">
        <f t="shared" si="0"/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93">
        <v>0</v>
      </c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11022</v>
      </c>
      <c r="E11" s="93">
        <v>11022</v>
      </c>
      <c r="F11" s="116"/>
      <c r="G11" s="93">
        <v>0</v>
      </c>
      <c r="H11" s="93">
        <v>0</v>
      </c>
      <c r="I11" s="93">
        <v>10</v>
      </c>
      <c r="J11" s="93">
        <v>10</v>
      </c>
      <c r="K11" s="116"/>
      <c r="L11" s="77" t="str">
        <f t="shared" si="0"/>
        <v>-</v>
      </c>
      <c r="M11" s="78">
        <f t="shared" si="0"/>
        <v>0.1</v>
      </c>
      <c r="N11" s="79">
        <f t="shared" si="0"/>
        <v>0.1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93">
        <v>0</v>
      </c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93">
        <v>0</v>
      </c>
      <c r="H13" s="93">
        <v>0</v>
      </c>
      <c r="I13" s="93">
        <v>0</v>
      </c>
      <c r="J13" s="93">
        <v>0</v>
      </c>
      <c r="K13" s="116"/>
      <c r="L13" s="77" t="str">
        <f t="shared" si="0"/>
        <v>-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/>
      <c r="G14" s="93">
        <v>0</v>
      </c>
      <c r="H14" s="93">
        <v>0</v>
      </c>
      <c r="I14" s="93">
        <v>0</v>
      </c>
      <c r="J14" s="93">
        <v>0</v>
      </c>
      <c r="K14" s="116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93">
        <v>0</v>
      </c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93">
        <v>0</v>
      </c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116"/>
      <c r="G17" s="93">
        <v>0</v>
      </c>
      <c r="H17" s="93">
        <v>0</v>
      </c>
      <c r="I17" s="93">
        <v>0</v>
      </c>
      <c r="J17" s="93">
        <v>0</v>
      </c>
      <c r="K17" s="116"/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116"/>
      <c r="G18" s="93">
        <v>0</v>
      </c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116"/>
      <c r="G19" s="93">
        <v>0</v>
      </c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116"/>
      <c r="G20" s="93">
        <v>0</v>
      </c>
      <c r="H20" s="93">
        <v>0</v>
      </c>
      <c r="I20" s="93">
        <v>0</v>
      </c>
      <c r="J20" s="93">
        <v>0</v>
      </c>
      <c r="K20" s="116"/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93">
        <v>0</v>
      </c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117"/>
      <c r="G22" s="94">
        <v>0</v>
      </c>
      <c r="H22" s="94">
        <v>0</v>
      </c>
      <c r="I22" s="94">
        <v>0</v>
      </c>
      <c r="J22" s="94">
        <v>0</v>
      </c>
      <c r="K22" s="117"/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0</v>
      </c>
      <c r="D23" s="85">
        <f>SUM(D9:D22)</f>
        <v>11022</v>
      </c>
      <c r="E23" s="85">
        <f>SUM(E9:E22)</f>
        <v>11022</v>
      </c>
      <c r="F23" s="118"/>
      <c r="G23" s="85">
        <f>SUM(G9:G22)</f>
        <v>0</v>
      </c>
      <c r="H23" s="85">
        <f>SUM(H9:H22)</f>
        <v>0</v>
      </c>
      <c r="I23" s="85">
        <f>SUM(I9:I22)</f>
        <v>10</v>
      </c>
      <c r="J23" s="85">
        <f>SUM(J9:J22)</f>
        <v>10</v>
      </c>
      <c r="K23" s="118"/>
      <c r="L23" s="86" t="str">
        <f t="shared" si="0"/>
        <v>-</v>
      </c>
      <c r="M23" s="87">
        <f t="shared" si="0"/>
        <v>0.1</v>
      </c>
      <c r="N23" s="88">
        <f t="shared" si="0"/>
        <v>0.1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71">
        <v>0</v>
      </c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76">
        <v>0</v>
      </c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76">
        <v>0</v>
      </c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76">
        <v>0</v>
      </c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76">
        <v>0</v>
      </c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76">
        <v>0</v>
      </c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76">
        <v>0</v>
      </c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76">
        <v>0</v>
      </c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76">
        <v>0</v>
      </c>
      <c r="H32" s="76">
        <v>0</v>
      </c>
      <c r="I32" s="76">
        <v>0</v>
      </c>
      <c r="J32" s="76">
        <v>0</v>
      </c>
      <c r="K32" s="116"/>
      <c r="L32" s="77" t="str">
        <f t="shared" ref="L32:N36" si="1">IF(C32&gt;0,ROUND(H32/C32*100,1),"-")</f>
        <v>-</v>
      </c>
      <c r="M32" s="78" t="str">
        <f t="shared" si="1"/>
        <v>-</v>
      </c>
      <c r="N32" s="79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76">
        <v>0</v>
      </c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4820</v>
      </c>
      <c r="E34" s="76">
        <v>4820</v>
      </c>
      <c r="F34" s="116"/>
      <c r="G34" s="76">
        <v>0</v>
      </c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>
        <f t="shared" si="1"/>
        <v>0</v>
      </c>
      <c r="N34" s="79">
        <f t="shared" si="1"/>
        <v>0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0</v>
      </c>
      <c r="D35" s="85">
        <f>SUM(D24:D34)</f>
        <v>4820</v>
      </c>
      <c r="E35" s="85">
        <f>SUM(E24:E34)</f>
        <v>4820</v>
      </c>
      <c r="F35" s="119"/>
      <c r="G35" s="85">
        <f>SUM(G24:G34)</f>
        <v>0</v>
      </c>
      <c r="H35" s="85">
        <f>SUM(H24:H34)</f>
        <v>0</v>
      </c>
      <c r="I35" s="85">
        <f>SUM(I24:I34)</f>
        <v>0</v>
      </c>
      <c r="J35" s="85">
        <f>SUM(J24:J34)</f>
        <v>0</v>
      </c>
      <c r="K35" s="119"/>
      <c r="L35" s="86" t="str">
        <f t="shared" si="1"/>
        <v>-</v>
      </c>
      <c r="M35" s="87">
        <f t="shared" si="1"/>
        <v>0</v>
      </c>
      <c r="N35" s="88">
        <f t="shared" si="1"/>
        <v>0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2">SUM(C35,C23)</f>
        <v>0</v>
      </c>
      <c r="D36" s="89">
        <f t="shared" si="2"/>
        <v>15842</v>
      </c>
      <c r="E36" s="89">
        <f t="shared" si="2"/>
        <v>15842</v>
      </c>
      <c r="F36" s="120"/>
      <c r="G36" s="89">
        <f t="shared" si="2"/>
        <v>0</v>
      </c>
      <c r="H36" s="89">
        <f t="shared" si="2"/>
        <v>0</v>
      </c>
      <c r="I36" s="89">
        <f t="shared" si="2"/>
        <v>10</v>
      </c>
      <c r="J36" s="89">
        <f t="shared" si="2"/>
        <v>10</v>
      </c>
      <c r="K36" s="120"/>
      <c r="L36" s="90" t="str">
        <f t="shared" si="1"/>
        <v>-</v>
      </c>
      <c r="M36" s="91">
        <f t="shared" si="1"/>
        <v>0.1</v>
      </c>
      <c r="N36" s="92">
        <f t="shared" si="1"/>
        <v>0.1</v>
      </c>
    </row>
    <row r="38" spans="1:14" x14ac:dyDescent="0.15">
      <c r="B38" s="1" t="s">
        <v>389</v>
      </c>
      <c r="C38" s="1">
        <v>0</v>
      </c>
      <c r="D38" s="1">
        <v>15842</v>
      </c>
      <c r="E38" s="1">
        <v>15842</v>
      </c>
      <c r="F38" s="1">
        <v>0</v>
      </c>
      <c r="G38" s="1">
        <v>0</v>
      </c>
      <c r="H38" s="1">
        <v>0</v>
      </c>
      <c r="I38" s="1">
        <v>10</v>
      </c>
      <c r="J38" s="1">
        <v>10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IM39"/>
  <sheetViews>
    <sheetView view="pageBreakPreview" zoomScale="60" zoomScaleNormal="100" workbookViewId="0">
      <pane xSplit="2" ySplit="8" topLeftCell="C22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373</v>
      </c>
      <c r="D3" s="8" t="s">
        <v>365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254</v>
      </c>
      <c r="D8" s="41" t="s">
        <v>255</v>
      </c>
      <c r="E8" s="41" t="s">
        <v>256</v>
      </c>
      <c r="F8" s="41" t="s">
        <v>257</v>
      </c>
      <c r="G8" s="41" t="s">
        <v>258</v>
      </c>
      <c r="H8" s="41" t="s">
        <v>259</v>
      </c>
      <c r="I8" s="41" t="s">
        <v>260</v>
      </c>
      <c r="J8" s="41" t="s">
        <v>261</v>
      </c>
      <c r="K8" s="41" t="s">
        <v>262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/>
      <c r="G9" s="130">
        <v>0</v>
      </c>
      <c r="H9" s="130">
        <v>0</v>
      </c>
      <c r="I9" s="130">
        <v>0</v>
      </c>
      <c r="J9" s="130">
        <v>0</v>
      </c>
      <c r="K9" s="115"/>
      <c r="L9" s="72" t="str">
        <f t="shared" ref="L9:N31" si="0">IF(C9&gt;0,ROUND(H9/C9*100,1),"-")</f>
        <v>-</v>
      </c>
      <c r="M9" s="73" t="str">
        <f t="shared" si="0"/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93">
        <v>0</v>
      </c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4078</v>
      </c>
      <c r="E11" s="93">
        <v>4078</v>
      </c>
      <c r="F11" s="116"/>
      <c r="G11" s="93">
        <v>0</v>
      </c>
      <c r="H11" s="93">
        <v>0</v>
      </c>
      <c r="I11" s="93">
        <v>0</v>
      </c>
      <c r="J11" s="93">
        <v>0</v>
      </c>
      <c r="K11" s="116"/>
      <c r="L11" s="77" t="str">
        <f t="shared" si="0"/>
        <v>-</v>
      </c>
      <c r="M11" s="78">
        <f t="shared" si="0"/>
        <v>0</v>
      </c>
      <c r="N11" s="79">
        <f t="shared" si="0"/>
        <v>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93">
        <v>0</v>
      </c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93">
        <v>0</v>
      </c>
      <c r="H13" s="93">
        <v>0</v>
      </c>
      <c r="I13" s="93">
        <v>0</v>
      </c>
      <c r="J13" s="93">
        <v>0</v>
      </c>
      <c r="K13" s="116"/>
      <c r="L13" s="77" t="str">
        <f t="shared" si="0"/>
        <v>-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/>
      <c r="G14" s="93">
        <v>0</v>
      </c>
      <c r="H14" s="93">
        <v>0</v>
      </c>
      <c r="I14" s="93">
        <v>0</v>
      </c>
      <c r="J14" s="93">
        <v>0</v>
      </c>
      <c r="K14" s="116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93">
        <v>0</v>
      </c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93">
        <v>0</v>
      </c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116"/>
      <c r="G17" s="93">
        <v>0</v>
      </c>
      <c r="H17" s="93">
        <v>0</v>
      </c>
      <c r="I17" s="93">
        <v>0</v>
      </c>
      <c r="J17" s="93">
        <v>0</v>
      </c>
      <c r="K17" s="116"/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116"/>
      <c r="G18" s="93">
        <v>0</v>
      </c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116"/>
      <c r="G19" s="93">
        <v>0</v>
      </c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116"/>
      <c r="G20" s="93">
        <v>0</v>
      </c>
      <c r="H20" s="93">
        <v>0</v>
      </c>
      <c r="I20" s="93">
        <v>0</v>
      </c>
      <c r="J20" s="93">
        <v>0</v>
      </c>
      <c r="K20" s="116"/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93">
        <v>0</v>
      </c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117"/>
      <c r="G22" s="94">
        <v>0</v>
      </c>
      <c r="H22" s="94">
        <v>0</v>
      </c>
      <c r="I22" s="94">
        <v>0</v>
      </c>
      <c r="J22" s="94">
        <v>0</v>
      </c>
      <c r="K22" s="117"/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0</v>
      </c>
      <c r="D23" s="85">
        <f>SUM(D9:D22)</f>
        <v>4078</v>
      </c>
      <c r="E23" s="85">
        <f>SUM(E9:E22)</f>
        <v>4078</v>
      </c>
      <c r="F23" s="118"/>
      <c r="G23" s="85">
        <f>SUM(G9:G22)</f>
        <v>0</v>
      </c>
      <c r="H23" s="85">
        <f>SUM(H9:H22)</f>
        <v>0</v>
      </c>
      <c r="I23" s="85">
        <f>SUM(I9:I22)</f>
        <v>0</v>
      </c>
      <c r="J23" s="85">
        <f>SUM(J9:J22)</f>
        <v>0</v>
      </c>
      <c r="K23" s="118"/>
      <c r="L23" s="86" t="str">
        <f t="shared" si="0"/>
        <v>-</v>
      </c>
      <c r="M23" s="87">
        <f t="shared" si="0"/>
        <v>0</v>
      </c>
      <c r="N23" s="88">
        <f t="shared" si="0"/>
        <v>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71">
        <v>0</v>
      </c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76">
        <v>0</v>
      </c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76">
        <v>0</v>
      </c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76">
        <v>0</v>
      </c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76">
        <v>0</v>
      </c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76">
        <v>0</v>
      </c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76">
        <v>0</v>
      </c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76">
        <v>0</v>
      </c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76">
        <v>0</v>
      </c>
      <c r="H32" s="76">
        <v>0</v>
      </c>
      <c r="I32" s="76">
        <v>0</v>
      </c>
      <c r="J32" s="76">
        <v>0</v>
      </c>
      <c r="K32" s="116"/>
      <c r="L32" s="77" t="str">
        <f t="shared" ref="L32:N36" si="1">IF(C32&gt;0,ROUND(H32/C32*100,1),"-")</f>
        <v>-</v>
      </c>
      <c r="M32" s="78" t="str">
        <f t="shared" si="1"/>
        <v>-</v>
      </c>
      <c r="N32" s="79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76">
        <v>0</v>
      </c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194</v>
      </c>
      <c r="E34" s="76">
        <v>194</v>
      </c>
      <c r="F34" s="116"/>
      <c r="G34" s="76">
        <v>0</v>
      </c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>
        <f t="shared" si="1"/>
        <v>0</v>
      </c>
      <c r="N34" s="79">
        <f t="shared" si="1"/>
        <v>0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0</v>
      </c>
      <c r="D35" s="85">
        <f>SUM(D24:D34)</f>
        <v>194</v>
      </c>
      <c r="E35" s="85">
        <f>SUM(E24:E34)</f>
        <v>194</v>
      </c>
      <c r="F35" s="119"/>
      <c r="G35" s="85">
        <f>SUM(G24:G34)</f>
        <v>0</v>
      </c>
      <c r="H35" s="85">
        <f>SUM(H24:H34)</f>
        <v>0</v>
      </c>
      <c r="I35" s="85">
        <f>SUM(I24:I34)</f>
        <v>0</v>
      </c>
      <c r="J35" s="85">
        <f>SUM(J24:J34)</f>
        <v>0</v>
      </c>
      <c r="K35" s="119"/>
      <c r="L35" s="86" t="str">
        <f t="shared" si="1"/>
        <v>-</v>
      </c>
      <c r="M35" s="87">
        <f t="shared" si="1"/>
        <v>0</v>
      </c>
      <c r="N35" s="88">
        <f t="shared" si="1"/>
        <v>0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2">SUM(C35,C23)</f>
        <v>0</v>
      </c>
      <c r="D36" s="89">
        <f t="shared" si="2"/>
        <v>4272</v>
      </c>
      <c r="E36" s="89">
        <f t="shared" si="2"/>
        <v>4272</v>
      </c>
      <c r="F36" s="120"/>
      <c r="G36" s="89">
        <f t="shared" si="2"/>
        <v>0</v>
      </c>
      <c r="H36" s="89">
        <f t="shared" si="2"/>
        <v>0</v>
      </c>
      <c r="I36" s="89">
        <f t="shared" si="2"/>
        <v>0</v>
      </c>
      <c r="J36" s="89">
        <f t="shared" si="2"/>
        <v>0</v>
      </c>
      <c r="K36" s="120"/>
      <c r="L36" s="90" t="str">
        <f t="shared" si="1"/>
        <v>-</v>
      </c>
      <c r="M36" s="91">
        <f t="shared" si="1"/>
        <v>0</v>
      </c>
      <c r="N36" s="92">
        <f t="shared" si="1"/>
        <v>0</v>
      </c>
    </row>
    <row r="38" spans="1:14" x14ac:dyDescent="0.15">
      <c r="B38" s="1" t="s">
        <v>389</v>
      </c>
      <c r="C38" s="1">
        <v>0</v>
      </c>
      <c r="D38" s="1">
        <v>4272</v>
      </c>
      <c r="E38" s="1">
        <v>4272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IM39"/>
  <sheetViews>
    <sheetView view="pageBreakPreview" zoomScale="60" zoomScaleNormal="100" workbookViewId="0">
      <selection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374</v>
      </c>
      <c r="D3" s="8" t="s">
        <v>178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263</v>
      </c>
      <c r="D8" s="41" t="s">
        <v>264</v>
      </c>
      <c r="E8" s="41" t="s">
        <v>265</v>
      </c>
      <c r="F8" s="41" t="s">
        <v>266</v>
      </c>
      <c r="G8" s="41" t="s">
        <v>267</v>
      </c>
      <c r="H8" s="41" t="s">
        <v>268</v>
      </c>
      <c r="I8" s="41" t="s">
        <v>269</v>
      </c>
      <c r="J8" s="41" t="s">
        <v>270</v>
      </c>
      <c r="K8" s="41" t="s">
        <v>271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/>
      <c r="G9" s="115"/>
      <c r="H9" s="130">
        <v>0</v>
      </c>
      <c r="I9" s="130">
        <v>0</v>
      </c>
      <c r="J9" s="130">
        <v>0</v>
      </c>
      <c r="K9" s="115"/>
      <c r="L9" s="72" t="str">
        <f t="shared" ref="L9:N31" si="0">IF(C9&gt;0,ROUND(H9/C9*100,1),"-")</f>
        <v>-</v>
      </c>
      <c r="M9" s="73" t="str">
        <f t="shared" si="0"/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116"/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0</v>
      </c>
      <c r="E11" s="93">
        <v>0</v>
      </c>
      <c r="F11" s="116"/>
      <c r="G11" s="116"/>
      <c r="H11" s="93">
        <v>0</v>
      </c>
      <c r="I11" s="93">
        <v>0</v>
      </c>
      <c r="J11" s="93">
        <v>0</v>
      </c>
      <c r="K11" s="116"/>
      <c r="L11" s="77" t="str">
        <f t="shared" si="0"/>
        <v>-</v>
      </c>
      <c r="M11" s="78" t="str">
        <f t="shared" si="0"/>
        <v>-</v>
      </c>
      <c r="N11" s="79" t="str">
        <f t="shared" si="0"/>
        <v>-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116"/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116"/>
      <c r="H13" s="93">
        <v>0</v>
      </c>
      <c r="I13" s="93">
        <v>0</v>
      </c>
      <c r="J13" s="93">
        <v>0</v>
      </c>
      <c r="K13" s="116"/>
      <c r="L13" s="77" t="str">
        <f t="shared" si="0"/>
        <v>-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/>
      <c r="G14" s="116"/>
      <c r="H14" s="93">
        <v>0</v>
      </c>
      <c r="I14" s="93">
        <v>0</v>
      </c>
      <c r="J14" s="93">
        <v>0</v>
      </c>
      <c r="K14" s="116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116"/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116"/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116"/>
      <c r="G17" s="116"/>
      <c r="H17" s="93">
        <v>0</v>
      </c>
      <c r="I17" s="93">
        <v>0</v>
      </c>
      <c r="J17" s="93">
        <v>0</v>
      </c>
      <c r="K17" s="116"/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116"/>
      <c r="G18" s="116"/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116"/>
      <c r="G19" s="116"/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116"/>
      <c r="G20" s="116"/>
      <c r="H20" s="93">
        <v>0</v>
      </c>
      <c r="I20" s="93">
        <v>0</v>
      </c>
      <c r="J20" s="93">
        <v>0</v>
      </c>
      <c r="K20" s="116"/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116"/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117"/>
      <c r="G22" s="117"/>
      <c r="H22" s="94">
        <v>0</v>
      </c>
      <c r="I22" s="94">
        <v>0</v>
      </c>
      <c r="J22" s="94">
        <v>0</v>
      </c>
      <c r="K22" s="117"/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0</v>
      </c>
      <c r="D23" s="85">
        <f>SUM(D9:D22)</f>
        <v>0</v>
      </c>
      <c r="E23" s="85">
        <f>SUM(E9:E22)</f>
        <v>0</v>
      </c>
      <c r="F23" s="118"/>
      <c r="G23" s="118"/>
      <c r="H23" s="85">
        <f>SUM(H9:H22)</f>
        <v>0</v>
      </c>
      <c r="I23" s="85">
        <f>SUM(I9:I22)</f>
        <v>0</v>
      </c>
      <c r="J23" s="85">
        <f>SUM(J9:J22)</f>
        <v>0</v>
      </c>
      <c r="K23" s="118"/>
      <c r="L23" s="86" t="str">
        <f t="shared" si="0"/>
        <v>-</v>
      </c>
      <c r="M23" s="87" t="str">
        <f t="shared" si="0"/>
        <v>-</v>
      </c>
      <c r="N23" s="88" t="str">
        <f t="shared" si="0"/>
        <v>-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115"/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116"/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116"/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116"/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116"/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116"/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116"/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116"/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116"/>
      <c r="H32" s="76">
        <v>0</v>
      </c>
      <c r="I32" s="76">
        <v>0</v>
      </c>
      <c r="J32" s="76">
        <v>0</v>
      </c>
      <c r="K32" s="116"/>
      <c r="L32" s="77" t="str">
        <f t="shared" ref="L32:N36" si="1">IF(C32&gt;0,ROUND(H32/C32*100,1),"-")</f>
        <v>-</v>
      </c>
      <c r="M32" s="78" t="str">
        <f t="shared" si="1"/>
        <v>-</v>
      </c>
      <c r="N32" s="79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116"/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116"/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0</v>
      </c>
      <c r="D35" s="85">
        <f>SUM(D24:D34)</f>
        <v>0</v>
      </c>
      <c r="E35" s="85">
        <f>SUM(E24:E34)</f>
        <v>0</v>
      </c>
      <c r="F35" s="119"/>
      <c r="G35" s="119"/>
      <c r="H35" s="85">
        <f>SUM(H24:H34)</f>
        <v>0</v>
      </c>
      <c r="I35" s="85">
        <f>SUM(I24:I34)</f>
        <v>0</v>
      </c>
      <c r="J35" s="85">
        <f>SUM(J24:J34)</f>
        <v>0</v>
      </c>
      <c r="K35" s="119"/>
      <c r="L35" s="86" t="str">
        <f t="shared" si="1"/>
        <v>-</v>
      </c>
      <c r="M35" s="87" t="str">
        <f t="shared" si="1"/>
        <v>-</v>
      </c>
      <c r="N35" s="88" t="str">
        <f t="shared" si="1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2">SUM(C35,C23)</f>
        <v>0</v>
      </c>
      <c r="D36" s="89">
        <f t="shared" si="2"/>
        <v>0</v>
      </c>
      <c r="E36" s="89">
        <f t="shared" si="2"/>
        <v>0</v>
      </c>
      <c r="F36" s="120">
        <f t="shared" si="2"/>
        <v>0</v>
      </c>
      <c r="G36" s="120">
        <f t="shared" si="2"/>
        <v>0</v>
      </c>
      <c r="H36" s="89">
        <f t="shared" si="2"/>
        <v>0</v>
      </c>
      <c r="I36" s="89">
        <f t="shared" si="2"/>
        <v>0</v>
      </c>
      <c r="J36" s="89">
        <f t="shared" si="2"/>
        <v>0</v>
      </c>
      <c r="K36" s="120"/>
      <c r="L36" s="90" t="str">
        <f t="shared" si="1"/>
        <v>-</v>
      </c>
      <c r="M36" s="91" t="str">
        <f t="shared" si="1"/>
        <v>-</v>
      </c>
      <c r="N36" s="92" t="str">
        <f t="shared" si="1"/>
        <v>-</v>
      </c>
    </row>
    <row r="38" spans="1:14" x14ac:dyDescent="0.15">
      <c r="B38" s="1" t="s">
        <v>389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M39"/>
  <sheetViews>
    <sheetView view="pageBreakPreview" zoomScale="60" zoomScaleNormal="100" workbookViewId="0">
      <pane xSplit="2" ySplit="8" topLeftCell="C25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5" width="17.125" style="1" customWidth="1"/>
    <col min="16" max="17" width="17.25" style="1" customWidth="1"/>
    <col min="18" max="16384" width="11" style="1"/>
  </cols>
  <sheetData>
    <row r="1" spans="1:247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ht="24.95" customHeight="1" x14ac:dyDescent="0.15">
      <c r="B2" s="4"/>
      <c r="C2" s="5" t="s">
        <v>404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375</v>
      </c>
      <c r="D3" s="8" t="s">
        <v>179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272</v>
      </c>
      <c r="D8" s="41" t="s">
        <v>273</v>
      </c>
      <c r="E8" s="41" t="s">
        <v>274</v>
      </c>
      <c r="F8" s="41" t="s">
        <v>275</v>
      </c>
      <c r="G8" s="41" t="s">
        <v>276</v>
      </c>
      <c r="H8" s="41" t="s">
        <v>277</v>
      </c>
      <c r="I8" s="41" t="s">
        <v>278</v>
      </c>
      <c r="J8" s="41" t="s">
        <v>279</v>
      </c>
      <c r="K8" s="41" t="s">
        <v>280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8774822</v>
      </c>
      <c r="D9" s="130">
        <v>261231</v>
      </c>
      <c r="E9" s="130">
        <v>9036053</v>
      </c>
      <c r="F9" s="130">
        <v>0</v>
      </c>
      <c r="G9" s="130">
        <v>0</v>
      </c>
      <c r="H9" s="130">
        <v>8697371</v>
      </c>
      <c r="I9" s="130">
        <v>94190</v>
      </c>
      <c r="J9" s="130">
        <v>8791561</v>
      </c>
      <c r="K9" s="130">
        <v>0</v>
      </c>
      <c r="L9" s="72">
        <f t="shared" ref="L9:N31" si="0">IF(C9&gt;0,ROUND(H9/C9*100,1),"-")</f>
        <v>99.1</v>
      </c>
      <c r="M9" s="73">
        <f t="shared" si="0"/>
        <v>36.1</v>
      </c>
      <c r="N9" s="74">
        <f t="shared" si="0"/>
        <v>97.3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1348060</v>
      </c>
      <c r="D10" s="93">
        <v>136245</v>
      </c>
      <c r="E10" s="93">
        <v>1484305</v>
      </c>
      <c r="F10" s="93">
        <v>0</v>
      </c>
      <c r="G10" s="93">
        <v>0</v>
      </c>
      <c r="H10" s="93">
        <v>1321852</v>
      </c>
      <c r="I10" s="93">
        <v>32154</v>
      </c>
      <c r="J10" s="93">
        <v>1354006</v>
      </c>
      <c r="K10" s="93">
        <v>0</v>
      </c>
      <c r="L10" s="77">
        <f t="shared" si="0"/>
        <v>98.1</v>
      </c>
      <c r="M10" s="78">
        <f t="shared" si="0"/>
        <v>23.6</v>
      </c>
      <c r="N10" s="79">
        <f t="shared" si="0"/>
        <v>91.2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760972</v>
      </c>
      <c r="D11" s="93">
        <v>63031</v>
      </c>
      <c r="E11" s="93">
        <v>824003</v>
      </c>
      <c r="F11" s="93">
        <v>0</v>
      </c>
      <c r="G11" s="93">
        <v>0</v>
      </c>
      <c r="H11" s="93">
        <v>747505</v>
      </c>
      <c r="I11" s="93">
        <v>8825</v>
      </c>
      <c r="J11" s="93">
        <v>756330</v>
      </c>
      <c r="K11" s="93">
        <v>0</v>
      </c>
      <c r="L11" s="77">
        <f t="shared" si="0"/>
        <v>98.2</v>
      </c>
      <c r="M11" s="78">
        <f t="shared" si="0"/>
        <v>14</v>
      </c>
      <c r="N11" s="79">
        <f t="shared" si="0"/>
        <v>91.8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1189382</v>
      </c>
      <c r="D12" s="93">
        <v>31024</v>
      </c>
      <c r="E12" s="93">
        <v>1220406</v>
      </c>
      <c r="F12" s="93">
        <v>0</v>
      </c>
      <c r="G12" s="93">
        <v>0</v>
      </c>
      <c r="H12" s="93">
        <v>1179457</v>
      </c>
      <c r="I12" s="93">
        <v>6103</v>
      </c>
      <c r="J12" s="93">
        <v>1185560</v>
      </c>
      <c r="K12" s="93">
        <v>0</v>
      </c>
      <c r="L12" s="77">
        <f t="shared" si="0"/>
        <v>99.2</v>
      </c>
      <c r="M12" s="78">
        <f t="shared" si="0"/>
        <v>19.7</v>
      </c>
      <c r="N12" s="79">
        <f t="shared" si="0"/>
        <v>97.1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808804</v>
      </c>
      <c r="D13" s="93">
        <v>80278</v>
      </c>
      <c r="E13" s="93">
        <v>889082</v>
      </c>
      <c r="F13" s="93">
        <v>0</v>
      </c>
      <c r="G13" s="93">
        <v>0</v>
      </c>
      <c r="H13" s="93">
        <v>788602</v>
      </c>
      <c r="I13" s="93">
        <v>15299</v>
      </c>
      <c r="J13" s="93">
        <v>803901</v>
      </c>
      <c r="K13" s="93">
        <v>0</v>
      </c>
      <c r="L13" s="77">
        <f t="shared" si="0"/>
        <v>97.5</v>
      </c>
      <c r="M13" s="78">
        <f t="shared" si="0"/>
        <v>19.100000000000001</v>
      </c>
      <c r="N13" s="79">
        <f t="shared" si="0"/>
        <v>90.4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821176</v>
      </c>
      <c r="D14" s="93">
        <v>102362</v>
      </c>
      <c r="E14" s="93">
        <v>923538</v>
      </c>
      <c r="F14" s="93">
        <v>0</v>
      </c>
      <c r="G14" s="93">
        <v>0</v>
      </c>
      <c r="H14" s="93">
        <v>801259</v>
      </c>
      <c r="I14" s="93">
        <v>31145</v>
      </c>
      <c r="J14" s="93">
        <v>832404</v>
      </c>
      <c r="K14" s="93">
        <v>0</v>
      </c>
      <c r="L14" s="77">
        <f t="shared" si="0"/>
        <v>97.6</v>
      </c>
      <c r="M14" s="78">
        <f t="shared" si="0"/>
        <v>30.4</v>
      </c>
      <c r="N14" s="79">
        <f t="shared" si="0"/>
        <v>90.1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1781135</v>
      </c>
      <c r="D15" s="93">
        <v>154874</v>
      </c>
      <c r="E15" s="93">
        <v>1936009</v>
      </c>
      <c r="F15" s="93">
        <v>0</v>
      </c>
      <c r="G15" s="93">
        <v>0</v>
      </c>
      <c r="H15" s="93">
        <v>1746420</v>
      </c>
      <c r="I15" s="93">
        <v>29309</v>
      </c>
      <c r="J15" s="93">
        <v>1775729</v>
      </c>
      <c r="K15" s="93">
        <v>0</v>
      </c>
      <c r="L15" s="77">
        <f t="shared" si="0"/>
        <v>98.1</v>
      </c>
      <c r="M15" s="78">
        <f t="shared" si="0"/>
        <v>18.899999999999999</v>
      </c>
      <c r="N15" s="79">
        <f t="shared" si="0"/>
        <v>91.7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723827</v>
      </c>
      <c r="D16" s="93">
        <v>55620</v>
      </c>
      <c r="E16" s="93">
        <v>779447</v>
      </c>
      <c r="F16" s="93">
        <v>0</v>
      </c>
      <c r="G16" s="93">
        <v>0</v>
      </c>
      <c r="H16" s="93">
        <v>714077</v>
      </c>
      <c r="I16" s="93">
        <v>10458</v>
      </c>
      <c r="J16" s="93">
        <v>724535</v>
      </c>
      <c r="K16" s="93">
        <v>0</v>
      </c>
      <c r="L16" s="77">
        <f t="shared" si="0"/>
        <v>98.7</v>
      </c>
      <c r="M16" s="78">
        <f t="shared" si="0"/>
        <v>18.8</v>
      </c>
      <c r="N16" s="79">
        <f t="shared" si="0"/>
        <v>93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347447</v>
      </c>
      <c r="D17" s="93">
        <v>21815</v>
      </c>
      <c r="E17" s="93">
        <v>369262</v>
      </c>
      <c r="F17" s="93">
        <v>0</v>
      </c>
      <c r="G17" s="93">
        <v>0</v>
      </c>
      <c r="H17" s="93">
        <v>343526</v>
      </c>
      <c r="I17" s="93">
        <v>5910</v>
      </c>
      <c r="J17" s="93">
        <v>349436</v>
      </c>
      <c r="K17" s="93">
        <v>0</v>
      </c>
      <c r="L17" s="77">
        <f>IF(C17&gt;0,ROUND(H17/C17*100,1),"-")</f>
        <v>98.9</v>
      </c>
      <c r="M17" s="78">
        <f>IF(D17&gt;0,ROUND(I17/D17*100,1),"-")</f>
        <v>27.1</v>
      </c>
      <c r="N17" s="79">
        <f>IF(E17&gt;0,ROUND(J17/E17*100,1),"-")</f>
        <v>94.6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166485</v>
      </c>
      <c r="D18" s="93">
        <v>15231</v>
      </c>
      <c r="E18" s="93">
        <v>181716</v>
      </c>
      <c r="F18" s="93">
        <v>0</v>
      </c>
      <c r="G18" s="93">
        <v>0</v>
      </c>
      <c r="H18" s="93">
        <v>163414</v>
      </c>
      <c r="I18" s="93">
        <v>2660</v>
      </c>
      <c r="J18" s="93">
        <v>166074</v>
      </c>
      <c r="K18" s="93">
        <v>0</v>
      </c>
      <c r="L18" s="77">
        <f t="shared" si="0"/>
        <v>98.2</v>
      </c>
      <c r="M18" s="78">
        <f t="shared" si="0"/>
        <v>17.5</v>
      </c>
      <c r="N18" s="79">
        <f t="shared" si="0"/>
        <v>91.4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603156</v>
      </c>
      <c r="D19" s="93">
        <v>96704</v>
      </c>
      <c r="E19" s="93">
        <v>699860</v>
      </c>
      <c r="F19" s="93">
        <v>0</v>
      </c>
      <c r="G19" s="93">
        <v>0</v>
      </c>
      <c r="H19" s="93">
        <v>587138</v>
      </c>
      <c r="I19" s="93">
        <v>15122</v>
      </c>
      <c r="J19" s="93">
        <v>602260</v>
      </c>
      <c r="K19" s="93">
        <v>0</v>
      </c>
      <c r="L19" s="77">
        <f t="shared" si="0"/>
        <v>97.3</v>
      </c>
      <c r="M19" s="78">
        <f t="shared" si="0"/>
        <v>15.6</v>
      </c>
      <c r="N19" s="79">
        <f t="shared" si="0"/>
        <v>86.1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192793</v>
      </c>
      <c r="D20" s="93">
        <v>13663</v>
      </c>
      <c r="E20" s="93">
        <v>206456</v>
      </c>
      <c r="F20" s="93">
        <v>0</v>
      </c>
      <c r="G20" s="93">
        <v>0</v>
      </c>
      <c r="H20" s="93">
        <v>191636</v>
      </c>
      <c r="I20" s="93">
        <v>3594</v>
      </c>
      <c r="J20" s="93">
        <v>195230</v>
      </c>
      <c r="K20" s="93">
        <v>0</v>
      </c>
      <c r="L20" s="80">
        <f t="shared" si="0"/>
        <v>99.4</v>
      </c>
      <c r="M20" s="81">
        <f t="shared" si="0"/>
        <v>26.3</v>
      </c>
      <c r="N20" s="82">
        <f t="shared" si="0"/>
        <v>94.6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8637</v>
      </c>
      <c r="D21" s="93">
        <v>696</v>
      </c>
      <c r="E21" s="93">
        <v>9333</v>
      </c>
      <c r="F21" s="93">
        <v>0</v>
      </c>
      <c r="G21" s="93">
        <v>0</v>
      </c>
      <c r="H21" s="93">
        <v>8423</v>
      </c>
      <c r="I21" s="93">
        <v>696</v>
      </c>
      <c r="J21" s="93">
        <v>9119</v>
      </c>
      <c r="K21" s="93">
        <v>0</v>
      </c>
      <c r="L21" s="77">
        <f t="shared" si="0"/>
        <v>97.5</v>
      </c>
      <c r="M21" s="78">
        <f t="shared" si="0"/>
        <v>100</v>
      </c>
      <c r="N21" s="79">
        <f t="shared" si="0"/>
        <v>97.7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485734</v>
      </c>
      <c r="D22" s="94">
        <v>26423</v>
      </c>
      <c r="E22" s="94">
        <v>512157</v>
      </c>
      <c r="F22" s="94">
        <v>0</v>
      </c>
      <c r="G22" s="94">
        <v>0</v>
      </c>
      <c r="H22" s="94">
        <v>481170</v>
      </c>
      <c r="I22" s="94">
        <v>6537</v>
      </c>
      <c r="J22" s="94">
        <v>487707</v>
      </c>
      <c r="K22" s="94">
        <v>0</v>
      </c>
      <c r="L22" s="95">
        <f t="shared" si="0"/>
        <v>99.1</v>
      </c>
      <c r="M22" s="96">
        <f t="shared" si="0"/>
        <v>24.7</v>
      </c>
      <c r="N22" s="97">
        <f t="shared" si="0"/>
        <v>95.2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18012430</v>
      </c>
      <c r="D23" s="85">
        <f>SUM(D9:D22)</f>
        <v>1059197</v>
      </c>
      <c r="E23" s="85">
        <f>SUM(E9:E22)</f>
        <v>19071627</v>
      </c>
      <c r="F23" s="85">
        <f>SUM(F9:F22)</f>
        <v>0</v>
      </c>
      <c r="G23" s="85">
        <f>SUM(G9:G22)</f>
        <v>0</v>
      </c>
      <c r="H23" s="85">
        <f>SUM(H9:H22)</f>
        <v>17771850</v>
      </c>
      <c r="I23" s="85">
        <f>SUM(I9:I22)</f>
        <v>262002</v>
      </c>
      <c r="J23" s="85">
        <f>SUM(J9:J22)</f>
        <v>18033852</v>
      </c>
      <c r="K23" s="85">
        <f>SUM(K9:K22)</f>
        <v>0</v>
      </c>
      <c r="L23" s="86">
        <f t="shared" si="0"/>
        <v>98.7</v>
      </c>
      <c r="M23" s="87">
        <f t="shared" si="0"/>
        <v>24.7</v>
      </c>
      <c r="N23" s="88">
        <f t="shared" si="0"/>
        <v>94.6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221830</v>
      </c>
      <c r="D24" s="71">
        <v>8645</v>
      </c>
      <c r="E24" s="71">
        <v>230475</v>
      </c>
      <c r="F24" s="71">
        <v>0</v>
      </c>
      <c r="G24" s="71">
        <v>0</v>
      </c>
      <c r="H24" s="71">
        <v>218459</v>
      </c>
      <c r="I24" s="71">
        <v>1485</v>
      </c>
      <c r="J24" s="71">
        <v>219944</v>
      </c>
      <c r="K24" s="71">
        <v>0</v>
      </c>
      <c r="L24" s="72">
        <f t="shared" si="0"/>
        <v>98.5</v>
      </c>
      <c r="M24" s="73">
        <f t="shared" si="0"/>
        <v>17.2</v>
      </c>
      <c r="N24" s="74">
        <f t="shared" si="0"/>
        <v>95.4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2974</v>
      </c>
      <c r="D25" s="76">
        <v>0</v>
      </c>
      <c r="E25" s="76">
        <v>2974</v>
      </c>
      <c r="F25" s="76">
        <v>0</v>
      </c>
      <c r="G25" s="76">
        <v>0</v>
      </c>
      <c r="H25" s="76">
        <v>2974</v>
      </c>
      <c r="I25" s="76">
        <v>0</v>
      </c>
      <c r="J25" s="76">
        <v>2974</v>
      </c>
      <c r="K25" s="76">
        <v>0</v>
      </c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1717</v>
      </c>
      <c r="D27" s="76">
        <v>0</v>
      </c>
      <c r="E27" s="76">
        <v>1717</v>
      </c>
      <c r="F27" s="76">
        <v>0</v>
      </c>
      <c r="G27" s="76">
        <v>0</v>
      </c>
      <c r="H27" s="76">
        <v>1717</v>
      </c>
      <c r="I27" s="76">
        <v>0</v>
      </c>
      <c r="J27" s="76">
        <v>1717</v>
      </c>
      <c r="K27" s="76">
        <v>0</v>
      </c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201151</v>
      </c>
      <c r="D28" s="76">
        <v>1222</v>
      </c>
      <c r="E28" s="76">
        <v>202373</v>
      </c>
      <c r="F28" s="76">
        <v>0</v>
      </c>
      <c r="G28" s="76">
        <v>0</v>
      </c>
      <c r="H28" s="76">
        <v>200718</v>
      </c>
      <c r="I28" s="76">
        <v>449</v>
      </c>
      <c r="J28" s="76">
        <v>201167</v>
      </c>
      <c r="K28" s="76">
        <v>0</v>
      </c>
      <c r="L28" s="77">
        <f t="shared" si="0"/>
        <v>99.8</v>
      </c>
      <c r="M28" s="78">
        <f t="shared" si="0"/>
        <v>36.700000000000003</v>
      </c>
      <c r="N28" s="79">
        <f t="shared" si="0"/>
        <v>99.4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6036</v>
      </c>
      <c r="E29" s="76">
        <v>6036</v>
      </c>
      <c r="F29" s="76">
        <v>0</v>
      </c>
      <c r="G29" s="76">
        <v>0</v>
      </c>
      <c r="H29" s="76">
        <v>0</v>
      </c>
      <c r="I29" s="76">
        <v>1148</v>
      </c>
      <c r="J29" s="76">
        <v>1148</v>
      </c>
      <c r="K29" s="76">
        <v>0</v>
      </c>
      <c r="L29" s="77" t="str">
        <f t="shared" si="0"/>
        <v>-</v>
      </c>
      <c r="M29" s="78">
        <f t="shared" si="0"/>
        <v>19</v>
      </c>
      <c r="N29" s="79">
        <f t="shared" si="0"/>
        <v>19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76">
        <v>0</v>
      </c>
      <c r="G30" s="76">
        <v>0</v>
      </c>
      <c r="H30" s="76">
        <v>0</v>
      </c>
      <c r="I30" s="76">
        <v>0</v>
      </c>
      <c r="J30" s="76">
        <v>0</v>
      </c>
      <c r="K30" s="76">
        <v>0</v>
      </c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76">
        <v>0</v>
      </c>
      <c r="G31" s="76">
        <v>0</v>
      </c>
      <c r="H31" s="76">
        <v>0</v>
      </c>
      <c r="I31" s="76">
        <v>0</v>
      </c>
      <c r="J31" s="76">
        <v>0</v>
      </c>
      <c r="K31" s="76">
        <v>0</v>
      </c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138092</v>
      </c>
      <c r="D32" s="76">
        <v>3422</v>
      </c>
      <c r="E32" s="76">
        <v>141514</v>
      </c>
      <c r="F32" s="76">
        <v>0</v>
      </c>
      <c r="G32" s="76">
        <v>0</v>
      </c>
      <c r="H32" s="76">
        <v>136888</v>
      </c>
      <c r="I32" s="76">
        <v>1157</v>
      </c>
      <c r="J32" s="76">
        <v>138045</v>
      </c>
      <c r="K32" s="76">
        <v>0</v>
      </c>
      <c r="L32" s="77">
        <f t="shared" ref="L32:N36" si="1">IF(C32&gt;0,ROUND(H32/C32*100,1),"-")</f>
        <v>99.1</v>
      </c>
      <c r="M32" s="78">
        <f t="shared" si="1"/>
        <v>33.799999999999997</v>
      </c>
      <c r="N32" s="79">
        <f t="shared" si="1"/>
        <v>97.5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194101</v>
      </c>
      <c r="D33" s="76">
        <v>18130</v>
      </c>
      <c r="E33" s="76">
        <v>212231</v>
      </c>
      <c r="F33" s="76">
        <v>0</v>
      </c>
      <c r="G33" s="76">
        <v>0</v>
      </c>
      <c r="H33" s="76">
        <v>193228</v>
      </c>
      <c r="I33" s="76">
        <v>3276</v>
      </c>
      <c r="J33" s="76">
        <v>196504</v>
      </c>
      <c r="K33" s="76">
        <v>0</v>
      </c>
      <c r="L33" s="77">
        <f t="shared" si="1"/>
        <v>99.6</v>
      </c>
      <c r="M33" s="78">
        <f t="shared" si="1"/>
        <v>18.100000000000001</v>
      </c>
      <c r="N33" s="79">
        <f t="shared" si="1"/>
        <v>92.6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17358</v>
      </c>
      <c r="D34" s="76">
        <v>283</v>
      </c>
      <c r="E34" s="76">
        <v>17641</v>
      </c>
      <c r="F34" s="76">
        <v>0</v>
      </c>
      <c r="G34" s="76">
        <v>0</v>
      </c>
      <c r="H34" s="76">
        <v>17052</v>
      </c>
      <c r="I34" s="76">
        <v>0</v>
      </c>
      <c r="J34" s="76">
        <v>17052</v>
      </c>
      <c r="K34" s="76">
        <v>0</v>
      </c>
      <c r="L34" s="77">
        <f t="shared" si="1"/>
        <v>98.2</v>
      </c>
      <c r="M34" s="78">
        <f t="shared" si="1"/>
        <v>0</v>
      </c>
      <c r="N34" s="79">
        <f t="shared" si="1"/>
        <v>96.7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777223</v>
      </c>
      <c r="D35" s="85">
        <f>SUM(D24:D34)</f>
        <v>37738</v>
      </c>
      <c r="E35" s="85">
        <f>SUM(E24:E34)</f>
        <v>814961</v>
      </c>
      <c r="F35" s="85">
        <f>SUM(F24:F34)</f>
        <v>0</v>
      </c>
      <c r="G35" s="85">
        <f>SUM(G24:G34)</f>
        <v>0</v>
      </c>
      <c r="H35" s="85">
        <f>SUM(H24:H34)</f>
        <v>771036</v>
      </c>
      <c r="I35" s="85">
        <f>SUM(I24:I34)</f>
        <v>7515</v>
      </c>
      <c r="J35" s="85">
        <f>SUM(J24:J34)</f>
        <v>778551</v>
      </c>
      <c r="K35" s="85">
        <f>SUM(K24:K34)</f>
        <v>0</v>
      </c>
      <c r="L35" s="86">
        <f t="shared" si="1"/>
        <v>99.2</v>
      </c>
      <c r="M35" s="87">
        <f t="shared" si="1"/>
        <v>19.899999999999999</v>
      </c>
      <c r="N35" s="88">
        <f t="shared" si="1"/>
        <v>95.5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2">SUM(C35,C23)</f>
        <v>18789653</v>
      </c>
      <c r="D36" s="89">
        <f t="shared" si="2"/>
        <v>1096935</v>
      </c>
      <c r="E36" s="89">
        <f t="shared" si="2"/>
        <v>19886588</v>
      </c>
      <c r="F36" s="89">
        <f t="shared" si="2"/>
        <v>0</v>
      </c>
      <c r="G36" s="89">
        <f t="shared" si="2"/>
        <v>0</v>
      </c>
      <c r="H36" s="89">
        <f t="shared" si="2"/>
        <v>18542886</v>
      </c>
      <c r="I36" s="89">
        <f t="shared" si="2"/>
        <v>269517</v>
      </c>
      <c r="J36" s="89">
        <f t="shared" si="2"/>
        <v>18812403</v>
      </c>
      <c r="K36" s="89">
        <f t="shared" si="2"/>
        <v>0</v>
      </c>
      <c r="L36" s="90">
        <f t="shared" si="1"/>
        <v>98.7</v>
      </c>
      <c r="M36" s="91">
        <f t="shared" si="1"/>
        <v>24.6</v>
      </c>
      <c r="N36" s="92">
        <f t="shared" si="1"/>
        <v>94.6</v>
      </c>
    </row>
    <row r="38" spans="1:14" x14ac:dyDescent="0.15">
      <c r="B38" s="1" t="s">
        <v>389</v>
      </c>
      <c r="C38" s="1">
        <v>18789653</v>
      </c>
      <c r="D38" s="1">
        <v>1096935</v>
      </c>
      <c r="E38" s="1">
        <v>19886588</v>
      </c>
      <c r="F38" s="1">
        <v>0</v>
      </c>
      <c r="G38" s="1">
        <v>0</v>
      </c>
      <c r="H38" s="1">
        <v>18542886</v>
      </c>
      <c r="I38" s="1">
        <v>269517</v>
      </c>
      <c r="J38" s="1">
        <v>18812403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2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376</v>
      </c>
      <c r="D3" s="8" t="s">
        <v>180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281</v>
      </c>
      <c r="D8" s="41" t="s">
        <v>282</v>
      </c>
      <c r="E8" s="41" t="s">
        <v>283</v>
      </c>
      <c r="F8" s="41" t="s">
        <v>284</v>
      </c>
      <c r="G8" s="41" t="s">
        <v>285</v>
      </c>
      <c r="H8" s="41" t="s">
        <v>286</v>
      </c>
      <c r="I8" s="41" t="s">
        <v>287</v>
      </c>
      <c r="J8" s="41" t="s">
        <v>288</v>
      </c>
      <c r="K8" s="41" t="s">
        <v>289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31528</v>
      </c>
      <c r="D9" s="130">
        <v>0</v>
      </c>
      <c r="E9" s="130">
        <v>31528</v>
      </c>
      <c r="F9" s="130">
        <v>0</v>
      </c>
      <c r="G9" s="115"/>
      <c r="H9" s="130">
        <v>31528</v>
      </c>
      <c r="I9" s="130">
        <v>0</v>
      </c>
      <c r="J9" s="130">
        <v>31528</v>
      </c>
      <c r="K9" s="130">
        <v>0</v>
      </c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93">
        <v>0</v>
      </c>
      <c r="G10" s="116"/>
      <c r="H10" s="93">
        <v>0</v>
      </c>
      <c r="I10" s="93">
        <v>0</v>
      </c>
      <c r="J10" s="93">
        <v>0</v>
      </c>
      <c r="K10" s="93">
        <v>0</v>
      </c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13041</v>
      </c>
      <c r="D11" s="93">
        <v>0</v>
      </c>
      <c r="E11" s="93">
        <v>13041</v>
      </c>
      <c r="F11" s="93">
        <v>0</v>
      </c>
      <c r="G11" s="116"/>
      <c r="H11" s="93">
        <v>13040</v>
      </c>
      <c r="I11" s="93">
        <v>0</v>
      </c>
      <c r="J11" s="93">
        <v>13040</v>
      </c>
      <c r="K11" s="93">
        <v>0</v>
      </c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93">
        <v>0</v>
      </c>
      <c r="G12" s="116"/>
      <c r="H12" s="93">
        <v>0</v>
      </c>
      <c r="I12" s="93">
        <v>0</v>
      </c>
      <c r="J12" s="93">
        <v>0</v>
      </c>
      <c r="K12" s="93">
        <v>0</v>
      </c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6918</v>
      </c>
      <c r="D13" s="93">
        <v>0</v>
      </c>
      <c r="E13" s="93">
        <v>6918</v>
      </c>
      <c r="F13" s="93">
        <v>0</v>
      </c>
      <c r="G13" s="116"/>
      <c r="H13" s="93">
        <v>6918</v>
      </c>
      <c r="I13" s="93">
        <v>0</v>
      </c>
      <c r="J13" s="93">
        <v>6918</v>
      </c>
      <c r="K13" s="93">
        <v>0</v>
      </c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380375</v>
      </c>
      <c r="D14" s="93">
        <v>24886</v>
      </c>
      <c r="E14" s="93">
        <v>405261</v>
      </c>
      <c r="F14" s="93">
        <v>0</v>
      </c>
      <c r="G14" s="116"/>
      <c r="H14" s="93">
        <v>378071</v>
      </c>
      <c r="I14" s="93">
        <v>10190</v>
      </c>
      <c r="J14" s="93">
        <v>388261</v>
      </c>
      <c r="K14" s="93">
        <v>0</v>
      </c>
      <c r="L14" s="77">
        <f t="shared" si="0"/>
        <v>99.4</v>
      </c>
      <c r="M14" s="78">
        <f t="shared" si="0"/>
        <v>40.9</v>
      </c>
      <c r="N14" s="79">
        <f t="shared" si="0"/>
        <v>95.8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351</v>
      </c>
      <c r="D15" s="93">
        <v>0</v>
      </c>
      <c r="E15" s="93">
        <v>351</v>
      </c>
      <c r="F15" s="93">
        <v>0</v>
      </c>
      <c r="G15" s="116"/>
      <c r="H15" s="93">
        <v>351</v>
      </c>
      <c r="I15" s="93">
        <v>0</v>
      </c>
      <c r="J15" s="93">
        <v>351</v>
      </c>
      <c r="K15" s="93">
        <v>0</v>
      </c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5455</v>
      </c>
      <c r="D16" s="93">
        <v>0</v>
      </c>
      <c r="E16" s="93">
        <v>5455</v>
      </c>
      <c r="F16" s="93">
        <v>0</v>
      </c>
      <c r="G16" s="116"/>
      <c r="H16" s="93">
        <v>5455</v>
      </c>
      <c r="I16" s="93">
        <v>0</v>
      </c>
      <c r="J16" s="93">
        <v>5455</v>
      </c>
      <c r="K16" s="93">
        <v>0</v>
      </c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22104</v>
      </c>
      <c r="D17" s="93">
        <v>0</v>
      </c>
      <c r="E17" s="93">
        <v>22104</v>
      </c>
      <c r="F17" s="93">
        <v>0</v>
      </c>
      <c r="G17" s="116"/>
      <c r="H17" s="93">
        <v>22104</v>
      </c>
      <c r="I17" s="93">
        <v>0</v>
      </c>
      <c r="J17" s="93">
        <v>22104</v>
      </c>
      <c r="K17" s="93">
        <v>0</v>
      </c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1602</v>
      </c>
      <c r="D18" s="93">
        <v>0</v>
      </c>
      <c r="E18" s="93">
        <v>1602</v>
      </c>
      <c r="F18" s="93">
        <v>0</v>
      </c>
      <c r="G18" s="116"/>
      <c r="H18" s="93">
        <v>1602</v>
      </c>
      <c r="I18" s="93">
        <v>0</v>
      </c>
      <c r="J18" s="93">
        <v>1602</v>
      </c>
      <c r="K18" s="93">
        <v>0</v>
      </c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133171</v>
      </c>
      <c r="D19" s="93">
        <v>14254</v>
      </c>
      <c r="E19" s="93">
        <v>147425</v>
      </c>
      <c r="F19" s="93">
        <v>0</v>
      </c>
      <c r="G19" s="116"/>
      <c r="H19" s="93">
        <v>129305</v>
      </c>
      <c r="I19" s="93">
        <v>1387</v>
      </c>
      <c r="J19" s="93">
        <v>130692</v>
      </c>
      <c r="K19" s="93">
        <v>0</v>
      </c>
      <c r="L19" s="77">
        <f t="shared" si="0"/>
        <v>97.1</v>
      </c>
      <c r="M19" s="78">
        <f t="shared" si="0"/>
        <v>9.6999999999999993</v>
      </c>
      <c r="N19" s="79">
        <f t="shared" si="0"/>
        <v>88.6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33510</v>
      </c>
      <c r="D20" s="93">
        <v>0</v>
      </c>
      <c r="E20" s="93">
        <v>33510</v>
      </c>
      <c r="F20" s="93">
        <v>0</v>
      </c>
      <c r="G20" s="116"/>
      <c r="H20" s="93">
        <v>33510</v>
      </c>
      <c r="I20" s="93">
        <v>0</v>
      </c>
      <c r="J20" s="93">
        <v>33510</v>
      </c>
      <c r="K20" s="93">
        <v>0</v>
      </c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8637</v>
      </c>
      <c r="D21" s="93">
        <v>696</v>
      </c>
      <c r="E21" s="93">
        <v>9333</v>
      </c>
      <c r="F21" s="93">
        <v>0</v>
      </c>
      <c r="G21" s="116"/>
      <c r="H21" s="93">
        <v>8423</v>
      </c>
      <c r="I21" s="93">
        <v>696</v>
      </c>
      <c r="J21" s="93">
        <v>9119</v>
      </c>
      <c r="K21" s="93">
        <v>0</v>
      </c>
      <c r="L21" s="77">
        <f t="shared" si="0"/>
        <v>97.5</v>
      </c>
      <c r="M21" s="78">
        <f t="shared" si="0"/>
        <v>100</v>
      </c>
      <c r="N21" s="79">
        <f t="shared" si="0"/>
        <v>97.7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94">
        <v>0</v>
      </c>
      <c r="G22" s="117"/>
      <c r="H22" s="94">
        <v>0</v>
      </c>
      <c r="I22" s="94">
        <v>0</v>
      </c>
      <c r="J22" s="94">
        <v>0</v>
      </c>
      <c r="K22" s="94">
        <v>0</v>
      </c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636692</v>
      </c>
      <c r="D23" s="85">
        <f>SUM(D9:D22)</f>
        <v>39836</v>
      </c>
      <c r="E23" s="85">
        <f>SUM(E9:E22)</f>
        <v>676528</v>
      </c>
      <c r="F23" s="85">
        <f>SUM(F9:F22)</f>
        <v>0</v>
      </c>
      <c r="G23" s="118"/>
      <c r="H23" s="85">
        <f>SUM(H9:H22)</f>
        <v>630307</v>
      </c>
      <c r="I23" s="85">
        <f>SUM(I9:I22)</f>
        <v>12273</v>
      </c>
      <c r="J23" s="85">
        <f>SUM(J9:J22)</f>
        <v>642580</v>
      </c>
      <c r="K23" s="85">
        <f>SUM(K9:K22)</f>
        <v>0</v>
      </c>
      <c r="L23" s="86">
        <f t="shared" si="0"/>
        <v>99</v>
      </c>
      <c r="M23" s="87">
        <f t="shared" si="0"/>
        <v>30.8</v>
      </c>
      <c r="N23" s="88">
        <f t="shared" si="0"/>
        <v>95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71">
        <v>0</v>
      </c>
      <c r="G24" s="115"/>
      <c r="H24" s="71">
        <v>0</v>
      </c>
      <c r="I24" s="71">
        <v>0</v>
      </c>
      <c r="J24" s="71">
        <v>0</v>
      </c>
      <c r="K24" s="71">
        <v>0</v>
      </c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2974</v>
      </c>
      <c r="D25" s="76">
        <v>0</v>
      </c>
      <c r="E25" s="76">
        <v>2974</v>
      </c>
      <c r="F25" s="76">
        <v>0</v>
      </c>
      <c r="G25" s="116"/>
      <c r="H25" s="76">
        <v>2974</v>
      </c>
      <c r="I25" s="76">
        <v>0</v>
      </c>
      <c r="J25" s="76">
        <v>2974</v>
      </c>
      <c r="K25" s="76">
        <v>0</v>
      </c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76">
        <v>0</v>
      </c>
      <c r="G26" s="116"/>
      <c r="H26" s="76">
        <v>0</v>
      </c>
      <c r="I26" s="76">
        <v>0</v>
      </c>
      <c r="J26" s="76">
        <v>0</v>
      </c>
      <c r="K26" s="76">
        <v>0</v>
      </c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1717</v>
      </c>
      <c r="D27" s="76">
        <v>0</v>
      </c>
      <c r="E27" s="76">
        <v>1717</v>
      </c>
      <c r="F27" s="76">
        <v>0</v>
      </c>
      <c r="G27" s="116"/>
      <c r="H27" s="76">
        <v>1717</v>
      </c>
      <c r="I27" s="76">
        <v>0</v>
      </c>
      <c r="J27" s="76">
        <v>1717</v>
      </c>
      <c r="K27" s="76">
        <v>0</v>
      </c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9825</v>
      </c>
      <c r="D28" s="76">
        <v>0</v>
      </c>
      <c r="E28" s="76">
        <v>9825</v>
      </c>
      <c r="F28" s="76">
        <v>0</v>
      </c>
      <c r="G28" s="116"/>
      <c r="H28" s="76">
        <v>9825</v>
      </c>
      <c r="I28" s="76">
        <v>0</v>
      </c>
      <c r="J28" s="76">
        <v>9825</v>
      </c>
      <c r="K28" s="76">
        <v>0</v>
      </c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76">
        <v>0</v>
      </c>
      <c r="G29" s="116"/>
      <c r="H29" s="76">
        <v>0</v>
      </c>
      <c r="I29" s="76">
        <v>0</v>
      </c>
      <c r="J29" s="76">
        <v>0</v>
      </c>
      <c r="K29" s="76">
        <v>0</v>
      </c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76">
        <v>0</v>
      </c>
      <c r="G30" s="116"/>
      <c r="H30" s="76">
        <v>0</v>
      </c>
      <c r="I30" s="76">
        <v>0</v>
      </c>
      <c r="J30" s="76">
        <v>0</v>
      </c>
      <c r="K30" s="76">
        <v>0</v>
      </c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76">
        <v>0</v>
      </c>
      <c r="G31" s="116"/>
      <c r="H31" s="76">
        <v>0</v>
      </c>
      <c r="I31" s="76">
        <v>0</v>
      </c>
      <c r="J31" s="76">
        <v>0</v>
      </c>
      <c r="K31" s="76">
        <v>0</v>
      </c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13125</v>
      </c>
      <c r="D32" s="76">
        <v>0</v>
      </c>
      <c r="E32" s="76">
        <v>13125</v>
      </c>
      <c r="F32" s="76">
        <v>0</v>
      </c>
      <c r="G32" s="116"/>
      <c r="H32" s="76">
        <v>13125</v>
      </c>
      <c r="I32" s="76">
        <v>0</v>
      </c>
      <c r="J32" s="76">
        <v>13125</v>
      </c>
      <c r="K32" s="76">
        <v>0</v>
      </c>
      <c r="L32" s="77">
        <f t="shared" ref="L32:N36" si="1">IF(C32&gt;0,ROUND(H32/C32*100,1),"-")</f>
        <v>100</v>
      </c>
      <c r="M32" s="78" t="str">
        <f t="shared" si="1"/>
        <v>-</v>
      </c>
      <c r="N32" s="79">
        <f t="shared" si="1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194101</v>
      </c>
      <c r="D33" s="76">
        <v>18130</v>
      </c>
      <c r="E33" s="76">
        <v>212231</v>
      </c>
      <c r="F33" s="76">
        <v>0</v>
      </c>
      <c r="G33" s="116"/>
      <c r="H33" s="76">
        <v>193228</v>
      </c>
      <c r="I33" s="76">
        <v>3276</v>
      </c>
      <c r="J33" s="76">
        <v>196504</v>
      </c>
      <c r="K33" s="76">
        <v>0</v>
      </c>
      <c r="L33" s="77">
        <f t="shared" si="1"/>
        <v>99.6</v>
      </c>
      <c r="M33" s="78">
        <f t="shared" si="1"/>
        <v>18.100000000000001</v>
      </c>
      <c r="N33" s="79">
        <f t="shared" si="1"/>
        <v>92.6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17358</v>
      </c>
      <c r="D34" s="76">
        <v>283</v>
      </c>
      <c r="E34" s="76">
        <v>17641</v>
      </c>
      <c r="F34" s="76">
        <v>0</v>
      </c>
      <c r="G34" s="116"/>
      <c r="H34" s="76">
        <v>17052</v>
      </c>
      <c r="I34" s="76">
        <v>0</v>
      </c>
      <c r="J34" s="76">
        <v>17052</v>
      </c>
      <c r="K34" s="76">
        <v>0</v>
      </c>
      <c r="L34" s="77">
        <f t="shared" si="1"/>
        <v>98.2</v>
      </c>
      <c r="M34" s="78">
        <f t="shared" si="1"/>
        <v>0</v>
      </c>
      <c r="N34" s="79">
        <f t="shared" si="1"/>
        <v>96.7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239100</v>
      </c>
      <c r="D35" s="85">
        <f>SUM(D24:D34)</f>
        <v>18413</v>
      </c>
      <c r="E35" s="85">
        <f>SUM(E24:E34)</f>
        <v>257513</v>
      </c>
      <c r="F35" s="85">
        <f>SUM(F24:F34)</f>
        <v>0</v>
      </c>
      <c r="G35" s="119"/>
      <c r="H35" s="85">
        <f>SUM(H24:H34)</f>
        <v>237921</v>
      </c>
      <c r="I35" s="85">
        <f>SUM(I24:I34)</f>
        <v>3276</v>
      </c>
      <c r="J35" s="85">
        <f>SUM(J24:J34)</f>
        <v>241197</v>
      </c>
      <c r="K35" s="85">
        <f>SUM(K24:K34)</f>
        <v>0</v>
      </c>
      <c r="L35" s="86">
        <f t="shared" si="1"/>
        <v>99.5</v>
      </c>
      <c r="M35" s="87">
        <f t="shared" si="1"/>
        <v>17.8</v>
      </c>
      <c r="N35" s="88">
        <f t="shared" si="1"/>
        <v>93.7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2">SUM(C35,C23)</f>
        <v>875792</v>
      </c>
      <c r="D36" s="89">
        <f t="shared" si="2"/>
        <v>58249</v>
      </c>
      <c r="E36" s="89">
        <f t="shared" si="2"/>
        <v>934041</v>
      </c>
      <c r="F36" s="89">
        <f t="shared" si="2"/>
        <v>0</v>
      </c>
      <c r="G36" s="120">
        <f t="shared" si="2"/>
        <v>0</v>
      </c>
      <c r="H36" s="89">
        <f t="shared" si="2"/>
        <v>868228</v>
      </c>
      <c r="I36" s="89">
        <f t="shared" si="2"/>
        <v>15549</v>
      </c>
      <c r="J36" s="89">
        <f t="shared" si="2"/>
        <v>883777</v>
      </c>
      <c r="K36" s="89">
        <f t="shared" si="2"/>
        <v>0</v>
      </c>
      <c r="L36" s="90">
        <f t="shared" si="1"/>
        <v>99.1</v>
      </c>
      <c r="M36" s="91">
        <f t="shared" si="1"/>
        <v>26.7</v>
      </c>
      <c r="N36" s="92">
        <f t="shared" si="1"/>
        <v>94.6</v>
      </c>
    </row>
    <row r="38" spans="1:14" x14ac:dyDescent="0.15">
      <c r="B38" s="1" t="s">
        <v>389</v>
      </c>
      <c r="C38" s="1">
        <v>875792</v>
      </c>
      <c r="D38" s="1">
        <v>58249</v>
      </c>
      <c r="E38" s="1">
        <v>934041</v>
      </c>
      <c r="F38" s="1">
        <v>0</v>
      </c>
      <c r="G38" s="1">
        <v>0</v>
      </c>
      <c r="H38" s="1">
        <v>868228</v>
      </c>
      <c r="I38" s="1">
        <v>15549</v>
      </c>
      <c r="J38" s="1">
        <v>883777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406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377</v>
      </c>
      <c r="D3" s="8" t="s">
        <v>181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290</v>
      </c>
      <c r="D8" s="41" t="s">
        <v>291</v>
      </c>
      <c r="E8" s="41" t="s">
        <v>292</v>
      </c>
      <c r="F8" s="41" t="s">
        <v>293</v>
      </c>
      <c r="G8" s="41" t="s">
        <v>294</v>
      </c>
      <c r="H8" s="41" t="s">
        <v>295</v>
      </c>
      <c r="I8" s="41" t="s">
        <v>296</v>
      </c>
      <c r="J8" s="41" t="s">
        <v>297</v>
      </c>
      <c r="K8" s="41" t="s">
        <v>298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3432722</v>
      </c>
      <c r="D9" s="130">
        <v>8204</v>
      </c>
      <c r="E9" s="130">
        <v>3440926</v>
      </c>
      <c r="F9" s="115"/>
      <c r="G9" s="115"/>
      <c r="H9" s="130">
        <v>3423606</v>
      </c>
      <c r="I9" s="130">
        <v>7444</v>
      </c>
      <c r="J9" s="130">
        <v>3431050</v>
      </c>
      <c r="K9" s="115"/>
      <c r="L9" s="72">
        <f t="shared" ref="L9:N31" si="0">IF(C9&gt;0,ROUND(H9/C9*100,1),"-")</f>
        <v>99.7</v>
      </c>
      <c r="M9" s="73">
        <f t="shared" si="0"/>
        <v>90.7</v>
      </c>
      <c r="N9" s="74">
        <f t="shared" si="0"/>
        <v>99.7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116"/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0</v>
      </c>
      <c r="E11" s="93">
        <v>0</v>
      </c>
      <c r="F11" s="116"/>
      <c r="G11" s="116"/>
      <c r="H11" s="93">
        <v>0</v>
      </c>
      <c r="I11" s="93">
        <v>0</v>
      </c>
      <c r="J11" s="93">
        <v>0</v>
      </c>
      <c r="K11" s="116"/>
      <c r="L11" s="77" t="str">
        <f t="shared" si="0"/>
        <v>-</v>
      </c>
      <c r="M11" s="78" t="str">
        <f t="shared" si="0"/>
        <v>-</v>
      </c>
      <c r="N11" s="79" t="str">
        <f t="shared" si="0"/>
        <v>-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116"/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116"/>
      <c r="H13" s="93">
        <v>0</v>
      </c>
      <c r="I13" s="93">
        <v>0</v>
      </c>
      <c r="J13" s="93">
        <v>0</v>
      </c>
      <c r="K13" s="116"/>
      <c r="L13" s="77" t="str">
        <f t="shared" si="0"/>
        <v>-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/>
      <c r="G14" s="116"/>
      <c r="H14" s="93">
        <v>0</v>
      </c>
      <c r="I14" s="93">
        <v>0</v>
      </c>
      <c r="J14" s="93">
        <v>0</v>
      </c>
      <c r="K14" s="116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116"/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116"/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116"/>
      <c r="G17" s="116"/>
      <c r="H17" s="93">
        <v>0</v>
      </c>
      <c r="I17" s="93">
        <v>0</v>
      </c>
      <c r="J17" s="93">
        <v>0</v>
      </c>
      <c r="K17" s="116"/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116"/>
      <c r="G18" s="116"/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116"/>
      <c r="G19" s="116"/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116"/>
      <c r="G20" s="116"/>
      <c r="H20" s="93">
        <v>0</v>
      </c>
      <c r="I20" s="93">
        <v>0</v>
      </c>
      <c r="J20" s="93">
        <v>0</v>
      </c>
      <c r="K20" s="116"/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116"/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117"/>
      <c r="G22" s="117"/>
      <c r="H22" s="94">
        <v>0</v>
      </c>
      <c r="I22" s="94">
        <v>0</v>
      </c>
      <c r="J22" s="94">
        <v>0</v>
      </c>
      <c r="K22" s="117"/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3432722</v>
      </c>
      <c r="D23" s="85">
        <f>SUM(D9:D22)</f>
        <v>8204</v>
      </c>
      <c r="E23" s="85">
        <f>SUM(E9:E22)</f>
        <v>3440926</v>
      </c>
      <c r="F23" s="118"/>
      <c r="G23" s="118"/>
      <c r="H23" s="85">
        <f>SUM(H9:H22)</f>
        <v>3423606</v>
      </c>
      <c r="I23" s="85">
        <f>SUM(I9:I22)</f>
        <v>7444</v>
      </c>
      <c r="J23" s="85">
        <f>SUM(J9:J22)</f>
        <v>3431050</v>
      </c>
      <c r="K23" s="118"/>
      <c r="L23" s="86">
        <f t="shared" si="0"/>
        <v>99.7</v>
      </c>
      <c r="M23" s="87">
        <f t="shared" si="0"/>
        <v>90.7</v>
      </c>
      <c r="N23" s="88">
        <f t="shared" si="0"/>
        <v>99.7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115"/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116"/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116"/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116"/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116"/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116"/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116"/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116"/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116"/>
      <c r="H32" s="76">
        <v>0</v>
      </c>
      <c r="I32" s="76">
        <v>0</v>
      </c>
      <c r="J32" s="76">
        <v>0</v>
      </c>
      <c r="K32" s="116"/>
      <c r="L32" s="77" t="str">
        <f t="shared" ref="L32:N36" si="1">IF(C32&gt;0,ROUND(H32/C32*100,1),"-")</f>
        <v>-</v>
      </c>
      <c r="M32" s="78" t="str">
        <f t="shared" si="1"/>
        <v>-</v>
      </c>
      <c r="N32" s="79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116"/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116"/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0</v>
      </c>
      <c r="D35" s="85">
        <f>SUM(D24:D34)</f>
        <v>0</v>
      </c>
      <c r="E35" s="85">
        <f>SUM(E24:E34)</f>
        <v>0</v>
      </c>
      <c r="F35" s="119"/>
      <c r="G35" s="119"/>
      <c r="H35" s="85">
        <f>SUM(H24:H34)</f>
        <v>0</v>
      </c>
      <c r="I35" s="85">
        <f>SUM(I24:I34)</f>
        <v>0</v>
      </c>
      <c r="J35" s="85">
        <f>SUM(J24:J34)</f>
        <v>0</v>
      </c>
      <c r="K35" s="119"/>
      <c r="L35" s="86" t="str">
        <f t="shared" si="1"/>
        <v>-</v>
      </c>
      <c r="M35" s="87" t="str">
        <f t="shared" si="1"/>
        <v>-</v>
      </c>
      <c r="N35" s="88" t="str">
        <f t="shared" si="1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2">SUM(C35,C23)</f>
        <v>3432722</v>
      </c>
      <c r="D36" s="89">
        <f t="shared" si="2"/>
        <v>8204</v>
      </c>
      <c r="E36" s="89">
        <f t="shared" si="2"/>
        <v>3440926</v>
      </c>
      <c r="F36" s="120"/>
      <c r="G36" s="120"/>
      <c r="H36" s="89">
        <f t="shared" si="2"/>
        <v>3423606</v>
      </c>
      <c r="I36" s="89">
        <f t="shared" si="2"/>
        <v>7444</v>
      </c>
      <c r="J36" s="89">
        <f t="shared" si="2"/>
        <v>3431050</v>
      </c>
      <c r="K36" s="120"/>
      <c r="L36" s="90">
        <f t="shared" si="1"/>
        <v>99.7</v>
      </c>
      <c r="M36" s="91">
        <f t="shared" si="1"/>
        <v>90.7</v>
      </c>
      <c r="N36" s="92">
        <f t="shared" si="1"/>
        <v>99.7</v>
      </c>
    </row>
    <row r="38" spans="1:14" x14ac:dyDescent="0.15">
      <c r="B38" s="1" t="s">
        <v>389</v>
      </c>
      <c r="C38" s="1">
        <v>3432722</v>
      </c>
      <c r="D38" s="1">
        <v>8204</v>
      </c>
      <c r="E38" s="1">
        <v>3440926</v>
      </c>
      <c r="F38" s="1">
        <v>0</v>
      </c>
      <c r="G38" s="1">
        <v>0</v>
      </c>
      <c r="H38" s="1">
        <v>3423606</v>
      </c>
      <c r="I38" s="1">
        <v>7444</v>
      </c>
      <c r="J38" s="1">
        <v>3431050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407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378</v>
      </c>
      <c r="D3" s="8" t="s">
        <v>182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299</v>
      </c>
      <c r="D8" s="41" t="s">
        <v>300</v>
      </c>
      <c r="E8" s="41" t="s">
        <v>301</v>
      </c>
      <c r="F8" s="41" t="s">
        <v>302</v>
      </c>
      <c r="G8" s="41" t="s">
        <v>303</v>
      </c>
      <c r="H8" s="41" t="s">
        <v>304</v>
      </c>
      <c r="I8" s="41" t="s">
        <v>305</v>
      </c>
      <c r="J8" s="41" t="s">
        <v>306</v>
      </c>
      <c r="K8" s="41" t="s">
        <v>307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5310572</v>
      </c>
      <c r="D9" s="130">
        <v>253027</v>
      </c>
      <c r="E9" s="130">
        <v>5563599</v>
      </c>
      <c r="F9" s="115"/>
      <c r="G9" s="130">
        <v>0</v>
      </c>
      <c r="H9" s="130">
        <v>5242237</v>
      </c>
      <c r="I9" s="130">
        <v>86746</v>
      </c>
      <c r="J9" s="130">
        <v>5328983</v>
      </c>
      <c r="K9" s="115"/>
      <c r="L9" s="72">
        <f t="shared" ref="L9:N31" si="0">IF(C9&gt;0,ROUND(H9/C9*100,1),"-")</f>
        <v>98.7</v>
      </c>
      <c r="M9" s="73">
        <f t="shared" si="0"/>
        <v>34.299999999999997</v>
      </c>
      <c r="N9" s="74">
        <f t="shared" si="0"/>
        <v>95.8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1348060</v>
      </c>
      <c r="D10" s="93">
        <v>136245</v>
      </c>
      <c r="E10" s="93">
        <v>1484305</v>
      </c>
      <c r="F10" s="116"/>
      <c r="G10" s="93">
        <v>0</v>
      </c>
      <c r="H10" s="93">
        <v>1321852</v>
      </c>
      <c r="I10" s="93">
        <v>32154</v>
      </c>
      <c r="J10" s="93">
        <v>1354006</v>
      </c>
      <c r="K10" s="116"/>
      <c r="L10" s="77">
        <f t="shared" si="0"/>
        <v>98.1</v>
      </c>
      <c r="M10" s="78">
        <f t="shared" si="0"/>
        <v>23.6</v>
      </c>
      <c r="N10" s="79">
        <f t="shared" si="0"/>
        <v>91.2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747931</v>
      </c>
      <c r="D11" s="93">
        <v>63031</v>
      </c>
      <c r="E11" s="93">
        <v>810962</v>
      </c>
      <c r="F11" s="116"/>
      <c r="G11" s="93">
        <v>0</v>
      </c>
      <c r="H11" s="93">
        <v>734465</v>
      </c>
      <c r="I11" s="93">
        <v>8825</v>
      </c>
      <c r="J11" s="93">
        <v>743290</v>
      </c>
      <c r="K11" s="116"/>
      <c r="L11" s="77">
        <f t="shared" si="0"/>
        <v>98.2</v>
      </c>
      <c r="M11" s="78">
        <f t="shared" si="0"/>
        <v>14</v>
      </c>
      <c r="N11" s="79">
        <f t="shared" si="0"/>
        <v>91.7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1189382</v>
      </c>
      <c r="D12" s="93">
        <v>31024</v>
      </c>
      <c r="E12" s="93">
        <v>1220406</v>
      </c>
      <c r="F12" s="116"/>
      <c r="G12" s="93">
        <v>0</v>
      </c>
      <c r="H12" s="93">
        <v>1179457</v>
      </c>
      <c r="I12" s="93">
        <v>6103</v>
      </c>
      <c r="J12" s="93">
        <v>1185560</v>
      </c>
      <c r="K12" s="116"/>
      <c r="L12" s="77">
        <f t="shared" si="0"/>
        <v>99.2</v>
      </c>
      <c r="M12" s="78">
        <f t="shared" si="0"/>
        <v>19.7</v>
      </c>
      <c r="N12" s="79">
        <f t="shared" si="0"/>
        <v>97.1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801886</v>
      </c>
      <c r="D13" s="93">
        <v>80278</v>
      </c>
      <c r="E13" s="93">
        <v>882164</v>
      </c>
      <c r="F13" s="116"/>
      <c r="G13" s="93">
        <v>0</v>
      </c>
      <c r="H13" s="93">
        <v>781684</v>
      </c>
      <c r="I13" s="93">
        <v>15299</v>
      </c>
      <c r="J13" s="93">
        <v>796983</v>
      </c>
      <c r="K13" s="116"/>
      <c r="L13" s="77">
        <f t="shared" si="0"/>
        <v>97.5</v>
      </c>
      <c r="M13" s="78">
        <f t="shared" si="0"/>
        <v>19.100000000000001</v>
      </c>
      <c r="N13" s="79">
        <f t="shared" si="0"/>
        <v>90.3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440801</v>
      </c>
      <c r="D14" s="93">
        <v>77476</v>
      </c>
      <c r="E14" s="93">
        <v>518277</v>
      </c>
      <c r="F14" s="116"/>
      <c r="G14" s="93">
        <v>0</v>
      </c>
      <c r="H14" s="93">
        <v>423188</v>
      </c>
      <c r="I14" s="93">
        <v>20955</v>
      </c>
      <c r="J14" s="93">
        <v>444143</v>
      </c>
      <c r="K14" s="116"/>
      <c r="L14" s="77">
        <f t="shared" si="0"/>
        <v>96</v>
      </c>
      <c r="M14" s="78">
        <f t="shared" si="0"/>
        <v>27</v>
      </c>
      <c r="N14" s="79">
        <f t="shared" si="0"/>
        <v>85.7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1780784</v>
      </c>
      <c r="D15" s="93">
        <v>154874</v>
      </c>
      <c r="E15" s="93">
        <v>1935658</v>
      </c>
      <c r="F15" s="116"/>
      <c r="G15" s="93">
        <v>0</v>
      </c>
      <c r="H15" s="93">
        <v>1746069</v>
      </c>
      <c r="I15" s="93">
        <v>29309</v>
      </c>
      <c r="J15" s="93">
        <v>1775378</v>
      </c>
      <c r="K15" s="116"/>
      <c r="L15" s="77">
        <f t="shared" si="0"/>
        <v>98.1</v>
      </c>
      <c r="M15" s="78">
        <f t="shared" si="0"/>
        <v>18.899999999999999</v>
      </c>
      <c r="N15" s="79">
        <f t="shared" si="0"/>
        <v>91.7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718372</v>
      </c>
      <c r="D16" s="93">
        <v>55620</v>
      </c>
      <c r="E16" s="93">
        <v>773992</v>
      </c>
      <c r="F16" s="116"/>
      <c r="G16" s="93">
        <v>0</v>
      </c>
      <c r="H16" s="93">
        <v>708622</v>
      </c>
      <c r="I16" s="93">
        <v>10458</v>
      </c>
      <c r="J16" s="93">
        <v>719080</v>
      </c>
      <c r="K16" s="116"/>
      <c r="L16" s="77">
        <f t="shared" si="0"/>
        <v>98.6</v>
      </c>
      <c r="M16" s="78">
        <f t="shared" si="0"/>
        <v>18.8</v>
      </c>
      <c r="N16" s="79">
        <f t="shared" si="0"/>
        <v>92.9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325343</v>
      </c>
      <c r="D17" s="93">
        <v>21815</v>
      </c>
      <c r="E17" s="93">
        <v>347158</v>
      </c>
      <c r="F17" s="116"/>
      <c r="G17" s="93">
        <v>0</v>
      </c>
      <c r="H17" s="93">
        <v>321422</v>
      </c>
      <c r="I17" s="93">
        <v>5910</v>
      </c>
      <c r="J17" s="93">
        <v>327332</v>
      </c>
      <c r="K17" s="116"/>
      <c r="L17" s="77">
        <f>IF(C17&gt;0,ROUND(H17/C17*100,1),"-")</f>
        <v>98.8</v>
      </c>
      <c r="M17" s="78">
        <f>IF(D17&gt;0,ROUND(I17/D17*100,1),"-")</f>
        <v>27.1</v>
      </c>
      <c r="N17" s="79">
        <f>IF(E17&gt;0,ROUND(J17/E17*100,1),"-")</f>
        <v>94.3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164883</v>
      </c>
      <c r="D18" s="93">
        <v>15231</v>
      </c>
      <c r="E18" s="93">
        <v>180114</v>
      </c>
      <c r="F18" s="116"/>
      <c r="G18" s="93">
        <v>0</v>
      </c>
      <c r="H18" s="93">
        <v>161812</v>
      </c>
      <c r="I18" s="93">
        <v>2660</v>
      </c>
      <c r="J18" s="93">
        <v>164472</v>
      </c>
      <c r="K18" s="116"/>
      <c r="L18" s="77">
        <f t="shared" si="0"/>
        <v>98.1</v>
      </c>
      <c r="M18" s="78">
        <f t="shared" si="0"/>
        <v>17.5</v>
      </c>
      <c r="N18" s="79">
        <f t="shared" si="0"/>
        <v>91.3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469985</v>
      </c>
      <c r="D19" s="93">
        <v>82450</v>
      </c>
      <c r="E19" s="93">
        <v>552435</v>
      </c>
      <c r="F19" s="116"/>
      <c r="G19" s="93">
        <v>0</v>
      </c>
      <c r="H19" s="93">
        <v>457833</v>
      </c>
      <c r="I19" s="93">
        <v>13735</v>
      </c>
      <c r="J19" s="93">
        <v>471568</v>
      </c>
      <c r="K19" s="116"/>
      <c r="L19" s="77">
        <f t="shared" si="0"/>
        <v>97.4</v>
      </c>
      <c r="M19" s="78">
        <f t="shared" si="0"/>
        <v>16.7</v>
      </c>
      <c r="N19" s="79">
        <f t="shared" si="0"/>
        <v>85.4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159283</v>
      </c>
      <c r="D20" s="93">
        <v>13663</v>
      </c>
      <c r="E20" s="93">
        <v>172946</v>
      </c>
      <c r="F20" s="116"/>
      <c r="G20" s="93">
        <v>0</v>
      </c>
      <c r="H20" s="93">
        <v>158126</v>
      </c>
      <c r="I20" s="93">
        <v>3594</v>
      </c>
      <c r="J20" s="93">
        <v>161720</v>
      </c>
      <c r="K20" s="116"/>
      <c r="L20" s="80">
        <f t="shared" si="0"/>
        <v>99.3</v>
      </c>
      <c r="M20" s="81">
        <f t="shared" si="0"/>
        <v>26.3</v>
      </c>
      <c r="N20" s="82">
        <f t="shared" si="0"/>
        <v>93.5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93">
        <v>0</v>
      </c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485734</v>
      </c>
      <c r="D22" s="94">
        <v>26423</v>
      </c>
      <c r="E22" s="94">
        <v>512157</v>
      </c>
      <c r="F22" s="117"/>
      <c r="G22" s="94">
        <v>0</v>
      </c>
      <c r="H22" s="94">
        <v>481170</v>
      </c>
      <c r="I22" s="94">
        <v>6537</v>
      </c>
      <c r="J22" s="94">
        <v>487707</v>
      </c>
      <c r="K22" s="117"/>
      <c r="L22" s="95">
        <f t="shared" si="0"/>
        <v>99.1</v>
      </c>
      <c r="M22" s="96">
        <f t="shared" si="0"/>
        <v>24.7</v>
      </c>
      <c r="N22" s="97">
        <f t="shared" si="0"/>
        <v>95.2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13943016</v>
      </c>
      <c r="D23" s="85">
        <f>SUM(D9:D22)</f>
        <v>1011157</v>
      </c>
      <c r="E23" s="85">
        <f>SUM(E9:E22)</f>
        <v>14954173</v>
      </c>
      <c r="F23" s="118"/>
      <c r="G23" s="85">
        <f>SUM(G9:G22)</f>
        <v>0</v>
      </c>
      <c r="H23" s="85">
        <f>SUM(H9:H22)</f>
        <v>13717937</v>
      </c>
      <c r="I23" s="85">
        <f>SUM(I9:I22)</f>
        <v>242285</v>
      </c>
      <c r="J23" s="85">
        <f>SUM(J9:J22)</f>
        <v>13960222</v>
      </c>
      <c r="K23" s="118"/>
      <c r="L23" s="86">
        <f t="shared" si="0"/>
        <v>98.4</v>
      </c>
      <c r="M23" s="87">
        <f t="shared" si="0"/>
        <v>24</v>
      </c>
      <c r="N23" s="88">
        <f t="shared" si="0"/>
        <v>93.4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221830</v>
      </c>
      <c r="D24" s="71">
        <v>8645</v>
      </c>
      <c r="E24" s="71">
        <v>230475</v>
      </c>
      <c r="F24" s="115"/>
      <c r="G24" s="71">
        <v>0</v>
      </c>
      <c r="H24" s="71">
        <v>218459</v>
      </c>
      <c r="I24" s="71">
        <v>1485</v>
      </c>
      <c r="J24" s="71">
        <v>219944</v>
      </c>
      <c r="K24" s="115"/>
      <c r="L24" s="72">
        <f t="shared" si="0"/>
        <v>98.5</v>
      </c>
      <c r="M24" s="73">
        <f t="shared" si="0"/>
        <v>17.2</v>
      </c>
      <c r="N24" s="74">
        <f t="shared" si="0"/>
        <v>95.4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76">
        <v>0</v>
      </c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76">
        <v>0</v>
      </c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76">
        <v>0</v>
      </c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191326</v>
      </c>
      <c r="D28" s="76">
        <v>1222</v>
      </c>
      <c r="E28" s="76">
        <v>192548</v>
      </c>
      <c r="F28" s="116"/>
      <c r="G28" s="76">
        <v>0</v>
      </c>
      <c r="H28" s="76">
        <v>190893</v>
      </c>
      <c r="I28" s="76">
        <v>449</v>
      </c>
      <c r="J28" s="76">
        <v>191342</v>
      </c>
      <c r="K28" s="116"/>
      <c r="L28" s="77">
        <f t="shared" si="0"/>
        <v>99.8</v>
      </c>
      <c r="M28" s="78">
        <f t="shared" si="0"/>
        <v>36.700000000000003</v>
      </c>
      <c r="N28" s="79">
        <f t="shared" si="0"/>
        <v>99.4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6036</v>
      </c>
      <c r="E29" s="76">
        <v>6036</v>
      </c>
      <c r="F29" s="116"/>
      <c r="G29" s="76">
        <v>0</v>
      </c>
      <c r="H29" s="76">
        <v>0</v>
      </c>
      <c r="I29" s="76">
        <v>1148</v>
      </c>
      <c r="J29" s="76">
        <v>1148</v>
      </c>
      <c r="K29" s="116"/>
      <c r="L29" s="77" t="str">
        <f t="shared" si="0"/>
        <v>-</v>
      </c>
      <c r="M29" s="78">
        <f t="shared" si="0"/>
        <v>19</v>
      </c>
      <c r="N29" s="79">
        <f t="shared" si="0"/>
        <v>19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76">
        <v>0</v>
      </c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76">
        <v>0</v>
      </c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124967</v>
      </c>
      <c r="D32" s="76">
        <v>3422</v>
      </c>
      <c r="E32" s="76">
        <v>128389</v>
      </c>
      <c r="F32" s="116"/>
      <c r="G32" s="76">
        <v>0</v>
      </c>
      <c r="H32" s="76">
        <v>123763</v>
      </c>
      <c r="I32" s="76">
        <v>1157</v>
      </c>
      <c r="J32" s="76">
        <v>124920</v>
      </c>
      <c r="K32" s="116"/>
      <c r="L32" s="77">
        <f t="shared" ref="L32:N36" si="1">IF(C32&gt;0,ROUND(H32/C32*100,1),"-")</f>
        <v>99</v>
      </c>
      <c r="M32" s="78">
        <f t="shared" si="1"/>
        <v>33.799999999999997</v>
      </c>
      <c r="N32" s="79">
        <f t="shared" si="1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76">
        <v>0</v>
      </c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76">
        <v>0</v>
      </c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538123</v>
      </c>
      <c r="D35" s="85">
        <f>SUM(D24:D34)</f>
        <v>19325</v>
      </c>
      <c r="E35" s="85">
        <f>SUM(E24:E34)</f>
        <v>557448</v>
      </c>
      <c r="F35" s="119"/>
      <c r="G35" s="85">
        <f>SUM(G24:G34)</f>
        <v>0</v>
      </c>
      <c r="H35" s="85">
        <f>SUM(H24:H34)</f>
        <v>533115</v>
      </c>
      <c r="I35" s="85">
        <f>SUM(I24:I34)</f>
        <v>4239</v>
      </c>
      <c r="J35" s="85">
        <f>SUM(J24:J34)</f>
        <v>537354</v>
      </c>
      <c r="K35" s="119"/>
      <c r="L35" s="86">
        <f t="shared" si="1"/>
        <v>99.1</v>
      </c>
      <c r="M35" s="87">
        <f t="shared" si="1"/>
        <v>21.9</v>
      </c>
      <c r="N35" s="88">
        <f t="shared" si="1"/>
        <v>96.4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2">SUM(C35,C23)</f>
        <v>14481139</v>
      </c>
      <c r="D36" s="89">
        <f t="shared" si="2"/>
        <v>1030482</v>
      </c>
      <c r="E36" s="89">
        <f t="shared" si="2"/>
        <v>15511621</v>
      </c>
      <c r="F36" s="120"/>
      <c r="G36" s="89">
        <f t="shared" si="2"/>
        <v>0</v>
      </c>
      <c r="H36" s="89">
        <f t="shared" si="2"/>
        <v>14251052</v>
      </c>
      <c r="I36" s="89">
        <f t="shared" si="2"/>
        <v>246524</v>
      </c>
      <c r="J36" s="89">
        <f t="shared" si="2"/>
        <v>14497576</v>
      </c>
      <c r="K36" s="120"/>
      <c r="L36" s="90">
        <f t="shared" si="1"/>
        <v>98.4</v>
      </c>
      <c r="M36" s="91">
        <f t="shared" si="1"/>
        <v>23.9</v>
      </c>
      <c r="N36" s="92">
        <f t="shared" si="1"/>
        <v>93.5</v>
      </c>
    </row>
    <row r="38" spans="1:14" x14ac:dyDescent="0.15">
      <c r="B38" s="1" t="s">
        <v>389</v>
      </c>
      <c r="C38" s="1">
        <v>14481139</v>
      </c>
      <c r="D38" s="1">
        <v>1030482</v>
      </c>
      <c r="E38" s="1">
        <v>15511621</v>
      </c>
      <c r="F38" s="1">
        <v>0</v>
      </c>
      <c r="G38" s="1">
        <v>0</v>
      </c>
      <c r="H38" s="1">
        <v>14251052</v>
      </c>
      <c r="I38" s="1">
        <v>246524</v>
      </c>
      <c r="J38" s="1">
        <v>14497576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407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379</v>
      </c>
      <c r="D3" s="8" t="s">
        <v>366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308</v>
      </c>
      <c r="D8" s="41" t="s">
        <v>309</v>
      </c>
      <c r="E8" s="41" t="s">
        <v>310</v>
      </c>
      <c r="F8" s="41" t="s">
        <v>311</v>
      </c>
      <c r="G8" s="41" t="s">
        <v>312</v>
      </c>
      <c r="H8" s="41" t="s">
        <v>313</v>
      </c>
      <c r="I8" s="41" t="s">
        <v>314</v>
      </c>
      <c r="J8" s="41" t="s">
        <v>315</v>
      </c>
      <c r="K8" s="41" t="s">
        <v>316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2673040</v>
      </c>
      <c r="D9" s="130">
        <v>127359</v>
      </c>
      <c r="E9" s="130">
        <v>2800399</v>
      </c>
      <c r="F9" s="115"/>
      <c r="G9" s="130">
        <v>0</v>
      </c>
      <c r="H9" s="130">
        <v>2638644</v>
      </c>
      <c r="I9" s="130">
        <v>43663</v>
      </c>
      <c r="J9" s="130">
        <v>2682307</v>
      </c>
      <c r="K9" s="115"/>
      <c r="L9" s="72">
        <f t="shared" ref="L9:N31" si="0">IF(C9&gt;0,ROUND(H9/C9*100,1),"-")</f>
        <v>98.7</v>
      </c>
      <c r="M9" s="73">
        <f t="shared" si="0"/>
        <v>34.299999999999997</v>
      </c>
      <c r="N9" s="74">
        <f t="shared" si="0"/>
        <v>95.8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660999</v>
      </c>
      <c r="D10" s="93">
        <v>66805</v>
      </c>
      <c r="E10" s="93">
        <v>727804</v>
      </c>
      <c r="F10" s="116"/>
      <c r="G10" s="93">
        <v>0</v>
      </c>
      <c r="H10" s="93">
        <v>648148</v>
      </c>
      <c r="I10" s="93">
        <v>15766</v>
      </c>
      <c r="J10" s="93">
        <v>663914</v>
      </c>
      <c r="K10" s="116"/>
      <c r="L10" s="77">
        <f t="shared" si="0"/>
        <v>98.1</v>
      </c>
      <c r="M10" s="78">
        <f t="shared" si="0"/>
        <v>23.6</v>
      </c>
      <c r="N10" s="79">
        <f t="shared" si="0"/>
        <v>91.2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363919</v>
      </c>
      <c r="D11" s="93">
        <v>30669</v>
      </c>
      <c r="E11" s="93">
        <v>394588</v>
      </c>
      <c r="F11" s="116"/>
      <c r="G11" s="93">
        <v>0</v>
      </c>
      <c r="H11" s="93">
        <v>357366</v>
      </c>
      <c r="I11" s="93">
        <v>4294</v>
      </c>
      <c r="J11" s="93">
        <v>361660</v>
      </c>
      <c r="K11" s="116"/>
      <c r="L11" s="77">
        <f t="shared" si="0"/>
        <v>98.2</v>
      </c>
      <c r="M11" s="78">
        <f t="shared" si="0"/>
        <v>14</v>
      </c>
      <c r="N11" s="79">
        <f t="shared" si="0"/>
        <v>91.7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614572</v>
      </c>
      <c r="D12" s="93">
        <v>16031</v>
      </c>
      <c r="E12" s="93">
        <v>630603</v>
      </c>
      <c r="F12" s="116"/>
      <c r="G12" s="93">
        <v>0</v>
      </c>
      <c r="H12" s="93">
        <v>609444</v>
      </c>
      <c r="I12" s="93">
        <v>3154</v>
      </c>
      <c r="J12" s="93">
        <v>612598</v>
      </c>
      <c r="K12" s="116"/>
      <c r="L12" s="77">
        <f t="shared" si="0"/>
        <v>99.2</v>
      </c>
      <c r="M12" s="78">
        <f t="shared" si="0"/>
        <v>19.7</v>
      </c>
      <c r="N12" s="79">
        <f t="shared" si="0"/>
        <v>97.1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420031</v>
      </c>
      <c r="D13" s="93">
        <v>42050</v>
      </c>
      <c r="E13" s="93">
        <v>462081</v>
      </c>
      <c r="F13" s="116"/>
      <c r="G13" s="93">
        <v>0</v>
      </c>
      <c r="H13" s="93">
        <v>409449</v>
      </c>
      <c r="I13" s="93">
        <v>8014</v>
      </c>
      <c r="J13" s="93">
        <v>417463</v>
      </c>
      <c r="K13" s="116"/>
      <c r="L13" s="77">
        <f t="shared" si="0"/>
        <v>97.5</v>
      </c>
      <c r="M13" s="78">
        <f t="shared" si="0"/>
        <v>19.100000000000001</v>
      </c>
      <c r="N13" s="79">
        <f t="shared" si="0"/>
        <v>90.3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177969</v>
      </c>
      <c r="D14" s="93">
        <v>31280</v>
      </c>
      <c r="E14" s="93">
        <v>209249</v>
      </c>
      <c r="F14" s="116"/>
      <c r="G14" s="93">
        <v>0</v>
      </c>
      <c r="H14" s="93">
        <v>170858</v>
      </c>
      <c r="I14" s="93">
        <v>8460</v>
      </c>
      <c r="J14" s="93">
        <v>179318</v>
      </c>
      <c r="K14" s="116"/>
      <c r="L14" s="77">
        <f t="shared" si="0"/>
        <v>96</v>
      </c>
      <c r="M14" s="78">
        <f t="shared" si="0"/>
        <v>27</v>
      </c>
      <c r="N14" s="79">
        <f t="shared" si="0"/>
        <v>85.7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860992</v>
      </c>
      <c r="D15" s="93">
        <v>74880</v>
      </c>
      <c r="E15" s="93">
        <v>935872</v>
      </c>
      <c r="F15" s="116"/>
      <c r="G15" s="93">
        <v>0</v>
      </c>
      <c r="H15" s="93">
        <v>844207</v>
      </c>
      <c r="I15" s="93">
        <v>14171</v>
      </c>
      <c r="J15" s="93">
        <v>858378</v>
      </c>
      <c r="K15" s="116"/>
      <c r="L15" s="77">
        <f t="shared" si="0"/>
        <v>98.1</v>
      </c>
      <c r="M15" s="78">
        <f t="shared" si="0"/>
        <v>18.899999999999999</v>
      </c>
      <c r="N15" s="79">
        <f t="shared" si="0"/>
        <v>91.7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325939</v>
      </c>
      <c r="D16" s="93">
        <v>25236</v>
      </c>
      <c r="E16" s="93">
        <v>351175</v>
      </c>
      <c r="F16" s="116"/>
      <c r="G16" s="93">
        <v>0</v>
      </c>
      <c r="H16" s="93">
        <v>321515</v>
      </c>
      <c r="I16" s="93">
        <v>4745</v>
      </c>
      <c r="J16" s="93">
        <v>326260</v>
      </c>
      <c r="K16" s="116"/>
      <c r="L16" s="77">
        <f t="shared" si="0"/>
        <v>98.6</v>
      </c>
      <c r="M16" s="78">
        <f t="shared" si="0"/>
        <v>18.8</v>
      </c>
      <c r="N16" s="79">
        <f t="shared" si="0"/>
        <v>92.9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131224</v>
      </c>
      <c r="D17" s="93">
        <v>8799</v>
      </c>
      <c r="E17" s="93">
        <v>140023</v>
      </c>
      <c r="F17" s="116"/>
      <c r="G17" s="93">
        <v>0</v>
      </c>
      <c r="H17" s="93">
        <v>129642</v>
      </c>
      <c r="I17" s="93">
        <v>2384</v>
      </c>
      <c r="J17" s="93">
        <v>132026</v>
      </c>
      <c r="K17" s="116"/>
      <c r="L17" s="77">
        <f>IF(C17&gt;0,ROUND(H17/C17*100,1),"-")</f>
        <v>98.8</v>
      </c>
      <c r="M17" s="78">
        <f>IF(D17&gt;0,ROUND(I17/D17*100,1),"-")</f>
        <v>27.1</v>
      </c>
      <c r="N17" s="79">
        <f>IF(E17&gt;0,ROUND(J17/E17*100,1),"-")</f>
        <v>94.3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70570</v>
      </c>
      <c r="D18" s="93">
        <v>6519</v>
      </c>
      <c r="E18" s="93">
        <v>77089</v>
      </c>
      <c r="F18" s="116"/>
      <c r="G18" s="93">
        <v>0</v>
      </c>
      <c r="H18" s="93">
        <v>69256</v>
      </c>
      <c r="I18" s="93">
        <v>1138</v>
      </c>
      <c r="J18" s="93">
        <v>70394</v>
      </c>
      <c r="K18" s="116"/>
      <c r="L18" s="77">
        <f t="shared" si="0"/>
        <v>98.1</v>
      </c>
      <c r="M18" s="78">
        <f t="shared" si="0"/>
        <v>17.5</v>
      </c>
      <c r="N18" s="79">
        <f t="shared" si="0"/>
        <v>91.3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205408</v>
      </c>
      <c r="D19" s="93">
        <v>36035</v>
      </c>
      <c r="E19" s="93">
        <v>241443</v>
      </c>
      <c r="F19" s="116"/>
      <c r="G19" s="93">
        <v>0</v>
      </c>
      <c r="H19" s="93">
        <v>200097</v>
      </c>
      <c r="I19" s="93">
        <v>6003</v>
      </c>
      <c r="J19" s="93">
        <v>206100</v>
      </c>
      <c r="K19" s="116"/>
      <c r="L19" s="77">
        <f t="shared" si="0"/>
        <v>97.4</v>
      </c>
      <c r="M19" s="78">
        <f t="shared" si="0"/>
        <v>16.7</v>
      </c>
      <c r="N19" s="79">
        <f t="shared" si="0"/>
        <v>85.4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70962</v>
      </c>
      <c r="D20" s="93">
        <v>6087</v>
      </c>
      <c r="E20" s="93">
        <v>77049</v>
      </c>
      <c r="F20" s="116"/>
      <c r="G20" s="93">
        <v>0</v>
      </c>
      <c r="H20" s="93">
        <v>70447</v>
      </c>
      <c r="I20" s="93">
        <v>1601</v>
      </c>
      <c r="J20" s="93">
        <v>72048</v>
      </c>
      <c r="K20" s="116"/>
      <c r="L20" s="80">
        <f t="shared" si="0"/>
        <v>99.3</v>
      </c>
      <c r="M20" s="81">
        <f t="shared" si="0"/>
        <v>26.3</v>
      </c>
      <c r="N20" s="82">
        <f t="shared" si="0"/>
        <v>93.5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93">
        <v>0</v>
      </c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251044</v>
      </c>
      <c r="D22" s="94">
        <v>13656</v>
      </c>
      <c r="E22" s="94">
        <v>264700</v>
      </c>
      <c r="F22" s="117"/>
      <c r="G22" s="94">
        <v>0</v>
      </c>
      <c r="H22" s="94">
        <v>248685</v>
      </c>
      <c r="I22" s="94">
        <v>3379</v>
      </c>
      <c r="J22" s="94">
        <v>252064</v>
      </c>
      <c r="K22" s="117"/>
      <c r="L22" s="95">
        <f t="shared" si="0"/>
        <v>99.1</v>
      </c>
      <c r="M22" s="96">
        <f t="shared" si="0"/>
        <v>24.7</v>
      </c>
      <c r="N22" s="97">
        <f t="shared" si="0"/>
        <v>95.2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6826669</v>
      </c>
      <c r="D23" s="85">
        <f>SUM(D9:D22)</f>
        <v>485406</v>
      </c>
      <c r="E23" s="85">
        <f>SUM(E9:E22)</f>
        <v>7312075</v>
      </c>
      <c r="F23" s="118"/>
      <c r="G23" s="85">
        <f>SUM(G9:G22)</f>
        <v>0</v>
      </c>
      <c r="H23" s="85">
        <f>SUM(H9:H22)</f>
        <v>6717758</v>
      </c>
      <c r="I23" s="85">
        <f>SUM(I9:I22)</f>
        <v>116772</v>
      </c>
      <c r="J23" s="85">
        <f>SUM(J9:J22)</f>
        <v>6834530</v>
      </c>
      <c r="K23" s="118"/>
      <c r="L23" s="86">
        <f t="shared" si="0"/>
        <v>98.4</v>
      </c>
      <c r="M23" s="87">
        <f t="shared" si="0"/>
        <v>24.1</v>
      </c>
      <c r="N23" s="88">
        <f t="shared" si="0"/>
        <v>93.5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118409</v>
      </c>
      <c r="D24" s="71">
        <v>4615</v>
      </c>
      <c r="E24" s="71">
        <v>123024</v>
      </c>
      <c r="F24" s="115"/>
      <c r="G24" s="71">
        <v>0</v>
      </c>
      <c r="H24" s="71">
        <v>116609</v>
      </c>
      <c r="I24" s="71">
        <v>793</v>
      </c>
      <c r="J24" s="71">
        <v>117402</v>
      </c>
      <c r="K24" s="115"/>
      <c r="L24" s="72">
        <f t="shared" si="0"/>
        <v>98.5</v>
      </c>
      <c r="M24" s="73">
        <f t="shared" si="0"/>
        <v>17.2</v>
      </c>
      <c r="N24" s="74">
        <f t="shared" si="0"/>
        <v>95.4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76">
        <v>0</v>
      </c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76">
        <v>0</v>
      </c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76">
        <v>0</v>
      </c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42777</v>
      </c>
      <c r="D28" s="76">
        <v>273</v>
      </c>
      <c r="E28" s="76">
        <v>43050</v>
      </c>
      <c r="F28" s="116"/>
      <c r="G28" s="76">
        <v>0</v>
      </c>
      <c r="H28" s="76">
        <v>42680</v>
      </c>
      <c r="I28" s="76">
        <v>100</v>
      </c>
      <c r="J28" s="76">
        <v>42780</v>
      </c>
      <c r="K28" s="116"/>
      <c r="L28" s="77">
        <f t="shared" si="0"/>
        <v>99.8</v>
      </c>
      <c r="M28" s="78">
        <f t="shared" si="0"/>
        <v>36.6</v>
      </c>
      <c r="N28" s="79">
        <f t="shared" si="0"/>
        <v>99.4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3392</v>
      </c>
      <c r="E29" s="76">
        <v>3392</v>
      </c>
      <c r="F29" s="116"/>
      <c r="G29" s="76">
        <v>0</v>
      </c>
      <c r="H29" s="76">
        <v>0</v>
      </c>
      <c r="I29" s="76">
        <v>645</v>
      </c>
      <c r="J29" s="76">
        <v>645</v>
      </c>
      <c r="K29" s="116"/>
      <c r="L29" s="77" t="str">
        <f t="shared" si="0"/>
        <v>-</v>
      </c>
      <c r="M29" s="78">
        <f t="shared" si="0"/>
        <v>19</v>
      </c>
      <c r="N29" s="79">
        <f t="shared" si="0"/>
        <v>19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76">
        <v>0</v>
      </c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76">
        <v>0</v>
      </c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54723</v>
      </c>
      <c r="D32" s="76">
        <v>1499</v>
      </c>
      <c r="E32" s="76">
        <v>56222</v>
      </c>
      <c r="F32" s="116"/>
      <c r="G32" s="76">
        <v>0</v>
      </c>
      <c r="H32" s="76">
        <v>54196</v>
      </c>
      <c r="I32" s="76">
        <v>507</v>
      </c>
      <c r="J32" s="76">
        <v>54703</v>
      </c>
      <c r="K32" s="116"/>
      <c r="L32" s="77">
        <f t="shared" ref="L32:N36" si="1">IF(C32&gt;0,ROUND(H32/C32*100,1),"-")</f>
        <v>99</v>
      </c>
      <c r="M32" s="78">
        <f t="shared" si="1"/>
        <v>33.799999999999997</v>
      </c>
      <c r="N32" s="79">
        <f t="shared" si="1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76">
        <v>0</v>
      </c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76">
        <v>0</v>
      </c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215909</v>
      </c>
      <c r="D35" s="85">
        <f>SUM(D24:D34)</f>
        <v>9779</v>
      </c>
      <c r="E35" s="85">
        <f>SUM(E24:E34)</f>
        <v>225688</v>
      </c>
      <c r="F35" s="119"/>
      <c r="G35" s="85">
        <f>SUM(G24:G34)</f>
        <v>0</v>
      </c>
      <c r="H35" s="85">
        <f>SUM(H24:H34)</f>
        <v>213485</v>
      </c>
      <c r="I35" s="85">
        <f>SUM(I24:I34)</f>
        <v>2045</v>
      </c>
      <c r="J35" s="85">
        <f>SUM(J24:J34)</f>
        <v>215530</v>
      </c>
      <c r="K35" s="119"/>
      <c r="L35" s="86">
        <f t="shared" si="1"/>
        <v>98.9</v>
      </c>
      <c r="M35" s="87">
        <f t="shared" si="1"/>
        <v>20.9</v>
      </c>
      <c r="N35" s="88">
        <f t="shared" si="1"/>
        <v>95.5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2">SUM(C35,C23)</f>
        <v>7042578</v>
      </c>
      <c r="D36" s="89">
        <f t="shared" si="2"/>
        <v>495185</v>
      </c>
      <c r="E36" s="89">
        <f t="shared" si="2"/>
        <v>7537763</v>
      </c>
      <c r="F36" s="120"/>
      <c r="G36" s="89">
        <f t="shared" si="2"/>
        <v>0</v>
      </c>
      <c r="H36" s="89">
        <f t="shared" si="2"/>
        <v>6931243</v>
      </c>
      <c r="I36" s="89">
        <f t="shared" si="2"/>
        <v>118817</v>
      </c>
      <c r="J36" s="89">
        <f t="shared" si="2"/>
        <v>7050060</v>
      </c>
      <c r="K36" s="120"/>
      <c r="L36" s="90">
        <f t="shared" si="1"/>
        <v>98.4</v>
      </c>
      <c r="M36" s="91">
        <f t="shared" si="1"/>
        <v>24</v>
      </c>
      <c r="N36" s="92">
        <f t="shared" si="1"/>
        <v>93.5</v>
      </c>
    </row>
    <row r="38" spans="1:14" x14ac:dyDescent="0.15">
      <c r="B38" s="1" t="s">
        <v>389</v>
      </c>
      <c r="C38" s="1">
        <v>7042578</v>
      </c>
      <c r="D38" s="1">
        <v>495185</v>
      </c>
      <c r="E38" s="1">
        <v>7537763</v>
      </c>
      <c r="F38" s="1">
        <v>0</v>
      </c>
      <c r="G38" s="1">
        <v>0</v>
      </c>
      <c r="H38" s="1">
        <v>6931243</v>
      </c>
      <c r="I38" s="1">
        <v>118817</v>
      </c>
      <c r="J38" s="1">
        <v>7050060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407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380</v>
      </c>
      <c r="D3" s="8" t="s">
        <v>367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317</v>
      </c>
      <c r="D8" s="41" t="s">
        <v>318</v>
      </c>
      <c r="E8" s="41" t="s">
        <v>319</v>
      </c>
      <c r="F8" s="41" t="s">
        <v>320</v>
      </c>
      <c r="G8" s="41" t="s">
        <v>321</v>
      </c>
      <c r="H8" s="41" t="s">
        <v>322</v>
      </c>
      <c r="I8" s="41" t="s">
        <v>323</v>
      </c>
      <c r="J8" s="41" t="s">
        <v>324</v>
      </c>
      <c r="K8" s="41" t="s">
        <v>325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2637532</v>
      </c>
      <c r="D9" s="130">
        <v>125668</v>
      </c>
      <c r="E9" s="130">
        <v>2763200</v>
      </c>
      <c r="F9" s="115"/>
      <c r="G9" s="115"/>
      <c r="H9" s="130">
        <v>2603593</v>
      </c>
      <c r="I9" s="130">
        <v>43083</v>
      </c>
      <c r="J9" s="130">
        <v>2646676</v>
      </c>
      <c r="K9" s="115"/>
      <c r="L9" s="72">
        <f t="shared" ref="L9:N31" si="0">IF(C9&gt;0,ROUND(H9/C9*100,1),"-")</f>
        <v>98.7</v>
      </c>
      <c r="M9" s="73">
        <f t="shared" si="0"/>
        <v>34.299999999999997</v>
      </c>
      <c r="N9" s="74">
        <f t="shared" si="0"/>
        <v>95.8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687061</v>
      </c>
      <c r="D10" s="93">
        <v>69440</v>
      </c>
      <c r="E10" s="93">
        <v>756501</v>
      </c>
      <c r="F10" s="116"/>
      <c r="G10" s="116"/>
      <c r="H10" s="93">
        <v>673704</v>
      </c>
      <c r="I10" s="93">
        <v>16388</v>
      </c>
      <c r="J10" s="93">
        <v>690092</v>
      </c>
      <c r="K10" s="116"/>
      <c r="L10" s="77">
        <f t="shared" si="0"/>
        <v>98.1</v>
      </c>
      <c r="M10" s="78">
        <f t="shared" si="0"/>
        <v>23.6</v>
      </c>
      <c r="N10" s="79">
        <f t="shared" si="0"/>
        <v>91.2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384012</v>
      </c>
      <c r="D11" s="93">
        <v>32362</v>
      </c>
      <c r="E11" s="93">
        <v>416374</v>
      </c>
      <c r="F11" s="116"/>
      <c r="G11" s="116"/>
      <c r="H11" s="93">
        <v>377099</v>
      </c>
      <c r="I11" s="93">
        <v>4531</v>
      </c>
      <c r="J11" s="93">
        <v>381630</v>
      </c>
      <c r="K11" s="116"/>
      <c r="L11" s="77">
        <f t="shared" si="0"/>
        <v>98.2</v>
      </c>
      <c r="M11" s="78">
        <f t="shared" si="0"/>
        <v>14</v>
      </c>
      <c r="N11" s="79">
        <f t="shared" si="0"/>
        <v>91.7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574810</v>
      </c>
      <c r="D12" s="93">
        <v>14993</v>
      </c>
      <c r="E12" s="93">
        <v>589803</v>
      </c>
      <c r="F12" s="116"/>
      <c r="G12" s="116"/>
      <c r="H12" s="93">
        <v>570013</v>
      </c>
      <c r="I12" s="93">
        <v>2949</v>
      </c>
      <c r="J12" s="93">
        <v>572962</v>
      </c>
      <c r="K12" s="116"/>
      <c r="L12" s="77">
        <f t="shared" si="0"/>
        <v>99.2</v>
      </c>
      <c r="M12" s="78">
        <f t="shared" si="0"/>
        <v>19.7</v>
      </c>
      <c r="N12" s="79">
        <f t="shared" si="0"/>
        <v>97.1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381855</v>
      </c>
      <c r="D13" s="93">
        <v>38228</v>
      </c>
      <c r="E13" s="93">
        <v>420083</v>
      </c>
      <c r="F13" s="116"/>
      <c r="G13" s="116"/>
      <c r="H13" s="93">
        <v>372235</v>
      </c>
      <c r="I13" s="93">
        <v>7285</v>
      </c>
      <c r="J13" s="93">
        <v>379520</v>
      </c>
      <c r="K13" s="116"/>
      <c r="L13" s="77">
        <f t="shared" si="0"/>
        <v>97.5</v>
      </c>
      <c r="M13" s="78">
        <f t="shared" si="0"/>
        <v>19.100000000000001</v>
      </c>
      <c r="N13" s="79">
        <f t="shared" si="0"/>
        <v>90.3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262832</v>
      </c>
      <c r="D14" s="93">
        <v>46196</v>
      </c>
      <c r="E14" s="93">
        <v>309028</v>
      </c>
      <c r="F14" s="116"/>
      <c r="G14" s="116"/>
      <c r="H14" s="93">
        <v>252330</v>
      </c>
      <c r="I14" s="93">
        <v>12495</v>
      </c>
      <c r="J14" s="93">
        <v>264825</v>
      </c>
      <c r="K14" s="116"/>
      <c r="L14" s="77">
        <f t="shared" si="0"/>
        <v>96</v>
      </c>
      <c r="M14" s="78">
        <f t="shared" si="0"/>
        <v>27</v>
      </c>
      <c r="N14" s="79">
        <f t="shared" si="0"/>
        <v>85.7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919792</v>
      </c>
      <c r="D15" s="93">
        <v>79994</v>
      </c>
      <c r="E15" s="93">
        <v>999786</v>
      </c>
      <c r="F15" s="116"/>
      <c r="G15" s="116"/>
      <c r="H15" s="93">
        <v>901862</v>
      </c>
      <c r="I15" s="93">
        <v>15138</v>
      </c>
      <c r="J15" s="93">
        <v>917000</v>
      </c>
      <c r="K15" s="116"/>
      <c r="L15" s="77">
        <f t="shared" si="0"/>
        <v>98.1</v>
      </c>
      <c r="M15" s="78">
        <f t="shared" si="0"/>
        <v>18.899999999999999</v>
      </c>
      <c r="N15" s="79">
        <f t="shared" si="0"/>
        <v>91.7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392433</v>
      </c>
      <c r="D16" s="93">
        <v>30384</v>
      </c>
      <c r="E16" s="93">
        <v>422817</v>
      </c>
      <c r="F16" s="116"/>
      <c r="G16" s="116"/>
      <c r="H16" s="93">
        <v>387107</v>
      </c>
      <c r="I16" s="93">
        <v>5713</v>
      </c>
      <c r="J16" s="93">
        <v>392820</v>
      </c>
      <c r="K16" s="116"/>
      <c r="L16" s="77">
        <f t="shared" si="0"/>
        <v>98.6</v>
      </c>
      <c r="M16" s="78">
        <f t="shared" si="0"/>
        <v>18.8</v>
      </c>
      <c r="N16" s="79">
        <f t="shared" si="0"/>
        <v>92.9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194119</v>
      </c>
      <c r="D17" s="93">
        <v>13016</v>
      </c>
      <c r="E17" s="93">
        <v>207135</v>
      </c>
      <c r="F17" s="116"/>
      <c r="G17" s="116"/>
      <c r="H17" s="93">
        <v>191780</v>
      </c>
      <c r="I17" s="93">
        <v>3526</v>
      </c>
      <c r="J17" s="93">
        <v>195306</v>
      </c>
      <c r="K17" s="116"/>
      <c r="L17" s="77">
        <f>IF(C17&gt;0,ROUND(H17/C17*100,1),"-")</f>
        <v>98.8</v>
      </c>
      <c r="M17" s="78">
        <f>IF(D17&gt;0,ROUND(I17/D17*100,1),"-")</f>
        <v>27.1</v>
      </c>
      <c r="N17" s="79">
        <f>IF(E17&gt;0,ROUND(J17/E17*100,1),"-")</f>
        <v>94.3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94313</v>
      </c>
      <c r="D18" s="93">
        <v>8712</v>
      </c>
      <c r="E18" s="93">
        <v>103025</v>
      </c>
      <c r="F18" s="116"/>
      <c r="G18" s="116"/>
      <c r="H18" s="93">
        <v>92556</v>
      </c>
      <c r="I18" s="93">
        <v>1522</v>
      </c>
      <c r="J18" s="93">
        <v>94078</v>
      </c>
      <c r="K18" s="116"/>
      <c r="L18" s="77">
        <f t="shared" si="0"/>
        <v>98.1</v>
      </c>
      <c r="M18" s="78">
        <f t="shared" si="0"/>
        <v>17.5</v>
      </c>
      <c r="N18" s="79">
        <f t="shared" si="0"/>
        <v>91.3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264577</v>
      </c>
      <c r="D19" s="93">
        <v>46415</v>
      </c>
      <c r="E19" s="93">
        <v>310992</v>
      </c>
      <c r="F19" s="116"/>
      <c r="G19" s="116"/>
      <c r="H19" s="93">
        <v>257736</v>
      </c>
      <c r="I19" s="93">
        <v>7732</v>
      </c>
      <c r="J19" s="93">
        <v>265468</v>
      </c>
      <c r="K19" s="116"/>
      <c r="L19" s="77">
        <f t="shared" si="0"/>
        <v>97.4</v>
      </c>
      <c r="M19" s="78">
        <f t="shared" si="0"/>
        <v>16.7</v>
      </c>
      <c r="N19" s="79">
        <f t="shared" si="0"/>
        <v>85.4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88321</v>
      </c>
      <c r="D20" s="93">
        <v>7576</v>
      </c>
      <c r="E20" s="93">
        <v>95897</v>
      </c>
      <c r="F20" s="116"/>
      <c r="G20" s="116"/>
      <c r="H20" s="93">
        <v>87679</v>
      </c>
      <c r="I20" s="93">
        <v>1993</v>
      </c>
      <c r="J20" s="93">
        <v>89672</v>
      </c>
      <c r="K20" s="116"/>
      <c r="L20" s="80">
        <f t="shared" si="0"/>
        <v>99.3</v>
      </c>
      <c r="M20" s="81">
        <f t="shared" si="0"/>
        <v>26.3</v>
      </c>
      <c r="N20" s="82">
        <f t="shared" si="0"/>
        <v>93.5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116"/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234690</v>
      </c>
      <c r="D22" s="94">
        <v>12767</v>
      </c>
      <c r="E22" s="94">
        <v>247457</v>
      </c>
      <c r="F22" s="117"/>
      <c r="G22" s="117"/>
      <c r="H22" s="94">
        <v>232485</v>
      </c>
      <c r="I22" s="94">
        <v>3158</v>
      </c>
      <c r="J22" s="94">
        <v>235643</v>
      </c>
      <c r="K22" s="117"/>
      <c r="L22" s="95">
        <f t="shared" si="0"/>
        <v>99.1</v>
      </c>
      <c r="M22" s="96">
        <f t="shared" si="0"/>
        <v>24.7</v>
      </c>
      <c r="N22" s="97">
        <f t="shared" si="0"/>
        <v>95.2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7116347</v>
      </c>
      <c r="D23" s="85">
        <f>SUM(D9:D22)</f>
        <v>525751</v>
      </c>
      <c r="E23" s="85">
        <f>SUM(E9:E22)</f>
        <v>7642098</v>
      </c>
      <c r="F23" s="118"/>
      <c r="G23" s="118"/>
      <c r="H23" s="85">
        <f>SUM(H9:H22)</f>
        <v>7000179</v>
      </c>
      <c r="I23" s="85">
        <f>SUM(I9:I22)</f>
        <v>125513</v>
      </c>
      <c r="J23" s="85">
        <f>SUM(J9:J22)</f>
        <v>7125692</v>
      </c>
      <c r="K23" s="118"/>
      <c r="L23" s="86">
        <f t="shared" si="0"/>
        <v>98.4</v>
      </c>
      <c r="M23" s="87">
        <f t="shared" si="0"/>
        <v>23.9</v>
      </c>
      <c r="N23" s="88">
        <f t="shared" si="0"/>
        <v>93.2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103421</v>
      </c>
      <c r="D24" s="71">
        <v>4030</v>
      </c>
      <c r="E24" s="71">
        <v>107451</v>
      </c>
      <c r="F24" s="115"/>
      <c r="G24" s="115"/>
      <c r="H24" s="71">
        <v>101850</v>
      </c>
      <c r="I24" s="71">
        <v>692</v>
      </c>
      <c r="J24" s="71">
        <v>102542</v>
      </c>
      <c r="K24" s="115"/>
      <c r="L24" s="72">
        <f t="shared" si="0"/>
        <v>98.5</v>
      </c>
      <c r="M24" s="73">
        <f t="shared" si="0"/>
        <v>17.2</v>
      </c>
      <c r="N24" s="74">
        <f t="shared" si="0"/>
        <v>95.4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116"/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116"/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116"/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148549</v>
      </c>
      <c r="D28" s="76">
        <v>949</v>
      </c>
      <c r="E28" s="76">
        <v>149498</v>
      </c>
      <c r="F28" s="116"/>
      <c r="G28" s="116"/>
      <c r="H28" s="76">
        <v>148213</v>
      </c>
      <c r="I28" s="76">
        <v>349</v>
      </c>
      <c r="J28" s="76">
        <v>148562</v>
      </c>
      <c r="K28" s="116"/>
      <c r="L28" s="77">
        <f t="shared" si="0"/>
        <v>99.8</v>
      </c>
      <c r="M28" s="78">
        <f t="shared" si="0"/>
        <v>36.799999999999997</v>
      </c>
      <c r="N28" s="79">
        <f t="shared" si="0"/>
        <v>99.4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2644</v>
      </c>
      <c r="E29" s="76">
        <v>2644</v>
      </c>
      <c r="F29" s="116"/>
      <c r="G29" s="116"/>
      <c r="H29" s="76">
        <v>0</v>
      </c>
      <c r="I29" s="76">
        <v>503</v>
      </c>
      <c r="J29" s="76">
        <v>503</v>
      </c>
      <c r="K29" s="116"/>
      <c r="L29" s="77" t="str">
        <f t="shared" si="0"/>
        <v>-</v>
      </c>
      <c r="M29" s="78">
        <f t="shared" si="0"/>
        <v>19</v>
      </c>
      <c r="N29" s="79">
        <f t="shared" si="0"/>
        <v>19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116"/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116"/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70244</v>
      </c>
      <c r="D32" s="76">
        <v>1923</v>
      </c>
      <c r="E32" s="76">
        <v>72167</v>
      </c>
      <c r="F32" s="116"/>
      <c r="G32" s="116"/>
      <c r="H32" s="76">
        <v>69567</v>
      </c>
      <c r="I32" s="76">
        <v>650</v>
      </c>
      <c r="J32" s="76">
        <v>70217</v>
      </c>
      <c r="K32" s="116"/>
      <c r="L32" s="77">
        <f t="shared" ref="L32:N36" si="1">IF(C32&gt;0,ROUND(H32/C32*100,1),"-")</f>
        <v>99</v>
      </c>
      <c r="M32" s="78">
        <f t="shared" si="1"/>
        <v>33.799999999999997</v>
      </c>
      <c r="N32" s="79">
        <f t="shared" si="1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116"/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116"/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322214</v>
      </c>
      <c r="D35" s="85">
        <f>SUM(D24:D34)</f>
        <v>9546</v>
      </c>
      <c r="E35" s="85">
        <f>SUM(E24:E34)</f>
        <v>331760</v>
      </c>
      <c r="F35" s="119"/>
      <c r="G35" s="119"/>
      <c r="H35" s="85">
        <f>SUM(H24:H34)</f>
        <v>319630</v>
      </c>
      <c r="I35" s="85">
        <f>SUM(I24:I34)</f>
        <v>2194</v>
      </c>
      <c r="J35" s="85">
        <f>SUM(J24:J34)</f>
        <v>321824</v>
      </c>
      <c r="K35" s="119"/>
      <c r="L35" s="86">
        <f t="shared" si="1"/>
        <v>99.2</v>
      </c>
      <c r="M35" s="87">
        <f t="shared" si="1"/>
        <v>23</v>
      </c>
      <c r="N35" s="88">
        <f t="shared" si="1"/>
        <v>97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2">SUM(C35,C23)</f>
        <v>7438561</v>
      </c>
      <c r="D36" s="89">
        <f t="shared" si="2"/>
        <v>535297</v>
      </c>
      <c r="E36" s="89">
        <f t="shared" si="2"/>
        <v>7973858</v>
      </c>
      <c r="F36" s="120"/>
      <c r="G36" s="120"/>
      <c r="H36" s="89">
        <f t="shared" si="2"/>
        <v>7319809</v>
      </c>
      <c r="I36" s="89">
        <f t="shared" si="2"/>
        <v>127707</v>
      </c>
      <c r="J36" s="89">
        <f t="shared" si="2"/>
        <v>7447516</v>
      </c>
      <c r="K36" s="120"/>
      <c r="L36" s="90">
        <f t="shared" si="1"/>
        <v>98.4</v>
      </c>
      <c r="M36" s="91">
        <f t="shared" si="1"/>
        <v>23.9</v>
      </c>
      <c r="N36" s="92">
        <f t="shared" si="1"/>
        <v>93.4</v>
      </c>
    </row>
    <row r="38" spans="1:14" x14ac:dyDescent="0.15">
      <c r="B38" s="1" t="s">
        <v>389</v>
      </c>
      <c r="C38" s="1">
        <v>7438561</v>
      </c>
      <c r="D38" s="1">
        <v>535297</v>
      </c>
      <c r="E38" s="1">
        <v>7973858</v>
      </c>
      <c r="F38" s="1">
        <v>0</v>
      </c>
      <c r="G38" s="1">
        <v>0</v>
      </c>
      <c r="H38" s="1">
        <v>7319809</v>
      </c>
      <c r="I38" s="1">
        <v>127707</v>
      </c>
      <c r="J38" s="1">
        <v>7447516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186</v>
      </c>
      <c r="D3" s="8" t="s">
        <v>61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62</v>
      </c>
      <c r="D8" s="41" t="s">
        <v>63</v>
      </c>
      <c r="E8" s="41" t="s">
        <v>64</v>
      </c>
      <c r="F8" s="41" t="s">
        <v>65</v>
      </c>
      <c r="G8" s="41" t="s">
        <v>66</v>
      </c>
      <c r="H8" s="41" t="s">
        <v>67</v>
      </c>
      <c r="I8" s="41" t="s">
        <v>68</v>
      </c>
      <c r="J8" s="41" t="s">
        <v>69</v>
      </c>
      <c r="K8" s="41" t="s">
        <v>70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26">
        <v>43924817</v>
      </c>
      <c r="D9" s="126">
        <v>1611535</v>
      </c>
      <c r="E9" s="126">
        <v>45536352</v>
      </c>
      <c r="F9" s="126">
        <v>2089004</v>
      </c>
      <c r="G9" s="115"/>
      <c r="H9" s="126">
        <v>43514048</v>
      </c>
      <c r="I9" s="126">
        <v>479057</v>
      </c>
      <c r="J9" s="126">
        <v>43993105</v>
      </c>
      <c r="K9" s="126">
        <v>2082737</v>
      </c>
      <c r="L9" s="72">
        <f t="shared" ref="L9:N31" si="0">IF(C9&gt;0,ROUND(H9/C9*100,1),"-")</f>
        <v>99.1</v>
      </c>
      <c r="M9" s="73">
        <f t="shared" si="0"/>
        <v>29.7</v>
      </c>
      <c r="N9" s="74">
        <f t="shared" si="0"/>
        <v>96.6</v>
      </c>
    </row>
    <row r="10" spans="1:247" s="21" customFormat="1" ht="24.95" customHeight="1" x14ac:dyDescent="0.2">
      <c r="A10" s="46">
        <v>2</v>
      </c>
      <c r="B10" s="47" t="s">
        <v>34</v>
      </c>
      <c r="C10" s="128">
        <v>8657798</v>
      </c>
      <c r="D10" s="128">
        <v>544203</v>
      </c>
      <c r="E10" s="128">
        <v>9202001</v>
      </c>
      <c r="F10" s="128">
        <v>270239</v>
      </c>
      <c r="G10" s="116"/>
      <c r="H10" s="128">
        <v>8534404</v>
      </c>
      <c r="I10" s="128">
        <v>127878</v>
      </c>
      <c r="J10" s="128">
        <v>8662282</v>
      </c>
      <c r="K10" s="128">
        <v>268888</v>
      </c>
      <c r="L10" s="77">
        <f t="shared" si="0"/>
        <v>98.6</v>
      </c>
      <c r="M10" s="78">
        <f t="shared" si="0"/>
        <v>23.5</v>
      </c>
      <c r="N10" s="79">
        <f t="shared" si="0"/>
        <v>94.1</v>
      </c>
    </row>
    <row r="11" spans="1:247" s="21" customFormat="1" ht="24.95" customHeight="1" x14ac:dyDescent="0.2">
      <c r="A11" s="46">
        <v>3</v>
      </c>
      <c r="B11" s="47" t="s">
        <v>35</v>
      </c>
      <c r="C11" s="128">
        <v>9763913</v>
      </c>
      <c r="D11" s="128">
        <v>605957</v>
      </c>
      <c r="E11" s="128">
        <v>10369870</v>
      </c>
      <c r="F11" s="128">
        <v>365973</v>
      </c>
      <c r="G11" s="116"/>
      <c r="H11" s="128">
        <v>9602714</v>
      </c>
      <c r="I11" s="128">
        <v>110643</v>
      </c>
      <c r="J11" s="128">
        <v>9713357</v>
      </c>
      <c r="K11" s="128">
        <v>364537</v>
      </c>
      <c r="L11" s="77">
        <f t="shared" si="0"/>
        <v>98.3</v>
      </c>
      <c r="M11" s="78">
        <f t="shared" si="0"/>
        <v>18.3</v>
      </c>
      <c r="N11" s="79">
        <f t="shared" si="0"/>
        <v>93.7</v>
      </c>
    </row>
    <row r="12" spans="1:247" s="21" customFormat="1" ht="24.95" customHeight="1" x14ac:dyDescent="0.2">
      <c r="A12" s="46">
        <v>4</v>
      </c>
      <c r="B12" s="47" t="s">
        <v>36</v>
      </c>
      <c r="C12" s="128">
        <v>7493550</v>
      </c>
      <c r="D12" s="128">
        <v>223857</v>
      </c>
      <c r="E12" s="128">
        <v>7717407</v>
      </c>
      <c r="F12" s="128">
        <v>332393</v>
      </c>
      <c r="G12" s="116"/>
      <c r="H12" s="128">
        <v>7413319</v>
      </c>
      <c r="I12" s="128">
        <v>63027</v>
      </c>
      <c r="J12" s="128">
        <v>7476346</v>
      </c>
      <c r="K12" s="128">
        <v>331793</v>
      </c>
      <c r="L12" s="77">
        <f t="shared" si="0"/>
        <v>98.9</v>
      </c>
      <c r="M12" s="78">
        <f t="shared" si="0"/>
        <v>28.2</v>
      </c>
      <c r="N12" s="79">
        <f t="shared" si="0"/>
        <v>96.9</v>
      </c>
    </row>
    <row r="13" spans="1:247" s="21" customFormat="1" ht="24.95" customHeight="1" x14ac:dyDescent="0.2">
      <c r="A13" s="46">
        <v>5</v>
      </c>
      <c r="B13" s="47" t="s">
        <v>37</v>
      </c>
      <c r="C13" s="128">
        <v>6075312</v>
      </c>
      <c r="D13" s="128">
        <v>308483</v>
      </c>
      <c r="E13" s="128">
        <v>6383795</v>
      </c>
      <c r="F13" s="128">
        <v>241656</v>
      </c>
      <c r="G13" s="116"/>
      <c r="H13" s="128">
        <v>5993492</v>
      </c>
      <c r="I13" s="128">
        <v>82129</v>
      </c>
      <c r="J13" s="128">
        <v>6075621</v>
      </c>
      <c r="K13" s="128">
        <v>240206</v>
      </c>
      <c r="L13" s="77">
        <f t="shared" si="0"/>
        <v>98.7</v>
      </c>
      <c r="M13" s="78">
        <f t="shared" si="0"/>
        <v>26.6</v>
      </c>
      <c r="N13" s="79">
        <f t="shared" si="0"/>
        <v>95.2</v>
      </c>
    </row>
    <row r="14" spans="1:247" s="21" customFormat="1" ht="24.95" customHeight="1" x14ac:dyDescent="0.2">
      <c r="A14" s="46">
        <v>6</v>
      </c>
      <c r="B14" s="47" t="s">
        <v>38</v>
      </c>
      <c r="C14" s="128">
        <v>4653084</v>
      </c>
      <c r="D14" s="128">
        <v>194699</v>
      </c>
      <c r="E14" s="128">
        <v>4847783</v>
      </c>
      <c r="F14" s="128">
        <v>180396</v>
      </c>
      <c r="G14" s="116"/>
      <c r="H14" s="128">
        <v>4572628</v>
      </c>
      <c r="I14" s="128">
        <v>100073</v>
      </c>
      <c r="J14" s="128">
        <v>4672701</v>
      </c>
      <c r="K14" s="128">
        <v>179133</v>
      </c>
      <c r="L14" s="77">
        <f t="shared" si="0"/>
        <v>98.3</v>
      </c>
      <c r="M14" s="78">
        <f t="shared" si="0"/>
        <v>51.4</v>
      </c>
      <c r="N14" s="79">
        <f t="shared" si="0"/>
        <v>96.4</v>
      </c>
    </row>
    <row r="15" spans="1:247" s="21" customFormat="1" ht="24.95" customHeight="1" x14ac:dyDescent="0.2">
      <c r="A15" s="46">
        <v>7</v>
      </c>
      <c r="B15" s="47" t="s">
        <v>39</v>
      </c>
      <c r="C15" s="128">
        <v>12344907</v>
      </c>
      <c r="D15" s="128">
        <v>852575</v>
      </c>
      <c r="E15" s="128">
        <v>13197482</v>
      </c>
      <c r="F15" s="128">
        <v>603522</v>
      </c>
      <c r="G15" s="116"/>
      <c r="H15" s="128">
        <v>12148078</v>
      </c>
      <c r="I15" s="128">
        <v>172577</v>
      </c>
      <c r="J15" s="128">
        <v>12320655</v>
      </c>
      <c r="K15" s="128">
        <v>601107</v>
      </c>
      <c r="L15" s="77">
        <f t="shared" si="0"/>
        <v>98.4</v>
      </c>
      <c r="M15" s="78">
        <f t="shared" si="0"/>
        <v>20.2</v>
      </c>
      <c r="N15" s="79">
        <f t="shared" si="0"/>
        <v>93.4</v>
      </c>
    </row>
    <row r="16" spans="1:247" s="21" customFormat="1" ht="24.95" customHeight="1" x14ac:dyDescent="0.2">
      <c r="A16" s="46">
        <v>8</v>
      </c>
      <c r="B16" s="47" t="s">
        <v>40</v>
      </c>
      <c r="C16" s="128">
        <v>5103687</v>
      </c>
      <c r="D16" s="128">
        <v>296757</v>
      </c>
      <c r="E16" s="128">
        <v>5400444</v>
      </c>
      <c r="F16" s="128">
        <v>218255</v>
      </c>
      <c r="G16" s="116"/>
      <c r="H16" s="128">
        <v>5044237</v>
      </c>
      <c r="I16" s="128">
        <v>69938</v>
      </c>
      <c r="J16" s="128">
        <v>5114175</v>
      </c>
      <c r="K16" s="128">
        <v>217818</v>
      </c>
      <c r="L16" s="77">
        <f t="shared" si="0"/>
        <v>98.8</v>
      </c>
      <c r="M16" s="78">
        <f t="shared" si="0"/>
        <v>23.6</v>
      </c>
      <c r="N16" s="79">
        <f t="shared" si="0"/>
        <v>94.7</v>
      </c>
    </row>
    <row r="17" spans="1:14" s="21" customFormat="1" ht="24.95" customHeight="1" x14ac:dyDescent="0.2">
      <c r="A17" s="46">
        <v>9</v>
      </c>
      <c r="B17" s="47" t="s">
        <v>208</v>
      </c>
      <c r="C17" s="128">
        <v>4561458</v>
      </c>
      <c r="D17" s="128">
        <v>129783</v>
      </c>
      <c r="E17" s="128">
        <v>4691241</v>
      </c>
      <c r="F17" s="128">
        <v>167184</v>
      </c>
      <c r="G17" s="116"/>
      <c r="H17" s="128">
        <v>4524369</v>
      </c>
      <c r="I17" s="128">
        <v>47935</v>
      </c>
      <c r="J17" s="128">
        <v>4572304</v>
      </c>
      <c r="K17" s="128">
        <v>167143</v>
      </c>
      <c r="L17" s="77">
        <f>IF(C17&gt;0,ROUND(H17/C17*100,1),"-")</f>
        <v>99.2</v>
      </c>
      <c r="M17" s="78">
        <f>IF(D17&gt;0,ROUND(I17/D17*100,1),"-")</f>
        <v>36.9</v>
      </c>
      <c r="N17" s="79">
        <f>IF(E17&gt;0,ROUND(J17/E17*100,1),"-")</f>
        <v>97.5</v>
      </c>
    </row>
    <row r="18" spans="1:14" s="21" customFormat="1" ht="24.95" customHeight="1" x14ac:dyDescent="0.2">
      <c r="A18" s="46">
        <v>10</v>
      </c>
      <c r="B18" s="47" t="s">
        <v>205</v>
      </c>
      <c r="C18" s="128">
        <v>1845596</v>
      </c>
      <c r="D18" s="128">
        <v>101218</v>
      </c>
      <c r="E18" s="128">
        <v>1946814</v>
      </c>
      <c r="F18" s="128">
        <v>57465</v>
      </c>
      <c r="G18" s="116"/>
      <c r="H18" s="128">
        <v>1821749</v>
      </c>
      <c r="I18" s="128">
        <v>32897</v>
      </c>
      <c r="J18" s="128">
        <v>1854646</v>
      </c>
      <c r="K18" s="128">
        <v>57311</v>
      </c>
      <c r="L18" s="77">
        <f t="shared" si="0"/>
        <v>98.7</v>
      </c>
      <c r="M18" s="78">
        <f t="shared" si="0"/>
        <v>32.5</v>
      </c>
      <c r="N18" s="79">
        <f t="shared" si="0"/>
        <v>95.3</v>
      </c>
    </row>
    <row r="19" spans="1:14" s="21" customFormat="1" ht="24.95" customHeight="1" x14ac:dyDescent="0.2">
      <c r="A19" s="46">
        <v>11</v>
      </c>
      <c r="B19" s="47" t="s">
        <v>206</v>
      </c>
      <c r="C19" s="128">
        <v>7992237</v>
      </c>
      <c r="D19" s="128">
        <v>491054</v>
      </c>
      <c r="E19" s="128">
        <v>8483291</v>
      </c>
      <c r="F19" s="128">
        <v>419908</v>
      </c>
      <c r="G19" s="116"/>
      <c r="H19" s="128">
        <v>7883444</v>
      </c>
      <c r="I19" s="128">
        <v>135927</v>
      </c>
      <c r="J19" s="128">
        <v>8019371</v>
      </c>
      <c r="K19" s="128">
        <v>418228</v>
      </c>
      <c r="L19" s="77">
        <f t="shared" si="0"/>
        <v>98.6</v>
      </c>
      <c r="M19" s="78">
        <f t="shared" si="0"/>
        <v>27.7</v>
      </c>
      <c r="N19" s="79">
        <f t="shared" si="0"/>
        <v>94.5</v>
      </c>
    </row>
    <row r="20" spans="1:14" s="21" customFormat="1" ht="24.95" customHeight="1" x14ac:dyDescent="0.2">
      <c r="A20" s="48">
        <v>12</v>
      </c>
      <c r="B20" s="49" t="s">
        <v>207</v>
      </c>
      <c r="C20" s="128">
        <v>2870865</v>
      </c>
      <c r="D20" s="128">
        <v>93401</v>
      </c>
      <c r="E20" s="128">
        <v>2964266</v>
      </c>
      <c r="F20" s="128">
        <v>113822</v>
      </c>
      <c r="G20" s="116"/>
      <c r="H20" s="128">
        <v>2841985</v>
      </c>
      <c r="I20" s="128">
        <v>38775</v>
      </c>
      <c r="J20" s="128">
        <v>2880760</v>
      </c>
      <c r="K20" s="128">
        <v>113688</v>
      </c>
      <c r="L20" s="80">
        <f t="shared" si="0"/>
        <v>99</v>
      </c>
      <c r="M20" s="81">
        <f t="shared" si="0"/>
        <v>41.5</v>
      </c>
      <c r="N20" s="82">
        <f t="shared" si="0"/>
        <v>97.2</v>
      </c>
    </row>
    <row r="21" spans="1:14" s="21" customFormat="1" ht="24.95" customHeight="1" x14ac:dyDescent="0.2">
      <c r="A21" s="46">
        <v>13</v>
      </c>
      <c r="B21" s="47" t="s">
        <v>338</v>
      </c>
      <c r="C21" s="128">
        <v>1387073</v>
      </c>
      <c r="D21" s="128">
        <v>52311</v>
      </c>
      <c r="E21" s="128">
        <v>1439384</v>
      </c>
      <c r="F21" s="128">
        <v>48495</v>
      </c>
      <c r="G21" s="116"/>
      <c r="H21" s="128">
        <v>1371683</v>
      </c>
      <c r="I21" s="128">
        <v>15976</v>
      </c>
      <c r="J21" s="128">
        <v>1387659</v>
      </c>
      <c r="K21" s="128">
        <v>47404</v>
      </c>
      <c r="L21" s="80">
        <f t="shared" ref="L21:N22" si="1">IF(C21&gt;0,ROUND(H21/C21*100,1),"-")</f>
        <v>98.9</v>
      </c>
      <c r="M21" s="81">
        <f t="shared" si="1"/>
        <v>30.5</v>
      </c>
      <c r="N21" s="82">
        <f t="shared" si="1"/>
        <v>96.4</v>
      </c>
    </row>
    <row r="22" spans="1:14" s="21" customFormat="1" ht="24.95" customHeight="1" x14ac:dyDescent="0.2">
      <c r="A22" s="46">
        <v>14</v>
      </c>
      <c r="B22" s="50" t="s">
        <v>339</v>
      </c>
      <c r="C22" s="131">
        <v>4537326</v>
      </c>
      <c r="D22" s="131">
        <v>120732</v>
      </c>
      <c r="E22" s="131">
        <v>4658058</v>
      </c>
      <c r="F22" s="131">
        <v>106645</v>
      </c>
      <c r="G22" s="117"/>
      <c r="H22" s="131">
        <v>4507397</v>
      </c>
      <c r="I22" s="131">
        <v>33817</v>
      </c>
      <c r="J22" s="131">
        <v>4541214</v>
      </c>
      <c r="K22" s="131">
        <v>106325</v>
      </c>
      <c r="L22" s="80">
        <f t="shared" si="1"/>
        <v>99.3</v>
      </c>
      <c r="M22" s="81">
        <f t="shared" si="1"/>
        <v>28</v>
      </c>
      <c r="N22" s="82">
        <f t="shared" si="1"/>
        <v>97.5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121211623</v>
      </c>
      <c r="D23" s="85">
        <f>SUM(D9:D22)</f>
        <v>5626565</v>
      </c>
      <c r="E23" s="85">
        <f>SUM(E9:E22)</f>
        <v>126838188</v>
      </c>
      <c r="F23" s="85">
        <f>SUM(F9:F22)</f>
        <v>5214957</v>
      </c>
      <c r="G23" s="118"/>
      <c r="H23" s="85">
        <f>SUM(H9:H22)</f>
        <v>119773547</v>
      </c>
      <c r="I23" s="85">
        <f>SUM(I9:I22)</f>
        <v>1510649</v>
      </c>
      <c r="J23" s="85">
        <f>SUM(J9:J22)</f>
        <v>121284196</v>
      </c>
      <c r="K23" s="85">
        <f>SUM(K9:K22)</f>
        <v>5196318</v>
      </c>
      <c r="L23" s="86">
        <f t="shared" si="0"/>
        <v>98.8</v>
      </c>
      <c r="M23" s="87">
        <f t="shared" si="0"/>
        <v>26.8</v>
      </c>
      <c r="N23" s="88">
        <f t="shared" si="0"/>
        <v>95.6</v>
      </c>
    </row>
    <row r="24" spans="1:14" s="21" customFormat="1" ht="24.95" customHeight="1" x14ac:dyDescent="0.2">
      <c r="A24" s="44">
        <v>15</v>
      </c>
      <c r="B24" s="45" t="s">
        <v>41</v>
      </c>
      <c r="C24" s="126">
        <v>4911173</v>
      </c>
      <c r="D24" s="126">
        <v>74361</v>
      </c>
      <c r="E24" s="126">
        <v>4985534</v>
      </c>
      <c r="F24" s="126">
        <v>629000</v>
      </c>
      <c r="G24" s="115"/>
      <c r="H24" s="126">
        <v>4883274</v>
      </c>
      <c r="I24" s="126">
        <v>16134</v>
      </c>
      <c r="J24" s="126">
        <v>4899408</v>
      </c>
      <c r="K24" s="126">
        <v>628869</v>
      </c>
      <c r="L24" s="72">
        <f t="shared" si="0"/>
        <v>99.4</v>
      </c>
      <c r="M24" s="73">
        <f t="shared" si="0"/>
        <v>21.7</v>
      </c>
      <c r="N24" s="74">
        <f t="shared" si="0"/>
        <v>98.3</v>
      </c>
    </row>
    <row r="25" spans="1:14" s="21" customFormat="1" ht="24.95" customHeight="1" x14ac:dyDescent="0.2">
      <c r="A25" s="46">
        <v>16</v>
      </c>
      <c r="B25" s="47" t="s">
        <v>387</v>
      </c>
      <c r="C25" s="128">
        <v>1109881</v>
      </c>
      <c r="D25" s="128">
        <v>72320</v>
      </c>
      <c r="E25" s="128">
        <v>1182201</v>
      </c>
      <c r="F25" s="128">
        <v>22466</v>
      </c>
      <c r="G25" s="116"/>
      <c r="H25" s="128">
        <v>1095642</v>
      </c>
      <c r="I25" s="128">
        <v>18155</v>
      </c>
      <c r="J25" s="128">
        <v>1113797</v>
      </c>
      <c r="K25" s="128">
        <v>22285</v>
      </c>
      <c r="L25" s="77">
        <f t="shared" si="0"/>
        <v>98.7</v>
      </c>
      <c r="M25" s="78">
        <f t="shared" si="0"/>
        <v>25.1</v>
      </c>
      <c r="N25" s="79">
        <f t="shared" si="0"/>
        <v>94.2</v>
      </c>
    </row>
    <row r="26" spans="1:14" s="21" customFormat="1" ht="24.95" customHeight="1" x14ac:dyDescent="0.2">
      <c r="A26" s="46">
        <v>17</v>
      </c>
      <c r="B26" s="47" t="s">
        <v>42</v>
      </c>
      <c r="C26" s="128">
        <v>557713</v>
      </c>
      <c r="D26" s="128">
        <v>23644</v>
      </c>
      <c r="E26" s="128">
        <v>581357</v>
      </c>
      <c r="F26" s="128">
        <v>5790</v>
      </c>
      <c r="G26" s="116"/>
      <c r="H26" s="128">
        <v>552794</v>
      </c>
      <c r="I26" s="128">
        <v>6407</v>
      </c>
      <c r="J26" s="128">
        <v>559201</v>
      </c>
      <c r="K26" s="128">
        <v>5790</v>
      </c>
      <c r="L26" s="77">
        <f t="shared" si="0"/>
        <v>99.1</v>
      </c>
      <c r="M26" s="78">
        <f t="shared" si="0"/>
        <v>27.1</v>
      </c>
      <c r="N26" s="79">
        <f t="shared" si="0"/>
        <v>96.2</v>
      </c>
    </row>
    <row r="27" spans="1:14" s="21" customFormat="1" ht="24.95" customHeight="1" x14ac:dyDescent="0.2">
      <c r="A27" s="46">
        <v>18</v>
      </c>
      <c r="B27" s="47" t="s">
        <v>43</v>
      </c>
      <c r="C27" s="128">
        <v>1304008</v>
      </c>
      <c r="D27" s="128">
        <v>34303</v>
      </c>
      <c r="E27" s="128">
        <v>1338311</v>
      </c>
      <c r="F27" s="128">
        <v>138053</v>
      </c>
      <c r="G27" s="116"/>
      <c r="H27" s="128">
        <v>1298318</v>
      </c>
      <c r="I27" s="128">
        <v>7381</v>
      </c>
      <c r="J27" s="128">
        <v>1305699</v>
      </c>
      <c r="K27" s="128">
        <v>138053</v>
      </c>
      <c r="L27" s="77">
        <f t="shared" si="0"/>
        <v>99.6</v>
      </c>
      <c r="M27" s="78">
        <f t="shared" si="0"/>
        <v>21.5</v>
      </c>
      <c r="N27" s="79">
        <f t="shared" si="0"/>
        <v>97.6</v>
      </c>
    </row>
    <row r="28" spans="1:14" s="21" customFormat="1" ht="24.95" customHeight="1" x14ac:dyDescent="0.2">
      <c r="A28" s="46">
        <v>19</v>
      </c>
      <c r="B28" s="47" t="s">
        <v>44</v>
      </c>
      <c r="C28" s="128">
        <v>1248110</v>
      </c>
      <c r="D28" s="128">
        <v>54310</v>
      </c>
      <c r="E28" s="128">
        <v>1302420</v>
      </c>
      <c r="F28" s="128">
        <v>95232</v>
      </c>
      <c r="G28" s="116"/>
      <c r="H28" s="128">
        <v>1238172</v>
      </c>
      <c r="I28" s="128">
        <v>13701</v>
      </c>
      <c r="J28" s="128">
        <v>1251873</v>
      </c>
      <c r="K28" s="128">
        <v>95137</v>
      </c>
      <c r="L28" s="77">
        <f t="shared" si="0"/>
        <v>99.2</v>
      </c>
      <c r="M28" s="78">
        <f t="shared" si="0"/>
        <v>25.2</v>
      </c>
      <c r="N28" s="79">
        <f t="shared" si="0"/>
        <v>96.1</v>
      </c>
    </row>
    <row r="29" spans="1:14" s="21" customFormat="1" ht="24.95" customHeight="1" x14ac:dyDescent="0.2">
      <c r="A29" s="46">
        <v>20</v>
      </c>
      <c r="B29" s="47" t="s">
        <v>45</v>
      </c>
      <c r="C29" s="128">
        <v>2465816</v>
      </c>
      <c r="D29" s="128">
        <v>108946</v>
      </c>
      <c r="E29" s="128">
        <v>2574762</v>
      </c>
      <c r="F29" s="128">
        <v>77279</v>
      </c>
      <c r="G29" s="116"/>
      <c r="H29" s="128">
        <v>2436931</v>
      </c>
      <c r="I29" s="128">
        <v>29035</v>
      </c>
      <c r="J29" s="128">
        <v>2465966</v>
      </c>
      <c r="K29" s="128">
        <v>76826</v>
      </c>
      <c r="L29" s="77">
        <f t="shared" si="0"/>
        <v>98.8</v>
      </c>
      <c r="M29" s="78">
        <f t="shared" si="0"/>
        <v>26.7</v>
      </c>
      <c r="N29" s="79">
        <f t="shared" si="0"/>
        <v>95.8</v>
      </c>
    </row>
    <row r="30" spans="1:14" s="21" customFormat="1" ht="24.95" customHeight="1" x14ac:dyDescent="0.2">
      <c r="A30" s="46">
        <v>21</v>
      </c>
      <c r="B30" s="47" t="s">
        <v>46</v>
      </c>
      <c r="C30" s="128">
        <v>1708615</v>
      </c>
      <c r="D30" s="128">
        <v>36469</v>
      </c>
      <c r="E30" s="128">
        <v>1745084</v>
      </c>
      <c r="F30" s="128">
        <v>65655</v>
      </c>
      <c r="G30" s="116"/>
      <c r="H30" s="128">
        <v>1698259</v>
      </c>
      <c r="I30" s="128">
        <v>10929</v>
      </c>
      <c r="J30" s="128">
        <v>1709188</v>
      </c>
      <c r="K30" s="128">
        <v>65589</v>
      </c>
      <c r="L30" s="77">
        <f t="shared" si="0"/>
        <v>99.4</v>
      </c>
      <c r="M30" s="78">
        <f t="shared" si="0"/>
        <v>30</v>
      </c>
      <c r="N30" s="79">
        <f t="shared" si="0"/>
        <v>97.9</v>
      </c>
    </row>
    <row r="31" spans="1:14" s="21" customFormat="1" ht="24.95" customHeight="1" x14ac:dyDescent="0.2">
      <c r="A31" s="46">
        <v>22</v>
      </c>
      <c r="B31" s="47" t="s">
        <v>47</v>
      </c>
      <c r="C31" s="128">
        <v>553901</v>
      </c>
      <c r="D31" s="128">
        <v>20964</v>
      </c>
      <c r="E31" s="128">
        <v>574865</v>
      </c>
      <c r="F31" s="128">
        <v>11211</v>
      </c>
      <c r="G31" s="116"/>
      <c r="H31" s="128">
        <v>547238</v>
      </c>
      <c r="I31" s="128">
        <v>5937</v>
      </c>
      <c r="J31" s="128">
        <v>553175</v>
      </c>
      <c r="K31" s="128">
        <v>11211</v>
      </c>
      <c r="L31" s="77">
        <f t="shared" si="0"/>
        <v>98.8</v>
      </c>
      <c r="M31" s="78">
        <f t="shared" si="0"/>
        <v>28.3</v>
      </c>
      <c r="N31" s="79">
        <f t="shared" si="0"/>
        <v>96.2</v>
      </c>
    </row>
    <row r="32" spans="1:14" s="21" customFormat="1" ht="24.95" customHeight="1" x14ac:dyDescent="0.2">
      <c r="A32" s="46">
        <v>23</v>
      </c>
      <c r="B32" s="47" t="s">
        <v>48</v>
      </c>
      <c r="C32" s="128">
        <v>1942772</v>
      </c>
      <c r="D32" s="128">
        <v>55107</v>
      </c>
      <c r="E32" s="128">
        <v>1997879</v>
      </c>
      <c r="F32" s="128">
        <v>39813</v>
      </c>
      <c r="G32" s="116"/>
      <c r="H32" s="128">
        <v>1926270</v>
      </c>
      <c r="I32" s="128">
        <v>16489</v>
      </c>
      <c r="J32" s="128">
        <v>1942759</v>
      </c>
      <c r="K32" s="128">
        <v>39686</v>
      </c>
      <c r="L32" s="77">
        <f t="shared" ref="L32:N36" si="2">IF(C32&gt;0,ROUND(H32/C32*100,1),"-")</f>
        <v>99.2</v>
      </c>
      <c r="M32" s="78">
        <f t="shared" si="2"/>
        <v>29.9</v>
      </c>
      <c r="N32" s="79">
        <f t="shared" si="2"/>
        <v>97.2</v>
      </c>
    </row>
    <row r="33" spans="1:14" s="21" customFormat="1" ht="24.95" customHeight="1" x14ac:dyDescent="0.2">
      <c r="A33" s="46">
        <v>24</v>
      </c>
      <c r="B33" s="47" t="s">
        <v>49</v>
      </c>
      <c r="C33" s="128">
        <v>1290848</v>
      </c>
      <c r="D33" s="128">
        <v>107509</v>
      </c>
      <c r="E33" s="128">
        <v>1398357</v>
      </c>
      <c r="F33" s="128">
        <v>24600</v>
      </c>
      <c r="G33" s="116"/>
      <c r="H33" s="128">
        <v>1265742</v>
      </c>
      <c r="I33" s="128">
        <v>29016</v>
      </c>
      <c r="J33" s="128">
        <v>1294758</v>
      </c>
      <c r="K33" s="128">
        <v>24059</v>
      </c>
      <c r="L33" s="77">
        <f t="shared" si="2"/>
        <v>98.1</v>
      </c>
      <c r="M33" s="78">
        <f t="shared" si="2"/>
        <v>27</v>
      </c>
      <c r="N33" s="79">
        <f t="shared" si="2"/>
        <v>92.6</v>
      </c>
    </row>
    <row r="34" spans="1:14" s="21" customFormat="1" ht="24.95" customHeight="1" x14ac:dyDescent="0.2">
      <c r="A34" s="46">
        <v>25</v>
      </c>
      <c r="B34" s="51" t="s">
        <v>340</v>
      </c>
      <c r="C34" s="128">
        <v>858875</v>
      </c>
      <c r="D34" s="128">
        <v>40339</v>
      </c>
      <c r="E34" s="128">
        <v>899214</v>
      </c>
      <c r="F34" s="128">
        <v>43858</v>
      </c>
      <c r="G34" s="116"/>
      <c r="H34" s="128">
        <v>848551</v>
      </c>
      <c r="I34" s="128">
        <v>10088</v>
      </c>
      <c r="J34" s="128">
        <v>858639</v>
      </c>
      <c r="K34" s="128">
        <v>43783</v>
      </c>
      <c r="L34" s="77">
        <f t="shared" si="2"/>
        <v>98.8</v>
      </c>
      <c r="M34" s="78">
        <f t="shared" si="2"/>
        <v>25</v>
      </c>
      <c r="N34" s="79">
        <f t="shared" si="2"/>
        <v>95.5</v>
      </c>
    </row>
    <row r="35" spans="1:14" s="21" customFormat="1" ht="24.95" customHeight="1" x14ac:dyDescent="0.2">
      <c r="A35" s="58"/>
      <c r="B35" s="59" t="s">
        <v>343</v>
      </c>
      <c r="C35" s="114">
        <f>SUM(C24:C34)</f>
        <v>17951712</v>
      </c>
      <c r="D35" s="114">
        <f>SUM(D24:D34)</f>
        <v>628272</v>
      </c>
      <c r="E35" s="114">
        <f>SUM(E24:E34)</f>
        <v>18579984</v>
      </c>
      <c r="F35" s="114">
        <f>SUM(F24:F34)</f>
        <v>1152957</v>
      </c>
      <c r="G35" s="119"/>
      <c r="H35" s="114">
        <f>SUM(H24:H34)</f>
        <v>17791191</v>
      </c>
      <c r="I35" s="114">
        <f>SUM(I24:I34)</f>
        <v>163272</v>
      </c>
      <c r="J35" s="114">
        <f>SUM(J24:J34)</f>
        <v>17954463</v>
      </c>
      <c r="K35" s="114">
        <f>SUM(K24:K34)</f>
        <v>1151288</v>
      </c>
      <c r="L35" s="86">
        <f t="shared" si="2"/>
        <v>99.1</v>
      </c>
      <c r="M35" s="87">
        <f t="shared" si="2"/>
        <v>26</v>
      </c>
      <c r="N35" s="88">
        <f t="shared" si="2"/>
        <v>96.6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3">SUM(C35,C23)</f>
        <v>139163335</v>
      </c>
      <c r="D36" s="89">
        <f t="shared" si="3"/>
        <v>6254837</v>
      </c>
      <c r="E36" s="89">
        <f t="shared" si="3"/>
        <v>145418172</v>
      </c>
      <c r="F36" s="89">
        <f t="shared" si="3"/>
        <v>6367914</v>
      </c>
      <c r="G36" s="120"/>
      <c r="H36" s="89">
        <f t="shared" si="3"/>
        <v>137564738</v>
      </c>
      <c r="I36" s="89">
        <f t="shared" si="3"/>
        <v>1673921</v>
      </c>
      <c r="J36" s="89">
        <f t="shared" si="3"/>
        <v>139238659</v>
      </c>
      <c r="K36" s="89">
        <f t="shared" si="3"/>
        <v>6347606</v>
      </c>
      <c r="L36" s="90">
        <f t="shared" si="2"/>
        <v>98.9</v>
      </c>
      <c r="M36" s="91">
        <f t="shared" si="2"/>
        <v>26.8</v>
      </c>
      <c r="N36" s="92">
        <f t="shared" si="2"/>
        <v>95.8</v>
      </c>
    </row>
    <row r="38" spans="1:14" x14ac:dyDescent="0.15">
      <c r="B38" s="1" t="s">
        <v>390</v>
      </c>
      <c r="C38" s="1">
        <v>139163335</v>
      </c>
      <c r="D38" s="1">
        <v>6254837</v>
      </c>
      <c r="E38" s="1">
        <v>145418172</v>
      </c>
      <c r="F38" s="1">
        <v>6367914</v>
      </c>
      <c r="G38" s="1">
        <v>0</v>
      </c>
      <c r="H38" s="1">
        <v>137564738</v>
      </c>
      <c r="I38" s="1">
        <v>1673921</v>
      </c>
      <c r="J38" s="1">
        <v>139238659</v>
      </c>
      <c r="K38" s="1">
        <v>6347606</v>
      </c>
    </row>
    <row r="39" spans="1:14" x14ac:dyDescent="0.15">
      <c r="B39" s="1" t="s">
        <v>392</v>
      </c>
      <c r="C39" s="1">
        <f>C36-C38</f>
        <v>0</v>
      </c>
      <c r="D39" s="1">
        <f t="shared" ref="D39:K39" si="4">D36-D38</f>
        <v>0</v>
      </c>
      <c r="E39" s="1">
        <f t="shared" si="4"/>
        <v>0</v>
      </c>
      <c r="F39" s="1">
        <f t="shared" si="4"/>
        <v>0</v>
      </c>
      <c r="G39" s="1">
        <f t="shared" si="4"/>
        <v>0</v>
      </c>
      <c r="H39" s="1">
        <f t="shared" si="4"/>
        <v>0</v>
      </c>
      <c r="I39" s="1">
        <f t="shared" si="4"/>
        <v>0</v>
      </c>
      <c r="J39" s="1">
        <f t="shared" si="4"/>
        <v>0</v>
      </c>
      <c r="K39" s="1">
        <f t="shared" si="4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IM39"/>
  <sheetViews>
    <sheetView view="pageBreakPreview" zoomScale="60" zoomScaleNormal="100" workbookViewId="0">
      <pane xSplit="2" ySplit="8" topLeftCell="C27" activePane="bottomRight" state="frozen"/>
      <selection activeCell="E14" sqref="E14"/>
      <selection pane="topRight" activeCell="E14" sqref="E14"/>
      <selection pane="bottomLeft" activeCell="E14" sqref="E14"/>
      <selection pane="bottomRight" activeCell="G23" sqref="G2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407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381</v>
      </c>
      <c r="D3" s="8" t="s">
        <v>385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326</v>
      </c>
      <c r="D8" s="41" t="s">
        <v>327</v>
      </c>
      <c r="E8" s="41" t="s">
        <v>328</v>
      </c>
      <c r="F8" s="41" t="s">
        <v>199</v>
      </c>
      <c r="G8" s="41" t="s">
        <v>200</v>
      </c>
      <c r="H8" s="41" t="s">
        <v>201</v>
      </c>
      <c r="I8" s="41" t="s">
        <v>202</v>
      </c>
      <c r="J8" s="41" t="s">
        <v>203</v>
      </c>
      <c r="K8" s="41" t="s">
        <v>204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93159078</v>
      </c>
      <c r="D9" s="130">
        <v>3368342</v>
      </c>
      <c r="E9" s="130">
        <v>96527420</v>
      </c>
      <c r="F9" s="130">
        <v>2089004</v>
      </c>
      <c r="G9" s="130">
        <v>0</v>
      </c>
      <c r="H9" s="130">
        <v>92260786</v>
      </c>
      <c r="I9" s="130">
        <v>1083278</v>
      </c>
      <c r="J9" s="130">
        <v>93344064</v>
      </c>
      <c r="K9" s="130">
        <v>2082737</v>
      </c>
      <c r="L9" s="72">
        <f t="shared" ref="L9:L31" si="0">IF(C9&gt;0,ROUND(H9/C9*100,1),"-")</f>
        <v>99</v>
      </c>
      <c r="M9" s="73">
        <f t="shared" ref="M9:M31" si="1">IF(D9&gt;0,ROUND(I9/D9*100,1),"-")</f>
        <v>32.200000000000003</v>
      </c>
      <c r="N9" s="74">
        <f t="shared" ref="N9:N31" si="2">IF(E9&gt;0,ROUND(J9/E9*100,1),"-")</f>
        <v>96.7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19850663</v>
      </c>
      <c r="D10" s="93">
        <v>1475329</v>
      </c>
      <c r="E10" s="93">
        <v>21325992</v>
      </c>
      <c r="F10" s="93">
        <v>270239</v>
      </c>
      <c r="G10" s="93">
        <v>0</v>
      </c>
      <c r="H10" s="93">
        <v>19540377</v>
      </c>
      <c r="I10" s="93">
        <v>334876</v>
      </c>
      <c r="J10" s="93">
        <v>19875253</v>
      </c>
      <c r="K10" s="93">
        <v>268888</v>
      </c>
      <c r="L10" s="77">
        <f t="shared" si="0"/>
        <v>98.4</v>
      </c>
      <c r="M10" s="78">
        <f t="shared" si="1"/>
        <v>22.7</v>
      </c>
      <c r="N10" s="79">
        <f t="shared" si="2"/>
        <v>93.2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22191797</v>
      </c>
      <c r="D11" s="93">
        <v>1471304</v>
      </c>
      <c r="E11" s="93">
        <v>23663101</v>
      </c>
      <c r="F11" s="93">
        <v>365973</v>
      </c>
      <c r="G11" s="93">
        <v>0</v>
      </c>
      <c r="H11" s="93">
        <v>21845160</v>
      </c>
      <c r="I11" s="93">
        <v>216597</v>
      </c>
      <c r="J11" s="93">
        <v>22061757</v>
      </c>
      <c r="K11" s="93">
        <v>364537</v>
      </c>
      <c r="L11" s="77">
        <f t="shared" si="0"/>
        <v>98.4</v>
      </c>
      <c r="M11" s="78">
        <f t="shared" si="1"/>
        <v>14.7</v>
      </c>
      <c r="N11" s="79">
        <f t="shared" si="2"/>
        <v>93.2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18046804</v>
      </c>
      <c r="D12" s="93">
        <v>473466</v>
      </c>
      <c r="E12" s="93">
        <v>18520270</v>
      </c>
      <c r="F12" s="93">
        <v>332393</v>
      </c>
      <c r="G12" s="93">
        <v>0</v>
      </c>
      <c r="H12" s="93">
        <v>17884007</v>
      </c>
      <c r="I12" s="93">
        <v>112330</v>
      </c>
      <c r="J12" s="93">
        <v>17996337</v>
      </c>
      <c r="K12" s="93">
        <v>331793</v>
      </c>
      <c r="L12" s="77">
        <f t="shared" si="0"/>
        <v>99.1</v>
      </c>
      <c r="M12" s="78">
        <f t="shared" si="1"/>
        <v>23.7</v>
      </c>
      <c r="N12" s="79">
        <f t="shared" si="2"/>
        <v>97.2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14483060</v>
      </c>
      <c r="D13" s="93">
        <v>942900</v>
      </c>
      <c r="E13" s="93">
        <v>15425960</v>
      </c>
      <c r="F13" s="93">
        <v>241656</v>
      </c>
      <c r="G13" s="93">
        <v>0</v>
      </c>
      <c r="H13" s="93">
        <v>14232278</v>
      </c>
      <c r="I13" s="93">
        <v>205421</v>
      </c>
      <c r="J13" s="93">
        <v>14437699</v>
      </c>
      <c r="K13" s="93">
        <v>240206</v>
      </c>
      <c r="L13" s="77">
        <f t="shared" si="0"/>
        <v>98.3</v>
      </c>
      <c r="M13" s="78">
        <f t="shared" si="1"/>
        <v>21.8</v>
      </c>
      <c r="N13" s="79">
        <f t="shared" si="2"/>
        <v>93.6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13546735</v>
      </c>
      <c r="D14" s="93">
        <v>970293</v>
      </c>
      <c r="E14" s="93">
        <v>14517028</v>
      </c>
      <c r="F14" s="93">
        <v>180396</v>
      </c>
      <c r="G14" s="93">
        <v>0</v>
      </c>
      <c r="H14" s="93">
        <v>13223273</v>
      </c>
      <c r="I14" s="93">
        <v>310364</v>
      </c>
      <c r="J14" s="93">
        <v>13533637</v>
      </c>
      <c r="K14" s="93">
        <v>179133</v>
      </c>
      <c r="L14" s="77">
        <f t="shared" si="0"/>
        <v>97.6</v>
      </c>
      <c r="M14" s="78">
        <f t="shared" si="1"/>
        <v>32</v>
      </c>
      <c r="N14" s="79">
        <f t="shared" si="2"/>
        <v>93.2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28505413</v>
      </c>
      <c r="D15" s="93">
        <v>2150783</v>
      </c>
      <c r="E15" s="93">
        <v>30656196</v>
      </c>
      <c r="F15" s="93">
        <v>603522</v>
      </c>
      <c r="G15" s="93">
        <v>0</v>
      </c>
      <c r="H15" s="93">
        <v>28038392</v>
      </c>
      <c r="I15" s="93">
        <v>418151</v>
      </c>
      <c r="J15" s="93">
        <v>28456543</v>
      </c>
      <c r="K15" s="93">
        <v>601107</v>
      </c>
      <c r="L15" s="77">
        <f t="shared" si="0"/>
        <v>98.4</v>
      </c>
      <c r="M15" s="78">
        <f t="shared" si="1"/>
        <v>19.399999999999999</v>
      </c>
      <c r="N15" s="79">
        <f t="shared" si="2"/>
        <v>92.8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12973752</v>
      </c>
      <c r="D16" s="93">
        <v>863734</v>
      </c>
      <c r="E16" s="93">
        <v>13837486</v>
      </c>
      <c r="F16" s="93">
        <v>218255</v>
      </c>
      <c r="G16" s="93">
        <v>0</v>
      </c>
      <c r="H16" s="93">
        <v>12810873</v>
      </c>
      <c r="I16" s="93">
        <v>176821</v>
      </c>
      <c r="J16" s="93">
        <v>12987694</v>
      </c>
      <c r="K16" s="93">
        <v>217818</v>
      </c>
      <c r="L16" s="77">
        <f t="shared" si="0"/>
        <v>98.7</v>
      </c>
      <c r="M16" s="78">
        <f t="shared" si="1"/>
        <v>20.5</v>
      </c>
      <c r="N16" s="79">
        <f t="shared" si="2"/>
        <v>93.9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10633604</v>
      </c>
      <c r="D17" s="93">
        <v>481381</v>
      </c>
      <c r="E17" s="93">
        <v>11114985</v>
      </c>
      <c r="F17" s="93">
        <v>167184</v>
      </c>
      <c r="G17" s="93">
        <v>0</v>
      </c>
      <c r="H17" s="93">
        <v>10526174</v>
      </c>
      <c r="I17" s="93">
        <v>145500</v>
      </c>
      <c r="J17" s="93">
        <v>10671674</v>
      </c>
      <c r="K17" s="93">
        <v>167143</v>
      </c>
      <c r="L17" s="77">
        <f>IF(C17&gt;0,ROUND(H17/C17*100,1),"-")</f>
        <v>99</v>
      </c>
      <c r="M17" s="78">
        <f>IF(D17&gt;0,ROUND(I17/D17*100,1),"-")</f>
        <v>30.2</v>
      </c>
      <c r="N17" s="79">
        <f>IF(E17&gt;0,ROUND(J17/E17*100,1),"-")</f>
        <v>96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4560628</v>
      </c>
      <c r="D18" s="93">
        <v>313520</v>
      </c>
      <c r="E18" s="93">
        <v>4874148</v>
      </c>
      <c r="F18" s="93">
        <v>57465</v>
      </c>
      <c r="G18" s="93">
        <v>0</v>
      </c>
      <c r="H18" s="93">
        <v>4501924</v>
      </c>
      <c r="I18" s="93">
        <v>89063</v>
      </c>
      <c r="J18" s="93">
        <v>4590987</v>
      </c>
      <c r="K18" s="93">
        <v>57311</v>
      </c>
      <c r="L18" s="77">
        <f t="shared" si="0"/>
        <v>98.7</v>
      </c>
      <c r="M18" s="78">
        <f t="shared" si="1"/>
        <v>28.4</v>
      </c>
      <c r="N18" s="79">
        <f t="shared" si="2"/>
        <v>94.2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19532751</v>
      </c>
      <c r="D19" s="93">
        <v>1660817</v>
      </c>
      <c r="E19" s="93">
        <v>21193568</v>
      </c>
      <c r="F19" s="93">
        <v>419908</v>
      </c>
      <c r="G19" s="93">
        <v>0</v>
      </c>
      <c r="H19" s="93">
        <v>19220481</v>
      </c>
      <c r="I19" s="93">
        <v>344969</v>
      </c>
      <c r="J19" s="93">
        <v>19565450</v>
      </c>
      <c r="K19" s="93">
        <v>418228</v>
      </c>
      <c r="L19" s="77">
        <f t="shared" si="0"/>
        <v>98.4</v>
      </c>
      <c r="M19" s="78">
        <f t="shared" si="1"/>
        <v>20.8</v>
      </c>
      <c r="N19" s="79">
        <f t="shared" si="2"/>
        <v>92.3</v>
      </c>
    </row>
    <row r="20" spans="1:14" s="21" customFormat="1" ht="24.95" customHeight="1" x14ac:dyDescent="0.2">
      <c r="A20" s="46">
        <v>12</v>
      </c>
      <c r="B20" s="49" t="s">
        <v>207</v>
      </c>
      <c r="C20" s="93">
        <v>6994610</v>
      </c>
      <c r="D20" s="93">
        <v>411590</v>
      </c>
      <c r="E20" s="93">
        <v>7406200</v>
      </c>
      <c r="F20" s="93">
        <v>113822</v>
      </c>
      <c r="G20" s="93">
        <v>0</v>
      </c>
      <c r="H20" s="93">
        <v>6937192</v>
      </c>
      <c r="I20" s="93">
        <v>123121</v>
      </c>
      <c r="J20" s="93">
        <v>7060313</v>
      </c>
      <c r="K20" s="93">
        <v>113688</v>
      </c>
      <c r="L20" s="80">
        <f t="shared" si="0"/>
        <v>99.2</v>
      </c>
      <c r="M20" s="81">
        <f t="shared" si="1"/>
        <v>29.9</v>
      </c>
      <c r="N20" s="82">
        <f t="shared" si="2"/>
        <v>95.3</v>
      </c>
    </row>
    <row r="21" spans="1:14" s="21" customFormat="1" ht="24.95" customHeight="1" x14ac:dyDescent="0.2">
      <c r="A21" s="62">
        <v>13</v>
      </c>
      <c r="B21" s="47" t="s">
        <v>338</v>
      </c>
      <c r="C21" s="93">
        <v>3323376</v>
      </c>
      <c r="D21" s="93">
        <v>544587</v>
      </c>
      <c r="E21" s="93">
        <v>3867963</v>
      </c>
      <c r="F21" s="93">
        <v>48495</v>
      </c>
      <c r="G21" s="93">
        <v>0</v>
      </c>
      <c r="H21" s="93">
        <v>3252161</v>
      </c>
      <c r="I21" s="93">
        <v>46529</v>
      </c>
      <c r="J21" s="93">
        <v>3298690</v>
      </c>
      <c r="K21" s="93">
        <v>47404</v>
      </c>
      <c r="L21" s="80">
        <f t="shared" ref="L21:N22" si="3">IF(C21&gt;0,ROUND(H21/C21*100,1),"-")</f>
        <v>97.9</v>
      </c>
      <c r="M21" s="81">
        <f t="shared" si="3"/>
        <v>8.5</v>
      </c>
      <c r="N21" s="82">
        <f t="shared" si="3"/>
        <v>85.3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9594524</v>
      </c>
      <c r="D22" s="94">
        <v>374404</v>
      </c>
      <c r="E22" s="94">
        <v>9968928</v>
      </c>
      <c r="F22" s="94">
        <v>106645</v>
      </c>
      <c r="G22" s="94">
        <v>0</v>
      </c>
      <c r="H22" s="94">
        <v>9517734</v>
      </c>
      <c r="I22" s="94">
        <v>90632</v>
      </c>
      <c r="J22" s="94">
        <v>9608366</v>
      </c>
      <c r="K22" s="94">
        <v>106325</v>
      </c>
      <c r="L22" s="80">
        <f t="shared" si="3"/>
        <v>99.2</v>
      </c>
      <c r="M22" s="81">
        <f t="shared" si="3"/>
        <v>24.2</v>
      </c>
      <c r="N22" s="82">
        <f t="shared" si="3"/>
        <v>96.4</v>
      </c>
    </row>
    <row r="23" spans="1:14" s="21" customFormat="1" ht="24.95" customHeight="1" x14ac:dyDescent="0.2">
      <c r="A23" s="58"/>
      <c r="B23" s="59" t="s">
        <v>342</v>
      </c>
      <c r="C23" s="85">
        <f>SUM(C9:C22)</f>
        <v>277396795</v>
      </c>
      <c r="D23" s="85">
        <f>SUM(D9:D22)</f>
        <v>15502450</v>
      </c>
      <c r="E23" s="85">
        <f>SUM(E9:E22)</f>
        <v>292899245</v>
      </c>
      <c r="F23" s="85">
        <f>SUM(F9:F22)</f>
        <v>5214957</v>
      </c>
      <c r="G23" s="85">
        <f>SUM(G9:G22)</f>
        <v>0</v>
      </c>
      <c r="H23" s="85">
        <f>SUM(H9:H22)</f>
        <v>273790812</v>
      </c>
      <c r="I23" s="85">
        <f>SUM(I9:I22)</f>
        <v>3697652</v>
      </c>
      <c r="J23" s="85">
        <f>SUM(J9:J22)</f>
        <v>277488464</v>
      </c>
      <c r="K23" s="85">
        <f>SUM(K9:K22)</f>
        <v>5196318</v>
      </c>
      <c r="L23" s="86">
        <f t="shared" si="0"/>
        <v>98.7</v>
      </c>
      <c r="M23" s="87">
        <f t="shared" si="1"/>
        <v>23.9</v>
      </c>
      <c r="N23" s="88">
        <f t="shared" si="2"/>
        <v>94.7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8557609</v>
      </c>
      <c r="D24" s="71">
        <v>215604</v>
      </c>
      <c r="E24" s="71">
        <v>8773213</v>
      </c>
      <c r="F24" s="71">
        <v>629000</v>
      </c>
      <c r="G24" s="71">
        <v>0</v>
      </c>
      <c r="H24" s="71">
        <v>8483786</v>
      </c>
      <c r="I24" s="71">
        <v>39353</v>
      </c>
      <c r="J24" s="71">
        <v>8523139</v>
      </c>
      <c r="K24" s="71">
        <v>628869</v>
      </c>
      <c r="L24" s="72">
        <f t="shared" si="0"/>
        <v>99.1</v>
      </c>
      <c r="M24" s="73">
        <f t="shared" si="1"/>
        <v>18.3</v>
      </c>
      <c r="N24" s="74">
        <f t="shared" si="2"/>
        <v>97.1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2426526</v>
      </c>
      <c r="D25" s="76">
        <v>267963</v>
      </c>
      <c r="E25" s="76">
        <v>2694489</v>
      </c>
      <c r="F25" s="76">
        <v>22466</v>
      </c>
      <c r="G25" s="76">
        <v>0</v>
      </c>
      <c r="H25" s="76">
        <v>2383533</v>
      </c>
      <c r="I25" s="76">
        <v>45902</v>
      </c>
      <c r="J25" s="76">
        <v>2429435</v>
      </c>
      <c r="K25" s="76">
        <v>22285</v>
      </c>
      <c r="L25" s="77">
        <f t="shared" si="0"/>
        <v>98.2</v>
      </c>
      <c r="M25" s="78">
        <f t="shared" si="1"/>
        <v>17.100000000000001</v>
      </c>
      <c r="N25" s="79">
        <f t="shared" si="2"/>
        <v>90.2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1561994</v>
      </c>
      <c r="D26" s="76">
        <v>82072</v>
      </c>
      <c r="E26" s="76">
        <v>1644066</v>
      </c>
      <c r="F26" s="76">
        <v>5790</v>
      </c>
      <c r="G26" s="76">
        <v>0</v>
      </c>
      <c r="H26" s="76">
        <v>1535294</v>
      </c>
      <c r="I26" s="76">
        <v>17116</v>
      </c>
      <c r="J26" s="76">
        <v>1552410</v>
      </c>
      <c r="K26" s="76">
        <v>5790</v>
      </c>
      <c r="L26" s="77">
        <f t="shared" si="0"/>
        <v>98.3</v>
      </c>
      <c r="M26" s="78">
        <f t="shared" si="1"/>
        <v>20.9</v>
      </c>
      <c r="N26" s="79">
        <f t="shared" si="2"/>
        <v>94.4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2466409</v>
      </c>
      <c r="D27" s="76">
        <v>114595</v>
      </c>
      <c r="E27" s="76">
        <v>2581004</v>
      </c>
      <c r="F27" s="76">
        <v>138053</v>
      </c>
      <c r="G27" s="76">
        <v>0</v>
      </c>
      <c r="H27" s="76">
        <v>2449081</v>
      </c>
      <c r="I27" s="76">
        <v>14865</v>
      </c>
      <c r="J27" s="76">
        <v>2463946</v>
      </c>
      <c r="K27" s="76">
        <v>138053</v>
      </c>
      <c r="L27" s="77">
        <f t="shared" si="0"/>
        <v>99.3</v>
      </c>
      <c r="M27" s="78">
        <f t="shared" si="1"/>
        <v>13</v>
      </c>
      <c r="N27" s="79">
        <f t="shared" si="2"/>
        <v>95.5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4627729</v>
      </c>
      <c r="D28" s="76">
        <v>147354</v>
      </c>
      <c r="E28" s="76">
        <v>4775083</v>
      </c>
      <c r="F28" s="76">
        <v>95232</v>
      </c>
      <c r="G28" s="76">
        <v>0</v>
      </c>
      <c r="H28" s="76">
        <v>4600526</v>
      </c>
      <c r="I28" s="76">
        <v>31700</v>
      </c>
      <c r="J28" s="76">
        <v>4632226</v>
      </c>
      <c r="K28" s="76">
        <v>95137</v>
      </c>
      <c r="L28" s="77">
        <f t="shared" si="0"/>
        <v>99.4</v>
      </c>
      <c r="M28" s="78">
        <f t="shared" si="1"/>
        <v>21.5</v>
      </c>
      <c r="N28" s="79">
        <f t="shared" si="2"/>
        <v>97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5174513</v>
      </c>
      <c r="D29" s="76">
        <v>332456</v>
      </c>
      <c r="E29" s="76">
        <v>5506969</v>
      </c>
      <c r="F29" s="76">
        <v>77279</v>
      </c>
      <c r="G29" s="76">
        <v>0</v>
      </c>
      <c r="H29" s="76">
        <v>5098046</v>
      </c>
      <c r="I29" s="76">
        <v>71276</v>
      </c>
      <c r="J29" s="76">
        <v>5169322</v>
      </c>
      <c r="K29" s="76">
        <v>76826</v>
      </c>
      <c r="L29" s="77">
        <f t="shared" si="0"/>
        <v>98.5</v>
      </c>
      <c r="M29" s="78">
        <f t="shared" si="1"/>
        <v>21.4</v>
      </c>
      <c r="N29" s="79">
        <f t="shared" si="2"/>
        <v>93.9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3700303</v>
      </c>
      <c r="D30" s="76">
        <v>86988</v>
      </c>
      <c r="E30" s="76">
        <v>3787291</v>
      </c>
      <c r="F30" s="76">
        <v>65655</v>
      </c>
      <c r="G30" s="76">
        <v>0</v>
      </c>
      <c r="H30" s="76">
        <v>3677043</v>
      </c>
      <c r="I30" s="76">
        <v>16762</v>
      </c>
      <c r="J30" s="76">
        <v>3693805</v>
      </c>
      <c r="K30" s="76">
        <v>65589</v>
      </c>
      <c r="L30" s="77">
        <f t="shared" si="0"/>
        <v>99.4</v>
      </c>
      <c r="M30" s="78">
        <f t="shared" si="1"/>
        <v>19.3</v>
      </c>
      <c r="N30" s="79">
        <f t="shared" si="2"/>
        <v>97.5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1489799</v>
      </c>
      <c r="D31" s="76">
        <v>76730</v>
      </c>
      <c r="E31" s="76">
        <v>1566529</v>
      </c>
      <c r="F31" s="76">
        <v>11211</v>
      </c>
      <c r="G31" s="76">
        <v>0</v>
      </c>
      <c r="H31" s="76">
        <v>1473798</v>
      </c>
      <c r="I31" s="76">
        <v>19382</v>
      </c>
      <c r="J31" s="76">
        <v>1493180</v>
      </c>
      <c r="K31" s="76">
        <v>11211</v>
      </c>
      <c r="L31" s="77">
        <f t="shared" si="0"/>
        <v>98.9</v>
      </c>
      <c r="M31" s="78">
        <f t="shared" si="1"/>
        <v>25.3</v>
      </c>
      <c r="N31" s="79">
        <f t="shared" si="2"/>
        <v>95.3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4358605</v>
      </c>
      <c r="D32" s="76">
        <v>116139</v>
      </c>
      <c r="E32" s="76">
        <v>4474744</v>
      </c>
      <c r="F32" s="76">
        <v>39813</v>
      </c>
      <c r="G32" s="76">
        <v>0</v>
      </c>
      <c r="H32" s="76">
        <v>4319636</v>
      </c>
      <c r="I32" s="76">
        <v>36899</v>
      </c>
      <c r="J32" s="76">
        <v>4356535</v>
      </c>
      <c r="K32" s="76">
        <v>39686</v>
      </c>
      <c r="L32" s="77">
        <f t="shared" ref="L32:N36" si="4">IF(C32&gt;0,ROUND(H32/C32*100,1),"-")</f>
        <v>99.1</v>
      </c>
      <c r="M32" s="78">
        <f t="shared" si="4"/>
        <v>31.8</v>
      </c>
      <c r="N32" s="79">
        <f t="shared" si="4"/>
        <v>97.4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5178464</v>
      </c>
      <c r="D33" s="76">
        <v>507554</v>
      </c>
      <c r="E33" s="76">
        <v>5686018</v>
      </c>
      <c r="F33" s="76">
        <v>24600</v>
      </c>
      <c r="G33" s="76">
        <v>0</v>
      </c>
      <c r="H33" s="76">
        <v>5060260</v>
      </c>
      <c r="I33" s="76">
        <v>99589</v>
      </c>
      <c r="J33" s="76">
        <v>5159849</v>
      </c>
      <c r="K33" s="76">
        <v>24059</v>
      </c>
      <c r="L33" s="77">
        <f t="shared" si="4"/>
        <v>97.7</v>
      </c>
      <c r="M33" s="78">
        <f t="shared" si="4"/>
        <v>19.600000000000001</v>
      </c>
      <c r="N33" s="79">
        <f t="shared" si="4"/>
        <v>90.7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2141248</v>
      </c>
      <c r="D34" s="76">
        <v>159245</v>
      </c>
      <c r="E34" s="76">
        <v>2300493</v>
      </c>
      <c r="F34" s="76">
        <v>43858</v>
      </c>
      <c r="G34" s="76">
        <v>0</v>
      </c>
      <c r="H34" s="76">
        <v>2102435</v>
      </c>
      <c r="I34" s="76">
        <v>25562</v>
      </c>
      <c r="J34" s="76">
        <v>2127997</v>
      </c>
      <c r="K34" s="76">
        <v>43783</v>
      </c>
      <c r="L34" s="77">
        <f t="shared" si="4"/>
        <v>98.2</v>
      </c>
      <c r="M34" s="78">
        <f t="shared" si="4"/>
        <v>16.100000000000001</v>
      </c>
      <c r="N34" s="79">
        <f t="shared" si="4"/>
        <v>92.5</v>
      </c>
    </row>
    <row r="35" spans="1:14" s="21" customFormat="1" ht="24.95" customHeight="1" x14ac:dyDescent="0.2">
      <c r="A35" s="58"/>
      <c r="B35" s="59" t="s">
        <v>341</v>
      </c>
      <c r="C35" s="85">
        <f>SUM(C24:C34)</f>
        <v>41683199</v>
      </c>
      <c r="D35" s="85">
        <f>SUM(D24:D34)</f>
        <v>2106700</v>
      </c>
      <c r="E35" s="85">
        <f>SUM(E24:E34)</f>
        <v>43789899</v>
      </c>
      <c r="F35" s="85">
        <f>SUM(F24:F34)</f>
        <v>1152957</v>
      </c>
      <c r="G35" s="85">
        <f>SUM(G24:G34)</f>
        <v>0</v>
      </c>
      <c r="H35" s="85">
        <f>SUM(H24:H34)</f>
        <v>41183438</v>
      </c>
      <c r="I35" s="85">
        <f>SUM(I24:I34)</f>
        <v>418406</v>
      </c>
      <c r="J35" s="85">
        <f>SUM(J24:J34)</f>
        <v>41601844</v>
      </c>
      <c r="K35" s="85">
        <f>SUM(K24:K34)</f>
        <v>1151288</v>
      </c>
      <c r="L35" s="86">
        <f t="shared" si="4"/>
        <v>98.8</v>
      </c>
      <c r="M35" s="87">
        <f t="shared" si="4"/>
        <v>19.899999999999999</v>
      </c>
      <c r="N35" s="88">
        <f t="shared" si="4"/>
        <v>95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5">SUM(C35,C23)</f>
        <v>319079994</v>
      </c>
      <c r="D36" s="89">
        <f t="shared" si="5"/>
        <v>17609150</v>
      </c>
      <c r="E36" s="89">
        <f t="shared" si="5"/>
        <v>336689144</v>
      </c>
      <c r="F36" s="89">
        <f t="shared" si="5"/>
        <v>6367914</v>
      </c>
      <c r="G36" s="89">
        <f t="shared" si="5"/>
        <v>0</v>
      </c>
      <c r="H36" s="89">
        <f t="shared" si="5"/>
        <v>314974250</v>
      </c>
      <c r="I36" s="89">
        <f t="shared" si="5"/>
        <v>4116058</v>
      </c>
      <c r="J36" s="89">
        <f t="shared" si="5"/>
        <v>319090308</v>
      </c>
      <c r="K36" s="89">
        <f t="shared" si="5"/>
        <v>6347606</v>
      </c>
      <c r="L36" s="90">
        <f t="shared" si="4"/>
        <v>98.7</v>
      </c>
      <c r="M36" s="91">
        <f t="shared" si="4"/>
        <v>23.4</v>
      </c>
      <c r="N36" s="92">
        <f t="shared" si="4"/>
        <v>94.8</v>
      </c>
    </row>
    <row r="38" spans="1:14" x14ac:dyDescent="0.15">
      <c r="B38" s="1" t="s">
        <v>389</v>
      </c>
      <c r="C38" s="1">
        <v>319079994</v>
      </c>
      <c r="D38" s="1">
        <v>17609150</v>
      </c>
      <c r="E38" s="1">
        <v>336689144</v>
      </c>
      <c r="F38" s="1">
        <v>6367914</v>
      </c>
      <c r="G38" s="1">
        <v>0</v>
      </c>
      <c r="H38" s="1">
        <v>314974250</v>
      </c>
      <c r="I38" s="1">
        <v>4116058</v>
      </c>
      <c r="J38" s="1">
        <v>319090308</v>
      </c>
      <c r="K38" s="1">
        <v>6347606</v>
      </c>
    </row>
    <row r="39" spans="1:14" x14ac:dyDescent="0.15">
      <c r="B39" s="1" t="s">
        <v>391</v>
      </c>
      <c r="C39" s="1">
        <f>C36-C38</f>
        <v>0</v>
      </c>
      <c r="D39" s="1">
        <f t="shared" ref="D39:K39" si="6">D36-D38</f>
        <v>0</v>
      </c>
      <c r="E39" s="1">
        <f t="shared" si="6"/>
        <v>0</v>
      </c>
      <c r="F39" s="1">
        <f t="shared" si="6"/>
        <v>0</v>
      </c>
      <c r="G39" s="1">
        <f t="shared" si="6"/>
        <v>0</v>
      </c>
      <c r="H39" s="1">
        <f t="shared" si="6"/>
        <v>0</v>
      </c>
      <c r="I39" s="1">
        <f t="shared" si="6"/>
        <v>0</v>
      </c>
      <c r="J39" s="1">
        <f t="shared" si="6"/>
        <v>0</v>
      </c>
      <c r="K39" s="1">
        <f t="shared" si="6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G26" sqref="G26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382</v>
      </c>
      <c r="D3" s="8" t="s">
        <v>183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329</v>
      </c>
      <c r="D8" s="41" t="s">
        <v>330</v>
      </c>
      <c r="E8" s="41" t="s">
        <v>331</v>
      </c>
      <c r="F8" s="41" t="s">
        <v>332</v>
      </c>
      <c r="G8" s="41" t="s">
        <v>333</v>
      </c>
      <c r="H8" s="41" t="s">
        <v>334</v>
      </c>
      <c r="I8" s="41" t="s">
        <v>335</v>
      </c>
      <c r="J8" s="41" t="s">
        <v>336</v>
      </c>
      <c r="K8" s="41" t="s">
        <v>337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11710248</v>
      </c>
      <c r="D9" s="130">
        <v>3975519</v>
      </c>
      <c r="E9" s="130">
        <v>15685767</v>
      </c>
      <c r="F9" s="115"/>
      <c r="G9" s="115"/>
      <c r="H9" s="130">
        <v>10233199</v>
      </c>
      <c r="I9" s="130">
        <v>930540</v>
      </c>
      <c r="J9" s="130">
        <v>11163739</v>
      </c>
      <c r="K9" s="115"/>
      <c r="L9" s="72">
        <f t="shared" ref="L9:N31" si="0">IF(C9&gt;0,ROUND(H9/C9*100,1),"-")</f>
        <v>87.4</v>
      </c>
      <c r="M9" s="73">
        <f t="shared" si="0"/>
        <v>23.4</v>
      </c>
      <c r="N9" s="74">
        <f t="shared" si="0"/>
        <v>71.2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3536495</v>
      </c>
      <c r="D10" s="93">
        <v>1452289</v>
      </c>
      <c r="E10" s="93">
        <v>4988784</v>
      </c>
      <c r="F10" s="116"/>
      <c r="G10" s="116"/>
      <c r="H10" s="93">
        <v>3193670</v>
      </c>
      <c r="I10" s="93">
        <v>302324</v>
      </c>
      <c r="J10" s="93">
        <v>3495994</v>
      </c>
      <c r="K10" s="116"/>
      <c r="L10" s="77">
        <f t="shared" si="0"/>
        <v>90.3</v>
      </c>
      <c r="M10" s="78">
        <f t="shared" si="0"/>
        <v>20.8</v>
      </c>
      <c r="N10" s="79">
        <f t="shared" si="0"/>
        <v>70.099999999999994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4911355</v>
      </c>
      <c r="D11" s="93">
        <v>1724637</v>
      </c>
      <c r="E11" s="93">
        <v>6635992</v>
      </c>
      <c r="F11" s="116"/>
      <c r="G11" s="116"/>
      <c r="H11" s="93">
        <v>4319138</v>
      </c>
      <c r="I11" s="93">
        <v>313386</v>
      </c>
      <c r="J11" s="93">
        <v>4632524</v>
      </c>
      <c r="K11" s="116"/>
      <c r="L11" s="77">
        <f t="shared" si="0"/>
        <v>87.9</v>
      </c>
      <c r="M11" s="78">
        <f t="shared" si="0"/>
        <v>18.2</v>
      </c>
      <c r="N11" s="79">
        <f t="shared" si="0"/>
        <v>69.8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3104384</v>
      </c>
      <c r="D12" s="93">
        <v>716433</v>
      </c>
      <c r="E12" s="93">
        <v>3820817</v>
      </c>
      <c r="F12" s="116"/>
      <c r="G12" s="116"/>
      <c r="H12" s="93">
        <v>2881959</v>
      </c>
      <c r="I12" s="93">
        <v>187613</v>
      </c>
      <c r="J12" s="93">
        <v>3069572</v>
      </c>
      <c r="K12" s="116"/>
      <c r="L12" s="77">
        <f t="shared" si="0"/>
        <v>92.8</v>
      </c>
      <c r="M12" s="78">
        <f t="shared" si="0"/>
        <v>26.2</v>
      </c>
      <c r="N12" s="79">
        <f t="shared" si="0"/>
        <v>80.3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2954703</v>
      </c>
      <c r="D13" s="93">
        <v>1172695</v>
      </c>
      <c r="E13" s="93">
        <v>4127398</v>
      </c>
      <c r="F13" s="116"/>
      <c r="G13" s="116"/>
      <c r="H13" s="93">
        <v>2645174</v>
      </c>
      <c r="I13" s="93">
        <v>295060</v>
      </c>
      <c r="J13" s="93">
        <v>2940234</v>
      </c>
      <c r="K13" s="116"/>
      <c r="L13" s="77">
        <f t="shared" si="0"/>
        <v>89.5</v>
      </c>
      <c r="M13" s="78">
        <f t="shared" si="0"/>
        <v>25.2</v>
      </c>
      <c r="N13" s="79">
        <f t="shared" si="0"/>
        <v>71.2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2049585</v>
      </c>
      <c r="D14" s="93">
        <v>900183</v>
      </c>
      <c r="E14" s="93">
        <v>2949768</v>
      </c>
      <c r="F14" s="116"/>
      <c r="G14" s="116"/>
      <c r="H14" s="93">
        <v>1841932</v>
      </c>
      <c r="I14" s="93">
        <v>233403</v>
      </c>
      <c r="J14" s="93">
        <v>2075335</v>
      </c>
      <c r="K14" s="116"/>
      <c r="L14" s="77">
        <f t="shared" si="0"/>
        <v>89.9</v>
      </c>
      <c r="M14" s="78">
        <f t="shared" si="0"/>
        <v>25.9</v>
      </c>
      <c r="N14" s="79">
        <f t="shared" si="0"/>
        <v>70.400000000000006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4432381</v>
      </c>
      <c r="D15" s="93">
        <v>1972327</v>
      </c>
      <c r="E15" s="93">
        <v>6404708</v>
      </c>
      <c r="F15" s="116"/>
      <c r="G15" s="116"/>
      <c r="H15" s="93">
        <v>3928320</v>
      </c>
      <c r="I15" s="93">
        <v>341218</v>
      </c>
      <c r="J15" s="93">
        <v>4269538</v>
      </c>
      <c r="K15" s="116"/>
      <c r="L15" s="77">
        <f t="shared" si="0"/>
        <v>88.6</v>
      </c>
      <c r="M15" s="78">
        <f t="shared" si="0"/>
        <v>17.3</v>
      </c>
      <c r="N15" s="79">
        <f t="shared" si="0"/>
        <v>66.7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2387544</v>
      </c>
      <c r="D16" s="93">
        <v>872661</v>
      </c>
      <c r="E16" s="93">
        <v>3260205</v>
      </c>
      <c r="F16" s="116"/>
      <c r="G16" s="116"/>
      <c r="H16" s="93">
        <v>2200201</v>
      </c>
      <c r="I16" s="93">
        <v>175121</v>
      </c>
      <c r="J16" s="93">
        <v>2375322</v>
      </c>
      <c r="K16" s="116"/>
      <c r="L16" s="77">
        <f t="shared" si="0"/>
        <v>92.2</v>
      </c>
      <c r="M16" s="78">
        <f t="shared" si="0"/>
        <v>20.100000000000001</v>
      </c>
      <c r="N16" s="79">
        <f t="shared" si="0"/>
        <v>72.900000000000006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1840181</v>
      </c>
      <c r="D17" s="93">
        <v>569362</v>
      </c>
      <c r="E17" s="93">
        <v>2409543</v>
      </c>
      <c r="F17" s="116"/>
      <c r="G17" s="116"/>
      <c r="H17" s="93">
        <v>1721891</v>
      </c>
      <c r="I17" s="93">
        <v>179884</v>
      </c>
      <c r="J17" s="93">
        <v>1901775</v>
      </c>
      <c r="K17" s="116"/>
      <c r="L17" s="77">
        <f>IF(C17&gt;0,ROUND(H17/C17*100,1),"-")</f>
        <v>93.6</v>
      </c>
      <c r="M17" s="78">
        <f>IF(D17&gt;0,ROUND(I17/D17*100,1),"-")</f>
        <v>31.6</v>
      </c>
      <c r="N17" s="79">
        <f>IF(E17&gt;0,ROUND(J17/E17*100,1),"-")</f>
        <v>78.900000000000006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847924</v>
      </c>
      <c r="D18" s="93">
        <v>352224</v>
      </c>
      <c r="E18" s="93">
        <v>1200148</v>
      </c>
      <c r="F18" s="116"/>
      <c r="G18" s="116"/>
      <c r="H18" s="93">
        <v>782320</v>
      </c>
      <c r="I18" s="93">
        <v>66403</v>
      </c>
      <c r="J18" s="93">
        <v>848723</v>
      </c>
      <c r="K18" s="116"/>
      <c r="L18" s="77">
        <f t="shared" si="0"/>
        <v>92.3</v>
      </c>
      <c r="M18" s="78">
        <f t="shared" si="0"/>
        <v>18.899999999999999</v>
      </c>
      <c r="N18" s="79">
        <f t="shared" si="0"/>
        <v>70.7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3150706</v>
      </c>
      <c r="D19" s="93">
        <v>1243380</v>
      </c>
      <c r="E19" s="93">
        <v>4394086</v>
      </c>
      <c r="F19" s="116"/>
      <c r="G19" s="116"/>
      <c r="H19" s="93">
        <v>2902325</v>
      </c>
      <c r="I19" s="93">
        <v>251420</v>
      </c>
      <c r="J19" s="93">
        <v>3153745</v>
      </c>
      <c r="K19" s="116"/>
      <c r="L19" s="77">
        <f t="shared" si="0"/>
        <v>92.1</v>
      </c>
      <c r="M19" s="78">
        <f t="shared" si="0"/>
        <v>20.2</v>
      </c>
      <c r="N19" s="79">
        <f t="shared" si="0"/>
        <v>71.8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1082284</v>
      </c>
      <c r="D20" s="93">
        <v>414834</v>
      </c>
      <c r="E20" s="93">
        <v>1497118</v>
      </c>
      <c r="F20" s="116"/>
      <c r="G20" s="116"/>
      <c r="H20" s="93">
        <v>1004207</v>
      </c>
      <c r="I20" s="93">
        <v>136816</v>
      </c>
      <c r="J20" s="93">
        <v>1141023</v>
      </c>
      <c r="K20" s="116"/>
      <c r="L20" s="80">
        <f t="shared" si="0"/>
        <v>92.8</v>
      </c>
      <c r="M20" s="81">
        <f t="shared" si="0"/>
        <v>33</v>
      </c>
      <c r="N20" s="82">
        <f t="shared" si="0"/>
        <v>76.2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812268</v>
      </c>
      <c r="D21" s="93">
        <v>185863</v>
      </c>
      <c r="E21" s="93">
        <v>998131</v>
      </c>
      <c r="F21" s="116"/>
      <c r="G21" s="116"/>
      <c r="H21" s="93">
        <v>761645</v>
      </c>
      <c r="I21" s="93">
        <v>58850</v>
      </c>
      <c r="J21" s="93">
        <v>820495</v>
      </c>
      <c r="K21" s="116"/>
      <c r="L21" s="80">
        <f t="shared" si="0"/>
        <v>93.8</v>
      </c>
      <c r="M21" s="81">
        <f t="shared" si="0"/>
        <v>31.7</v>
      </c>
      <c r="N21" s="82">
        <f t="shared" si="0"/>
        <v>82.2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1397064</v>
      </c>
      <c r="D22" s="94">
        <v>395621</v>
      </c>
      <c r="E22" s="94">
        <v>1792685</v>
      </c>
      <c r="F22" s="117"/>
      <c r="G22" s="117"/>
      <c r="H22" s="94">
        <v>1311238</v>
      </c>
      <c r="I22" s="94">
        <v>104036</v>
      </c>
      <c r="J22" s="94">
        <v>1415274</v>
      </c>
      <c r="K22" s="117"/>
      <c r="L22" s="80">
        <f t="shared" si="0"/>
        <v>93.9</v>
      </c>
      <c r="M22" s="81">
        <f t="shared" si="0"/>
        <v>26.3</v>
      </c>
      <c r="N22" s="82">
        <f t="shared" si="0"/>
        <v>78.900000000000006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44217122</v>
      </c>
      <c r="D23" s="85">
        <f>SUM(D9:D22)</f>
        <v>15948028</v>
      </c>
      <c r="E23" s="85">
        <f>SUM(E9:E22)</f>
        <v>60165150</v>
      </c>
      <c r="F23" s="118"/>
      <c r="G23" s="118"/>
      <c r="H23" s="85">
        <f>SUM(H9:H22)</f>
        <v>39727219</v>
      </c>
      <c r="I23" s="85">
        <f>SUM(I9:I22)</f>
        <v>3576074</v>
      </c>
      <c r="J23" s="85">
        <f>SUM(J9:J22)</f>
        <v>43303293</v>
      </c>
      <c r="K23" s="118"/>
      <c r="L23" s="86">
        <f t="shared" si="0"/>
        <v>89.8</v>
      </c>
      <c r="M23" s="87">
        <f t="shared" si="0"/>
        <v>22.4</v>
      </c>
      <c r="N23" s="88">
        <f t="shared" si="0"/>
        <v>72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796372</v>
      </c>
      <c r="D24" s="71">
        <v>306042</v>
      </c>
      <c r="E24" s="71">
        <v>1102414</v>
      </c>
      <c r="F24" s="115"/>
      <c r="G24" s="115"/>
      <c r="H24" s="71">
        <v>725384</v>
      </c>
      <c r="I24" s="71">
        <v>50718</v>
      </c>
      <c r="J24" s="71">
        <v>776102</v>
      </c>
      <c r="K24" s="115"/>
      <c r="L24" s="72">
        <f t="shared" si="0"/>
        <v>91.1</v>
      </c>
      <c r="M24" s="73">
        <f t="shared" si="0"/>
        <v>16.600000000000001</v>
      </c>
      <c r="N24" s="74">
        <f t="shared" si="0"/>
        <v>70.400000000000006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628039</v>
      </c>
      <c r="D25" s="76">
        <v>249919</v>
      </c>
      <c r="E25" s="76">
        <v>877958</v>
      </c>
      <c r="F25" s="116"/>
      <c r="G25" s="116"/>
      <c r="H25" s="76">
        <v>578322</v>
      </c>
      <c r="I25" s="76">
        <v>41283</v>
      </c>
      <c r="J25" s="76">
        <v>619605</v>
      </c>
      <c r="K25" s="116"/>
      <c r="L25" s="77">
        <f t="shared" si="0"/>
        <v>92.1</v>
      </c>
      <c r="M25" s="78">
        <f t="shared" si="0"/>
        <v>16.5</v>
      </c>
      <c r="N25" s="79">
        <f t="shared" si="0"/>
        <v>70.599999999999994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335966</v>
      </c>
      <c r="D26" s="76">
        <v>79968</v>
      </c>
      <c r="E26" s="76">
        <v>415934</v>
      </c>
      <c r="F26" s="116"/>
      <c r="G26" s="116"/>
      <c r="H26" s="76">
        <v>321265</v>
      </c>
      <c r="I26" s="76">
        <v>17074</v>
      </c>
      <c r="J26" s="76">
        <v>338339</v>
      </c>
      <c r="K26" s="116"/>
      <c r="L26" s="77">
        <f t="shared" si="0"/>
        <v>95.6</v>
      </c>
      <c r="M26" s="78">
        <f t="shared" si="0"/>
        <v>21.4</v>
      </c>
      <c r="N26" s="79">
        <f t="shared" si="0"/>
        <v>81.3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268456</v>
      </c>
      <c r="D27" s="76">
        <v>120584</v>
      </c>
      <c r="E27" s="76">
        <v>389040</v>
      </c>
      <c r="F27" s="116"/>
      <c r="G27" s="116"/>
      <c r="H27" s="76">
        <v>255210</v>
      </c>
      <c r="I27" s="76">
        <v>13598</v>
      </c>
      <c r="J27" s="76">
        <v>268808</v>
      </c>
      <c r="K27" s="116"/>
      <c r="L27" s="77">
        <f t="shared" si="0"/>
        <v>95.1</v>
      </c>
      <c r="M27" s="78">
        <f t="shared" si="0"/>
        <v>11.3</v>
      </c>
      <c r="N27" s="79">
        <f t="shared" si="0"/>
        <v>69.099999999999994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519277</v>
      </c>
      <c r="D28" s="76">
        <v>144211</v>
      </c>
      <c r="E28" s="76">
        <v>663488</v>
      </c>
      <c r="F28" s="116"/>
      <c r="G28" s="116"/>
      <c r="H28" s="76">
        <v>493873</v>
      </c>
      <c r="I28" s="76">
        <v>33979</v>
      </c>
      <c r="J28" s="76">
        <v>527852</v>
      </c>
      <c r="K28" s="116"/>
      <c r="L28" s="77">
        <f t="shared" si="0"/>
        <v>95.1</v>
      </c>
      <c r="M28" s="78">
        <f t="shared" si="0"/>
        <v>23.6</v>
      </c>
      <c r="N28" s="79">
        <f t="shared" si="0"/>
        <v>79.599999999999994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1018902</v>
      </c>
      <c r="D29" s="76">
        <v>383757</v>
      </c>
      <c r="E29" s="76">
        <v>1402659</v>
      </c>
      <c r="F29" s="116"/>
      <c r="G29" s="116"/>
      <c r="H29" s="76">
        <v>929248</v>
      </c>
      <c r="I29" s="76">
        <v>64654</v>
      </c>
      <c r="J29" s="76">
        <v>993902</v>
      </c>
      <c r="K29" s="116"/>
      <c r="L29" s="77">
        <f t="shared" si="0"/>
        <v>91.2</v>
      </c>
      <c r="M29" s="78">
        <f t="shared" si="0"/>
        <v>16.8</v>
      </c>
      <c r="N29" s="79">
        <f t="shared" si="0"/>
        <v>70.900000000000006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667813</v>
      </c>
      <c r="D30" s="76">
        <v>131321</v>
      </c>
      <c r="E30" s="76">
        <v>799134</v>
      </c>
      <c r="F30" s="116"/>
      <c r="G30" s="116"/>
      <c r="H30" s="76">
        <v>640190</v>
      </c>
      <c r="I30" s="76">
        <v>27658</v>
      </c>
      <c r="J30" s="76">
        <v>667848</v>
      </c>
      <c r="K30" s="116"/>
      <c r="L30" s="77">
        <f t="shared" si="0"/>
        <v>95.9</v>
      </c>
      <c r="M30" s="78">
        <f t="shared" si="0"/>
        <v>21.1</v>
      </c>
      <c r="N30" s="79">
        <f t="shared" si="0"/>
        <v>83.6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330661</v>
      </c>
      <c r="D31" s="76">
        <v>107596</v>
      </c>
      <c r="E31" s="76">
        <v>438257</v>
      </c>
      <c r="F31" s="116"/>
      <c r="G31" s="116"/>
      <c r="H31" s="76">
        <v>314008</v>
      </c>
      <c r="I31" s="76">
        <v>22652</v>
      </c>
      <c r="J31" s="76">
        <v>336660</v>
      </c>
      <c r="K31" s="116"/>
      <c r="L31" s="77">
        <f t="shared" si="0"/>
        <v>95</v>
      </c>
      <c r="M31" s="78">
        <f t="shared" si="0"/>
        <v>21.1</v>
      </c>
      <c r="N31" s="79">
        <f t="shared" si="0"/>
        <v>76.8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768324</v>
      </c>
      <c r="D32" s="76">
        <v>213061</v>
      </c>
      <c r="E32" s="76">
        <v>981385</v>
      </c>
      <c r="F32" s="116"/>
      <c r="G32" s="116"/>
      <c r="H32" s="76">
        <v>702755</v>
      </c>
      <c r="I32" s="76">
        <v>60905</v>
      </c>
      <c r="J32" s="76">
        <v>763660</v>
      </c>
      <c r="K32" s="116"/>
      <c r="L32" s="77">
        <f t="shared" ref="L32:N36" si="1">IF(C32&gt;0,ROUND(H32/C32*100,1),"-")</f>
        <v>91.5</v>
      </c>
      <c r="M32" s="78">
        <f t="shared" si="1"/>
        <v>28.6</v>
      </c>
      <c r="N32" s="79">
        <f t="shared" si="1"/>
        <v>77.8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986560</v>
      </c>
      <c r="D33" s="76">
        <v>303405</v>
      </c>
      <c r="E33" s="76">
        <v>1289965</v>
      </c>
      <c r="F33" s="116"/>
      <c r="G33" s="116"/>
      <c r="H33" s="76">
        <v>911401</v>
      </c>
      <c r="I33" s="76">
        <v>72394</v>
      </c>
      <c r="J33" s="76">
        <v>983795</v>
      </c>
      <c r="K33" s="116"/>
      <c r="L33" s="77">
        <f t="shared" si="1"/>
        <v>92.4</v>
      </c>
      <c r="M33" s="78">
        <f t="shared" si="1"/>
        <v>23.9</v>
      </c>
      <c r="N33" s="79">
        <f t="shared" si="1"/>
        <v>76.3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498027</v>
      </c>
      <c r="D34" s="76">
        <v>155406</v>
      </c>
      <c r="E34" s="76">
        <v>653433</v>
      </c>
      <c r="F34" s="116"/>
      <c r="G34" s="116"/>
      <c r="H34" s="76">
        <v>463161</v>
      </c>
      <c r="I34" s="76">
        <v>35794</v>
      </c>
      <c r="J34" s="76">
        <v>498955</v>
      </c>
      <c r="K34" s="116"/>
      <c r="L34" s="77">
        <f t="shared" si="1"/>
        <v>93</v>
      </c>
      <c r="M34" s="78">
        <f t="shared" si="1"/>
        <v>23</v>
      </c>
      <c r="N34" s="79">
        <f t="shared" si="1"/>
        <v>76.400000000000006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6818397</v>
      </c>
      <c r="D35" s="85">
        <f>SUM(D24:D34)</f>
        <v>2195270</v>
      </c>
      <c r="E35" s="85">
        <f>SUM(E24:E34)</f>
        <v>9013667</v>
      </c>
      <c r="F35" s="119"/>
      <c r="G35" s="119"/>
      <c r="H35" s="85">
        <f>SUM(H24:H34)</f>
        <v>6334817</v>
      </c>
      <c r="I35" s="85">
        <f>SUM(I24:I34)</f>
        <v>440709</v>
      </c>
      <c r="J35" s="85">
        <f>SUM(J24:J34)</f>
        <v>6775526</v>
      </c>
      <c r="K35" s="119"/>
      <c r="L35" s="86">
        <f t="shared" si="1"/>
        <v>92.9</v>
      </c>
      <c r="M35" s="87">
        <f t="shared" si="1"/>
        <v>20.100000000000001</v>
      </c>
      <c r="N35" s="88">
        <f t="shared" si="1"/>
        <v>75.2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2">SUM(C35,C23)</f>
        <v>51035519</v>
      </c>
      <c r="D36" s="89">
        <f t="shared" si="2"/>
        <v>18143298</v>
      </c>
      <c r="E36" s="89">
        <f t="shared" si="2"/>
        <v>69178817</v>
      </c>
      <c r="F36" s="120"/>
      <c r="G36" s="120"/>
      <c r="H36" s="89">
        <f t="shared" si="2"/>
        <v>46062036</v>
      </c>
      <c r="I36" s="89">
        <f t="shared" si="2"/>
        <v>4016783</v>
      </c>
      <c r="J36" s="89">
        <f t="shared" si="2"/>
        <v>50078819</v>
      </c>
      <c r="K36" s="120"/>
      <c r="L36" s="90">
        <f t="shared" si="1"/>
        <v>90.3</v>
      </c>
      <c r="M36" s="91">
        <f t="shared" si="1"/>
        <v>22.1</v>
      </c>
      <c r="N36" s="92">
        <f t="shared" si="1"/>
        <v>72.400000000000006</v>
      </c>
    </row>
    <row r="38" spans="1:14" x14ac:dyDescent="0.15">
      <c r="B38" s="1" t="s">
        <v>389</v>
      </c>
      <c r="C38" s="1">
        <v>51035519</v>
      </c>
      <c r="D38" s="1">
        <v>18143298</v>
      </c>
      <c r="E38" s="1">
        <v>69178817</v>
      </c>
      <c r="F38" s="1">
        <v>0</v>
      </c>
      <c r="G38" s="1">
        <v>0</v>
      </c>
      <c r="H38" s="1">
        <v>46062036</v>
      </c>
      <c r="I38" s="1">
        <v>4016783</v>
      </c>
      <c r="J38" s="1">
        <v>50078819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F12" sqref="F1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409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383</v>
      </c>
      <c r="D3" s="8" t="s">
        <v>345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346</v>
      </c>
      <c r="D8" s="41" t="s">
        <v>347</v>
      </c>
      <c r="E8" s="41" t="s">
        <v>348</v>
      </c>
      <c r="F8" s="41" t="s">
        <v>349</v>
      </c>
      <c r="G8" s="41" t="s">
        <v>350</v>
      </c>
      <c r="H8" s="41" t="s">
        <v>351</v>
      </c>
      <c r="I8" s="41" t="s">
        <v>352</v>
      </c>
      <c r="J8" s="41" t="s">
        <v>353</v>
      </c>
      <c r="K8" s="41" t="s">
        <v>354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/>
      <c r="G9" s="115"/>
      <c r="H9" s="130">
        <v>0</v>
      </c>
      <c r="I9" s="130">
        <v>0</v>
      </c>
      <c r="J9" s="130">
        <v>0</v>
      </c>
      <c r="K9" s="115"/>
      <c r="L9" s="72" t="str">
        <f t="shared" ref="L9:L36" si="0">IF(C9&gt;0,ROUND(H9/C9*100,1),"-")</f>
        <v>-</v>
      </c>
      <c r="M9" s="73" t="str">
        <f t="shared" ref="M9:M36" si="1">IF(D9&gt;0,ROUND(I9/D9*100,1),"-")</f>
        <v>-</v>
      </c>
      <c r="N9" s="74" t="str">
        <f t="shared" ref="N9:N36" si="2">IF(E9&gt;0,ROUND(J9/E9*100,1),"-")</f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116"/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1"/>
        <v>-</v>
      </c>
      <c r="N10" s="79" t="str">
        <f t="shared" si="2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0</v>
      </c>
      <c r="E11" s="93">
        <v>0</v>
      </c>
      <c r="F11" s="116"/>
      <c r="G11" s="116"/>
      <c r="H11" s="93">
        <v>0</v>
      </c>
      <c r="I11" s="93">
        <v>0</v>
      </c>
      <c r="J11" s="93">
        <v>0</v>
      </c>
      <c r="K11" s="116"/>
      <c r="L11" s="77" t="str">
        <f t="shared" si="0"/>
        <v>-</v>
      </c>
      <c r="M11" s="78" t="str">
        <f t="shared" si="1"/>
        <v>-</v>
      </c>
      <c r="N11" s="79" t="str">
        <f t="shared" si="2"/>
        <v>-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116"/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1"/>
        <v>-</v>
      </c>
      <c r="N12" s="79" t="str">
        <f t="shared" si="2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116"/>
      <c r="H13" s="93">
        <v>0</v>
      </c>
      <c r="I13" s="93">
        <v>0</v>
      </c>
      <c r="J13" s="93">
        <v>0</v>
      </c>
      <c r="K13" s="116"/>
      <c r="L13" s="77" t="str">
        <f t="shared" si="0"/>
        <v>-</v>
      </c>
      <c r="M13" s="78" t="str">
        <f t="shared" si="1"/>
        <v>-</v>
      </c>
      <c r="N13" s="79" t="str">
        <f t="shared" si="2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1628</v>
      </c>
      <c r="E14" s="93">
        <v>1628</v>
      </c>
      <c r="F14" s="116"/>
      <c r="G14" s="116"/>
      <c r="H14" s="93">
        <v>0</v>
      </c>
      <c r="I14" s="93">
        <v>0</v>
      </c>
      <c r="J14" s="93">
        <v>0</v>
      </c>
      <c r="K14" s="116"/>
      <c r="L14" s="77" t="str">
        <f t="shared" si="0"/>
        <v>-</v>
      </c>
      <c r="M14" s="78">
        <f t="shared" si="1"/>
        <v>0</v>
      </c>
      <c r="N14" s="79">
        <f t="shared" si="2"/>
        <v>0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116"/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1"/>
        <v>-</v>
      </c>
      <c r="N15" s="79" t="str">
        <f t="shared" si="2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116"/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1"/>
        <v>-</v>
      </c>
      <c r="N16" s="79" t="str">
        <f t="shared" si="2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116"/>
      <c r="G17" s="116"/>
      <c r="H17" s="93">
        <v>0</v>
      </c>
      <c r="I17" s="93">
        <v>0</v>
      </c>
      <c r="J17" s="93">
        <v>0</v>
      </c>
      <c r="K17" s="116"/>
      <c r="L17" s="77" t="str">
        <f t="shared" si="0"/>
        <v>-</v>
      </c>
      <c r="M17" s="78" t="str">
        <f t="shared" si="1"/>
        <v>-</v>
      </c>
      <c r="N17" s="79" t="str">
        <f t="shared" si="2"/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116"/>
      <c r="G18" s="116"/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1"/>
        <v>-</v>
      </c>
      <c r="N18" s="79" t="str">
        <f t="shared" si="2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116"/>
      <c r="G19" s="116"/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1"/>
        <v>-</v>
      </c>
      <c r="N19" s="79" t="str">
        <f t="shared" si="2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116"/>
      <c r="G20" s="116"/>
      <c r="H20" s="93">
        <v>0</v>
      </c>
      <c r="I20" s="93">
        <v>0</v>
      </c>
      <c r="J20" s="93">
        <v>0</v>
      </c>
      <c r="K20" s="116"/>
      <c r="L20" s="80" t="str">
        <f t="shared" si="0"/>
        <v>-</v>
      </c>
      <c r="M20" s="81" t="str">
        <f t="shared" si="1"/>
        <v>-</v>
      </c>
      <c r="N20" s="82" t="str">
        <f t="shared" si="2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116"/>
      <c r="H21" s="93">
        <v>0</v>
      </c>
      <c r="I21" s="93">
        <v>0</v>
      </c>
      <c r="J21" s="93">
        <v>0</v>
      </c>
      <c r="K21" s="116"/>
      <c r="L21" s="80" t="str">
        <f t="shared" si="0"/>
        <v>-</v>
      </c>
      <c r="M21" s="81" t="str">
        <f t="shared" si="1"/>
        <v>-</v>
      </c>
      <c r="N21" s="82" t="str">
        <f t="shared" si="2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117"/>
      <c r="G22" s="117"/>
      <c r="H22" s="94">
        <v>0</v>
      </c>
      <c r="I22" s="94">
        <v>0</v>
      </c>
      <c r="J22" s="94">
        <v>0</v>
      </c>
      <c r="K22" s="117"/>
      <c r="L22" s="80" t="str">
        <f t="shared" si="0"/>
        <v>-</v>
      </c>
      <c r="M22" s="81" t="str">
        <f t="shared" si="1"/>
        <v>-</v>
      </c>
      <c r="N22" s="82" t="str">
        <f t="shared" si="2"/>
        <v>-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0</v>
      </c>
      <c r="D23" s="85">
        <f>SUM(D9:D22)</f>
        <v>1628</v>
      </c>
      <c r="E23" s="85">
        <f>SUM(E9:E22)</f>
        <v>1628</v>
      </c>
      <c r="F23" s="118"/>
      <c r="G23" s="118"/>
      <c r="H23" s="85">
        <f>SUM(H9:H22)</f>
        <v>0</v>
      </c>
      <c r="I23" s="85">
        <f>SUM(I9:I22)</f>
        <v>0</v>
      </c>
      <c r="J23" s="85">
        <f>SUM(J9:J22)</f>
        <v>0</v>
      </c>
      <c r="K23" s="118"/>
      <c r="L23" s="86" t="str">
        <f t="shared" si="0"/>
        <v>-</v>
      </c>
      <c r="M23" s="87">
        <f t="shared" si="1"/>
        <v>0</v>
      </c>
      <c r="N23" s="88">
        <f t="shared" si="2"/>
        <v>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115"/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1"/>
        <v>-</v>
      </c>
      <c r="N24" s="74" t="str">
        <f t="shared" si="2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116"/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1"/>
        <v>-</v>
      </c>
      <c r="N25" s="79" t="str">
        <f t="shared" si="2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116"/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1"/>
        <v>-</v>
      </c>
      <c r="N26" s="79" t="str">
        <f t="shared" si="2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116"/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1"/>
        <v>-</v>
      </c>
      <c r="N27" s="79" t="str">
        <f t="shared" si="2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116"/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1"/>
        <v>-</v>
      </c>
      <c r="N28" s="79" t="str">
        <f t="shared" si="2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116"/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1"/>
        <v>-</v>
      </c>
      <c r="N29" s="79" t="str">
        <f t="shared" si="2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116"/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1"/>
        <v>-</v>
      </c>
      <c r="N30" s="79" t="str">
        <f t="shared" si="2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116"/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1"/>
        <v>-</v>
      </c>
      <c r="N31" s="79" t="str">
        <f t="shared" si="2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116"/>
      <c r="H32" s="76">
        <v>0</v>
      </c>
      <c r="I32" s="76">
        <v>0</v>
      </c>
      <c r="J32" s="76">
        <v>0</v>
      </c>
      <c r="K32" s="116"/>
      <c r="L32" s="77" t="str">
        <f t="shared" si="0"/>
        <v>-</v>
      </c>
      <c r="M32" s="78" t="str">
        <f t="shared" si="1"/>
        <v>-</v>
      </c>
      <c r="N32" s="79" t="str">
        <f t="shared" si="2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116"/>
      <c r="H33" s="76">
        <v>0</v>
      </c>
      <c r="I33" s="76">
        <v>0</v>
      </c>
      <c r="J33" s="76">
        <v>0</v>
      </c>
      <c r="K33" s="116"/>
      <c r="L33" s="77" t="str">
        <f t="shared" si="0"/>
        <v>-</v>
      </c>
      <c r="M33" s="78" t="str">
        <f t="shared" si="1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116"/>
      <c r="H34" s="76">
        <v>0</v>
      </c>
      <c r="I34" s="76">
        <v>0</v>
      </c>
      <c r="J34" s="76">
        <v>0</v>
      </c>
      <c r="K34" s="116"/>
      <c r="L34" s="77" t="str">
        <f t="shared" si="0"/>
        <v>-</v>
      </c>
      <c r="M34" s="78" t="str">
        <f t="shared" si="1"/>
        <v>-</v>
      </c>
      <c r="N34" s="79" t="str">
        <f t="shared" si="2"/>
        <v>-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0</v>
      </c>
      <c r="D35" s="85">
        <f>SUM(D24:D34)</f>
        <v>0</v>
      </c>
      <c r="E35" s="85">
        <f>SUM(E24:E34)</f>
        <v>0</v>
      </c>
      <c r="F35" s="119"/>
      <c r="G35" s="119"/>
      <c r="H35" s="85">
        <f>SUM(H24:H34)</f>
        <v>0</v>
      </c>
      <c r="I35" s="85">
        <f>SUM(I24:I34)</f>
        <v>0</v>
      </c>
      <c r="J35" s="85">
        <f>SUM(J24:J34)</f>
        <v>0</v>
      </c>
      <c r="K35" s="119"/>
      <c r="L35" s="86" t="str">
        <f t="shared" si="0"/>
        <v>-</v>
      </c>
      <c r="M35" s="87" t="str">
        <f t="shared" si="1"/>
        <v>-</v>
      </c>
      <c r="N35" s="88" t="str">
        <f t="shared" si="2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3">SUM(C35,C23)</f>
        <v>0</v>
      </c>
      <c r="D36" s="89">
        <f t="shared" si="3"/>
        <v>1628</v>
      </c>
      <c r="E36" s="89">
        <f t="shared" si="3"/>
        <v>1628</v>
      </c>
      <c r="F36" s="120"/>
      <c r="G36" s="120"/>
      <c r="H36" s="89">
        <f t="shared" si="3"/>
        <v>0</v>
      </c>
      <c r="I36" s="89">
        <f t="shared" si="3"/>
        <v>0</v>
      </c>
      <c r="J36" s="89">
        <f t="shared" si="3"/>
        <v>0</v>
      </c>
      <c r="K36" s="120"/>
      <c r="L36" s="90" t="str">
        <f t="shared" si="0"/>
        <v>-</v>
      </c>
      <c r="M36" s="91">
        <f t="shared" si="1"/>
        <v>0</v>
      </c>
      <c r="N36" s="92">
        <f t="shared" si="2"/>
        <v>0</v>
      </c>
    </row>
    <row r="38" spans="1:14" x14ac:dyDescent="0.15">
      <c r="B38" s="1" t="s">
        <v>389</v>
      </c>
      <c r="C38" s="1">
        <v>0</v>
      </c>
      <c r="D38" s="1">
        <v>1628</v>
      </c>
      <c r="E38" s="1">
        <v>1628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414</v>
      </c>
    </row>
    <row r="39" spans="1:14" x14ac:dyDescent="0.15">
      <c r="B39" s="1" t="s">
        <v>391</v>
      </c>
      <c r="C39" s="1">
        <f>C36-C38</f>
        <v>0</v>
      </c>
      <c r="D39" s="1">
        <f t="shared" ref="D39:K39" si="4">D36-D38</f>
        <v>0</v>
      </c>
      <c r="E39" s="1">
        <f t="shared" si="4"/>
        <v>0</v>
      </c>
      <c r="F39" s="1">
        <f t="shared" si="4"/>
        <v>0</v>
      </c>
      <c r="G39" s="1">
        <f t="shared" si="4"/>
        <v>0</v>
      </c>
      <c r="H39" s="1">
        <f t="shared" si="4"/>
        <v>0</v>
      </c>
      <c r="I39" s="1">
        <f t="shared" si="4"/>
        <v>0</v>
      </c>
      <c r="J39" s="1">
        <f t="shared" si="4"/>
        <v>0</v>
      </c>
      <c r="K39" s="1">
        <f t="shared" si="4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IM39"/>
  <sheetViews>
    <sheetView tabSelected="1" view="pageBreakPreview" zoomScale="60" zoomScaleNormal="100" workbookViewId="0">
      <pane xSplit="2" ySplit="8" topLeftCell="C24" activePane="bottomRight" state="frozen"/>
      <selection activeCell="E14" sqref="E14"/>
      <selection pane="topRight" activeCell="E14" sqref="E14"/>
      <selection pane="bottomLeft" activeCell="E14" sqref="E14"/>
      <selection pane="bottomRight" activeCell="J26" sqref="J26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407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384</v>
      </c>
      <c r="D3" s="8" t="s">
        <v>355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70">
        <f>SUM(国民健康保険税:国民健康保険料!C9)</f>
        <v>11710248</v>
      </c>
      <c r="D9" s="71">
        <f>SUM(国民健康保険税:国民健康保険料!D9)</f>
        <v>3975519</v>
      </c>
      <c r="E9" s="71">
        <f>SUM(国民健康保険税:国民健康保険料!E9)</f>
        <v>15685767</v>
      </c>
      <c r="F9" s="115"/>
      <c r="G9" s="115"/>
      <c r="H9" s="71">
        <f>SUM(国民健康保険税:国民健康保険料!H9)</f>
        <v>10233199</v>
      </c>
      <c r="I9" s="71">
        <f>SUM(国民健康保険税:国民健康保険料!I9)</f>
        <v>930540</v>
      </c>
      <c r="J9" s="71">
        <f>SUM(国民健康保険税:国民健康保険料!J9)</f>
        <v>11163739</v>
      </c>
      <c r="K9" s="115"/>
      <c r="L9" s="72">
        <f t="shared" ref="L9:L36" si="0">IF(C9&gt;0,ROUND(H9/C9*100,1),"-")</f>
        <v>87.4</v>
      </c>
      <c r="M9" s="73">
        <f t="shared" ref="M9:M36" si="1">IF(D9&gt;0,ROUND(I9/D9*100,1),"-")</f>
        <v>23.4</v>
      </c>
      <c r="N9" s="74">
        <f t="shared" ref="N9:N36" si="2">IF(E9&gt;0,ROUND(J9/E9*100,1),"-")</f>
        <v>71.2</v>
      </c>
    </row>
    <row r="10" spans="1:247" s="21" customFormat="1" ht="24.95" customHeight="1" x14ac:dyDescent="0.2">
      <c r="A10" s="46">
        <v>2</v>
      </c>
      <c r="B10" s="47" t="s">
        <v>34</v>
      </c>
      <c r="C10" s="75">
        <f>SUM(国民健康保険税:国民健康保険料!C10)</f>
        <v>3536495</v>
      </c>
      <c r="D10" s="76">
        <f>SUM(国民健康保険税:国民健康保険料!D10)</f>
        <v>1452289</v>
      </c>
      <c r="E10" s="76">
        <f>SUM(国民健康保険税:国民健康保険料!E10)</f>
        <v>4988784</v>
      </c>
      <c r="F10" s="116"/>
      <c r="G10" s="116"/>
      <c r="H10" s="76">
        <f>SUM(国民健康保険税:国民健康保険料!H10)</f>
        <v>3193670</v>
      </c>
      <c r="I10" s="76">
        <f>SUM(国民健康保険税:国民健康保険料!I10)</f>
        <v>302324</v>
      </c>
      <c r="J10" s="76">
        <f>SUM(国民健康保険税:国民健康保険料!J10)</f>
        <v>3495994</v>
      </c>
      <c r="K10" s="116"/>
      <c r="L10" s="77">
        <f t="shared" si="0"/>
        <v>90.3</v>
      </c>
      <c r="M10" s="78">
        <f t="shared" si="1"/>
        <v>20.8</v>
      </c>
      <c r="N10" s="79">
        <f t="shared" si="2"/>
        <v>70.099999999999994</v>
      </c>
    </row>
    <row r="11" spans="1:247" s="21" customFormat="1" ht="24.95" customHeight="1" x14ac:dyDescent="0.2">
      <c r="A11" s="46">
        <v>3</v>
      </c>
      <c r="B11" s="47" t="s">
        <v>35</v>
      </c>
      <c r="C11" s="75">
        <f>SUM(国民健康保険税:国民健康保険料!C11)</f>
        <v>4911355</v>
      </c>
      <c r="D11" s="76">
        <f>SUM(国民健康保険税:国民健康保険料!D11)</f>
        <v>1724637</v>
      </c>
      <c r="E11" s="76">
        <f>SUM(国民健康保険税:国民健康保険料!E11)</f>
        <v>6635992</v>
      </c>
      <c r="F11" s="116"/>
      <c r="G11" s="116"/>
      <c r="H11" s="76">
        <f>SUM(国民健康保険税:国民健康保険料!H11)</f>
        <v>4319138</v>
      </c>
      <c r="I11" s="76">
        <f>SUM(国民健康保険税:国民健康保険料!I11)</f>
        <v>313386</v>
      </c>
      <c r="J11" s="76">
        <f>SUM(国民健康保険税:国民健康保険料!J11)</f>
        <v>4632524</v>
      </c>
      <c r="K11" s="116"/>
      <c r="L11" s="77">
        <f t="shared" si="0"/>
        <v>87.9</v>
      </c>
      <c r="M11" s="78">
        <f t="shared" si="1"/>
        <v>18.2</v>
      </c>
      <c r="N11" s="79">
        <f t="shared" si="2"/>
        <v>69.8</v>
      </c>
    </row>
    <row r="12" spans="1:247" s="21" customFormat="1" ht="24.95" customHeight="1" x14ac:dyDescent="0.2">
      <c r="A12" s="46">
        <v>4</v>
      </c>
      <c r="B12" s="47" t="s">
        <v>36</v>
      </c>
      <c r="C12" s="75">
        <f>SUM(国民健康保険税:国民健康保険料!C12)</f>
        <v>3104384</v>
      </c>
      <c r="D12" s="76">
        <f>SUM(国民健康保険税:国民健康保険料!D12)</f>
        <v>716433</v>
      </c>
      <c r="E12" s="76">
        <f>SUM(国民健康保険税:国民健康保険料!E12)</f>
        <v>3820817</v>
      </c>
      <c r="F12" s="116"/>
      <c r="G12" s="116"/>
      <c r="H12" s="76">
        <f>SUM(国民健康保険税:国民健康保険料!H12)</f>
        <v>2881959</v>
      </c>
      <c r="I12" s="76">
        <f>SUM(国民健康保険税:国民健康保険料!I12)</f>
        <v>187613</v>
      </c>
      <c r="J12" s="76">
        <f>SUM(国民健康保険税:国民健康保険料!J12)</f>
        <v>3069572</v>
      </c>
      <c r="K12" s="116"/>
      <c r="L12" s="77">
        <f t="shared" si="0"/>
        <v>92.8</v>
      </c>
      <c r="M12" s="78">
        <f t="shared" si="1"/>
        <v>26.2</v>
      </c>
      <c r="N12" s="79">
        <f t="shared" si="2"/>
        <v>80.3</v>
      </c>
    </row>
    <row r="13" spans="1:247" s="21" customFormat="1" ht="24.95" customHeight="1" x14ac:dyDescent="0.2">
      <c r="A13" s="46">
        <v>5</v>
      </c>
      <c r="B13" s="47" t="s">
        <v>37</v>
      </c>
      <c r="C13" s="75">
        <f>SUM(国民健康保険税:国民健康保険料!C13)</f>
        <v>2954703</v>
      </c>
      <c r="D13" s="76">
        <f>SUM(国民健康保険税:国民健康保険料!D13)</f>
        <v>1172695</v>
      </c>
      <c r="E13" s="76">
        <f>SUM(国民健康保険税:国民健康保険料!E13)</f>
        <v>4127398</v>
      </c>
      <c r="F13" s="116"/>
      <c r="G13" s="116"/>
      <c r="H13" s="76">
        <f>SUM(国民健康保険税:国民健康保険料!H13)</f>
        <v>2645174</v>
      </c>
      <c r="I13" s="76">
        <f>SUM(国民健康保険税:国民健康保険料!I13)</f>
        <v>295060</v>
      </c>
      <c r="J13" s="76">
        <f>SUM(国民健康保険税:国民健康保険料!J13)</f>
        <v>2940234</v>
      </c>
      <c r="K13" s="116"/>
      <c r="L13" s="77">
        <f t="shared" si="0"/>
        <v>89.5</v>
      </c>
      <c r="M13" s="78">
        <f t="shared" si="1"/>
        <v>25.2</v>
      </c>
      <c r="N13" s="79">
        <f t="shared" si="2"/>
        <v>71.2</v>
      </c>
    </row>
    <row r="14" spans="1:247" s="21" customFormat="1" ht="24.95" customHeight="1" x14ac:dyDescent="0.2">
      <c r="A14" s="46">
        <v>6</v>
      </c>
      <c r="B14" s="47" t="s">
        <v>38</v>
      </c>
      <c r="C14" s="75">
        <f>SUM(国民健康保険税:国民健康保険料!C14)</f>
        <v>2049585</v>
      </c>
      <c r="D14" s="76">
        <f>SUM(国民健康保険税:国民健康保険料!D14)</f>
        <v>901811</v>
      </c>
      <c r="E14" s="76">
        <f>SUM(国民健康保険税:国民健康保険料!E14)</f>
        <v>2951396</v>
      </c>
      <c r="F14" s="116"/>
      <c r="G14" s="116"/>
      <c r="H14" s="76">
        <f>SUM(国民健康保険税:国民健康保険料!H14)</f>
        <v>1841932</v>
      </c>
      <c r="I14" s="76">
        <f>SUM(国民健康保険税:国民健康保険料!I14)</f>
        <v>233403</v>
      </c>
      <c r="J14" s="76">
        <f>SUM(国民健康保険税:国民健康保険料!J14)</f>
        <v>2075335</v>
      </c>
      <c r="K14" s="116"/>
      <c r="L14" s="77">
        <f>IF(C14&gt;0,ROUND(H14/C14*100,1),"-")</f>
        <v>89.9</v>
      </c>
      <c r="M14" s="78">
        <f t="shared" si="1"/>
        <v>25.9</v>
      </c>
      <c r="N14" s="79">
        <f t="shared" si="2"/>
        <v>70.3</v>
      </c>
    </row>
    <row r="15" spans="1:247" s="21" customFormat="1" ht="24.95" customHeight="1" x14ac:dyDescent="0.2">
      <c r="A15" s="46">
        <v>7</v>
      </c>
      <c r="B15" s="47" t="s">
        <v>39</v>
      </c>
      <c r="C15" s="75">
        <f>SUM(国民健康保険税:国民健康保険料!C15)</f>
        <v>4432381</v>
      </c>
      <c r="D15" s="76">
        <f>SUM(国民健康保険税:国民健康保険料!D15)</f>
        <v>1972327</v>
      </c>
      <c r="E15" s="76">
        <f>SUM(国民健康保険税:国民健康保険料!E15)</f>
        <v>6404708</v>
      </c>
      <c r="F15" s="116"/>
      <c r="G15" s="116"/>
      <c r="H15" s="76">
        <f>SUM(国民健康保険税:国民健康保険料!H15)</f>
        <v>3928320</v>
      </c>
      <c r="I15" s="76">
        <f>SUM(国民健康保険税:国民健康保険料!I15)</f>
        <v>341218</v>
      </c>
      <c r="J15" s="76">
        <f>SUM(国民健康保険税:国民健康保険料!J15)</f>
        <v>4269538</v>
      </c>
      <c r="K15" s="116"/>
      <c r="L15" s="77">
        <f t="shared" si="0"/>
        <v>88.6</v>
      </c>
      <c r="M15" s="78">
        <f t="shared" si="1"/>
        <v>17.3</v>
      </c>
      <c r="N15" s="79">
        <f t="shared" si="2"/>
        <v>66.7</v>
      </c>
    </row>
    <row r="16" spans="1:247" s="21" customFormat="1" ht="24.95" customHeight="1" x14ac:dyDescent="0.2">
      <c r="A16" s="46">
        <v>8</v>
      </c>
      <c r="B16" s="47" t="s">
        <v>40</v>
      </c>
      <c r="C16" s="75">
        <f>SUM(国民健康保険税:国民健康保険料!C16)</f>
        <v>2387544</v>
      </c>
      <c r="D16" s="76">
        <f>SUM(国民健康保険税:国民健康保険料!D16)</f>
        <v>872661</v>
      </c>
      <c r="E16" s="76">
        <f>SUM(国民健康保険税:国民健康保険料!E16)</f>
        <v>3260205</v>
      </c>
      <c r="F16" s="116"/>
      <c r="G16" s="116"/>
      <c r="H16" s="76">
        <f>SUM(国民健康保険税:国民健康保険料!H16)</f>
        <v>2200201</v>
      </c>
      <c r="I16" s="76">
        <f>SUM(国民健康保険税:国民健康保険料!I16)</f>
        <v>175121</v>
      </c>
      <c r="J16" s="76">
        <f>SUM(国民健康保険税:国民健康保険料!J16)</f>
        <v>2375322</v>
      </c>
      <c r="K16" s="116"/>
      <c r="L16" s="77">
        <f t="shared" si="0"/>
        <v>92.2</v>
      </c>
      <c r="M16" s="78">
        <f t="shared" si="1"/>
        <v>20.100000000000001</v>
      </c>
      <c r="N16" s="79">
        <f t="shared" si="2"/>
        <v>72.900000000000006</v>
      </c>
    </row>
    <row r="17" spans="1:14" s="21" customFormat="1" ht="24.95" customHeight="1" x14ac:dyDescent="0.2">
      <c r="A17" s="46">
        <v>9</v>
      </c>
      <c r="B17" s="47" t="s">
        <v>208</v>
      </c>
      <c r="C17" s="75">
        <f>SUM(国民健康保険税:国民健康保険料!C17)</f>
        <v>1840181</v>
      </c>
      <c r="D17" s="76">
        <f>SUM(国民健康保険税:国民健康保険料!D17)</f>
        <v>569362</v>
      </c>
      <c r="E17" s="76">
        <f>SUM(国民健康保険税:国民健康保険料!E17)</f>
        <v>2409543</v>
      </c>
      <c r="F17" s="116"/>
      <c r="G17" s="116"/>
      <c r="H17" s="76">
        <f>SUM(国民健康保険税:国民健康保険料!H17)</f>
        <v>1721891</v>
      </c>
      <c r="I17" s="76">
        <f>SUM(国民健康保険税:国民健康保険料!I17)</f>
        <v>179884</v>
      </c>
      <c r="J17" s="76">
        <f>SUM(国民健康保険税:国民健康保険料!J17)</f>
        <v>1901775</v>
      </c>
      <c r="K17" s="116"/>
      <c r="L17" s="77">
        <f t="shared" si="0"/>
        <v>93.6</v>
      </c>
      <c r="M17" s="78">
        <f t="shared" si="1"/>
        <v>31.6</v>
      </c>
      <c r="N17" s="79">
        <f t="shared" si="2"/>
        <v>78.900000000000006</v>
      </c>
    </row>
    <row r="18" spans="1:14" s="21" customFormat="1" ht="24.95" customHeight="1" x14ac:dyDescent="0.2">
      <c r="A18" s="46">
        <v>10</v>
      </c>
      <c r="B18" s="47" t="s">
        <v>205</v>
      </c>
      <c r="C18" s="75">
        <f>SUM(国民健康保険税:国民健康保険料!C18)</f>
        <v>847924</v>
      </c>
      <c r="D18" s="76">
        <f>SUM(国民健康保険税:国民健康保険料!D18)</f>
        <v>352224</v>
      </c>
      <c r="E18" s="76">
        <f>SUM(国民健康保険税:国民健康保険料!E18)</f>
        <v>1200148</v>
      </c>
      <c r="F18" s="116"/>
      <c r="G18" s="116"/>
      <c r="H18" s="76">
        <f>SUM(国民健康保険税:国民健康保険料!H18)</f>
        <v>782320</v>
      </c>
      <c r="I18" s="76">
        <f>SUM(国民健康保険税:国民健康保険料!I18)</f>
        <v>66403</v>
      </c>
      <c r="J18" s="76">
        <f>SUM(国民健康保険税:国民健康保険料!J18)</f>
        <v>848723</v>
      </c>
      <c r="K18" s="116"/>
      <c r="L18" s="77">
        <f t="shared" si="0"/>
        <v>92.3</v>
      </c>
      <c r="M18" s="78">
        <f t="shared" si="1"/>
        <v>18.899999999999999</v>
      </c>
      <c r="N18" s="79">
        <f t="shared" si="2"/>
        <v>70.7</v>
      </c>
    </row>
    <row r="19" spans="1:14" s="21" customFormat="1" ht="24.95" customHeight="1" x14ac:dyDescent="0.2">
      <c r="A19" s="46">
        <v>11</v>
      </c>
      <c r="B19" s="47" t="s">
        <v>206</v>
      </c>
      <c r="C19" s="75">
        <f>SUM(国民健康保険税:国民健康保険料!C19)</f>
        <v>3150706</v>
      </c>
      <c r="D19" s="76">
        <f>SUM(国民健康保険税:国民健康保険料!D19)</f>
        <v>1243380</v>
      </c>
      <c r="E19" s="76">
        <f>SUM(国民健康保険税:国民健康保険料!E19)</f>
        <v>4394086</v>
      </c>
      <c r="F19" s="116"/>
      <c r="G19" s="116"/>
      <c r="H19" s="76">
        <f>SUM(国民健康保険税:国民健康保険料!H19)</f>
        <v>2902325</v>
      </c>
      <c r="I19" s="76">
        <f>SUM(国民健康保険税:国民健康保険料!I19)</f>
        <v>251420</v>
      </c>
      <c r="J19" s="76">
        <f>SUM(国民健康保険税:国民健康保険料!J19)</f>
        <v>3153745</v>
      </c>
      <c r="K19" s="116"/>
      <c r="L19" s="77">
        <f t="shared" si="0"/>
        <v>92.1</v>
      </c>
      <c r="M19" s="78">
        <f t="shared" si="1"/>
        <v>20.2</v>
      </c>
      <c r="N19" s="79">
        <f t="shared" si="2"/>
        <v>71.8</v>
      </c>
    </row>
    <row r="20" spans="1:14" s="21" customFormat="1" ht="24.95" customHeight="1" x14ac:dyDescent="0.2">
      <c r="A20" s="48">
        <v>12</v>
      </c>
      <c r="B20" s="49" t="s">
        <v>207</v>
      </c>
      <c r="C20" s="75">
        <f>SUM(国民健康保険税:国民健康保険料!C20)</f>
        <v>1082284</v>
      </c>
      <c r="D20" s="76">
        <f>SUM(国民健康保険税:国民健康保険料!D20)</f>
        <v>414834</v>
      </c>
      <c r="E20" s="76">
        <f>SUM(国民健康保険税:国民健康保険料!E20)</f>
        <v>1497118</v>
      </c>
      <c r="F20" s="116"/>
      <c r="G20" s="116"/>
      <c r="H20" s="76">
        <f>SUM(国民健康保険税:国民健康保険料!H20)</f>
        <v>1004207</v>
      </c>
      <c r="I20" s="76">
        <f>SUM(国民健康保険税:国民健康保険料!I20)</f>
        <v>136816</v>
      </c>
      <c r="J20" s="76">
        <f>SUM(国民健康保険税:国民健康保険料!J20)</f>
        <v>1141023</v>
      </c>
      <c r="K20" s="116"/>
      <c r="L20" s="80">
        <f t="shared" si="0"/>
        <v>92.8</v>
      </c>
      <c r="M20" s="81">
        <f t="shared" si="1"/>
        <v>33</v>
      </c>
      <c r="N20" s="82">
        <f t="shared" si="2"/>
        <v>76.2</v>
      </c>
    </row>
    <row r="21" spans="1:14" s="21" customFormat="1" ht="24.95" customHeight="1" x14ac:dyDescent="0.2">
      <c r="A21" s="46">
        <v>13</v>
      </c>
      <c r="B21" s="47" t="s">
        <v>338</v>
      </c>
      <c r="C21" s="75">
        <f>SUM(国民健康保険税:国民健康保険料!C21)</f>
        <v>812268</v>
      </c>
      <c r="D21" s="76">
        <f>SUM(国民健康保険税:国民健康保険料!D21)</f>
        <v>185863</v>
      </c>
      <c r="E21" s="76">
        <f>SUM(国民健康保険税:国民健康保険料!E21)</f>
        <v>998131</v>
      </c>
      <c r="F21" s="116"/>
      <c r="G21" s="116"/>
      <c r="H21" s="76">
        <f>SUM(国民健康保険税:国民健康保険料!H21)</f>
        <v>761645</v>
      </c>
      <c r="I21" s="76">
        <f>SUM(国民健康保険税:国民健康保険料!I21)</f>
        <v>58850</v>
      </c>
      <c r="J21" s="76">
        <f>SUM(国民健康保険税:国民健康保険料!J21)</f>
        <v>820495</v>
      </c>
      <c r="K21" s="116"/>
      <c r="L21" s="80">
        <f t="shared" si="0"/>
        <v>93.8</v>
      </c>
      <c r="M21" s="81">
        <f t="shared" si="1"/>
        <v>31.7</v>
      </c>
      <c r="N21" s="82">
        <f t="shared" si="2"/>
        <v>82.2</v>
      </c>
    </row>
    <row r="22" spans="1:14" s="21" customFormat="1" ht="24.95" customHeight="1" x14ac:dyDescent="0.2">
      <c r="A22" s="46">
        <v>14</v>
      </c>
      <c r="B22" s="50" t="s">
        <v>339</v>
      </c>
      <c r="C22" s="83">
        <f>SUM(国民健康保険税:国民健康保険料!C22)</f>
        <v>1397064</v>
      </c>
      <c r="D22" s="84">
        <f>SUM(国民健康保険税:国民健康保険料!D22)</f>
        <v>395621</v>
      </c>
      <c r="E22" s="84">
        <f>SUM(国民健康保険税:国民健康保険料!E22)</f>
        <v>1792685</v>
      </c>
      <c r="F22" s="117"/>
      <c r="G22" s="117"/>
      <c r="H22" s="84">
        <f>SUM(国民健康保険税:国民健康保険料!H22)</f>
        <v>1311238</v>
      </c>
      <c r="I22" s="84">
        <f>SUM(国民健康保険税:国民健康保険料!I22)</f>
        <v>104036</v>
      </c>
      <c r="J22" s="84">
        <f>SUM(国民健康保険税:国民健康保険料!J22)</f>
        <v>1415274</v>
      </c>
      <c r="K22" s="117"/>
      <c r="L22" s="80">
        <f t="shared" si="0"/>
        <v>93.9</v>
      </c>
      <c r="M22" s="81">
        <f t="shared" si="1"/>
        <v>26.3</v>
      </c>
      <c r="N22" s="82">
        <f t="shared" si="2"/>
        <v>78.900000000000006</v>
      </c>
    </row>
    <row r="23" spans="1:14" s="21" customFormat="1" ht="24.95" customHeight="1" x14ac:dyDescent="0.2">
      <c r="A23" s="58"/>
      <c r="B23" s="59" t="s">
        <v>344</v>
      </c>
      <c r="C23" s="85">
        <f>SUM(国民健康保険税:国民健康保険料!C23)</f>
        <v>44217122</v>
      </c>
      <c r="D23" s="85">
        <f>SUM(国民健康保険税:国民健康保険料!D23)</f>
        <v>15949656</v>
      </c>
      <c r="E23" s="85">
        <f>SUM(国民健康保険税:国民健康保険料!E23)</f>
        <v>60166778</v>
      </c>
      <c r="F23" s="118"/>
      <c r="G23" s="118"/>
      <c r="H23" s="85">
        <f>SUM(国民健康保険税:国民健康保険料!H23)</f>
        <v>39727219</v>
      </c>
      <c r="I23" s="85">
        <f>SUM(国民健康保険税:国民健康保険料!I23)</f>
        <v>3576074</v>
      </c>
      <c r="J23" s="85">
        <f>SUM(国民健康保険税:国民健康保険料!J23)</f>
        <v>43303293</v>
      </c>
      <c r="K23" s="118"/>
      <c r="L23" s="86">
        <f t="shared" si="0"/>
        <v>89.8</v>
      </c>
      <c r="M23" s="87">
        <f t="shared" si="1"/>
        <v>22.4</v>
      </c>
      <c r="N23" s="88">
        <f t="shared" si="2"/>
        <v>72</v>
      </c>
    </row>
    <row r="24" spans="1:14" s="21" customFormat="1" ht="24.95" customHeight="1" x14ac:dyDescent="0.2">
      <c r="A24" s="44">
        <v>15</v>
      </c>
      <c r="B24" s="45" t="s">
        <v>41</v>
      </c>
      <c r="C24" s="70">
        <f>SUM(国民健康保険税:国民健康保険料!C24)</f>
        <v>796372</v>
      </c>
      <c r="D24" s="71">
        <f>SUM(国民健康保険税:国民健康保険料!D24)</f>
        <v>306042</v>
      </c>
      <c r="E24" s="71">
        <f>SUM(国民健康保険税:国民健康保険料!E24)</f>
        <v>1102414</v>
      </c>
      <c r="F24" s="115"/>
      <c r="G24" s="115"/>
      <c r="H24" s="71">
        <f>SUM(国民健康保険税:国民健康保険料!H24)</f>
        <v>725384</v>
      </c>
      <c r="I24" s="71">
        <f>SUM(国民健康保険税:国民健康保険料!I24)</f>
        <v>50718</v>
      </c>
      <c r="J24" s="71">
        <f>SUM(国民健康保険税:国民健康保険料!J24)</f>
        <v>776102</v>
      </c>
      <c r="K24" s="115"/>
      <c r="L24" s="72">
        <f t="shared" si="0"/>
        <v>91.1</v>
      </c>
      <c r="M24" s="73">
        <f t="shared" si="1"/>
        <v>16.600000000000001</v>
      </c>
      <c r="N24" s="74">
        <f t="shared" si="2"/>
        <v>70.400000000000006</v>
      </c>
    </row>
    <row r="25" spans="1:14" s="21" customFormat="1" ht="24.95" customHeight="1" x14ac:dyDescent="0.2">
      <c r="A25" s="46">
        <v>16</v>
      </c>
      <c r="B25" s="47" t="s">
        <v>387</v>
      </c>
      <c r="C25" s="75">
        <f>SUM(国民健康保険税:国民健康保険料!C25)</f>
        <v>628039</v>
      </c>
      <c r="D25" s="76">
        <f>SUM(国民健康保険税:国民健康保険料!D25)</f>
        <v>249919</v>
      </c>
      <c r="E25" s="76">
        <f>SUM(国民健康保険税:国民健康保険料!E25)</f>
        <v>877958</v>
      </c>
      <c r="F25" s="116"/>
      <c r="G25" s="116"/>
      <c r="H25" s="76">
        <f>SUM(国民健康保険税:国民健康保険料!H25)</f>
        <v>578322</v>
      </c>
      <c r="I25" s="76">
        <f>SUM(国民健康保険税:国民健康保険料!I25)</f>
        <v>41283</v>
      </c>
      <c r="J25" s="76">
        <f>SUM(国民健康保険税:国民健康保険料!J25)</f>
        <v>619605</v>
      </c>
      <c r="K25" s="116"/>
      <c r="L25" s="77">
        <f t="shared" si="0"/>
        <v>92.1</v>
      </c>
      <c r="M25" s="78">
        <f t="shared" si="1"/>
        <v>16.5</v>
      </c>
      <c r="N25" s="79">
        <f t="shared" si="2"/>
        <v>70.599999999999994</v>
      </c>
    </row>
    <row r="26" spans="1:14" s="21" customFormat="1" ht="24.95" customHeight="1" x14ac:dyDescent="0.2">
      <c r="A26" s="46">
        <v>17</v>
      </c>
      <c r="B26" s="47" t="s">
        <v>42</v>
      </c>
      <c r="C26" s="75">
        <f>SUM(国民健康保険税:国民健康保険料!C26)</f>
        <v>335966</v>
      </c>
      <c r="D26" s="76">
        <f>SUM(国民健康保険税:国民健康保険料!D26)</f>
        <v>79968</v>
      </c>
      <c r="E26" s="76">
        <f>SUM(国民健康保険税:国民健康保険料!E26)</f>
        <v>415934</v>
      </c>
      <c r="F26" s="116"/>
      <c r="G26" s="116"/>
      <c r="H26" s="76">
        <f>SUM(国民健康保険税:国民健康保険料!H26)</f>
        <v>321265</v>
      </c>
      <c r="I26" s="76">
        <f>SUM(国民健康保険税:国民健康保険料!I26)</f>
        <v>17074</v>
      </c>
      <c r="J26" s="76">
        <f>SUM(国民健康保険税:国民健康保険料!J26)</f>
        <v>338339</v>
      </c>
      <c r="K26" s="116"/>
      <c r="L26" s="77">
        <f t="shared" si="0"/>
        <v>95.6</v>
      </c>
      <c r="M26" s="78">
        <f t="shared" si="1"/>
        <v>21.4</v>
      </c>
      <c r="N26" s="79">
        <f t="shared" si="2"/>
        <v>81.3</v>
      </c>
    </row>
    <row r="27" spans="1:14" s="21" customFormat="1" ht="24.95" customHeight="1" x14ac:dyDescent="0.2">
      <c r="A27" s="46">
        <v>18</v>
      </c>
      <c r="B27" s="47" t="s">
        <v>43</v>
      </c>
      <c r="C27" s="75">
        <f>SUM(国民健康保険税:国民健康保険料!C27)</f>
        <v>268456</v>
      </c>
      <c r="D27" s="76">
        <f>SUM(国民健康保険税:国民健康保険料!D27)</f>
        <v>120584</v>
      </c>
      <c r="E27" s="76">
        <f>SUM(国民健康保険税:国民健康保険料!E27)</f>
        <v>389040</v>
      </c>
      <c r="F27" s="116"/>
      <c r="G27" s="116"/>
      <c r="H27" s="76">
        <f>SUM(国民健康保険税:国民健康保険料!H27)</f>
        <v>255210</v>
      </c>
      <c r="I27" s="76">
        <f>SUM(国民健康保険税:国民健康保険料!I27)</f>
        <v>13598</v>
      </c>
      <c r="J27" s="76">
        <f>SUM(国民健康保険税:国民健康保険料!J27)</f>
        <v>268808</v>
      </c>
      <c r="K27" s="116"/>
      <c r="L27" s="77">
        <f t="shared" si="0"/>
        <v>95.1</v>
      </c>
      <c r="M27" s="78">
        <f t="shared" si="1"/>
        <v>11.3</v>
      </c>
      <c r="N27" s="79">
        <f t="shared" si="2"/>
        <v>69.099999999999994</v>
      </c>
    </row>
    <row r="28" spans="1:14" s="21" customFormat="1" ht="24.95" customHeight="1" x14ac:dyDescent="0.2">
      <c r="A28" s="46">
        <v>19</v>
      </c>
      <c r="B28" s="47" t="s">
        <v>44</v>
      </c>
      <c r="C28" s="75">
        <f>SUM(国民健康保険税:国民健康保険料!C28)</f>
        <v>519277</v>
      </c>
      <c r="D28" s="76">
        <f>SUM(国民健康保険税:国民健康保険料!D28)</f>
        <v>144211</v>
      </c>
      <c r="E28" s="76">
        <f>SUM(国民健康保険税:国民健康保険料!E28)</f>
        <v>663488</v>
      </c>
      <c r="F28" s="116"/>
      <c r="G28" s="116"/>
      <c r="H28" s="76">
        <f>SUM(国民健康保険税:国民健康保険料!H28)</f>
        <v>493873</v>
      </c>
      <c r="I28" s="76">
        <f>SUM(国民健康保険税:国民健康保険料!I28)</f>
        <v>33979</v>
      </c>
      <c r="J28" s="76">
        <f>SUM(国民健康保険税:国民健康保険料!J28)</f>
        <v>527852</v>
      </c>
      <c r="K28" s="116"/>
      <c r="L28" s="77">
        <f t="shared" si="0"/>
        <v>95.1</v>
      </c>
      <c r="M28" s="78">
        <f t="shared" si="1"/>
        <v>23.6</v>
      </c>
      <c r="N28" s="79">
        <f t="shared" si="2"/>
        <v>79.599999999999994</v>
      </c>
    </row>
    <row r="29" spans="1:14" s="21" customFormat="1" ht="24.95" customHeight="1" x14ac:dyDescent="0.2">
      <c r="A29" s="46">
        <v>20</v>
      </c>
      <c r="B29" s="47" t="s">
        <v>45</v>
      </c>
      <c r="C29" s="75">
        <f>SUM(国民健康保険税:国民健康保険料!C29)</f>
        <v>1018902</v>
      </c>
      <c r="D29" s="76">
        <f>SUM(国民健康保険税:国民健康保険料!D29)</f>
        <v>383757</v>
      </c>
      <c r="E29" s="76">
        <f>SUM(国民健康保険税:国民健康保険料!E29)</f>
        <v>1402659</v>
      </c>
      <c r="F29" s="116"/>
      <c r="G29" s="116"/>
      <c r="H29" s="76">
        <f>SUM(国民健康保険税:国民健康保険料!H29)</f>
        <v>929248</v>
      </c>
      <c r="I29" s="76">
        <f>SUM(国民健康保険税:国民健康保険料!I29)</f>
        <v>64654</v>
      </c>
      <c r="J29" s="76">
        <f>SUM(国民健康保険税:国民健康保険料!J29)</f>
        <v>993902</v>
      </c>
      <c r="K29" s="116"/>
      <c r="L29" s="77">
        <f t="shared" si="0"/>
        <v>91.2</v>
      </c>
      <c r="M29" s="78">
        <f t="shared" si="1"/>
        <v>16.8</v>
      </c>
      <c r="N29" s="79">
        <f t="shared" si="2"/>
        <v>70.900000000000006</v>
      </c>
    </row>
    <row r="30" spans="1:14" s="21" customFormat="1" ht="24.95" customHeight="1" x14ac:dyDescent="0.2">
      <c r="A30" s="46">
        <v>21</v>
      </c>
      <c r="B30" s="47" t="s">
        <v>46</v>
      </c>
      <c r="C30" s="75">
        <f>SUM(国民健康保険税:国民健康保険料!C30)</f>
        <v>667813</v>
      </c>
      <c r="D30" s="76">
        <f>SUM(国民健康保険税:国民健康保険料!D30)</f>
        <v>131321</v>
      </c>
      <c r="E30" s="76">
        <f>SUM(国民健康保険税:国民健康保険料!E30)</f>
        <v>799134</v>
      </c>
      <c r="F30" s="116"/>
      <c r="G30" s="116"/>
      <c r="H30" s="76">
        <f>SUM(国民健康保険税:国民健康保険料!H30)</f>
        <v>640190</v>
      </c>
      <c r="I30" s="76">
        <f>SUM(国民健康保険税:国民健康保険料!I30)</f>
        <v>27658</v>
      </c>
      <c r="J30" s="76">
        <f>SUM(国民健康保険税:国民健康保険料!J30)</f>
        <v>667848</v>
      </c>
      <c r="K30" s="116"/>
      <c r="L30" s="77">
        <f t="shared" si="0"/>
        <v>95.9</v>
      </c>
      <c r="M30" s="78">
        <f t="shared" si="1"/>
        <v>21.1</v>
      </c>
      <c r="N30" s="79">
        <f t="shared" si="2"/>
        <v>83.6</v>
      </c>
    </row>
    <row r="31" spans="1:14" s="21" customFormat="1" ht="24.95" customHeight="1" x14ac:dyDescent="0.2">
      <c r="A31" s="46">
        <v>22</v>
      </c>
      <c r="B31" s="47" t="s">
        <v>47</v>
      </c>
      <c r="C31" s="75">
        <f>SUM(国民健康保険税:国民健康保険料!C31)</f>
        <v>330661</v>
      </c>
      <c r="D31" s="76">
        <f>SUM(国民健康保険税:国民健康保険料!D31)</f>
        <v>107596</v>
      </c>
      <c r="E31" s="76">
        <f>SUM(国民健康保険税:国民健康保険料!E31)</f>
        <v>438257</v>
      </c>
      <c r="F31" s="116"/>
      <c r="G31" s="116"/>
      <c r="H31" s="76">
        <f>SUM(国民健康保険税:国民健康保険料!H31)</f>
        <v>314008</v>
      </c>
      <c r="I31" s="76">
        <f>SUM(国民健康保険税:国民健康保険料!I31)</f>
        <v>22652</v>
      </c>
      <c r="J31" s="76">
        <f>SUM(国民健康保険税:国民健康保険料!J31)</f>
        <v>336660</v>
      </c>
      <c r="K31" s="116"/>
      <c r="L31" s="77">
        <f t="shared" si="0"/>
        <v>95</v>
      </c>
      <c r="M31" s="78">
        <f t="shared" si="1"/>
        <v>21.1</v>
      </c>
      <c r="N31" s="79">
        <f t="shared" si="2"/>
        <v>76.8</v>
      </c>
    </row>
    <row r="32" spans="1:14" s="21" customFormat="1" ht="24.95" customHeight="1" x14ac:dyDescent="0.2">
      <c r="A32" s="46">
        <v>23</v>
      </c>
      <c r="B32" s="47" t="s">
        <v>48</v>
      </c>
      <c r="C32" s="75">
        <f>SUM(国民健康保険税:国民健康保険料!C32)</f>
        <v>768324</v>
      </c>
      <c r="D32" s="76">
        <f>SUM(国民健康保険税:国民健康保険料!D32)</f>
        <v>213061</v>
      </c>
      <c r="E32" s="76">
        <f>SUM(国民健康保険税:国民健康保険料!E32)</f>
        <v>981385</v>
      </c>
      <c r="F32" s="116"/>
      <c r="G32" s="116"/>
      <c r="H32" s="76">
        <f>SUM(国民健康保険税:国民健康保険料!H32)</f>
        <v>702755</v>
      </c>
      <c r="I32" s="76">
        <f>SUM(国民健康保険税:国民健康保険料!I32)</f>
        <v>60905</v>
      </c>
      <c r="J32" s="76">
        <f>SUM(国民健康保険税:国民健康保険料!J32)</f>
        <v>763660</v>
      </c>
      <c r="K32" s="116"/>
      <c r="L32" s="77">
        <f t="shared" si="0"/>
        <v>91.5</v>
      </c>
      <c r="M32" s="78">
        <f t="shared" si="1"/>
        <v>28.6</v>
      </c>
      <c r="N32" s="79">
        <f t="shared" si="2"/>
        <v>77.8</v>
      </c>
    </row>
    <row r="33" spans="1:14" s="21" customFormat="1" ht="24.95" customHeight="1" x14ac:dyDescent="0.2">
      <c r="A33" s="46">
        <v>24</v>
      </c>
      <c r="B33" s="47" t="s">
        <v>49</v>
      </c>
      <c r="C33" s="75">
        <f>SUM(国民健康保険税:国民健康保険料!C33)</f>
        <v>986560</v>
      </c>
      <c r="D33" s="76">
        <f>SUM(国民健康保険税:国民健康保険料!D33)</f>
        <v>303405</v>
      </c>
      <c r="E33" s="76">
        <f>SUM(国民健康保険税:国民健康保険料!E33)</f>
        <v>1289965</v>
      </c>
      <c r="F33" s="116"/>
      <c r="G33" s="116"/>
      <c r="H33" s="76">
        <f>SUM(国民健康保険税:国民健康保険料!H33)</f>
        <v>911401</v>
      </c>
      <c r="I33" s="76">
        <f>SUM(国民健康保険税:国民健康保険料!I33)</f>
        <v>72394</v>
      </c>
      <c r="J33" s="76">
        <f>SUM(国民健康保険税:国民健康保険料!J33)</f>
        <v>983795</v>
      </c>
      <c r="K33" s="116"/>
      <c r="L33" s="77">
        <f t="shared" si="0"/>
        <v>92.4</v>
      </c>
      <c r="M33" s="78">
        <f t="shared" si="1"/>
        <v>23.9</v>
      </c>
      <c r="N33" s="79">
        <f t="shared" si="2"/>
        <v>76.3</v>
      </c>
    </row>
    <row r="34" spans="1:14" s="21" customFormat="1" ht="24.95" customHeight="1" x14ac:dyDescent="0.2">
      <c r="A34" s="46">
        <v>25</v>
      </c>
      <c r="B34" s="51" t="s">
        <v>340</v>
      </c>
      <c r="C34" s="75">
        <f>SUM(国民健康保険税:国民健康保険料!C34)</f>
        <v>498027</v>
      </c>
      <c r="D34" s="76">
        <f>SUM(国民健康保険税:国民健康保険料!D34)</f>
        <v>155406</v>
      </c>
      <c r="E34" s="76">
        <f>SUM(国民健康保険税:国民健康保険料!E34)</f>
        <v>653433</v>
      </c>
      <c r="F34" s="116"/>
      <c r="G34" s="116"/>
      <c r="H34" s="76">
        <f>SUM(国民健康保険税:国民健康保険料!H34)</f>
        <v>463161</v>
      </c>
      <c r="I34" s="76">
        <f>SUM(国民健康保険税:国民健康保険料!I34)</f>
        <v>35794</v>
      </c>
      <c r="J34" s="76">
        <f>SUM(国民健康保険税:国民健康保険料!J34)</f>
        <v>498955</v>
      </c>
      <c r="K34" s="116"/>
      <c r="L34" s="77">
        <f t="shared" si="0"/>
        <v>93</v>
      </c>
      <c r="M34" s="78">
        <f t="shared" si="1"/>
        <v>23</v>
      </c>
      <c r="N34" s="79">
        <f t="shared" si="2"/>
        <v>76.400000000000006</v>
      </c>
    </row>
    <row r="35" spans="1:14" s="21" customFormat="1" ht="24.95" customHeight="1" x14ac:dyDescent="0.2">
      <c r="A35" s="58"/>
      <c r="B35" s="59" t="s">
        <v>343</v>
      </c>
      <c r="C35" s="85">
        <f>SUM(国民健康保険税:国民健康保険料!C35)</f>
        <v>6818397</v>
      </c>
      <c r="D35" s="85">
        <f>SUM(国民健康保険税:国民健康保険料!D35)</f>
        <v>2195270</v>
      </c>
      <c r="E35" s="85">
        <f>SUM(国民健康保険税:国民健康保険料!E35)</f>
        <v>9013667</v>
      </c>
      <c r="F35" s="119"/>
      <c r="G35" s="119"/>
      <c r="H35" s="85">
        <f>SUM(国民健康保険税:国民健康保険料!H35)</f>
        <v>6334817</v>
      </c>
      <c r="I35" s="85">
        <f>SUM(国民健康保険税:国民健康保険料!I35)</f>
        <v>440709</v>
      </c>
      <c r="J35" s="85">
        <f>SUM(国民健康保険税:国民健康保険料!J35)</f>
        <v>6775526</v>
      </c>
      <c r="K35" s="119"/>
      <c r="L35" s="86">
        <f t="shared" si="0"/>
        <v>92.9</v>
      </c>
      <c r="M35" s="87">
        <f t="shared" si="1"/>
        <v>20.100000000000001</v>
      </c>
      <c r="N35" s="88">
        <f t="shared" si="2"/>
        <v>75.2</v>
      </c>
    </row>
    <row r="36" spans="1:14" s="21" customFormat="1" ht="24.95" customHeight="1" thickBot="1" x14ac:dyDescent="0.25">
      <c r="A36" s="60"/>
      <c r="B36" s="61" t="s">
        <v>50</v>
      </c>
      <c r="C36" s="89">
        <f>SUM(国民健康保険税:国民健康保険料!C36)</f>
        <v>51035519</v>
      </c>
      <c r="D36" s="89">
        <f>SUM(国民健康保険税:国民健康保険料!D36)</f>
        <v>18144926</v>
      </c>
      <c r="E36" s="89">
        <f>SUM(国民健康保険税:国民健康保険料!E36)</f>
        <v>69180445</v>
      </c>
      <c r="F36" s="120"/>
      <c r="G36" s="120"/>
      <c r="H36" s="89">
        <f>SUM(国民健康保険税:国民健康保険料!H36)</f>
        <v>46062036</v>
      </c>
      <c r="I36" s="89">
        <f>SUM(国民健康保険税:国民健康保険料!I36)</f>
        <v>4016783</v>
      </c>
      <c r="J36" s="89">
        <f>SUM(国民健康保険税:国民健康保険料!J36)</f>
        <v>50078819</v>
      </c>
      <c r="K36" s="120"/>
      <c r="L36" s="90">
        <f t="shared" si="0"/>
        <v>90.3</v>
      </c>
      <c r="M36" s="91">
        <f t="shared" si="1"/>
        <v>22.1</v>
      </c>
      <c r="N36" s="92">
        <f t="shared" si="2"/>
        <v>72.400000000000006</v>
      </c>
    </row>
    <row r="38" spans="1:14" ht="35.25" customHeight="1" x14ac:dyDescent="0.15">
      <c r="B38" s="135" t="s">
        <v>395</v>
      </c>
      <c r="C38" s="1">
        <f>国民健康保険税!C38+国民健康保険料!C38</f>
        <v>51035519</v>
      </c>
      <c r="D38" s="1">
        <f>国民健康保険税!D38+国民健康保険料!D38</f>
        <v>18144926</v>
      </c>
      <c r="E38" s="1">
        <f>国民健康保険税!E38+国民健康保険料!E38</f>
        <v>69180445</v>
      </c>
      <c r="F38" s="1">
        <f>国民健康保険税!F38+国民健康保険料!F38</f>
        <v>0</v>
      </c>
      <c r="G38" s="1">
        <f>国民健康保険税!G38+国民健康保険料!G38</f>
        <v>0</v>
      </c>
      <c r="H38" s="1">
        <f>国民健康保険税!H38+国民健康保険料!H38</f>
        <v>46062036</v>
      </c>
      <c r="I38" s="1">
        <f>国民健康保険税!I38+国民健康保険料!I38</f>
        <v>4016783</v>
      </c>
      <c r="J38" s="1">
        <f>国民健康保険税!J38+国民健康保険料!J38</f>
        <v>50078819</v>
      </c>
      <c r="K38" s="1">
        <f>国民健康保険税!K38+国民健康保険料!K38</f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M81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187</v>
      </c>
      <c r="D3" s="8" t="s">
        <v>71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f>SUM(個人均等割:所得割!C9)</f>
        <v>32921157</v>
      </c>
      <c r="D9" s="93">
        <f>SUM(個人均等割:所得割!D9)</f>
        <v>1519094</v>
      </c>
      <c r="E9" s="93">
        <f>SUM(個人均等割:所得割!E9)</f>
        <v>34440251</v>
      </c>
      <c r="F9" s="93">
        <f>SUM(個人均等割:所得割!F9)</f>
        <v>0</v>
      </c>
      <c r="G9" s="115"/>
      <c r="H9" s="93">
        <f>SUM(個人均等割:所得割!H9)</f>
        <v>32544945</v>
      </c>
      <c r="I9" s="93">
        <f>SUM(個人均等割:所得割!I9)</f>
        <v>457997</v>
      </c>
      <c r="J9" s="93">
        <f>SUM(個人均等割:所得割!J9)</f>
        <v>33002942</v>
      </c>
      <c r="K9" s="93">
        <f>SUM(個人均等割:所得割!K9)</f>
        <v>0</v>
      </c>
      <c r="L9" s="72">
        <f t="shared" ref="L9:N31" si="0">IF(C9&gt;0,ROUND(H9/C9*100,1),"-")</f>
        <v>98.9</v>
      </c>
      <c r="M9" s="73">
        <f t="shared" si="0"/>
        <v>30.1</v>
      </c>
      <c r="N9" s="74">
        <f t="shared" si="0"/>
        <v>95.8</v>
      </c>
    </row>
    <row r="10" spans="1:247" s="21" customFormat="1" ht="24.95" customHeight="1" x14ac:dyDescent="0.2">
      <c r="A10" s="46">
        <v>2</v>
      </c>
      <c r="B10" s="47" t="s">
        <v>34</v>
      </c>
      <c r="C10" s="93">
        <f>SUM(個人均等割:所得割!C10)</f>
        <v>7214462</v>
      </c>
      <c r="D10" s="93">
        <f>SUM(個人均等割:所得割!D10)</f>
        <v>514755</v>
      </c>
      <c r="E10" s="93">
        <f>SUM(個人均等割:所得割!E10)</f>
        <v>7729217</v>
      </c>
      <c r="F10" s="93">
        <f>SUM(個人均等割:所得割!F10)</f>
        <v>0</v>
      </c>
      <c r="G10" s="116"/>
      <c r="H10" s="93">
        <f>SUM(個人均等割:所得割!H10)</f>
        <v>7098454</v>
      </c>
      <c r="I10" s="93">
        <f>SUM(個人均等割:所得割!I10)</f>
        <v>120218</v>
      </c>
      <c r="J10" s="93">
        <f>SUM(個人均等割:所得割!J10)</f>
        <v>7218672</v>
      </c>
      <c r="K10" s="93">
        <f>SUM(個人均等割:所得割!K10)</f>
        <v>0</v>
      </c>
      <c r="L10" s="77">
        <f t="shared" si="0"/>
        <v>98.4</v>
      </c>
      <c r="M10" s="78">
        <f t="shared" si="0"/>
        <v>23.4</v>
      </c>
      <c r="N10" s="79">
        <f t="shared" si="0"/>
        <v>93.4</v>
      </c>
    </row>
    <row r="11" spans="1:247" s="21" customFormat="1" ht="24.95" customHeight="1" x14ac:dyDescent="0.2">
      <c r="A11" s="46">
        <v>3</v>
      </c>
      <c r="B11" s="47" t="s">
        <v>35</v>
      </c>
      <c r="C11" s="93">
        <f>SUM(個人均等割:所得割!C11)</f>
        <v>7925293</v>
      </c>
      <c r="D11" s="93">
        <f>SUM(個人均等割:所得割!D11)</f>
        <v>575145</v>
      </c>
      <c r="E11" s="93">
        <f>SUM(個人均等割:所得割!E11)</f>
        <v>8500438</v>
      </c>
      <c r="F11" s="93">
        <f>SUM(個人均等割:所得割!F11)</f>
        <v>0</v>
      </c>
      <c r="G11" s="116"/>
      <c r="H11" s="93">
        <f>SUM(個人均等割:所得割!H11)</f>
        <v>7771648</v>
      </c>
      <c r="I11" s="93">
        <f>SUM(個人均等割:所得割!I11)</f>
        <v>106104</v>
      </c>
      <c r="J11" s="93">
        <f>SUM(個人均等割:所得割!J11)</f>
        <v>7877752</v>
      </c>
      <c r="K11" s="93">
        <f>SUM(個人均等割:所得割!K11)</f>
        <v>0</v>
      </c>
      <c r="L11" s="77">
        <f t="shared" si="0"/>
        <v>98.1</v>
      </c>
      <c r="M11" s="78">
        <f t="shared" si="0"/>
        <v>18.399999999999999</v>
      </c>
      <c r="N11" s="79">
        <f t="shared" si="0"/>
        <v>92.7</v>
      </c>
    </row>
    <row r="12" spans="1:247" s="21" customFormat="1" ht="24.95" customHeight="1" x14ac:dyDescent="0.2">
      <c r="A12" s="46">
        <v>4</v>
      </c>
      <c r="B12" s="47" t="s">
        <v>36</v>
      </c>
      <c r="C12" s="93">
        <f>SUM(個人均等割:所得割!C12)</f>
        <v>5737981</v>
      </c>
      <c r="D12" s="93">
        <f>SUM(個人均等割:所得割!D12)</f>
        <v>206913</v>
      </c>
      <c r="E12" s="93">
        <f>SUM(個人均等割:所得割!E12)</f>
        <v>5944894</v>
      </c>
      <c r="F12" s="93">
        <f>SUM(個人均等割:所得割!F12)</f>
        <v>0</v>
      </c>
      <c r="G12" s="116"/>
      <c r="H12" s="93">
        <f>SUM(個人均等割:所得割!H12)</f>
        <v>5661487</v>
      </c>
      <c r="I12" s="93">
        <f>SUM(個人均等割:所得割!I12)</f>
        <v>61125</v>
      </c>
      <c r="J12" s="93">
        <f>SUM(個人均等割:所得割!J12)</f>
        <v>5722612</v>
      </c>
      <c r="K12" s="93">
        <f>SUM(個人均等割:所得割!K12)</f>
        <v>0</v>
      </c>
      <c r="L12" s="77">
        <f t="shared" si="0"/>
        <v>98.7</v>
      </c>
      <c r="M12" s="78">
        <f t="shared" si="0"/>
        <v>29.5</v>
      </c>
      <c r="N12" s="79">
        <f t="shared" si="0"/>
        <v>96.3</v>
      </c>
    </row>
    <row r="13" spans="1:247" s="21" customFormat="1" ht="24.95" customHeight="1" x14ac:dyDescent="0.2">
      <c r="A13" s="46">
        <v>5</v>
      </c>
      <c r="B13" s="47" t="s">
        <v>37</v>
      </c>
      <c r="C13" s="93">
        <f>SUM(個人均等割:所得割!C13)</f>
        <v>4800208</v>
      </c>
      <c r="D13" s="93">
        <f>SUM(個人均等割:所得割!D13)</f>
        <v>282843</v>
      </c>
      <c r="E13" s="93">
        <f>SUM(個人均等割:所得割!E13)</f>
        <v>5083051</v>
      </c>
      <c r="F13" s="93">
        <f>SUM(個人均等割:所得割!F13)</f>
        <v>0</v>
      </c>
      <c r="G13" s="116"/>
      <c r="H13" s="93">
        <f>SUM(個人均等割:所得割!H13)</f>
        <v>4726063</v>
      </c>
      <c r="I13" s="93">
        <f>SUM(個人均等割:所得割!I13)</f>
        <v>77231</v>
      </c>
      <c r="J13" s="93">
        <f>SUM(個人均等割:所得割!J13)</f>
        <v>4803294</v>
      </c>
      <c r="K13" s="93">
        <f>SUM(個人均等割:所得割!K13)</f>
        <v>0</v>
      </c>
      <c r="L13" s="77">
        <f t="shared" si="0"/>
        <v>98.5</v>
      </c>
      <c r="M13" s="78">
        <f t="shared" si="0"/>
        <v>27.3</v>
      </c>
      <c r="N13" s="79">
        <f t="shared" si="0"/>
        <v>94.5</v>
      </c>
    </row>
    <row r="14" spans="1:247" s="21" customFormat="1" ht="24.95" customHeight="1" x14ac:dyDescent="0.2">
      <c r="A14" s="46">
        <v>6</v>
      </c>
      <c r="B14" s="47" t="s">
        <v>38</v>
      </c>
      <c r="C14" s="93">
        <f>SUM(個人均等割:所得割!C14)</f>
        <v>3708645</v>
      </c>
      <c r="D14" s="93">
        <f>SUM(個人均等割:所得割!D14)</f>
        <v>174017</v>
      </c>
      <c r="E14" s="93">
        <f>SUM(個人均等割:所得割!E14)</f>
        <v>3882662</v>
      </c>
      <c r="F14" s="93">
        <f>SUM(個人均等割:所得割!F14)</f>
        <v>0</v>
      </c>
      <c r="G14" s="116"/>
      <c r="H14" s="93">
        <f>SUM(個人均等割:所得割!H14)</f>
        <v>3635110</v>
      </c>
      <c r="I14" s="93">
        <f>SUM(個人均等割:所得割!I14)</f>
        <v>96335</v>
      </c>
      <c r="J14" s="93">
        <f>SUM(個人均等割:所得割!J14)</f>
        <v>3731445</v>
      </c>
      <c r="K14" s="93">
        <f>SUM(個人均等割:所得割!K14)</f>
        <v>0</v>
      </c>
      <c r="L14" s="77">
        <f t="shared" si="0"/>
        <v>98</v>
      </c>
      <c r="M14" s="78">
        <f t="shared" si="0"/>
        <v>55.4</v>
      </c>
      <c r="N14" s="79">
        <f t="shared" si="0"/>
        <v>96.1</v>
      </c>
    </row>
    <row r="15" spans="1:247" s="21" customFormat="1" ht="24.95" customHeight="1" x14ac:dyDescent="0.2">
      <c r="A15" s="46">
        <v>7</v>
      </c>
      <c r="B15" s="47" t="s">
        <v>39</v>
      </c>
      <c r="C15" s="93">
        <f>SUM(個人均等割:所得割!C15)</f>
        <v>9186292</v>
      </c>
      <c r="D15" s="93">
        <f>SUM(個人均等割:所得割!D15)</f>
        <v>828913</v>
      </c>
      <c r="E15" s="93">
        <f>SUM(個人均等割:所得割!E15)</f>
        <v>10015205</v>
      </c>
      <c r="F15" s="93">
        <f>SUM(個人均等割:所得割!F15)</f>
        <v>0</v>
      </c>
      <c r="G15" s="116"/>
      <c r="H15" s="93">
        <f>SUM(個人均等割:所得割!H15)</f>
        <v>9001438</v>
      </c>
      <c r="I15" s="93">
        <f>SUM(個人均等割:所得割!I15)</f>
        <v>169041</v>
      </c>
      <c r="J15" s="93">
        <f>SUM(個人均等割:所得割!J15)</f>
        <v>9170479</v>
      </c>
      <c r="K15" s="93">
        <f>SUM(個人均等割:所得割!K15)</f>
        <v>0</v>
      </c>
      <c r="L15" s="77">
        <f t="shared" si="0"/>
        <v>98</v>
      </c>
      <c r="M15" s="78">
        <f t="shared" si="0"/>
        <v>20.399999999999999</v>
      </c>
      <c r="N15" s="79">
        <f t="shared" si="0"/>
        <v>91.6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f>SUM(個人均等割:所得割!C16)</f>
        <v>3962383</v>
      </c>
      <c r="D16" s="93">
        <f>SUM(個人均等割:所得割!D16)</f>
        <v>286845</v>
      </c>
      <c r="E16" s="93">
        <f>SUM(個人均等割:所得割!E16)</f>
        <v>4249228</v>
      </c>
      <c r="F16" s="93">
        <f>SUM(個人均等割:所得割!F16)</f>
        <v>0</v>
      </c>
      <c r="G16" s="116"/>
      <c r="H16" s="93">
        <f>SUM(個人均等割:所得割!H16)</f>
        <v>3904768</v>
      </c>
      <c r="I16" s="93">
        <f>SUM(個人均等割:所得割!I16)</f>
        <v>67403</v>
      </c>
      <c r="J16" s="93">
        <f>SUM(個人均等割:所得割!J16)</f>
        <v>3972171</v>
      </c>
      <c r="K16" s="93">
        <f>SUM(個人均等割:所得割!K16)</f>
        <v>0</v>
      </c>
      <c r="L16" s="77">
        <f t="shared" si="0"/>
        <v>98.5</v>
      </c>
      <c r="M16" s="78">
        <f t="shared" si="0"/>
        <v>23.5</v>
      </c>
      <c r="N16" s="79">
        <f t="shared" si="0"/>
        <v>93.5</v>
      </c>
    </row>
    <row r="17" spans="1:14" s="21" customFormat="1" ht="24.95" customHeight="1" x14ac:dyDescent="0.2">
      <c r="A17" s="46">
        <v>9</v>
      </c>
      <c r="B17" s="47" t="s">
        <v>208</v>
      </c>
      <c r="C17" s="93">
        <f>SUM(個人均等割:所得割!C17)</f>
        <v>3541947</v>
      </c>
      <c r="D17" s="93">
        <f>SUM(個人均等割:所得割!D17)</f>
        <v>122753</v>
      </c>
      <c r="E17" s="93">
        <f>SUM(個人均等割:所得割!E17)</f>
        <v>3664700</v>
      </c>
      <c r="F17" s="93">
        <f>SUM(個人均等割:所得割!F17)</f>
        <v>0</v>
      </c>
      <c r="G17" s="116"/>
      <c r="H17" s="93">
        <f>SUM(個人均等割:所得割!H17)</f>
        <v>3506043</v>
      </c>
      <c r="I17" s="93">
        <f>SUM(個人均等割:所得割!I17)</f>
        <v>46690</v>
      </c>
      <c r="J17" s="93">
        <f>SUM(個人均等割:所得割!J17)</f>
        <v>3552733</v>
      </c>
      <c r="K17" s="93">
        <f>SUM(個人均等割:所得割!K17)</f>
        <v>0</v>
      </c>
      <c r="L17" s="77">
        <f>IF(C17&gt;0,ROUND(H17/C17*100,1),"-")</f>
        <v>99</v>
      </c>
      <c r="M17" s="78">
        <f>IF(D17&gt;0,ROUND(I17/D17*100,1),"-")</f>
        <v>38</v>
      </c>
      <c r="N17" s="79">
        <f>IF(E17&gt;0,ROUND(J17/E17*100,1),"-")</f>
        <v>96.9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f>SUM(個人均等割:所得割!C18)</f>
        <v>1537197</v>
      </c>
      <c r="D18" s="93">
        <f>SUM(個人均等割:所得割!D18)</f>
        <v>97681</v>
      </c>
      <c r="E18" s="93">
        <f>SUM(個人均等割:所得割!E18)</f>
        <v>1634878</v>
      </c>
      <c r="F18" s="93">
        <f>SUM(個人均等割:所得割!F18)</f>
        <v>0</v>
      </c>
      <c r="G18" s="116"/>
      <c r="H18" s="93">
        <f>SUM(個人均等割:所得割!H18)</f>
        <v>1514211</v>
      </c>
      <c r="I18" s="93">
        <f>SUM(個人均等割:所得割!I18)</f>
        <v>32506</v>
      </c>
      <c r="J18" s="93">
        <f>SUM(個人均等割:所得割!J18)</f>
        <v>1546717</v>
      </c>
      <c r="K18" s="93">
        <f>SUM(個人均等割:所得割!K18)</f>
        <v>0</v>
      </c>
      <c r="L18" s="77">
        <f t="shared" si="0"/>
        <v>98.5</v>
      </c>
      <c r="M18" s="78">
        <f t="shared" si="0"/>
        <v>33.299999999999997</v>
      </c>
      <c r="N18" s="79">
        <f t="shared" si="0"/>
        <v>94.6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f>SUM(個人均等割:所得割!C19)</f>
        <v>5904348</v>
      </c>
      <c r="D19" s="93">
        <f>SUM(個人均等割:所得割!D19)</f>
        <v>463589</v>
      </c>
      <c r="E19" s="93">
        <f>SUM(個人均等割:所得割!E19)</f>
        <v>6367937</v>
      </c>
      <c r="F19" s="93">
        <f>SUM(個人均等割:所得割!F19)</f>
        <v>0</v>
      </c>
      <c r="G19" s="116"/>
      <c r="H19" s="93">
        <f>SUM(個人均等割:所得割!H19)</f>
        <v>5804913</v>
      </c>
      <c r="I19" s="93">
        <f>SUM(個人均等割:所得割!I19)</f>
        <v>129802</v>
      </c>
      <c r="J19" s="93">
        <f>SUM(個人均等割:所得割!J19)</f>
        <v>5934715</v>
      </c>
      <c r="K19" s="93">
        <f>SUM(個人均等割:所得割!K19)</f>
        <v>0</v>
      </c>
      <c r="L19" s="77">
        <f t="shared" si="0"/>
        <v>98.3</v>
      </c>
      <c r="M19" s="78">
        <f t="shared" si="0"/>
        <v>28</v>
      </c>
      <c r="N19" s="79">
        <f t="shared" si="0"/>
        <v>93.2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f>SUM(個人均等割:所得割!C20)</f>
        <v>2271167</v>
      </c>
      <c r="D20" s="93">
        <f>SUM(個人均等割:所得割!D20)</f>
        <v>89682</v>
      </c>
      <c r="E20" s="93">
        <f>SUM(個人均等割:所得割!E20)</f>
        <v>2360849</v>
      </c>
      <c r="F20" s="93">
        <f>SUM(個人均等割:所得割!F20)</f>
        <v>0</v>
      </c>
      <c r="G20" s="116"/>
      <c r="H20" s="93">
        <f>SUM(個人均等割:所得割!H20)</f>
        <v>2243119</v>
      </c>
      <c r="I20" s="93">
        <f>SUM(個人均等割:所得割!I20)</f>
        <v>37779</v>
      </c>
      <c r="J20" s="93">
        <f>SUM(個人均等割:所得割!J20)</f>
        <v>2280898</v>
      </c>
      <c r="K20" s="93">
        <f>SUM(個人均等割:所得割!K20)</f>
        <v>0</v>
      </c>
      <c r="L20" s="80">
        <f t="shared" si="0"/>
        <v>98.8</v>
      </c>
      <c r="M20" s="81">
        <f t="shared" si="0"/>
        <v>42.1</v>
      </c>
      <c r="N20" s="82">
        <f t="shared" si="0"/>
        <v>96.6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f>SUM(個人均等割:所得割!C21)</f>
        <v>1129637</v>
      </c>
      <c r="D21" s="93">
        <f>SUM(個人均等割:所得割!D21)</f>
        <v>35032</v>
      </c>
      <c r="E21" s="93">
        <f>SUM(個人均等割:所得割!E21)</f>
        <v>1164669</v>
      </c>
      <c r="F21" s="93">
        <f>SUM(個人均等割:所得割!F21)</f>
        <v>0</v>
      </c>
      <c r="G21" s="116"/>
      <c r="H21" s="93">
        <f>SUM(個人均等割:所得割!H21)</f>
        <v>1119813</v>
      </c>
      <c r="I21" s="93">
        <f>SUM(個人均等割:所得割!I21)</f>
        <v>14711</v>
      </c>
      <c r="J21" s="93">
        <f>SUM(個人均等割:所得割!J21)</f>
        <v>1134524</v>
      </c>
      <c r="K21" s="93">
        <f>SUM(個人均等割:所得割!K21)</f>
        <v>0</v>
      </c>
      <c r="L21" s="77">
        <f t="shared" ref="L21:N22" si="1">IF(C21&gt;0,ROUND(H21/C21*100,1),"-")</f>
        <v>99.1</v>
      </c>
      <c r="M21" s="78">
        <f t="shared" si="1"/>
        <v>42</v>
      </c>
      <c r="N21" s="79">
        <f t="shared" si="1"/>
        <v>97.4</v>
      </c>
    </row>
    <row r="22" spans="1:14" s="21" customFormat="1" ht="24.95" customHeight="1" x14ac:dyDescent="0.2">
      <c r="A22" s="46">
        <v>14</v>
      </c>
      <c r="B22" s="50" t="s">
        <v>339</v>
      </c>
      <c r="C22" s="93">
        <f>SUM(個人均等割:所得割!C22)</f>
        <v>3973706</v>
      </c>
      <c r="D22" s="93">
        <f>SUM(個人均等割:所得割!D22)</f>
        <v>111897</v>
      </c>
      <c r="E22" s="93">
        <f>SUM(個人均等割:所得割!E22)</f>
        <v>4085603</v>
      </c>
      <c r="F22" s="93">
        <f>SUM(個人均等割:所得割!F22)</f>
        <v>0</v>
      </c>
      <c r="G22" s="117"/>
      <c r="H22" s="93">
        <f>SUM(個人均等割:所得割!H22)</f>
        <v>3945687</v>
      </c>
      <c r="I22" s="93">
        <f>SUM(個人均等割:所得割!I22)</f>
        <v>32408</v>
      </c>
      <c r="J22" s="93">
        <f>SUM(個人均等割:所得割!J22)</f>
        <v>3978095</v>
      </c>
      <c r="K22" s="93">
        <f>SUM(個人均等割:所得割!K22)</f>
        <v>0</v>
      </c>
      <c r="L22" s="95">
        <f t="shared" si="1"/>
        <v>99.3</v>
      </c>
      <c r="M22" s="96">
        <f t="shared" si="1"/>
        <v>29</v>
      </c>
      <c r="N22" s="97">
        <f t="shared" si="1"/>
        <v>97.4</v>
      </c>
    </row>
    <row r="23" spans="1:14" s="21" customFormat="1" ht="24.95" customHeight="1" x14ac:dyDescent="0.2">
      <c r="A23" s="58"/>
      <c r="B23" s="59" t="s">
        <v>344</v>
      </c>
      <c r="C23" s="85">
        <f>SUM(個人均等割:所得割!C23)</f>
        <v>93814423</v>
      </c>
      <c r="D23" s="85">
        <f>SUM(個人均等割:所得割!D23)</f>
        <v>5309159</v>
      </c>
      <c r="E23" s="85">
        <f>SUM(個人均等割:所得割!E23)</f>
        <v>99123582</v>
      </c>
      <c r="F23" s="85">
        <f>SUM(個人均等割:所得割!F23)</f>
        <v>0</v>
      </c>
      <c r="G23" s="118"/>
      <c r="H23" s="85">
        <f>SUM(個人均等割:所得割!H23)</f>
        <v>92477699</v>
      </c>
      <c r="I23" s="85">
        <f>SUM(個人均等割:所得割!I23)</f>
        <v>1449350</v>
      </c>
      <c r="J23" s="85">
        <f>SUM(個人均等割:所得割!J23)</f>
        <v>93927049</v>
      </c>
      <c r="K23" s="85">
        <f>SUM(個人均等割:所得割!K23)</f>
        <v>0</v>
      </c>
      <c r="L23" s="86">
        <f t="shared" si="0"/>
        <v>98.6</v>
      </c>
      <c r="M23" s="87">
        <f t="shared" si="0"/>
        <v>27.3</v>
      </c>
      <c r="N23" s="88">
        <f t="shared" si="0"/>
        <v>94.8</v>
      </c>
    </row>
    <row r="24" spans="1:14" s="21" customFormat="1" ht="24.95" customHeight="1" x14ac:dyDescent="0.2">
      <c r="A24" s="44">
        <v>15</v>
      </c>
      <c r="B24" s="45" t="s">
        <v>41</v>
      </c>
      <c r="C24" s="93">
        <f>SUM(個人均等割:所得割!C24)</f>
        <v>1743658</v>
      </c>
      <c r="D24" s="93">
        <f>SUM(個人均等割:所得割!D24)</f>
        <v>69291</v>
      </c>
      <c r="E24" s="93">
        <f>SUM(個人均等割:所得割!E24)</f>
        <v>1812949</v>
      </c>
      <c r="F24" s="71">
        <f>SUM(個人均等割:所得割!F24)</f>
        <v>0</v>
      </c>
      <c r="G24" s="115"/>
      <c r="H24" s="93">
        <f>SUM(個人均等割:所得割!H24)</f>
        <v>1716419</v>
      </c>
      <c r="I24" s="93">
        <f>SUM(個人均等割:所得割!I24)</f>
        <v>15104</v>
      </c>
      <c r="J24" s="93">
        <f>SUM(個人均等割:所得割!J24)</f>
        <v>1731523</v>
      </c>
      <c r="K24" s="71">
        <f>SUM(個人均等割:所得割!K24)</f>
        <v>0</v>
      </c>
      <c r="L24" s="72">
        <f t="shared" si="0"/>
        <v>98.4</v>
      </c>
      <c r="M24" s="73">
        <f t="shared" si="0"/>
        <v>21.8</v>
      </c>
      <c r="N24" s="74">
        <f t="shared" si="0"/>
        <v>95.5</v>
      </c>
    </row>
    <row r="25" spans="1:14" s="21" customFormat="1" ht="24.95" customHeight="1" x14ac:dyDescent="0.2">
      <c r="A25" s="46">
        <v>16</v>
      </c>
      <c r="B25" s="47" t="s">
        <v>387</v>
      </c>
      <c r="C25" s="93">
        <f>SUM(個人均等割:所得割!C25)</f>
        <v>991928</v>
      </c>
      <c r="D25" s="93">
        <f>SUM(個人均等割:所得割!D25)</f>
        <v>67578</v>
      </c>
      <c r="E25" s="93">
        <f>SUM(個人均等割:所得割!E25)</f>
        <v>1059506</v>
      </c>
      <c r="F25" s="76">
        <f>SUM(個人均等割:所得割!F25)</f>
        <v>0</v>
      </c>
      <c r="G25" s="116"/>
      <c r="H25" s="93">
        <f>SUM(個人均等割:所得割!H25)</f>
        <v>978727</v>
      </c>
      <c r="I25" s="93">
        <f>SUM(個人均等割:所得割!I25)</f>
        <v>17344</v>
      </c>
      <c r="J25" s="93">
        <f>SUM(個人均等割:所得割!J25)</f>
        <v>996071</v>
      </c>
      <c r="K25" s="76">
        <f>SUM(個人均等割:所得割!K25)</f>
        <v>0</v>
      </c>
      <c r="L25" s="77">
        <f t="shared" si="0"/>
        <v>98.7</v>
      </c>
      <c r="M25" s="78">
        <f t="shared" si="0"/>
        <v>25.7</v>
      </c>
      <c r="N25" s="79">
        <f t="shared" si="0"/>
        <v>94</v>
      </c>
    </row>
    <row r="26" spans="1:14" s="21" customFormat="1" ht="24.95" customHeight="1" x14ac:dyDescent="0.2">
      <c r="A26" s="46">
        <v>17</v>
      </c>
      <c r="B26" s="47" t="s">
        <v>42</v>
      </c>
      <c r="C26" s="93">
        <f>SUM(個人均等割:所得割!C26)</f>
        <v>496036</v>
      </c>
      <c r="D26" s="93">
        <f>SUM(個人均等割:所得割!D26)</f>
        <v>22093</v>
      </c>
      <c r="E26" s="93">
        <f>SUM(個人均等割:所得割!E26)</f>
        <v>518129</v>
      </c>
      <c r="F26" s="76">
        <f>SUM(個人均等割:所得割!F26)</f>
        <v>0</v>
      </c>
      <c r="G26" s="116"/>
      <c r="H26" s="93">
        <f>SUM(個人均等割:所得割!H26)</f>
        <v>491577</v>
      </c>
      <c r="I26" s="93">
        <f>SUM(個人均等割:所得割!I26)</f>
        <v>6215</v>
      </c>
      <c r="J26" s="93">
        <f>SUM(個人均等割:所得割!J26)</f>
        <v>497792</v>
      </c>
      <c r="K26" s="76">
        <f>SUM(個人均等割:所得割!K26)</f>
        <v>0</v>
      </c>
      <c r="L26" s="77">
        <f t="shared" si="0"/>
        <v>99.1</v>
      </c>
      <c r="M26" s="78">
        <f t="shared" si="0"/>
        <v>28.1</v>
      </c>
      <c r="N26" s="79">
        <f t="shared" si="0"/>
        <v>96.1</v>
      </c>
    </row>
    <row r="27" spans="1:14" s="21" customFormat="1" ht="24.95" customHeight="1" x14ac:dyDescent="0.2">
      <c r="A27" s="46">
        <v>18</v>
      </c>
      <c r="B27" s="47" t="s">
        <v>43</v>
      </c>
      <c r="C27" s="93">
        <f>SUM(個人均等割:所得割!C27)</f>
        <v>575479</v>
      </c>
      <c r="D27" s="93">
        <f>SUM(個人均等割:所得割!D27)</f>
        <v>33374</v>
      </c>
      <c r="E27" s="93">
        <f>SUM(個人均等割:所得割!E27)</f>
        <v>608853</v>
      </c>
      <c r="F27" s="76">
        <f>SUM(個人均等割:所得割!F27)</f>
        <v>0</v>
      </c>
      <c r="G27" s="116"/>
      <c r="H27" s="93">
        <f>SUM(個人均等割:所得割!H27)</f>
        <v>570163</v>
      </c>
      <c r="I27" s="93">
        <f>SUM(個人均等割:所得割!I27)</f>
        <v>7331</v>
      </c>
      <c r="J27" s="93">
        <f>SUM(個人均等割:所得割!J27)</f>
        <v>577494</v>
      </c>
      <c r="K27" s="76">
        <f>SUM(個人均等割:所得割!K27)</f>
        <v>0</v>
      </c>
      <c r="L27" s="77">
        <f t="shared" si="0"/>
        <v>99.1</v>
      </c>
      <c r="M27" s="78">
        <f t="shared" si="0"/>
        <v>22</v>
      </c>
      <c r="N27" s="79">
        <f t="shared" si="0"/>
        <v>94.8</v>
      </c>
    </row>
    <row r="28" spans="1:14" s="21" customFormat="1" ht="24.95" customHeight="1" x14ac:dyDescent="0.2">
      <c r="A28" s="46">
        <v>19</v>
      </c>
      <c r="B28" s="47" t="s">
        <v>44</v>
      </c>
      <c r="C28" s="93">
        <f>SUM(個人均等割:所得割!C28)</f>
        <v>704140</v>
      </c>
      <c r="D28" s="93">
        <f>SUM(個人均等割:所得割!D28)</f>
        <v>49525</v>
      </c>
      <c r="E28" s="93">
        <f>SUM(個人均等割:所得割!E28)</f>
        <v>753665</v>
      </c>
      <c r="F28" s="76">
        <f>SUM(個人均等割:所得割!F28)</f>
        <v>0</v>
      </c>
      <c r="G28" s="116"/>
      <c r="H28" s="93">
        <f>SUM(個人均等割:所得割!H28)</f>
        <v>694615</v>
      </c>
      <c r="I28" s="93">
        <f>SUM(個人均等割:所得割!I28)</f>
        <v>13318</v>
      </c>
      <c r="J28" s="93">
        <f>SUM(個人均等割:所得割!J28)</f>
        <v>707933</v>
      </c>
      <c r="K28" s="76">
        <f>SUM(個人均等割:所得割!K28)</f>
        <v>0</v>
      </c>
      <c r="L28" s="77">
        <f t="shared" si="0"/>
        <v>98.6</v>
      </c>
      <c r="M28" s="78">
        <f t="shared" si="0"/>
        <v>26.9</v>
      </c>
      <c r="N28" s="79">
        <f t="shared" si="0"/>
        <v>93.9</v>
      </c>
    </row>
    <row r="29" spans="1:14" s="21" customFormat="1" ht="24.95" customHeight="1" x14ac:dyDescent="0.2">
      <c r="A29" s="46">
        <v>20</v>
      </c>
      <c r="B29" s="47" t="s">
        <v>45</v>
      </c>
      <c r="C29" s="93">
        <f>SUM(個人均等割:所得割!C29)</f>
        <v>2063832</v>
      </c>
      <c r="D29" s="93">
        <f>SUM(個人均等割:所得割!D29)</f>
        <v>101973</v>
      </c>
      <c r="E29" s="93">
        <f>SUM(個人均等割:所得割!E29)</f>
        <v>2165805</v>
      </c>
      <c r="F29" s="76">
        <f>SUM(個人均等割:所得割!F29)</f>
        <v>0</v>
      </c>
      <c r="G29" s="116"/>
      <c r="H29" s="93">
        <f>SUM(個人均等割:所得割!H29)</f>
        <v>2037527</v>
      </c>
      <c r="I29" s="93">
        <f>SUM(個人均等割:所得割!I29)</f>
        <v>27297</v>
      </c>
      <c r="J29" s="93">
        <f>SUM(個人均等割:所得割!J29)</f>
        <v>2064824</v>
      </c>
      <c r="K29" s="76">
        <f>SUM(個人均等割:所得割!K29)</f>
        <v>0</v>
      </c>
      <c r="L29" s="77">
        <f t="shared" si="0"/>
        <v>98.7</v>
      </c>
      <c r="M29" s="78">
        <f t="shared" si="0"/>
        <v>26.8</v>
      </c>
      <c r="N29" s="79">
        <f t="shared" si="0"/>
        <v>95.3</v>
      </c>
    </row>
    <row r="30" spans="1:14" s="21" customFormat="1" ht="24.95" customHeight="1" x14ac:dyDescent="0.2">
      <c r="A30" s="46">
        <v>21</v>
      </c>
      <c r="B30" s="47" t="s">
        <v>46</v>
      </c>
      <c r="C30" s="93">
        <f>SUM(個人均等割:所得割!C30)</f>
        <v>1364211</v>
      </c>
      <c r="D30" s="93">
        <f>SUM(個人均等割:所得割!D30)</f>
        <v>34042</v>
      </c>
      <c r="E30" s="93">
        <f>SUM(個人均等割:所得割!E30)</f>
        <v>1398253</v>
      </c>
      <c r="F30" s="76">
        <f>SUM(個人均等割:所得割!F30)</f>
        <v>0</v>
      </c>
      <c r="G30" s="116"/>
      <c r="H30" s="93">
        <f>SUM(個人均等割:所得割!H30)</f>
        <v>1354334</v>
      </c>
      <c r="I30" s="93">
        <f>SUM(個人均等割:所得割!I30)</f>
        <v>10286</v>
      </c>
      <c r="J30" s="93">
        <f>SUM(個人均等割:所得割!J30)</f>
        <v>1364620</v>
      </c>
      <c r="K30" s="76">
        <f>SUM(個人均等割:所得割!K30)</f>
        <v>0</v>
      </c>
      <c r="L30" s="77">
        <f t="shared" si="0"/>
        <v>99.3</v>
      </c>
      <c r="M30" s="78">
        <f t="shared" si="0"/>
        <v>30.2</v>
      </c>
      <c r="N30" s="79">
        <f t="shared" si="0"/>
        <v>97.6</v>
      </c>
    </row>
    <row r="31" spans="1:14" s="21" customFormat="1" ht="24.95" customHeight="1" x14ac:dyDescent="0.2">
      <c r="A31" s="46">
        <v>22</v>
      </c>
      <c r="B31" s="47" t="s">
        <v>47</v>
      </c>
      <c r="C31" s="93">
        <f>SUM(個人均等割:所得割!C31)</f>
        <v>472278</v>
      </c>
      <c r="D31" s="93">
        <f>SUM(個人均等割:所得割!D31)</f>
        <v>18407</v>
      </c>
      <c r="E31" s="93">
        <f>SUM(個人均等割:所得割!E31)</f>
        <v>490685</v>
      </c>
      <c r="F31" s="76">
        <f>SUM(個人均等割:所得割!F31)</f>
        <v>0</v>
      </c>
      <c r="G31" s="116"/>
      <c r="H31" s="93">
        <f>SUM(個人均等割:所得割!H31)</f>
        <v>465852</v>
      </c>
      <c r="I31" s="93">
        <f>SUM(個人均等割:所得割!I31)</f>
        <v>5839</v>
      </c>
      <c r="J31" s="93">
        <f>SUM(個人均等割:所得割!J31)</f>
        <v>471691</v>
      </c>
      <c r="K31" s="76">
        <f>SUM(個人均等割:所得割!K31)</f>
        <v>0</v>
      </c>
      <c r="L31" s="77">
        <f t="shared" si="0"/>
        <v>98.6</v>
      </c>
      <c r="M31" s="78">
        <f t="shared" si="0"/>
        <v>31.7</v>
      </c>
      <c r="N31" s="79">
        <f t="shared" si="0"/>
        <v>96.1</v>
      </c>
    </row>
    <row r="32" spans="1:14" s="21" customFormat="1" ht="24.95" customHeight="1" x14ac:dyDescent="0.2">
      <c r="A32" s="46">
        <v>23</v>
      </c>
      <c r="B32" s="47" t="s">
        <v>48</v>
      </c>
      <c r="C32" s="93">
        <f>SUM(個人均等割:所得割!C32)</f>
        <v>1754321</v>
      </c>
      <c r="D32" s="93">
        <f>SUM(個人均等割:所得割!D32)</f>
        <v>54217</v>
      </c>
      <c r="E32" s="93">
        <f>SUM(個人均等割:所得割!E32)</f>
        <v>1808538</v>
      </c>
      <c r="F32" s="76">
        <f>SUM(個人均等割:所得割!F32)</f>
        <v>0</v>
      </c>
      <c r="G32" s="116"/>
      <c r="H32" s="93">
        <f>SUM(個人均等割:所得割!H32)</f>
        <v>1738571</v>
      </c>
      <c r="I32" s="93">
        <f>SUM(個人均等割:所得割!I32)</f>
        <v>16239</v>
      </c>
      <c r="J32" s="93">
        <f>SUM(個人均等割:所得割!J32)</f>
        <v>1754810</v>
      </c>
      <c r="K32" s="76">
        <f>SUM(個人均等割:所得割!K32)</f>
        <v>0</v>
      </c>
      <c r="L32" s="77">
        <f t="shared" ref="L32:N36" si="2">IF(C32&gt;0,ROUND(H32/C32*100,1),"-")</f>
        <v>99.1</v>
      </c>
      <c r="M32" s="78">
        <f t="shared" si="2"/>
        <v>30</v>
      </c>
      <c r="N32" s="79">
        <f t="shared" si="2"/>
        <v>97</v>
      </c>
    </row>
    <row r="33" spans="1:14" s="21" customFormat="1" ht="24.95" customHeight="1" x14ac:dyDescent="0.2">
      <c r="A33" s="46">
        <v>24</v>
      </c>
      <c r="B33" s="47" t="s">
        <v>49</v>
      </c>
      <c r="C33" s="93">
        <f>SUM(個人均等割:所得割!C33)</f>
        <v>1010303</v>
      </c>
      <c r="D33" s="93">
        <f>SUM(個人均等割:所得割!D33)</f>
        <v>86422</v>
      </c>
      <c r="E33" s="93">
        <f>SUM(個人均等割:所得割!E33)</f>
        <v>1096725</v>
      </c>
      <c r="F33" s="76">
        <f>SUM(個人均等割:所得割!F33)</f>
        <v>0</v>
      </c>
      <c r="G33" s="116"/>
      <c r="H33" s="93">
        <f>SUM(個人均等割:所得割!H33)</f>
        <v>989079</v>
      </c>
      <c r="I33" s="93">
        <f>SUM(個人均等割:所得割!I33)</f>
        <v>27121</v>
      </c>
      <c r="J33" s="93">
        <f>SUM(個人均等割:所得割!J33)</f>
        <v>1016200</v>
      </c>
      <c r="K33" s="76">
        <f>SUM(個人均等割:所得割!K33)</f>
        <v>0</v>
      </c>
      <c r="L33" s="77">
        <f t="shared" si="2"/>
        <v>97.9</v>
      </c>
      <c r="M33" s="78">
        <f t="shared" si="2"/>
        <v>31.4</v>
      </c>
      <c r="N33" s="79">
        <f t="shared" si="2"/>
        <v>92.7</v>
      </c>
    </row>
    <row r="34" spans="1:14" s="21" customFormat="1" ht="24.95" customHeight="1" x14ac:dyDescent="0.2">
      <c r="A34" s="46">
        <v>25</v>
      </c>
      <c r="B34" s="51" t="s">
        <v>340</v>
      </c>
      <c r="C34" s="93">
        <f>SUM(個人均等割:所得割!C34)</f>
        <v>631672</v>
      </c>
      <c r="D34" s="93">
        <f>SUM(個人均等割:所得割!D34)</f>
        <v>39839</v>
      </c>
      <c r="E34" s="93">
        <f>SUM(個人均等割:所得割!E34)</f>
        <v>671511</v>
      </c>
      <c r="F34" s="76">
        <f>SUM(個人均等割:所得割!F34)</f>
        <v>0</v>
      </c>
      <c r="G34" s="116"/>
      <c r="H34" s="93">
        <f>SUM(個人均等割:所得割!H34)</f>
        <v>621788</v>
      </c>
      <c r="I34" s="93">
        <f>SUM(個人均等割:所得割!I34)</f>
        <v>9888</v>
      </c>
      <c r="J34" s="93">
        <f>SUM(個人均等割:所得割!J34)</f>
        <v>631676</v>
      </c>
      <c r="K34" s="76">
        <f>SUM(個人均等割:所得割!K34)</f>
        <v>0</v>
      </c>
      <c r="L34" s="77">
        <f t="shared" si="2"/>
        <v>98.4</v>
      </c>
      <c r="M34" s="78">
        <f t="shared" si="2"/>
        <v>24.8</v>
      </c>
      <c r="N34" s="79">
        <f t="shared" si="2"/>
        <v>94.1</v>
      </c>
    </row>
    <row r="35" spans="1:14" s="21" customFormat="1" ht="24.95" customHeight="1" x14ac:dyDescent="0.2">
      <c r="A35" s="58"/>
      <c r="B35" s="59" t="s">
        <v>343</v>
      </c>
      <c r="C35" s="85">
        <f>SUM(個人均等割:所得割!C35)</f>
        <v>11807858</v>
      </c>
      <c r="D35" s="85">
        <f>SUM(個人均等割:所得割!D35)</f>
        <v>576761</v>
      </c>
      <c r="E35" s="85">
        <f>SUM(個人均等割:所得割!E35)</f>
        <v>12384619</v>
      </c>
      <c r="F35" s="85">
        <f>SUM(個人均等割:所得割!F35)</f>
        <v>0</v>
      </c>
      <c r="G35" s="119"/>
      <c r="H35" s="85">
        <f>SUM(個人均等割:所得割!H35)</f>
        <v>11658652</v>
      </c>
      <c r="I35" s="85">
        <f>SUM(個人均等割:所得割!I35)</f>
        <v>155982</v>
      </c>
      <c r="J35" s="85">
        <f>SUM(個人均等割:所得割!J35)</f>
        <v>11814634</v>
      </c>
      <c r="K35" s="85">
        <f>SUM(個人均等割:所得割!K35)</f>
        <v>0</v>
      </c>
      <c r="L35" s="86">
        <f>IF(C35&gt;0,ROUND(H35/C35*100,1),"-")</f>
        <v>98.7</v>
      </c>
      <c r="M35" s="87">
        <f>IF(D35&gt;0,ROUND(I35/D35*100,1),"-")</f>
        <v>27</v>
      </c>
      <c r="N35" s="88">
        <f>IF(E35&gt;0,ROUND(J35/E35*100,1),"-")</f>
        <v>95.4</v>
      </c>
    </row>
    <row r="36" spans="1:14" s="21" customFormat="1" ht="24.95" customHeight="1" thickBot="1" x14ac:dyDescent="0.25">
      <c r="A36" s="60"/>
      <c r="B36" s="61" t="s">
        <v>50</v>
      </c>
      <c r="C36" s="89">
        <f>SUM(個人均等割:所得割!C36)</f>
        <v>105622281</v>
      </c>
      <c r="D36" s="89">
        <f>SUM(個人均等割:所得割!D36)</f>
        <v>5885920</v>
      </c>
      <c r="E36" s="89">
        <f>SUM(個人均等割:所得割!E36)</f>
        <v>111508201</v>
      </c>
      <c r="F36" s="89">
        <f>SUM(個人均等割:所得割!F36)</f>
        <v>0</v>
      </c>
      <c r="G36" s="120"/>
      <c r="H36" s="89">
        <f>SUM(個人均等割:所得割!H36)</f>
        <v>104136351</v>
      </c>
      <c r="I36" s="89">
        <f>SUM(個人均等割:所得割!I36)</f>
        <v>1605332</v>
      </c>
      <c r="J36" s="89">
        <f>SUM(個人均等割:所得割!J36)</f>
        <v>105741683</v>
      </c>
      <c r="K36" s="89">
        <f>SUM(個人均等割:所得割!K36)</f>
        <v>0</v>
      </c>
      <c r="L36" s="90">
        <f t="shared" si="2"/>
        <v>98.6</v>
      </c>
      <c r="M36" s="91">
        <f t="shared" si="2"/>
        <v>27.3</v>
      </c>
      <c r="N36" s="92">
        <f t="shared" si="2"/>
        <v>94.8</v>
      </c>
    </row>
    <row r="38" spans="1:14" ht="35.25" customHeight="1" x14ac:dyDescent="0.15">
      <c r="B38" s="135" t="s">
        <v>393</v>
      </c>
      <c r="C38" s="1">
        <f>個人均等割!C38+所得割!C38</f>
        <v>105622281</v>
      </c>
      <c r="D38" s="1">
        <f>個人均等割!D38+所得割!D38</f>
        <v>5885920</v>
      </c>
      <c r="E38" s="1">
        <f>個人均等割!E38+所得割!E38</f>
        <v>111508201</v>
      </c>
      <c r="F38" s="1">
        <f>個人均等割!F38+所得割!F38</f>
        <v>0</v>
      </c>
      <c r="G38" s="1">
        <f>個人均等割!G38+所得割!G38</f>
        <v>0</v>
      </c>
      <c r="H38" s="1">
        <f>個人均等割!H38+所得割!H38</f>
        <v>104136351</v>
      </c>
      <c r="I38" s="1">
        <f>個人均等割!I38+所得割!I38</f>
        <v>1605332</v>
      </c>
      <c r="J38" s="1">
        <f>個人均等割!J38+所得割!J38</f>
        <v>105741683</v>
      </c>
      <c r="K38" s="1">
        <f>個人均等割!K38+所得割!K38</f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  <row r="81" spans="9:9" x14ac:dyDescent="0.15">
      <c r="I81" s="1" t="s">
        <v>198</v>
      </c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I28" sqref="I2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188</v>
      </c>
      <c r="D3" s="8" t="s">
        <v>356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72</v>
      </c>
      <c r="D8" s="41" t="s">
        <v>73</v>
      </c>
      <c r="E8" s="41" t="s">
        <v>74</v>
      </c>
      <c r="F8" s="41" t="s">
        <v>75</v>
      </c>
      <c r="G8" s="41" t="s">
        <v>76</v>
      </c>
      <c r="H8" s="41" t="s">
        <v>77</v>
      </c>
      <c r="I8" s="41" t="s">
        <v>78</v>
      </c>
      <c r="J8" s="41" t="s">
        <v>79</v>
      </c>
      <c r="K8" s="41" t="s">
        <v>80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906712</v>
      </c>
      <c r="D9" s="130">
        <v>41839</v>
      </c>
      <c r="E9" s="130">
        <v>948551</v>
      </c>
      <c r="F9" s="130">
        <v>0</v>
      </c>
      <c r="G9" s="115"/>
      <c r="H9" s="130">
        <v>896350</v>
      </c>
      <c r="I9" s="130">
        <v>12614</v>
      </c>
      <c r="J9" s="130">
        <v>908964</v>
      </c>
      <c r="K9" s="130">
        <v>0</v>
      </c>
      <c r="L9" s="72">
        <f t="shared" ref="L9:N31" si="0">IF(C9&gt;0,ROUND(H9/C9*100,1),"-")</f>
        <v>98.9</v>
      </c>
      <c r="M9" s="73">
        <f t="shared" si="0"/>
        <v>30.1</v>
      </c>
      <c r="N9" s="74">
        <f t="shared" si="0"/>
        <v>95.8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250242</v>
      </c>
      <c r="D10" s="93">
        <v>17855</v>
      </c>
      <c r="E10" s="93">
        <v>268097</v>
      </c>
      <c r="F10" s="93">
        <v>0</v>
      </c>
      <c r="G10" s="116"/>
      <c r="H10" s="93">
        <v>246218</v>
      </c>
      <c r="I10" s="93">
        <v>4170</v>
      </c>
      <c r="J10" s="93">
        <v>250388</v>
      </c>
      <c r="K10" s="93">
        <v>0</v>
      </c>
      <c r="L10" s="77">
        <f t="shared" si="0"/>
        <v>98.4</v>
      </c>
      <c r="M10" s="78">
        <f t="shared" si="0"/>
        <v>23.4</v>
      </c>
      <c r="N10" s="79">
        <f t="shared" si="0"/>
        <v>93.4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284718</v>
      </c>
      <c r="D11" s="93">
        <v>20662</v>
      </c>
      <c r="E11" s="93">
        <v>305380</v>
      </c>
      <c r="F11" s="93">
        <v>0</v>
      </c>
      <c r="G11" s="116"/>
      <c r="H11" s="93">
        <v>279199</v>
      </c>
      <c r="I11" s="93">
        <v>3812</v>
      </c>
      <c r="J11" s="93">
        <v>283011</v>
      </c>
      <c r="K11" s="93">
        <v>0</v>
      </c>
      <c r="L11" s="77">
        <f t="shared" si="0"/>
        <v>98.1</v>
      </c>
      <c r="M11" s="78">
        <f t="shared" si="0"/>
        <v>18.399999999999999</v>
      </c>
      <c r="N11" s="79">
        <f t="shared" si="0"/>
        <v>92.7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210651</v>
      </c>
      <c r="D12" s="93">
        <v>7596</v>
      </c>
      <c r="E12" s="93">
        <v>218247</v>
      </c>
      <c r="F12" s="93">
        <v>0</v>
      </c>
      <c r="G12" s="116"/>
      <c r="H12" s="93">
        <v>207843</v>
      </c>
      <c r="I12" s="93">
        <v>2244</v>
      </c>
      <c r="J12" s="93">
        <v>210087</v>
      </c>
      <c r="K12" s="93">
        <v>0</v>
      </c>
      <c r="L12" s="77">
        <f t="shared" si="0"/>
        <v>98.7</v>
      </c>
      <c r="M12" s="78">
        <f t="shared" si="0"/>
        <v>29.5</v>
      </c>
      <c r="N12" s="79">
        <f t="shared" si="0"/>
        <v>96.3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177237</v>
      </c>
      <c r="D13" s="93">
        <v>10443</v>
      </c>
      <c r="E13" s="93">
        <v>187680</v>
      </c>
      <c r="F13" s="93">
        <v>0</v>
      </c>
      <c r="G13" s="116"/>
      <c r="H13" s="93">
        <v>174499</v>
      </c>
      <c r="I13" s="93">
        <v>2852</v>
      </c>
      <c r="J13" s="93">
        <v>177351</v>
      </c>
      <c r="K13" s="93">
        <v>0</v>
      </c>
      <c r="L13" s="77">
        <f t="shared" si="0"/>
        <v>98.5</v>
      </c>
      <c r="M13" s="78">
        <f t="shared" si="0"/>
        <v>27.3</v>
      </c>
      <c r="N13" s="79">
        <f t="shared" si="0"/>
        <v>94.5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152639</v>
      </c>
      <c r="D14" s="93">
        <v>7162</v>
      </c>
      <c r="E14" s="93">
        <v>159801</v>
      </c>
      <c r="F14" s="93">
        <v>0</v>
      </c>
      <c r="G14" s="116"/>
      <c r="H14" s="93">
        <v>149612</v>
      </c>
      <c r="I14" s="93">
        <v>3965</v>
      </c>
      <c r="J14" s="93">
        <v>153577</v>
      </c>
      <c r="K14" s="93">
        <v>0</v>
      </c>
      <c r="L14" s="77">
        <f t="shared" si="0"/>
        <v>98</v>
      </c>
      <c r="M14" s="78">
        <f t="shared" si="0"/>
        <v>55.4</v>
      </c>
      <c r="N14" s="79">
        <f t="shared" si="0"/>
        <v>96.1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293669</v>
      </c>
      <c r="D15" s="93">
        <v>26499</v>
      </c>
      <c r="E15" s="93">
        <v>320168</v>
      </c>
      <c r="F15" s="93">
        <v>0</v>
      </c>
      <c r="G15" s="116"/>
      <c r="H15" s="93">
        <v>287760</v>
      </c>
      <c r="I15" s="93">
        <v>5404</v>
      </c>
      <c r="J15" s="93">
        <v>293164</v>
      </c>
      <c r="K15" s="93">
        <v>0</v>
      </c>
      <c r="L15" s="77">
        <f t="shared" si="0"/>
        <v>98</v>
      </c>
      <c r="M15" s="78">
        <f t="shared" si="0"/>
        <v>20.399999999999999</v>
      </c>
      <c r="N15" s="79">
        <f t="shared" si="0"/>
        <v>91.6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140526</v>
      </c>
      <c r="D16" s="93">
        <v>10173</v>
      </c>
      <c r="E16" s="93">
        <v>150699</v>
      </c>
      <c r="F16" s="93">
        <v>0</v>
      </c>
      <c r="G16" s="116"/>
      <c r="H16" s="93">
        <v>138483</v>
      </c>
      <c r="I16" s="93">
        <v>2390</v>
      </c>
      <c r="J16" s="93">
        <v>140873</v>
      </c>
      <c r="K16" s="93">
        <v>0</v>
      </c>
      <c r="L16" s="77">
        <f t="shared" si="0"/>
        <v>98.5</v>
      </c>
      <c r="M16" s="78">
        <f t="shared" si="0"/>
        <v>23.5</v>
      </c>
      <c r="N16" s="79">
        <f t="shared" si="0"/>
        <v>93.5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125164</v>
      </c>
      <c r="D17" s="93">
        <v>4338</v>
      </c>
      <c r="E17" s="93">
        <v>129502</v>
      </c>
      <c r="F17" s="93">
        <v>0</v>
      </c>
      <c r="G17" s="116"/>
      <c r="H17" s="93">
        <v>123895</v>
      </c>
      <c r="I17" s="93">
        <v>1650</v>
      </c>
      <c r="J17" s="93">
        <v>125545</v>
      </c>
      <c r="K17" s="93">
        <v>0</v>
      </c>
      <c r="L17" s="77">
        <f>IF(C17&gt;0,ROUND(H17/C17*100,1),"-")</f>
        <v>99</v>
      </c>
      <c r="M17" s="78">
        <f>IF(D17&gt;0,ROUND(I17/D17*100,1),"-")</f>
        <v>38</v>
      </c>
      <c r="N17" s="79">
        <f>IF(E17&gt;0,ROUND(J17/E17*100,1),"-")</f>
        <v>96.9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58929</v>
      </c>
      <c r="D18" s="93">
        <v>3809</v>
      </c>
      <c r="E18" s="93">
        <v>62738</v>
      </c>
      <c r="F18" s="93">
        <v>0</v>
      </c>
      <c r="G18" s="116"/>
      <c r="H18" s="93">
        <v>58543</v>
      </c>
      <c r="I18" s="93">
        <v>1268</v>
      </c>
      <c r="J18" s="93">
        <v>59811</v>
      </c>
      <c r="K18" s="93">
        <v>0</v>
      </c>
      <c r="L18" s="77">
        <f t="shared" si="0"/>
        <v>99.3</v>
      </c>
      <c r="M18" s="78">
        <f t="shared" si="0"/>
        <v>33.299999999999997</v>
      </c>
      <c r="N18" s="79">
        <f t="shared" si="0"/>
        <v>95.3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218637</v>
      </c>
      <c r="D19" s="93">
        <v>17167</v>
      </c>
      <c r="E19" s="93">
        <v>235804</v>
      </c>
      <c r="F19" s="93">
        <v>0</v>
      </c>
      <c r="G19" s="116"/>
      <c r="H19" s="93">
        <v>214955</v>
      </c>
      <c r="I19" s="93">
        <v>4807</v>
      </c>
      <c r="J19" s="93">
        <v>219762</v>
      </c>
      <c r="K19" s="93">
        <v>0</v>
      </c>
      <c r="L19" s="77">
        <f t="shared" si="0"/>
        <v>98.3</v>
      </c>
      <c r="M19" s="78">
        <f t="shared" si="0"/>
        <v>28</v>
      </c>
      <c r="N19" s="79">
        <f t="shared" si="0"/>
        <v>93.2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79186</v>
      </c>
      <c r="D20" s="93">
        <v>3127</v>
      </c>
      <c r="E20" s="93">
        <v>82313</v>
      </c>
      <c r="F20" s="93">
        <v>0</v>
      </c>
      <c r="G20" s="116"/>
      <c r="H20" s="93">
        <v>78208</v>
      </c>
      <c r="I20" s="93">
        <v>1317</v>
      </c>
      <c r="J20" s="93">
        <v>79525</v>
      </c>
      <c r="K20" s="93">
        <v>0</v>
      </c>
      <c r="L20" s="80">
        <f t="shared" si="0"/>
        <v>98.8</v>
      </c>
      <c r="M20" s="81">
        <f t="shared" si="0"/>
        <v>42.1</v>
      </c>
      <c r="N20" s="82">
        <f t="shared" si="0"/>
        <v>96.6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47506</v>
      </c>
      <c r="D21" s="93">
        <v>1473</v>
      </c>
      <c r="E21" s="93">
        <v>48979</v>
      </c>
      <c r="F21" s="93">
        <v>0</v>
      </c>
      <c r="G21" s="116"/>
      <c r="H21" s="93">
        <v>47092</v>
      </c>
      <c r="I21" s="93">
        <v>618</v>
      </c>
      <c r="J21" s="93">
        <v>47710</v>
      </c>
      <c r="K21" s="93">
        <v>0</v>
      </c>
      <c r="L21" s="77">
        <f t="shared" si="0"/>
        <v>99.1</v>
      </c>
      <c r="M21" s="78">
        <f t="shared" si="0"/>
        <v>42</v>
      </c>
      <c r="N21" s="79">
        <f t="shared" si="0"/>
        <v>97.4</v>
      </c>
    </row>
    <row r="22" spans="1:14" s="21" customFormat="1" ht="24.95" customHeight="1" x14ac:dyDescent="0.2">
      <c r="A22" s="46">
        <v>14</v>
      </c>
      <c r="B22" s="50" t="s">
        <v>339</v>
      </c>
      <c r="C22" s="93">
        <v>99986</v>
      </c>
      <c r="D22" s="93">
        <v>2816</v>
      </c>
      <c r="E22" s="93">
        <v>102802</v>
      </c>
      <c r="F22" s="93">
        <v>0</v>
      </c>
      <c r="G22" s="117"/>
      <c r="H22" s="93">
        <v>99281</v>
      </c>
      <c r="I22" s="93">
        <v>815</v>
      </c>
      <c r="J22" s="93">
        <v>100096</v>
      </c>
      <c r="K22" s="93">
        <v>0</v>
      </c>
      <c r="L22" s="95">
        <f t="shared" si="0"/>
        <v>99.3</v>
      </c>
      <c r="M22" s="96">
        <f t="shared" si="0"/>
        <v>28.9</v>
      </c>
      <c r="N22" s="97">
        <f t="shared" si="0"/>
        <v>97.4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3045802</v>
      </c>
      <c r="D23" s="85">
        <f>SUM(D9:D22)</f>
        <v>174959</v>
      </c>
      <c r="E23" s="85">
        <f>SUM(E9:E22)</f>
        <v>3220761</v>
      </c>
      <c r="F23" s="85">
        <f>SUM(F9:F22)</f>
        <v>0</v>
      </c>
      <c r="G23" s="118"/>
      <c r="H23" s="85">
        <f>SUM(H9:H22)</f>
        <v>3001938</v>
      </c>
      <c r="I23" s="85">
        <f>SUM(I9:I22)</f>
        <v>47926</v>
      </c>
      <c r="J23" s="85">
        <f>SUM(J9:J22)</f>
        <v>3049864</v>
      </c>
      <c r="K23" s="85">
        <f>SUM(K9:K22)</f>
        <v>0</v>
      </c>
      <c r="L23" s="86">
        <f t="shared" si="0"/>
        <v>98.6</v>
      </c>
      <c r="M23" s="87">
        <f t="shared" si="0"/>
        <v>27.4</v>
      </c>
      <c r="N23" s="88">
        <f t="shared" si="0"/>
        <v>94.7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56463</v>
      </c>
      <c r="D24" s="71">
        <v>2243</v>
      </c>
      <c r="E24" s="71">
        <v>58706</v>
      </c>
      <c r="F24" s="71">
        <v>0</v>
      </c>
      <c r="G24" s="115"/>
      <c r="H24" s="71">
        <v>55580</v>
      </c>
      <c r="I24" s="71">
        <v>489</v>
      </c>
      <c r="J24" s="71">
        <v>56069</v>
      </c>
      <c r="K24" s="71">
        <v>0</v>
      </c>
      <c r="L24" s="72">
        <f t="shared" si="0"/>
        <v>98.4</v>
      </c>
      <c r="M24" s="73">
        <f t="shared" si="0"/>
        <v>21.8</v>
      </c>
      <c r="N24" s="74">
        <f t="shared" si="0"/>
        <v>95.5</v>
      </c>
    </row>
    <row r="25" spans="1:14" s="21" customFormat="1" ht="24.95" customHeight="1" x14ac:dyDescent="0.2">
      <c r="A25" s="46">
        <v>16</v>
      </c>
      <c r="B25" s="47" t="s">
        <v>387</v>
      </c>
      <c r="C25" s="75">
        <v>40862</v>
      </c>
      <c r="D25" s="76">
        <v>2784</v>
      </c>
      <c r="E25" s="76">
        <v>43646</v>
      </c>
      <c r="F25" s="76">
        <v>0</v>
      </c>
      <c r="G25" s="116"/>
      <c r="H25" s="76">
        <v>40324</v>
      </c>
      <c r="I25" s="76">
        <v>715</v>
      </c>
      <c r="J25" s="76">
        <v>41039</v>
      </c>
      <c r="K25" s="76">
        <v>0</v>
      </c>
      <c r="L25" s="77">
        <f t="shared" si="0"/>
        <v>98.7</v>
      </c>
      <c r="M25" s="78">
        <f t="shared" si="0"/>
        <v>25.7</v>
      </c>
      <c r="N25" s="79">
        <f t="shared" si="0"/>
        <v>94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25298</v>
      </c>
      <c r="D26" s="76">
        <v>1127</v>
      </c>
      <c r="E26" s="76">
        <v>26425</v>
      </c>
      <c r="F26" s="76">
        <v>0</v>
      </c>
      <c r="G26" s="116"/>
      <c r="H26" s="76">
        <v>25070</v>
      </c>
      <c r="I26" s="76">
        <v>317</v>
      </c>
      <c r="J26" s="76">
        <v>25387</v>
      </c>
      <c r="K26" s="76">
        <v>0</v>
      </c>
      <c r="L26" s="77">
        <f t="shared" si="0"/>
        <v>99.1</v>
      </c>
      <c r="M26" s="78">
        <f t="shared" si="0"/>
        <v>28.1</v>
      </c>
      <c r="N26" s="79">
        <f t="shared" si="0"/>
        <v>96.1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21633</v>
      </c>
      <c r="D27" s="76">
        <v>1415</v>
      </c>
      <c r="E27" s="76">
        <v>23048</v>
      </c>
      <c r="F27" s="76">
        <v>0</v>
      </c>
      <c r="G27" s="116"/>
      <c r="H27" s="76">
        <v>21433</v>
      </c>
      <c r="I27" s="76">
        <v>310</v>
      </c>
      <c r="J27" s="76">
        <v>21743</v>
      </c>
      <c r="K27" s="76">
        <v>0</v>
      </c>
      <c r="L27" s="77">
        <f t="shared" si="0"/>
        <v>99.1</v>
      </c>
      <c r="M27" s="78">
        <f t="shared" si="0"/>
        <v>21.9</v>
      </c>
      <c r="N27" s="79">
        <f t="shared" si="0"/>
        <v>94.3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26737</v>
      </c>
      <c r="D28" s="76">
        <v>1880</v>
      </c>
      <c r="E28" s="76">
        <v>28617</v>
      </c>
      <c r="F28" s="76">
        <v>0</v>
      </c>
      <c r="G28" s="116"/>
      <c r="H28" s="76">
        <v>26454</v>
      </c>
      <c r="I28" s="76">
        <v>507</v>
      </c>
      <c r="J28" s="76">
        <v>26961</v>
      </c>
      <c r="K28" s="76">
        <v>0</v>
      </c>
      <c r="L28" s="77">
        <f t="shared" si="0"/>
        <v>98.9</v>
      </c>
      <c r="M28" s="78">
        <f t="shared" si="0"/>
        <v>27</v>
      </c>
      <c r="N28" s="79">
        <f t="shared" si="0"/>
        <v>94.2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69179</v>
      </c>
      <c r="D29" s="76">
        <v>3418</v>
      </c>
      <c r="E29" s="76">
        <v>72597</v>
      </c>
      <c r="F29" s="76">
        <v>0</v>
      </c>
      <c r="G29" s="116"/>
      <c r="H29" s="76">
        <v>68297</v>
      </c>
      <c r="I29" s="76">
        <v>915</v>
      </c>
      <c r="J29" s="76">
        <v>69212</v>
      </c>
      <c r="K29" s="76">
        <v>0</v>
      </c>
      <c r="L29" s="77">
        <f t="shared" si="0"/>
        <v>98.7</v>
      </c>
      <c r="M29" s="78">
        <f t="shared" si="0"/>
        <v>26.8</v>
      </c>
      <c r="N29" s="79">
        <f t="shared" si="0"/>
        <v>95.3</v>
      </c>
    </row>
    <row r="30" spans="1:14" s="21" customFormat="1" ht="24.95" customHeight="1" x14ac:dyDescent="0.2">
      <c r="A30" s="46">
        <v>21</v>
      </c>
      <c r="B30" s="47" t="s">
        <v>46</v>
      </c>
      <c r="C30" s="75">
        <v>46357</v>
      </c>
      <c r="D30" s="76">
        <v>1157</v>
      </c>
      <c r="E30" s="76">
        <v>47514</v>
      </c>
      <c r="F30" s="76">
        <v>0</v>
      </c>
      <c r="G30" s="116"/>
      <c r="H30" s="76">
        <v>46021</v>
      </c>
      <c r="I30" s="76">
        <v>349</v>
      </c>
      <c r="J30" s="76">
        <v>46370</v>
      </c>
      <c r="K30" s="76">
        <v>0</v>
      </c>
      <c r="L30" s="77">
        <f t="shared" si="0"/>
        <v>99.3</v>
      </c>
      <c r="M30" s="78">
        <f t="shared" si="0"/>
        <v>30.2</v>
      </c>
      <c r="N30" s="79">
        <f t="shared" si="0"/>
        <v>97.6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20317</v>
      </c>
      <c r="D31" s="76">
        <v>1185</v>
      </c>
      <c r="E31" s="76">
        <v>21502</v>
      </c>
      <c r="F31" s="76">
        <v>0</v>
      </c>
      <c r="G31" s="116"/>
      <c r="H31" s="76">
        <v>19915</v>
      </c>
      <c r="I31" s="76">
        <v>376</v>
      </c>
      <c r="J31" s="76">
        <v>20291</v>
      </c>
      <c r="K31" s="76">
        <v>0</v>
      </c>
      <c r="L31" s="77">
        <f t="shared" si="0"/>
        <v>98</v>
      </c>
      <c r="M31" s="78">
        <f t="shared" si="0"/>
        <v>31.7</v>
      </c>
      <c r="N31" s="79">
        <f t="shared" si="0"/>
        <v>94.4</v>
      </c>
    </row>
    <row r="32" spans="1:14" s="21" customFormat="1" ht="24.95" customHeight="1" x14ac:dyDescent="0.2">
      <c r="A32" s="46">
        <v>23</v>
      </c>
      <c r="B32" s="47" t="s">
        <v>48</v>
      </c>
      <c r="C32" s="75">
        <v>55086</v>
      </c>
      <c r="D32" s="76">
        <v>1702</v>
      </c>
      <c r="E32" s="76">
        <v>56788</v>
      </c>
      <c r="F32" s="76">
        <v>0</v>
      </c>
      <c r="G32" s="116"/>
      <c r="H32" s="76">
        <v>54591</v>
      </c>
      <c r="I32" s="76">
        <v>510</v>
      </c>
      <c r="J32" s="76">
        <v>55101</v>
      </c>
      <c r="K32" s="76">
        <v>0</v>
      </c>
      <c r="L32" s="77">
        <f t="shared" ref="L32:N36" si="1">IF(C32&gt;0,ROUND(H32/C32*100,1),"-")</f>
        <v>99.1</v>
      </c>
      <c r="M32" s="78">
        <f t="shared" si="1"/>
        <v>30</v>
      </c>
      <c r="N32" s="79">
        <f t="shared" si="1"/>
        <v>97</v>
      </c>
    </row>
    <row r="33" spans="1:14" s="21" customFormat="1" ht="24.95" customHeight="1" x14ac:dyDescent="0.2">
      <c r="A33" s="46">
        <v>24</v>
      </c>
      <c r="B33" s="47" t="s">
        <v>49</v>
      </c>
      <c r="C33" s="75">
        <v>76701</v>
      </c>
      <c r="D33" s="76">
        <v>6561</v>
      </c>
      <c r="E33" s="76">
        <v>83262</v>
      </c>
      <c r="F33" s="76">
        <v>0</v>
      </c>
      <c r="G33" s="116"/>
      <c r="H33" s="76">
        <v>75090</v>
      </c>
      <c r="I33" s="76">
        <v>2059</v>
      </c>
      <c r="J33" s="76">
        <v>77149</v>
      </c>
      <c r="K33" s="76">
        <v>0</v>
      </c>
      <c r="L33" s="77">
        <f t="shared" si="1"/>
        <v>97.9</v>
      </c>
      <c r="M33" s="78">
        <f t="shared" si="1"/>
        <v>31.4</v>
      </c>
      <c r="N33" s="79">
        <f t="shared" si="1"/>
        <v>92.7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28895</v>
      </c>
      <c r="D34" s="76">
        <v>8605</v>
      </c>
      <c r="E34" s="76">
        <v>37500</v>
      </c>
      <c r="F34" s="76">
        <v>0</v>
      </c>
      <c r="G34" s="116"/>
      <c r="H34" s="76">
        <v>28602</v>
      </c>
      <c r="I34" s="76">
        <v>2136</v>
      </c>
      <c r="J34" s="76">
        <v>30738</v>
      </c>
      <c r="K34" s="76">
        <v>0</v>
      </c>
      <c r="L34" s="77">
        <f t="shared" si="1"/>
        <v>99</v>
      </c>
      <c r="M34" s="78">
        <f t="shared" si="1"/>
        <v>24.8</v>
      </c>
      <c r="N34" s="79">
        <f t="shared" si="1"/>
        <v>82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467528</v>
      </c>
      <c r="D35" s="85">
        <f>SUM(D24:D34)</f>
        <v>32077</v>
      </c>
      <c r="E35" s="85">
        <f>SUM(E24:E34)</f>
        <v>499605</v>
      </c>
      <c r="F35" s="85">
        <f>SUM(F24:F34)</f>
        <v>0</v>
      </c>
      <c r="G35" s="119"/>
      <c r="H35" s="85">
        <f>SUM(H24:H34)</f>
        <v>461377</v>
      </c>
      <c r="I35" s="85">
        <f>SUM(I24:I34)</f>
        <v>8683</v>
      </c>
      <c r="J35" s="85">
        <f>SUM(J24:J34)</f>
        <v>470060</v>
      </c>
      <c r="K35" s="85">
        <f>SUM(K24:K34)</f>
        <v>0</v>
      </c>
      <c r="L35" s="86">
        <f t="shared" si="1"/>
        <v>98.7</v>
      </c>
      <c r="M35" s="87">
        <f t="shared" si="1"/>
        <v>27.1</v>
      </c>
      <c r="N35" s="88">
        <f t="shared" si="1"/>
        <v>94.1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2">SUM(C35,C23)</f>
        <v>3513330</v>
      </c>
      <c r="D36" s="89">
        <f t="shared" si="2"/>
        <v>207036</v>
      </c>
      <c r="E36" s="89">
        <f t="shared" si="2"/>
        <v>3720366</v>
      </c>
      <c r="F36" s="89">
        <f t="shared" si="2"/>
        <v>0</v>
      </c>
      <c r="G36" s="120"/>
      <c r="H36" s="89">
        <f t="shared" si="2"/>
        <v>3463315</v>
      </c>
      <c r="I36" s="89">
        <f t="shared" si="2"/>
        <v>56609</v>
      </c>
      <c r="J36" s="89">
        <f t="shared" si="2"/>
        <v>3519924</v>
      </c>
      <c r="K36" s="89">
        <f t="shared" si="2"/>
        <v>0</v>
      </c>
      <c r="L36" s="90">
        <f t="shared" si="1"/>
        <v>98.6</v>
      </c>
      <c r="M36" s="91">
        <f t="shared" si="1"/>
        <v>27.3</v>
      </c>
      <c r="N36" s="92">
        <f t="shared" si="1"/>
        <v>94.6</v>
      </c>
    </row>
    <row r="38" spans="1:14" x14ac:dyDescent="0.15">
      <c r="B38" s="1" t="s">
        <v>390</v>
      </c>
      <c r="C38" s="1">
        <v>3513330</v>
      </c>
      <c r="D38" s="1">
        <v>207036</v>
      </c>
      <c r="E38" s="1">
        <v>3720366</v>
      </c>
      <c r="F38" s="1">
        <v>0</v>
      </c>
      <c r="G38" s="1">
        <v>0</v>
      </c>
      <c r="H38" s="1">
        <v>3463315</v>
      </c>
      <c r="I38" s="1">
        <v>56609</v>
      </c>
      <c r="J38" s="1">
        <v>3519924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189</v>
      </c>
      <c r="D3" s="8" t="s">
        <v>357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81</v>
      </c>
      <c r="D8" s="41" t="s">
        <v>82</v>
      </c>
      <c r="E8" s="41" t="s">
        <v>83</v>
      </c>
      <c r="F8" s="41" t="s">
        <v>84</v>
      </c>
      <c r="G8" s="41" t="s">
        <v>85</v>
      </c>
      <c r="H8" s="41" t="s">
        <v>86</v>
      </c>
      <c r="I8" s="41" t="s">
        <v>87</v>
      </c>
      <c r="J8" s="41" t="s">
        <v>88</v>
      </c>
      <c r="K8" s="41" t="s">
        <v>89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32014445</v>
      </c>
      <c r="D9" s="130">
        <v>1477255</v>
      </c>
      <c r="E9" s="130">
        <v>33491700</v>
      </c>
      <c r="F9" s="130">
        <v>0</v>
      </c>
      <c r="G9" s="115">
        <v>0</v>
      </c>
      <c r="H9" s="130">
        <v>31648595</v>
      </c>
      <c r="I9" s="130">
        <v>445383</v>
      </c>
      <c r="J9" s="130">
        <v>32093978</v>
      </c>
      <c r="K9" s="130">
        <v>0</v>
      </c>
      <c r="L9" s="72">
        <f t="shared" ref="L9:N31" si="0">IF(C9&gt;0,ROUND(H9/C9*100,1),"-")</f>
        <v>98.9</v>
      </c>
      <c r="M9" s="73">
        <f t="shared" si="0"/>
        <v>30.1</v>
      </c>
      <c r="N9" s="74">
        <f t="shared" si="0"/>
        <v>95.8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6964220</v>
      </c>
      <c r="D10" s="93">
        <v>496900</v>
      </c>
      <c r="E10" s="93">
        <v>7461120</v>
      </c>
      <c r="F10" s="93">
        <v>0</v>
      </c>
      <c r="G10" s="116">
        <v>0</v>
      </c>
      <c r="H10" s="93">
        <v>6852236</v>
      </c>
      <c r="I10" s="93">
        <v>116048</v>
      </c>
      <c r="J10" s="93">
        <v>6968284</v>
      </c>
      <c r="K10" s="93">
        <v>0</v>
      </c>
      <c r="L10" s="77">
        <f t="shared" si="0"/>
        <v>98.4</v>
      </c>
      <c r="M10" s="78">
        <f t="shared" si="0"/>
        <v>23.4</v>
      </c>
      <c r="N10" s="79">
        <f t="shared" si="0"/>
        <v>93.4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7640575</v>
      </c>
      <c r="D11" s="93">
        <v>554483</v>
      </c>
      <c r="E11" s="93">
        <v>8195058</v>
      </c>
      <c r="F11" s="93">
        <v>0</v>
      </c>
      <c r="G11" s="116">
        <v>0</v>
      </c>
      <c r="H11" s="93">
        <v>7492449</v>
      </c>
      <c r="I11" s="93">
        <v>102292</v>
      </c>
      <c r="J11" s="93">
        <v>7594741</v>
      </c>
      <c r="K11" s="93">
        <v>0</v>
      </c>
      <c r="L11" s="77">
        <f t="shared" si="0"/>
        <v>98.1</v>
      </c>
      <c r="M11" s="78">
        <f t="shared" si="0"/>
        <v>18.399999999999999</v>
      </c>
      <c r="N11" s="79">
        <f t="shared" si="0"/>
        <v>92.7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5527330</v>
      </c>
      <c r="D12" s="93">
        <v>199317</v>
      </c>
      <c r="E12" s="93">
        <v>5726647</v>
      </c>
      <c r="F12" s="93">
        <v>0</v>
      </c>
      <c r="G12" s="116">
        <v>0</v>
      </c>
      <c r="H12" s="93">
        <v>5453644</v>
      </c>
      <c r="I12" s="93">
        <v>58881</v>
      </c>
      <c r="J12" s="93">
        <v>5512525</v>
      </c>
      <c r="K12" s="93">
        <v>0</v>
      </c>
      <c r="L12" s="77">
        <f t="shared" si="0"/>
        <v>98.7</v>
      </c>
      <c r="M12" s="78">
        <f t="shared" si="0"/>
        <v>29.5</v>
      </c>
      <c r="N12" s="79">
        <f t="shared" si="0"/>
        <v>96.3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4622971</v>
      </c>
      <c r="D13" s="93">
        <v>272400</v>
      </c>
      <c r="E13" s="93">
        <v>4895371</v>
      </c>
      <c r="F13" s="93">
        <v>0</v>
      </c>
      <c r="G13" s="116">
        <v>0</v>
      </c>
      <c r="H13" s="93">
        <v>4551564</v>
      </c>
      <c r="I13" s="93">
        <v>74379</v>
      </c>
      <c r="J13" s="93">
        <v>4625943</v>
      </c>
      <c r="K13" s="93">
        <v>0</v>
      </c>
      <c r="L13" s="77">
        <f t="shared" si="0"/>
        <v>98.5</v>
      </c>
      <c r="M13" s="78">
        <f t="shared" si="0"/>
        <v>27.3</v>
      </c>
      <c r="N13" s="79">
        <f t="shared" si="0"/>
        <v>94.5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3556006</v>
      </c>
      <c r="D14" s="93">
        <v>166855</v>
      </c>
      <c r="E14" s="93">
        <v>3722861</v>
      </c>
      <c r="F14" s="93">
        <v>0</v>
      </c>
      <c r="G14" s="116">
        <v>0</v>
      </c>
      <c r="H14" s="93">
        <v>3485498</v>
      </c>
      <c r="I14" s="93">
        <v>92370</v>
      </c>
      <c r="J14" s="93">
        <v>3577868</v>
      </c>
      <c r="K14" s="93">
        <v>0</v>
      </c>
      <c r="L14" s="77">
        <f t="shared" si="0"/>
        <v>98</v>
      </c>
      <c r="M14" s="78">
        <f t="shared" si="0"/>
        <v>55.4</v>
      </c>
      <c r="N14" s="79">
        <f t="shared" si="0"/>
        <v>96.1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8892623</v>
      </c>
      <c r="D15" s="93">
        <v>802414</v>
      </c>
      <c r="E15" s="93">
        <v>9695037</v>
      </c>
      <c r="F15" s="93">
        <v>0</v>
      </c>
      <c r="G15" s="116">
        <v>0</v>
      </c>
      <c r="H15" s="93">
        <v>8713678</v>
      </c>
      <c r="I15" s="93">
        <v>163637</v>
      </c>
      <c r="J15" s="93">
        <v>8877315</v>
      </c>
      <c r="K15" s="93">
        <v>0</v>
      </c>
      <c r="L15" s="77">
        <f t="shared" si="0"/>
        <v>98</v>
      </c>
      <c r="M15" s="78">
        <f t="shared" si="0"/>
        <v>20.399999999999999</v>
      </c>
      <c r="N15" s="79">
        <f t="shared" si="0"/>
        <v>91.6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3821857</v>
      </c>
      <c r="D16" s="93">
        <v>276672</v>
      </c>
      <c r="E16" s="93">
        <v>4098529</v>
      </c>
      <c r="F16" s="93">
        <v>0</v>
      </c>
      <c r="G16" s="116">
        <v>0</v>
      </c>
      <c r="H16" s="93">
        <v>3766285</v>
      </c>
      <c r="I16" s="93">
        <v>65013</v>
      </c>
      <c r="J16" s="93">
        <v>3831298</v>
      </c>
      <c r="K16" s="93">
        <v>0</v>
      </c>
      <c r="L16" s="77">
        <f t="shared" si="0"/>
        <v>98.5</v>
      </c>
      <c r="M16" s="78">
        <f t="shared" si="0"/>
        <v>23.5</v>
      </c>
      <c r="N16" s="79">
        <f t="shared" si="0"/>
        <v>93.5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3416783</v>
      </c>
      <c r="D17" s="93">
        <v>118415</v>
      </c>
      <c r="E17" s="93">
        <v>3535198</v>
      </c>
      <c r="F17" s="93">
        <v>0</v>
      </c>
      <c r="G17" s="116">
        <v>0</v>
      </c>
      <c r="H17" s="93">
        <v>3382148</v>
      </c>
      <c r="I17" s="93">
        <v>45040</v>
      </c>
      <c r="J17" s="93">
        <v>3427188</v>
      </c>
      <c r="K17" s="93">
        <v>0</v>
      </c>
      <c r="L17" s="77">
        <f>IF(C17&gt;0,ROUND(H17/C17*100,1),"-")</f>
        <v>99</v>
      </c>
      <c r="M17" s="78">
        <f>IF(D17&gt;0,ROUND(I17/D17*100,1),"-")</f>
        <v>38</v>
      </c>
      <c r="N17" s="79">
        <f>IF(E17&gt;0,ROUND(J17/E17*100,1),"-")</f>
        <v>96.9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1478268</v>
      </c>
      <c r="D18" s="93">
        <v>93872</v>
      </c>
      <c r="E18" s="93">
        <v>1572140</v>
      </c>
      <c r="F18" s="93">
        <v>0</v>
      </c>
      <c r="G18" s="116">
        <v>0</v>
      </c>
      <c r="H18" s="93">
        <v>1455668</v>
      </c>
      <c r="I18" s="93">
        <v>31238</v>
      </c>
      <c r="J18" s="93">
        <v>1486906</v>
      </c>
      <c r="K18" s="93">
        <v>0</v>
      </c>
      <c r="L18" s="77">
        <f t="shared" si="0"/>
        <v>98.5</v>
      </c>
      <c r="M18" s="78">
        <f t="shared" si="0"/>
        <v>33.299999999999997</v>
      </c>
      <c r="N18" s="79">
        <f t="shared" si="0"/>
        <v>94.6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5685711</v>
      </c>
      <c r="D19" s="93">
        <v>446422</v>
      </c>
      <c r="E19" s="93">
        <v>6132133</v>
      </c>
      <c r="F19" s="93">
        <v>0</v>
      </c>
      <c r="G19" s="116">
        <v>0</v>
      </c>
      <c r="H19" s="93">
        <v>5589958</v>
      </c>
      <c r="I19" s="93">
        <v>124995</v>
      </c>
      <c r="J19" s="93">
        <v>5714953</v>
      </c>
      <c r="K19" s="93">
        <v>0</v>
      </c>
      <c r="L19" s="77">
        <f t="shared" si="0"/>
        <v>98.3</v>
      </c>
      <c r="M19" s="78">
        <f t="shared" si="0"/>
        <v>28</v>
      </c>
      <c r="N19" s="79">
        <f t="shared" si="0"/>
        <v>93.2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2191981</v>
      </c>
      <c r="D20" s="93">
        <v>86555</v>
      </c>
      <c r="E20" s="93">
        <v>2278536</v>
      </c>
      <c r="F20" s="93">
        <v>0</v>
      </c>
      <c r="G20" s="116">
        <v>0</v>
      </c>
      <c r="H20" s="93">
        <v>2164911</v>
      </c>
      <c r="I20" s="93">
        <v>36462</v>
      </c>
      <c r="J20" s="93">
        <v>2201373</v>
      </c>
      <c r="K20" s="93">
        <v>0</v>
      </c>
      <c r="L20" s="80">
        <f t="shared" si="0"/>
        <v>98.8</v>
      </c>
      <c r="M20" s="81">
        <f t="shared" si="0"/>
        <v>42.1</v>
      </c>
      <c r="N20" s="82">
        <f t="shared" si="0"/>
        <v>96.6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1082131</v>
      </c>
      <c r="D21" s="93">
        <v>33559</v>
      </c>
      <c r="E21" s="93">
        <v>1115690</v>
      </c>
      <c r="F21" s="93">
        <v>0</v>
      </c>
      <c r="G21" s="116">
        <v>0</v>
      </c>
      <c r="H21" s="93">
        <v>1072721</v>
      </c>
      <c r="I21" s="93">
        <v>14093</v>
      </c>
      <c r="J21" s="93">
        <v>1086814</v>
      </c>
      <c r="K21" s="93">
        <v>0</v>
      </c>
      <c r="L21" s="77">
        <f t="shared" si="0"/>
        <v>99.1</v>
      </c>
      <c r="M21" s="78">
        <f t="shared" si="0"/>
        <v>42</v>
      </c>
      <c r="N21" s="79">
        <f t="shared" si="0"/>
        <v>97.4</v>
      </c>
    </row>
    <row r="22" spans="1:14" s="21" customFormat="1" ht="24.95" customHeight="1" x14ac:dyDescent="0.2">
      <c r="A22" s="46">
        <v>14</v>
      </c>
      <c r="B22" s="50" t="s">
        <v>339</v>
      </c>
      <c r="C22" s="93">
        <v>3873720</v>
      </c>
      <c r="D22" s="93">
        <v>109081</v>
      </c>
      <c r="E22" s="93">
        <v>3982801</v>
      </c>
      <c r="F22" s="93">
        <v>0</v>
      </c>
      <c r="G22" s="117">
        <v>0</v>
      </c>
      <c r="H22" s="93">
        <v>3846406</v>
      </c>
      <c r="I22" s="93">
        <v>31593</v>
      </c>
      <c r="J22" s="93">
        <v>3877999</v>
      </c>
      <c r="K22" s="93">
        <v>0</v>
      </c>
      <c r="L22" s="95">
        <f t="shared" si="0"/>
        <v>99.3</v>
      </c>
      <c r="M22" s="96">
        <f t="shared" si="0"/>
        <v>29</v>
      </c>
      <c r="N22" s="97">
        <f t="shared" si="0"/>
        <v>97.4</v>
      </c>
    </row>
    <row r="23" spans="1:14" s="21" customFormat="1" ht="24.95" customHeight="1" x14ac:dyDescent="0.2">
      <c r="A23" s="58"/>
      <c r="B23" s="59" t="s">
        <v>344</v>
      </c>
      <c r="C23" s="85">
        <f t="shared" ref="C23:K23" si="1">SUM(C9:C22)</f>
        <v>90768621</v>
      </c>
      <c r="D23" s="85">
        <f t="shared" si="1"/>
        <v>5134200</v>
      </c>
      <c r="E23" s="85">
        <f t="shared" si="1"/>
        <v>95902821</v>
      </c>
      <c r="F23" s="85">
        <f t="shared" si="1"/>
        <v>0</v>
      </c>
      <c r="G23" s="118">
        <f t="shared" si="1"/>
        <v>0</v>
      </c>
      <c r="H23" s="85">
        <f t="shared" si="1"/>
        <v>89475761</v>
      </c>
      <c r="I23" s="85">
        <f t="shared" si="1"/>
        <v>1401424</v>
      </c>
      <c r="J23" s="85">
        <f t="shared" si="1"/>
        <v>90877185</v>
      </c>
      <c r="K23" s="85">
        <f t="shared" si="1"/>
        <v>0</v>
      </c>
      <c r="L23" s="86">
        <f t="shared" si="0"/>
        <v>98.6</v>
      </c>
      <c r="M23" s="87">
        <f t="shared" si="0"/>
        <v>27.3</v>
      </c>
      <c r="N23" s="88">
        <f t="shared" si="0"/>
        <v>94.8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1687195</v>
      </c>
      <c r="D24" s="71">
        <v>67048</v>
      </c>
      <c r="E24" s="71">
        <v>1754243</v>
      </c>
      <c r="F24" s="71">
        <v>0</v>
      </c>
      <c r="G24" s="115">
        <v>0</v>
      </c>
      <c r="H24" s="71">
        <v>1660839</v>
      </c>
      <c r="I24" s="71">
        <v>14615</v>
      </c>
      <c r="J24" s="71">
        <v>1675454</v>
      </c>
      <c r="K24" s="71">
        <v>0</v>
      </c>
      <c r="L24" s="72">
        <f t="shared" si="0"/>
        <v>98.4</v>
      </c>
      <c r="M24" s="73">
        <f t="shared" si="0"/>
        <v>21.8</v>
      </c>
      <c r="N24" s="74">
        <f t="shared" si="0"/>
        <v>95.5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951066</v>
      </c>
      <c r="D25" s="76">
        <v>64794</v>
      </c>
      <c r="E25" s="76">
        <v>1015860</v>
      </c>
      <c r="F25" s="76">
        <v>0</v>
      </c>
      <c r="G25" s="116">
        <v>0</v>
      </c>
      <c r="H25" s="76">
        <v>938403</v>
      </c>
      <c r="I25" s="76">
        <v>16629</v>
      </c>
      <c r="J25" s="76">
        <v>955032</v>
      </c>
      <c r="K25" s="76">
        <v>0</v>
      </c>
      <c r="L25" s="77">
        <f t="shared" si="0"/>
        <v>98.7</v>
      </c>
      <c r="M25" s="78">
        <f t="shared" si="0"/>
        <v>25.7</v>
      </c>
      <c r="N25" s="79">
        <f t="shared" si="0"/>
        <v>94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470738</v>
      </c>
      <c r="D26" s="76">
        <v>20966</v>
      </c>
      <c r="E26" s="76">
        <v>491704</v>
      </c>
      <c r="F26" s="76">
        <v>0</v>
      </c>
      <c r="G26" s="116">
        <v>0</v>
      </c>
      <c r="H26" s="76">
        <v>466507</v>
      </c>
      <c r="I26" s="76">
        <v>5898</v>
      </c>
      <c r="J26" s="76">
        <v>472405</v>
      </c>
      <c r="K26" s="76">
        <v>0</v>
      </c>
      <c r="L26" s="77">
        <f t="shared" si="0"/>
        <v>99.1</v>
      </c>
      <c r="M26" s="78">
        <f t="shared" si="0"/>
        <v>28.1</v>
      </c>
      <c r="N26" s="79">
        <f t="shared" si="0"/>
        <v>96.1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553846</v>
      </c>
      <c r="D27" s="76">
        <v>31959</v>
      </c>
      <c r="E27" s="76">
        <v>585805</v>
      </c>
      <c r="F27" s="76">
        <v>0</v>
      </c>
      <c r="G27" s="116">
        <v>0</v>
      </c>
      <c r="H27" s="76">
        <v>548730</v>
      </c>
      <c r="I27" s="76">
        <v>7021</v>
      </c>
      <c r="J27" s="76">
        <v>555751</v>
      </c>
      <c r="K27" s="76">
        <v>0</v>
      </c>
      <c r="L27" s="77">
        <f t="shared" si="0"/>
        <v>99.1</v>
      </c>
      <c r="M27" s="78">
        <f t="shared" si="0"/>
        <v>22</v>
      </c>
      <c r="N27" s="79">
        <f t="shared" si="0"/>
        <v>94.9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677403</v>
      </c>
      <c r="D28" s="76">
        <v>47645</v>
      </c>
      <c r="E28" s="76">
        <v>725048</v>
      </c>
      <c r="F28" s="76">
        <v>0</v>
      </c>
      <c r="G28" s="116">
        <v>0</v>
      </c>
      <c r="H28" s="76">
        <v>668161</v>
      </c>
      <c r="I28" s="76">
        <v>12811</v>
      </c>
      <c r="J28" s="76">
        <v>680972</v>
      </c>
      <c r="K28" s="76">
        <v>0</v>
      </c>
      <c r="L28" s="77">
        <f t="shared" si="0"/>
        <v>98.6</v>
      </c>
      <c r="M28" s="78">
        <f t="shared" si="0"/>
        <v>26.9</v>
      </c>
      <c r="N28" s="79">
        <f t="shared" si="0"/>
        <v>93.9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1994653</v>
      </c>
      <c r="D29" s="76">
        <v>98555</v>
      </c>
      <c r="E29" s="76">
        <v>2093208</v>
      </c>
      <c r="F29" s="76">
        <v>0</v>
      </c>
      <c r="G29" s="116">
        <v>0</v>
      </c>
      <c r="H29" s="76">
        <v>1969230</v>
      </c>
      <c r="I29" s="76">
        <v>26382</v>
      </c>
      <c r="J29" s="76">
        <v>1995612</v>
      </c>
      <c r="K29" s="76">
        <v>0</v>
      </c>
      <c r="L29" s="77">
        <f t="shared" si="0"/>
        <v>98.7</v>
      </c>
      <c r="M29" s="78">
        <f t="shared" si="0"/>
        <v>26.8</v>
      </c>
      <c r="N29" s="79">
        <f t="shared" si="0"/>
        <v>95.3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1317854</v>
      </c>
      <c r="D30" s="76">
        <v>32885</v>
      </c>
      <c r="E30" s="76">
        <v>1350739</v>
      </c>
      <c r="F30" s="76">
        <v>0</v>
      </c>
      <c r="G30" s="116">
        <v>0</v>
      </c>
      <c r="H30" s="76">
        <v>1308313</v>
      </c>
      <c r="I30" s="76">
        <v>9937</v>
      </c>
      <c r="J30" s="76">
        <v>1318250</v>
      </c>
      <c r="K30" s="76">
        <v>0</v>
      </c>
      <c r="L30" s="77">
        <f t="shared" si="0"/>
        <v>99.3</v>
      </c>
      <c r="M30" s="78">
        <f t="shared" si="0"/>
        <v>30.2</v>
      </c>
      <c r="N30" s="79">
        <f t="shared" si="0"/>
        <v>97.6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451961</v>
      </c>
      <c r="D31" s="76">
        <v>17222</v>
      </c>
      <c r="E31" s="76">
        <v>469183</v>
      </c>
      <c r="F31" s="76">
        <v>0</v>
      </c>
      <c r="G31" s="116">
        <v>0</v>
      </c>
      <c r="H31" s="76">
        <v>445937</v>
      </c>
      <c r="I31" s="76">
        <v>5463</v>
      </c>
      <c r="J31" s="76">
        <v>451400</v>
      </c>
      <c r="K31" s="76">
        <v>0</v>
      </c>
      <c r="L31" s="77">
        <f t="shared" si="0"/>
        <v>98.7</v>
      </c>
      <c r="M31" s="78">
        <f t="shared" si="0"/>
        <v>31.7</v>
      </c>
      <c r="N31" s="79">
        <f t="shared" si="0"/>
        <v>96.2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1699235</v>
      </c>
      <c r="D32" s="76">
        <v>52515</v>
      </c>
      <c r="E32" s="76">
        <v>1751750</v>
      </c>
      <c r="F32" s="76">
        <v>0</v>
      </c>
      <c r="G32" s="116">
        <v>0</v>
      </c>
      <c r="H32" s="76">
        <v>1683980</v>
      </c>
      <c r="I32" s="76">
        <v>15729</v>
      </c>
      <c r="J32" s="76">
        <v>1699709</v>
      </c>
      <c r="K32" s="76">
        <v>0</v>
      </c>
      <c r="L32" s="77">
        <f t="shared" ref="L32:N36" si="2">IF(C32&gt;0,ROUND(H32/C32*100,1),"-")</f>
        <v>99.1</v>
      </c>
      <c r="M32" s="78">
        <f t="shared" si="2"/>
        <v>30</v>
      </c>
      <c r="N32" s="79">
        <f t="shared" si="2"/>
        <v>97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933602</v>
      </c>
      <c r="D33" s="76">
        <v>79861</v>
      </c>
      <c r="E33" s="76">
        <v>1013463</v>
      </c>
      <c r="F33" s="76">
        <v>0</v>
      </c>
      <c r="G33" s="116">
        <v>0</v>
      </c>
      <c r="H33" s="76">
        <v>913989</v>
      </c>
      <c r="I33" s="76">
        <v>25062</v>
      </c>
      <c r="J33" s="76">
        <v>939051</v>
      </c>
      <c r="K33" s="76">
        <v>0</v>
      </c>
      <c r="L33" s="77">
        <f t="shared" si="2"/>
        <v>97.9</v>
      </c>
      <c r="M33" s="78">
        <f t="shared" si="2"/>
        <v>31.4</v>
      </c>
      <c r="N33" s="79">
        <f t="shared" si="2"/>
        <v>92.7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602777</v>
      </c>
      <c r="D34" s="76">
        <v>31234</v>
      </c>
      <c r="E34" s="76">
        <v>634011</v>
      </c>
      <c r="F34" s="76">
        <v>0</v>
      </c>
      <c r="G34" s="116">
        <v>0</v>
      </c>
      <c r="H34" s="76">
        <v>593186</v>
      </c>
      <c r="I34" s="76">
        <v>7752</v>
      </c>
      <c r="J34" s="76">
        <v>600938</v>
      </c>
      <c r="K34" s="76">
        <v>0</v>
      </c>
      <c r="L34" s="77">
        <f t="shared" si="2"/>
        <v>98.4</v>
      </c>
      <c r="M34" s="78">
        <f t="shared" si="2"/>
        <v>24.8</v>
      </c>
      <c r="N34" s="79">
        <f t="shared" si="2"/>
        <v>94.8</v>
      </c>
    </row>
    <row r="35" spans="1:14" s="21" customFormat="1" ht="24.95" customHeight="1" x14ac:dyDescent="0.2">
      <c r="A35" s="58"/>
      <c r="B35" s="59" t="s">
        <v>343</v>
      </c>
      <c r="C35" s="85">
        <f t="shared" ref="C35:K35" si="3">SUM(C24:C34)</f>
        <v>11340330</v>
      </c>
      <c r="D35" s="85">
        <f t="shared" si="3"/>
        <v>544684</v>
      </c>
      <c r="E35" s="85">
        <f t="shared" si="3"/>
        <v>11885014</v>
      </c>
      <c r="F35" s="85">
        <f t="shared" si="3"/>
        <v>0</v>
      </c>
      <c r="G35" s="119">
        <f t="shared" si="3"/>
        <v>0</v>
      </c>
      <c r="H35" s="85">
        <f t="shared" si="3"/>
        <v>11197275</v>
      </c>
      <c r="I35" s="85">
        <f t="shared" si="3"/>
        <v>147299</v>
      </c>
      <c r="J35" s="85">
        <f t="shared" si="3"/>
        <v>11344574</v>
      </c>
      <c r="K35" s="85">
        <f t="shared" si="3"/>
        <v>0</v>
      </c>
      <c r="L35" s="86">
        <f t="shared" si="2"/>
        <v>98.7</v>
      </c>
      <c r="M35" s="87">
        <f t="shared" si="2"/>
        <v>27</v>
      </c>
      <c r="N35" s="88">
        <f t="shared" si="2"/>
        <v>95.5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SUM(C35,C23)</f>
        <v>102108951</v>
      </c>
      <c r="D36" s="89">
        <f t="shared" si="4"/>
        <v>5678884</v>
      </c>
      <c r="E36" s="89">
        <f t="shared" si="4"/>
        <v>107787835</v>
      </c>
      <c r="F36" s="89">
        <f t="shared" si="4"/>
        <v>0</v>
      </c>
      <c r="G36" s="120">
        <f t="shared" si="4"/>
        <v>0</v>
      </c>
      <c r="H36" s="89">
        <f t="shared" si="4"/>
        <v>100673036</v>
      </c>
      <c r="I36" s="89">
        <f t="shared" si="4"/>
        <v>1548723</v>
      </c>
      <c r="J36" s="89">
        <f t="shared" si="4"/>
        <v>102221759</v>
      </c>
      <c r="K36" s="89">
        <f t="shared" si="4"/>
        <v>0</v>
      </c>
      <c r="L36" s="90">
        <f t="shared" si="2"/>
        <v>98.6</v>
      </c>
      <c r="M36" s="91">
        <f t="shared" si="2"/>
        <v>27.3</v>
      </c>
      <c r="N36" s="92">
        <f t="shared" si="2"/>
        <v>94.8</v>
      </c>
    </row>
    <row r="38" spans="1:14" x14ac:dyDescent="0.15">
      <c r="B38" s="1" t="s">
        <v>390</v>
      </c>
      <c r="C38" s="1">
        <v>102108951</v>
      </c>
      <c r="D38" s="1">
        <v>5678884</v>
      </c>
      <c r="E38" s="1">
        <v>107787835</v>
      </c>
      <c r="F38" s="1">
        <v>0</v>
      </c>
      <c r="G38" s="1">
        <v>0</v>
      </c>
      <c r="H38" s="1">
        <v>100673036</v>
      </c>
      <c r="I38" s="1">
        <v>1548723</v>
      </c>
      <c r="J38" s="1">
        <v>102221759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E36" sqref="E36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190</v>
      </c>
      <c r="D3" s="8" t="s">
        <v>358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90</v>
      </c>
      <c r="D8" s="41" t="s">
        <v>91</v>
      </c>
      <c r="E8" s="41" t="s">
        <v>92</v>
      </c>
      <c r="F8" s="41" t="s">
        <v>93</v>
      </c>
      <c r="G8" s="41" t="s">
        <v>94</v>
      </c>
      <c r="H8" s="41" t="s">
        <v>95</v>
      </c>
      <c r="I8" s="41" t="s">
        <v>96</v>
      </c>
      <c r="J8" s="41" t="s">
        <v>97</v>
      </c>
      <c r="K8" s="41" t="s">
        <v>98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251685</v>
      </c>
      <c r="D9" s="130">
        <v>0</v>
      </c>
      <c r="E9" s="130">
        <v>251685</v>
      </c>
      <c r="F9" s="130">
        <v>0</v>
      </c>
      <c r="G9" s="115">
        <v>0</v>
      </c>
      <c r="H9" s="130">
        <v>251685</v>
      </c>
      <c r="I9" s="130">
        <v>0</v>
      </c>
      <c r="J9" s="130">
        <v>251685</v>
      </c>
      <c r="K9" s="130">
        <v>0</v>
      </c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50235</v>
      </c>
      <c r="D10" s="93">
        <v>0</v>
      </c>
      <c r="E10" s="93">
        <v>50235</v>
      </c>
      <c r="F10" s="93">
        <v>0</v>
      </c>
      <c r="G10" s="116">
        <v>0</v>
      </c>
      <c r="H10" s="93">
        <v>50235</v>
      </c>
      <c r="I10" s="93">
        <v>0</v>
      </c>
      <c r="J10" s="93">
        <v>50235</v>
      </c>
      <c r="K10" s="93">
        <v>0</v>
      </c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41897</v>
      </c>
      <c r="D11" s="93">
        <v>0</v>
      </c>
      <c r="E11" s="93">
        <v>41897</v>
      </c>
      <c r="F11" s="93">
        <v>0</v>
      </c>
      <c r="G11" s="116">
        <v>0</v>
      </c>
      <c r="H11" s="93">
        <v>41897</v>
      </c>
      <c r="I11" s="93">
        <v>0</v>
      </c>
      <c r="J11" s="93">
        <v>41897</v>
      </c>
      <c r="K11" s="93">
        <v>0</v>
      </c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36399</v>
      </c>
      <c r="D12" s="93">
        <v>0</v>
      </c>
      <c r="E12" s="93">
        <v>36399</v>
      </c>
      <c r="F12" s="93">
        <v>0</v>
      </c>
      <c r="G12" s="116">
        <v>0</v>
      </c>
      <c r="H12" s="93">
        <v>36399</v>
      </c>
      <c r="I12" s="93">
        <v>0</v>
      </c>
      <c r="J12" s="93">
        <v>36399</v>
      </c>
      <c r="K12" s="93">
        <v>0</v>
      </c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21686</v>
      </c>
      <c r="D13" s="93">
        <v>0</v>
      </c>
      <c r="E13" s="93">
        <v>21686</v>
      </c>
      <c r="F13" s="93">
        <v>0</v>
      </c>
      <c r="G13" s="116">
        <v>0</v>
      </c>
      <c r="H13" s="93">
        <v>21686</v>
      </c>
      <c r="I13" s="93">
        <v>0</v>
      </c>
      <c r="J13" s="93">
        <v>21686</v>
      </c>
      <c r="K13" s="93">
        <v>0</v>
      </c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24540</v>
      </c>
      <c r="D14" s="93">
        <v>0</v>
      </c>
      <c r="E14" s="93">
        <v>24540</v>
      </c>
      <c r="F14" s="93">
        <v>0</v>
      </c>
      <c r="G14" s="116">
        <v>0</v>
      </c>
      <c r="H14" s="93">
        <v>24540</v>
      </c>
      <c r="I14" s="93">
        <v>0</v>
      </c>
      <c r="J14" s="93">
        <v>24540</v>
      </c>
      <c r="K14" s="93">
        <v>0</v>
      </c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55225</v>
      </c>
      <c r="D15" s="93">
        <v>0</v>
      </c>
      <c r="E15" s="93">
        <v>55225</v>
      </c>
      <c r="F15" s="93">
        <v>0</v>
      </c>
      <c r="G15" s="116">
        <v>0</v>
      </c>
      <c r="H15" s="93">
        <v>55225</v>
      </c>
      <c r="I15" s="93">
        <v>0</v>
      </c>
      <c r="J15" s="93">
        <v>55225</v>
      </c>
      <c r="K15" s="93">
        <v>0</v>
      </c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18434</v>
      </c>
      <c r="D16" s="93">
        <v>0</v>
      </c>
      <c r="E16" s="93">
        <v>18434</v>
      </c>
      <c r="F16" s="93">
        <v>0</v>
      </c>
      <c r="G16" s="116">
        <v>0</v>
      </c>
      <c r="H16" s="93">
        <v>18434</v>
      </c>
      <c r="I16" s="93">
        <v>0</v>
      </c>
      <c r="J16" s="93">
        <v>18434</v>
      </c>
      <c r="K16" s="93">
        <v>0</v>
      </c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22546</v>
      </c>
      <c r="D17" s="93">
        <v>0</v>
      </c>
      <c r="E17" s="93">
        <v>22546</v>
      </c>
      <c r="F17" s="93">
        <v>0</v>
      </c>
      <c r="G17" s="116">
        <v>0</v>
      </c>
      <c r="H17" s="93">
        <v>22546</v>
      </c>
      <c r="I17" s="93">
        <v>0</v>
      </c>
      <c r="J17" s="93">
        <v>22546</v>
      </c>
      <c r="K17" s="93">
        <v>0</v>
      </c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13118</v>
      </c>
      <c r="D18" s="93">
        <v>0</v>
      </c>
      <c r="E18" s="93">
        <v>13118</v>
      </c>
      <c r="F18" s="93">
        <v>0</v>
      </c>
      <c r="G18" s="116">
        <v>0</v>
      </c>
      <c r="H18" s="93">
        <v>13118</v>
      </c>
      <c r="I18" s="93">
        <v>0</v>
      </c>
      <c r="J18" s="93">
        <v>13118</v>
      </c>
      <c r="K18" s="93">
        <v>0</v>
      </c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43966</v>
      </c>
      <c r="D19" s="93">
        <v>3452</v>
      </c>
      <c r="E19" s="93">
        <v>47418</v>
      </c>
      <c r="F19" s="93">
        <v>0</v>
      </c>
      <c r="G19" s="116">
        <v>0</v>
      </c>
      <c r="H19" s="93">
        <v>43225</v>
      </c>
      <c r="I19" s="93">
        <v>967</v>
      </c>
      <c r="J19" s="93">
        <v>44192</v>
      </c>
      <c r="K19" s="93">
        <v>0</v>
      </c>
      <c r="L19" s="77">
        <f t="shared" si="0"/>
        <v>98.3</v>
      </c>
      <c r="M19" s="78">
        <f t="shared" si="0"/>
        <v>28</v>
      </c>
      <c r="N19" s="79">
        <f t="shared" si="0"/>
        <v>93.2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13319</v>
      </c>
      <c r="D20" s="93">
        <v>0</v>
      </c>
      <c r="E20" s="93">
        <v>13319</v>
      </c>
      <c r="F20" s="93">
        <v>0</v>
      </c>
      <c r="G20" s="116">
        <v>0</v>
      </c>
      <c r="H20" s="93">
        <v>13319</v>
      </c>
      <c r="I20" s="93">
        <v>0</v>
      </c>
      <c r="J20" s="93">
        <v>13319</v>
      </c>
      <c r="K20" s="93">
        <v>0</v>
      </c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9976</v>
      </c>
      <c r="D21" s="93">
        <v>0</v>
      </c>
      <c r="E21" s="93">
        <v>9976</v>
      </c>
      <c r="F21" s="93">
        <v>0</v>
      </c>
      <c r="G21" s="116">
        <v>0</v>
      </c>
      <c r="H21" s="93">
        <v>9976</v>
      </c>
      <c r="I21" s="93">
        <v>0</v>
      </c>
      <c r="J21" s="93">
        <v>9976</v>
      </c>
      <c r="K21" s="93">
        <v>0</v>
      </c>
      <c r="L21" s="77">
        <f t="shared" si="0"/>
        <v>100</v>
      </c>
      <c r="M21" s="78" t="str">
        <f t="shared" si="0"/>
        <v>-</v>
      </c>
      <c r="N21" s="79">
        <f t="shared" si="0"/>
        <v>100</v>
      </c>
    </row>
    <row r="22" spans="1:14" s="21" customFormat="1" ht="24.95" customHeight="1" x14ac:dyDescent="0.2">
      <c r="A22" s="46">
        <v>14</v>
      </c>
      <c r="B22" s="50" t="s">
        <v>339</v>
      </c>
      <c r="C22" s="93">
        <v>23928</v>
      </c>
      <c r="D22" s="93">
        <v>0</v>
      </c>
      <c r="E22" s="93">
        <v>23928</v>
      </c>
      <c r="F22" s="93">
        <v>0</v>
      </c>
      <c r="G22" s="117">
        <v>0</v>
      </c>
      <c r="H22" s="93">
        <v>23928</v>
      </c>
      <c r="I22" s="93">
        <v>0</v>
      </c>
      <c r="J22" s="93">
        <v>23928</v>
      </c>
      <c r="K22" s="93">
        <v>0</v>
      </c>
      <c r="L22" s="95">
        <f t="shared" si="0"/>
        <v>100</v>
      </c>
      <c r="M22" s="96" t="str">
        <f t="shared" si="0"/>
        <v>-</v>
      </c>
      <c r="N22" s="97">
        <f t="shared" si="0"/>
        <v>100</v>
      </c>
    </row>
    <row r="23" spans="1:14" s="21" customFormat="1" ht="24.95" customHeight="1" x14ac:dyDescent="0.2">
      <c r="A23" s="58"/>
      <c r="B23" s="59" t="s">
        <v>344</v>
      </c>
      <c r="C23" s="85">
        <f t="shared" ref="C23:K23" si="1">SUM(C9:C22)</f>
        <v>626954</v>
      </c>
      <c r="D23" s="85">
        <f t="shared" si="1"/>
        <v>3452</v>
      </c>
      <c r="E23" s="85">
        <f t="shared" si="1"/>
        <v>630406</v>
      </c>
      <c r="F23" s="85">
        <f t="shared" si="1"/>
        <v>0</v>
      </c>
      <c r="G23" s="118">
        <f t="shared" si="1"/>
        <v>0</v>
      </c>
      <c r="H23" s="85">
        <f t="shared" si="1"/>
        <v>626213</v>
      </c>
      <c r="I23" s="85">
        <f t="shared" si="1"/>
        <v>967</v>
      </c>
      <c r="J23" s="85">
        <f t="shared" si="1"/>
        <v>627180</v>
      </c>
      <c r="K23" s="85">
        <f t="shared" si="1"/>
        <v>0</v>
      </c>
      <c r="L23" s="86">
        <f t="shared" si="0"/>
        <v>99.9</v>
      </c>
      <c r="M23" s="87">
        <f t="shared" si="0"/>
        <v>28</v>
      </c>
      <c r="N23" s="88">
        <f t="shared" si="0"/>
        <v>99.5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8228</v>
      </c>
      <c r="D24" s="71">
        <v>0</v>
      </c>
      <c r="E24" s="71">
        <v>8228</v>
      </c>
      <c r="F24" s="71">
        <v>0</v>
      </c>
      <c r="G24" s="115">
        <v>0</v>
      </c>
      <c r="H24" s="71">
        <v>8228</v>
      </c>
      <c r="I24" s="71">
        <v>0</v>
      </c>
      <c r="J24" s="71">
        <v>8228</v>
      </c>
      <c r="K24" s="71">
        <v>0</v>
      </c>
      <c r="L24" s="72">
        <f t="shared" si="0"/>
        <v>100</v>
      </c>
      <c r="M24" s="73" t="str">
        <f t="shared" si="0"/>
        <v>-</v>
      </c>
      <c r="N24" s="74">
        <f t="shared" si="0"/>
        <v>100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4531</v>
      </c>
      <c r="D25" s="76">
        <v>0</v>
      </c>
      <c r="E25" s="76">
        <v>4531</v>
      </c>
      <c r="F25" s="76">
        <v>0</v>
      </c>
      <c r="G25" s="116">
        <v>0</v>
      </c>
      <c r="H25" s="76">
        <v>4531</v>
      </c>
      <c r="I25" s="76">
        <v>0</v>
      </c>
      <c r="J25" s="76">
        <v>4531</v>
      </c>
      <c r="K25" s="76">
        <v>0</v>
      </c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4653</v>
      </c>
      <c r="D26" s="76">
        <v>0</v>
      </c>
      <c r="E26" s="76">
        <v>4653</v>
      </c>
      <c r="F26" s="76">
        <v>0</v>
      </c>
      <c r="G26" s="116">
        <v>0</v>
      </c>
      <c r="H26" s="76">
        <v>4653</v>
      </c>
      <c r="I26" s="76">
        <v>0</v>
      </c>
      <c r="J26" s="76">
        <v>4653</v>
      </c>
      <c r="K26" s="76">
        <v>0</v>
      </c>
      <c r="L26" s="77">
        <f t="shared" si="0"/>
        <v>100</v>
      </c>
      <c r="M26" s="78" t="str">
        <f t="shared" si="0"/>
        <v>-</v>
      </c>
      <c r="N26" s="79">
        <f t="shared" si="0"/>
        <v>100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5017</v>
      </c>
      <c r="D27" s="76">
        <v>0</v>
      </c>
      <c r="E27" s="76">
        <v>5017</v>
      </c>
      <c r="F27" s="76">
        <v>0</v>
      </c>
      <c r="G27" s="116">
        <v>0</v>
      </c>
      <c r="H27" s="76">
        <v>5017</v>
      </c>
      <c r="I27" s="76">
        <v>0</v>
      </c>
      <c r="J27" s="76">
        <v>5017</v>
      </c>
      <c r="K27" s="76">
        <v>0</v>
      </c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5065</v>
      </c>
      <c r="D28" s="76">
        <v>0</v>
      </c>
      <c r="E28" s="76">
        <v>5065</v>
      </c>
      <c r="F28" s="76">
        <v>0</v>
      </c>
      <c r="G28" s="116">
        <v>0</v>
      </c>
      <c r="H28" s="76">
        <v>5065</v>
      </c>
      <c r="I28" s="76">
        <v>0</v>
      </c>
      <c r="J28" s="76">
        <v>5065</v>
      </c>
      <c r="K28" s="76">
        <v>0</v>
      </c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14672</v>
      </c>
      <c r="D29" s="76">
        <v>0</v>
      </c>
      <c r="E29" s="76">
        <v>14672</v>
      </c>
      <c r="F29" s="76">
        <v>0</v>
      </c>
      <c r="G29" s="116">
        <v>0</v>
      </c>
      <c r="H29" s="76">
        <v>14672</v>
      </c>
      <c r="I29" s="76">
        <v>0</v>
      </c>
      <c r="J29" s="76">
        <v>14672</v>
      </c>
      <c r="K29" s="76">
        <v>0</v>
      </c>
      <c r="L29" s="77">
        <f t="shared" si="0"/>
        <v>100</v>
      </c>
      <c r="M29" s="78" t="str">
        <f t="shared" si="0"/>
        <v>-</v>
      </c>
      <c r="N29" s="79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13838</v>
      </c>
      <c r="D30" s="76">
        <v>0</v>
      </c>
      <c r="E30" s="76">
        <v>13838</v>
      </c>
      <c r="F30" s="76">
        <v>0</v>
      </c>
      <c r="G30" s="116">
        <v>0</v>
      </c>
      <c r="H30" s="76">
        <v>13838</v>
      </c>
      <c r="I30" s="76">
        <v>0</v>
      </c>
      <c r="J30" s="76">
        <v>13838</v>
      </c>
      <c r="K30" s="76">
        <v>0</v>
      </c>
      <c r="L30" s="77">
        <f t="shared" si="0"/>
        <v>100</v>
      </c>
      <c r="M30" s="78" t="str">
        <f t="shared" si="0"/>
        <v>-</v>
      </c>
      <c r="N30" s="79">
        <f t="shared" si="0"/>
        <v>100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3145</v>
      </c>
      <c r="D31" s="76">
        <v>0</v>
      </c>
      <c r="E31" s="76">
        <v>3145</v>
      </c>
      <c r="F31" s="76">
        <v>0</v>
      </c>
      <c r="G31" s="116">
        <v>0</v>
      </c>
      <c r="H31" s="76">
        <v>3145</v>
      </c>
      <c r="I31" s="76">
        <v>0</v>
      </c>
      <c r="J31" s="76">
        <v>3145</v>
      </c>
      <c r="K31" s="76">
        <v>0</v>
      </c>
      <c r="L31" s="77">
        <f t="shared" si="0"/>
        <v>100</v>
      </c>
      <c r="M31" s="78" t="str">
        <f t="shared" si="0"/>
        <v>-</v>
      </c>
      <c r="N31" s="79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14607</v>
      </c>
      <c r="D32" s="76">
        <v>0</v>
      </c>
      <c r="E32" s="76">
        <v>14607</v>
      </c>
      <c r="F32" s="76">
        <v>0</v>
      </c>
      <c r="G32" s="116">
        <v>0</v>
      </c>
      <c r="H32" s="76">
        <v>14607</v>
      </c>
      <c r="I32" s="76">
        <v>0</v>
      </c>
      <c r="J32" s="76">
        <v>14607</v>
      </c>
      <c r="K32" s="76">
        <v>0</v>
      </c>
      <c r="L32" s="77">
        <f t="shared" ref="L32:N36" si="2">IF(C32&gt;0,ROUND(H32/C32*100,1),"-")</f>
        <v>100</v>
      </c>
      <c r="M32" s="78" t="str">
        <f t="shared" si="2"/>
        <v>-</v>
      </c>
      <c r="N32" s="79">
        <f t="shared" si="2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5288</v>
      </c>
      <c r="D33" s="76">
        <v>0</v>
      </c>
      <c r="E33" s="76">
        <v>5288</v>
      </c>
      <c r="F33" s="76">
        <v>0</v>
      </c>
      <c r="G33" s="116">
        <v>0</v>
      </c>
      <c r="H33" s="76">
        <v>5288</v>
      </c>
      <c r="I33" s="76">
        <v>0</v>
      </c>
      <c r="J33" s="76">
        <v>5288</v>
      </c>
      <c r="K33" s="76">
        <v>0</v>
      </c>
      <c r="L33" s="77">
        <f t="shared" si="2"/>
        <v>100</v>
      </c>
      <c r="M33" s="78" t="str">
        <f t="shared" si="2"/>
        <v>-</v>
      </c>
      <c r="N33" s="79">
        <f t="shared" si="2"/>
        <v>100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6139</v>
      </c>
      <c r="D34" s="76">
        <v>0</v>
      </c>
      <c r="E34" s="76">
        <v>6139</v>
      </c>
      <c r="F34" s="76">
        <v>0</v>
      </c>
      <c r="G34" s="116">
        <v>0</v>
      </c>
      <c r="H34" s="76">
        <v>6139</v>
      </c>
      <c r="I34" s="76">
        <v>0</v>
      </c>
      <c r="J34" s="76">
        <v>6139</v>
      </c>
      <c r="K34" s="76">
        <v>0</v>
      </c>
      <c r="L34" s="77">
        <f t="shared" si="2"/>
        <v>100</v>
      </c>
      <c r="M34" s="78" t="str">
        <f t="shared" si="2"/>
        <v>-</v>
      </c>
      <c r="N34" s="79">
        <f t="shared" si="2"/>
        <v>100</v>
      </c>
    </row>
    <row r="35" spans="1:14" s="21" customFormat="1" ht="24.95" customHeight="1" x14ac:dyDescent="0.2">
      <c r="A35" s="58"/>
      <c r="B35" s="59" t="s">
        <v>343</v>
      </c>
      <c r="C35" s="85">
        <f t="shared" ref="C35:K35" si="3">SUM(C24:C34)</f>
        <v>85183</v>
      </c>
      <c r="D35" s="85">
        <f t="shared" si="3"/>
        <v>0</v>
      </c>
      <c r="E35" s="85">
        <f t="shared" si="3"/>
        <v>85183</v>
      </c>
      <c r="F35" s="85">
        <f t="shared" si="3"/>
        <v>0</v>
      </c>
      <c r="G35" s="119">
        <f t="shared" si="3"/>
        <v>0</v>
      </c>
      <c r="H35" s="85">
        <f t="shared" si="3"/>
        <v>85183</v>
      </c>
      <c r="I35" s="85">
        <f t="shared" si="3"/>
        <v>0</v>
      </c>
      <c r="J35" s="85">
        <f t="shared" si="3"/>
        <v>85183</v>
      </c>
      <c r="K35" s="85">
        <f t="shared" si="3"/>
        <v>0</v>
      </c>
      <c r="L35" s="86">
        <f t="shared" si="2"/>
        <v>100</v>
      </c>
      <c r="M35" s="87" t="str">
        <f t="shared" si="2"/>
        <v>-</v>
      </c>
      <c r="N35" s="88">
        <f t="shared" si="2"/>
        <v>100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4">SUM(C35,C23)</f>
        <v>712137</v>
      </c>
      <c r="D36" s="89">
        <f t="shared" si="4"/>
        <v>3452</v>
      </c>
      <c r="E36" s="89">
        <f t="shared" si="4"/>
        <v>715589</v>
      </c>
      <c r="F36" s="89">
        <f t="shared" si="4"/>
        <v>0</v>
      </c>
      <c r="G36" s="120">
        <f t="shared" si="4"/>
        <v>0</v>
      </c>
      <c r="H36" s="89">
        <f t="shared" si="4"/>
        <v>711396</v>
      </c>
      <c r="I36" s="89">
        <f t="shared" si="4"/>
        <v>967</v>
      </c>
      <c r="J36" s="89">
        <f t="shared" si="4"/>
        <v>712363</v>
      </c>
      <c r="K36" s="89">
        <f t="shared" si="4"/>
        <v>0</v>
      </c>
      <c r="L36" s="90">
        <f t="shared" si="2"/>
        <v>99.9</v>
      </c>
      <c r="M36" s="91">
        <f t="shared" si="2"/>
        <v>28</v>
      </c>
      <c r="N36" s="92">
        <f t="shared" si="2"/>
        <v>99.5</v>
      </c>
    </row>
    <row r="38" spans="1:14" x14ac:dyDescent="0.15">
      <c r="B38" s="1" t="s">
        <v>390</v>
      </c>
      <c r="C38" s="1">
        <v>712137</v>
      </c>
      <c r="D38" s="1">
        <v>3452</v>
      </c>
      <c r="E38" s="1">
        <v>715589</v>
      </c>
      <c r="F38" s="1">
        <v>0</v>
      </c>
      <c r="G38" s="1">
        <v>0</v>
      </c>
      <c r="H38" s="1">
        <v>711396</v>
      </c>
      <c r="I38" s="1">
        <v>967</v>
      </c>
      <c r="J38" s="1">
        <v>712363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191</v>
      </c>
      <c r="D3" s="8" t="s">
        <v>99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63" t="s">
        <v>33</v>
      </c>
      <c r="C9" s="98">
        <f>SUM(法人均等割:法人税割!C9)</f>
        <v>11003660</v>
      </c>
      <c r="D9" s="98">
        <f>SUM(法人均等割:法人税割!D9)</f>
        <v>92441</v>
      </c>
      <c r="E9" s="98">
        <f>SUM(法人均等割:法人税割!E9)</f>
        <v>11096101</v>
      </c>
      <c r="F9" s="99">
        <f>SUM(法人均等割:法人税割!F9)</f>
        <v>2089004</v>
      </c>
      <c r="G9" s="115">
        <f>SUM(法人均等割:法人税割!G9)</f>
        <v>0</v>
      </c>
      <c r="H9" s="98">
        <f>SUM(法人均等割:法人税割!H9)</f>
        <v>10969103</v>
      </c>
      <c r="I9" s="98">
        <f>SUM(法人均等割:法人税割!I9)</f>
        <v>21060</v>
      </c>
      <c r="J9" s="98">
        <f>SUM(法人均等割:法人税割!J9)</f>
        <v>10990163</v>
      </c>
      <c r="K9" s="99">
        <f>SUM(法人均等割:法人税割!K9)</f>
        <v>2082737</v>
      </c>
      <c r="L9" s="72">
        <f t="shared" ref="L9:N31" si="0">IF(C9&gt;0,ROUND(H9/C9*100,1),"-")</f>
        <v>99.7</v>
      </c>
      <c r="M9" s="73">
        <f t="shared" si="0"/>
        <v>22.8</v>
      </c>
      <c r="N9" s="74">
        <f t="shared" si="0"/>
        <v>99</v>
      </c>
    </row>
    <row r="10" spans="1:247" s="21" customFormat="1" ht="24.95" customHeight="1" x14ac:dyDescent="0.2">
      <c r="A10" s="46">
        <v>2</v>
      </c>
      <c r="B10" s="64" t="s">
        <v>34</v>
      </c>
      <c r="C10" s="100">
        <f>SUM(法人均等割:法人税割!C10)</f>
        <v>1443336</v>
      </c>
      <c r="D10" s="100">
        <f>SUM(法人均等割:法人税割!D10)</f>
        <v>29448</v>
      </c>
      <c r="E10" s="101">
        <f>SUM(法人均等割:法人税割!E10)</f>
        <v>1472784</v>
      </c>
      <c r="F10" s="102">
        <f>SUM(法人均等割:法人税割!F10)</f>
        <v>270239</v>
      </c>
      <c r="G10" s="116">
        <f>SUM(法人均等割:法人税割!G10)</f>
        <v>0</v>
      </c>
      <c r="H10" s="100">
        <f>SUM(法人均等割:法人税割!H10)</f>
        <v>1435950</v>
      </c>
      <c r="I10" s="100">
        <f>SUM(法人均等割:法人税割!I10)</f>
        <v>7660</v>
      </c>
      <c r="J10" s="100">
        <f>SUM(法人均等割:法人税割!J10)</f>
        <v>1443610</v>
      </c>
      <c r="K10" s="103">
        <f>SUM(法人均等割:法人税割!K10)</f>
        <v>268888</v>
      </c>
      <c r="L10" s="77">
        <f t="shared" si="0"/>
        <v>99.5</v>
      </c>
      <c r="M10" s="78">
        <f t="shared" si="0"/>
        <v>26</v>
      </c>
      <c r="N10" s="79">
        <f t="shared" si="0"/>
        <v>98</v>
      </c>
    </row>
    <row r="11" spans="1:247" s="21" customFormat="1" ht="24.95" customHeight="1" x14ac:dyDescent="0.2">
      <c r="A11" s="46">
        <v>3</v>
      </c>
      <c r="B11" s="64" t="s">
        <v>35</v>
      </c>
      <c r="C11" s="104">
        <f>SUM(法人均等割:法人税割!C11)</f>
        <v>1838620</v>
      </c>
      <c r="D11" s="104">
        <f>SUM(法人均等割:法人税割!D11)</f>
        <v>30812</v>
      </c>
      <c r="E11" s="105">
        <f>SUM(法人均等割:法人税割!E11)</f>
        <v>1869432</v>
      </c>
      <c r="F11" s="102">
        <f>SUM(法人均等割:法人税割!F11)</f>
        <v>365973</v>
      </c>
      <c r="G11" s="116">
        <f>SUM(法人均等割:法人税割!G11)</f>
        <v>0</v>
      </c>
      <c r="H11" s="106">
        <f>SUM(法人均等割:法人税割!H11)</f>
        <v>1831066</v>
      </c>
      <c r="I11" s="106">
        <f>SUM(法人均等割:法人税割!I11)</f>
        <v>4539</v>
      </c>
      <c r="J11" s="106">
        <f>SUM(法人均等割:法人税割!J11)</f>
        <v>1835605</v>
      </c>
      <c r="K11" s="103">
        <f>SUM(法人均等割:法人税割!K11)</f>
        <v>364537</v>
      </c>
      <c r="L11" s="77">
        <f t="shared" si="0"/>
        <v>99.6</v>
      </c>
      <c r="M11" s="78">
        <f t="shared" si="0"/>
        <v>14.7</v>
      </c>
      <c r="N11" s="79">
        <f t="shared" si="0"/>
        <v>98.2</v>
      </c>
    </row>
    <row r="12" spans="1:247" s="21" customFormat="1" ht="24.95" customHeight="1" x14ac:dyDescent="0.2">
      <c r="A12" s="46">
        <v>4</v>
      </c>
      <c r="B12" s="64" t="s">
        <v>36</v>
      </c>
      <c r="C12" s="100">
        <f>SUM(法人均等割:法人税割!C12)</f>
        <v>1755569</v>
      </c>
      <c r="D12" s="100">
        <f>SUM(法人均等割:法人税割!D12)</f>
        <v>16944</v>
      </c>
      <c r="E12" s="107">
        <f>SUM(法人均等割:法人税割!E12)</f>
        <v>1772513</v>
      </c>
      <c r="F12" s="102">
        <f>SUM(法人均等割:法人税割!F12)</f>
        <v>332393</v>
      </c>
      <c r="G12" s="116">
        <f>SUM(法人均等割:法人税割!G12)</f>
        <v>0</v>
      </c>
      <c r="H12" s="100">
        <f>SUM(法人均等割:法人税割!H12)</f>
        <v>1751832</v>
      </c>
      <c r="I12" s="100">
        <f>SUM(法人均等割:法人税割!I12)</f>
        <v>1902</v>
      </c>
      <c r="J12" s="100">
        <f>SUM(法人均等割:法人税割!J12)</f>
        <v>1753734</v>
      </c>
      <c r="K12" s="103">
        <f>SUM(法人均等割:法人税割!K12)</f>
        <v>331793</v>
      </c>
      <c r="L12" s="77">
        <f t="shared" si="0"/>
        <v>99.8</v>
      </c>
      <c r="M12" s="78">
        <f t="shared" si="0"/>
        <v>11.2</v>
      </c>
      <c r="N12" s="79">
        <f t="shared" si="0"/>
        <v>98.9</v>
      </c>
    </row>
    <row r="13" spans="1:247" s="21" customFormat="1" ht="24.95" customHeight="1" x14ac:dyDescent="0.2">
      <c r="A13" s="46">
        <v>5</v>
      </c>
      <c r="B13" s="64" t="s">
        <v>37</v>
      </c>
      <c r="C13" s="104">
        <f>SUM(法人均等割:法人税割!C13)</f>
        <v>1275104</v>
      </c>
      <c r="D13" s="104">
        <f>SUM(法人均等割:法人税割!D13)</f>
        <v>25640</v>
      </c>
      <c r="E13" s="105">
        <f>SUM(法人均等割:法人税割!E13)</f>
        <v>1300744</v>
      </c>
      <c r="F13" s="102">
        <f>SUM(法人均等割:法人税割!F13)</f>
        <v>241656</v>
      </c>
      <c r="G13" s="116">
        <f>SUM(法人均等割:法人税割!G13)</f>
        <v>0</v>
      </c>
      <c r="H13" s="106">
        <f>SUM(法人均等割:法人税割!H13)</f>
        <v>1267429</v>
      </c>
      <c r="I13" s="106">
        <f>SUM(法人均等割:法人税割!I13)</f>
        <v>4898</v>
      </c>
      <c r="J13" s="106">
        <f>SUM(法人均等割:法人税割!J13)</f>
        <v>1272327</v>
      </c>
      <c r="K13" s="103">
        <f>SUM(法人均等割:法人税割!K13)</f>
        <v>240206</v>
      </c>
      <c r="L13" s="77">
        <f t="shared" si="0"/>
        <v>99.4</v>
      </c>
      <c r="M13" s="78">
        <f t="shared" si="0"/>
        <v>19.100000000000001</v>
      </c>
      <c r="N13" s="79">
        <f t="shared" si="0"/>
        <v>97.8</v>
      </c>
    </row>
    <row r="14" spans="1:247" s="21" customFormat="1" ht="24.95" customHeight="1" x14ac:dyDescent="0.2">
      <c r="A14" s="46">
        <v>6</v>
      </c>
      <c r="B14" s="64" t="s">
        <v>38</v>
      </c>
      <c r="C14" s="100">
        <f>SUM(法人均等割:法人税割!C14)</f>
        <v>944439</v>
      </c>
      <c r="D14" s="100">
        <f>SUM(法人均等割:法人税割!D14)</f>
        <v>20682</v>
      </c>
      <c r="E14" s="107">
        <f>SUM(法人均等割:法人税割!E14)</f>
        <v>965121</v>
      </c>
      <c r="F14" s="102">
        <f>SUM(法人均等割:法人税割!F14)</f>
        <v>180396</v>
      </c>
      <c r="G14" s="116">
        <f>SUM(法人均等割:法人税割!G14)</f>
        <v>0</v>
      </c>
      <c r="H14" s="100">
        <f>SUM(法人均等割:法人税割!H14)</f>
        <v>937518</v>
      </c>
      <c r="I14" s="100">
        <f>SUM(法人均等割:法人税割!I14)</f>
        <v>3738</v>
      </c>
      <c r="J14" s="100">
        <f>SUM(法人均等割:法人税割!J14)</f>
        <v>941256</v>
      </c>
      <c r="K14" s="103">
        <f>SUM(法人均等割:法人税割!K14)</f>
        <v>179133</v>
      </c>
      <c r="L14" s="77">
        <f t="shared" si="0"/>
        <v>99.3</v>
      </c>
      <c r="M14" s="78">
        <f t="shared" si="0"/>
        <v>18.100000000000001</v>
      </c>
      <c r="N14" s="79">
        <f t="shared" si="0"/>
        <v>97.5</v>
      </c>
    </row>
    <row r="15" spans="1:247" s="21" customFormat="1" ht="24.95" customHeight="1" x14ac:dyDescent="0.2">
      <c r="A15" s="46">
        <v>7</v>
      </c>
      <c r="B15" s="64" t="s">
        <v>39</v>
      </c>
      <c r="C15" s="104">
        <f>SUM(法人均等割:法人税割!C15)</f>
        <v>3158615</v>
      </c>
      <c r="D15" s="104">
        <f>SUM(法人均等割:法人税割!D15)</f>
        <v>23662</v>
      </c>
      <c r="E15" s="105">
        <f>SUM(法人均等割:法人税割!E15)</f>
        <v>3182277</v>
      </c>
      <c r="F15" s="102">
        <f>SUM(法人均等割:法人税割!F15)</f>
        <v>603522</v>
      </c>
      <c r="G15" s="116">
        <f>SUM(法人均等割:法人税割!G15)</f>
        <v>0</v>
      </c>
      <c r="H15" s="106">
        <f>SUM(法人均等割:法人税割!H15)</f>
        <v>3146640</v>
      </c>
      <c r="I15" s="106">
        <f>SUM(法人均等割:法人税割!I15)</f>
        <v>3536</v>
      </c>
      <c r="J15" s="106">
        <f>SUM(法人均等割:法人税割!J15)</f>
        <v>3150176</v>
      </c>
      <c r="K15" s="103">
        <f>SUM(法人均等割:法人税割!K15)</f>
        <v>601107</v>
      </c>
      <c r="L15" s="77">
        <f t="shared" si="0"/>
        <v>99.6</v>
      </c>
      <c r="M15" s="78">
        <f t="shared" si="0"/>
        <v>14.9</v>
      </c>
      <c r="N15" s="79">
        <f t="shared" si="0"/>
        <v>99</v>
      </c>
    </row>
    <row r="16" spans="1:247" s="21" customFormat="1" ht="24.95" customHeight="1" x14ac:dyDescent="0.2">
      <c r="A16" s="46">
        <v>8</v>
      </c>
      <c r="B16" s="64" t="s">
        <v>40</v>
      </c>
      <c r="C16" s="104">
        <f>SUM(法人均等割:法人税割!C16)</f>
        <v>1141304</v>
      </c>
      <c r="D16" s="104">
        <f>SUM(法人均等割:法人税割!D16)</f>
        <v>9912</v>
      </c>
      <c r="E16" s="105">
        <f>SUM(法人均等割:法人税割!E16)</f>
        <v>1151216</v>
      </c>
      <c r="F16" s="102">
        <f>SUM(法人均等割:法人税割!F16)</f>
        <v>218255</v>
      </c>
      <c r="G16" s="116">
        <f>SUM(法人均等割:法人税割!G16)</f>
        <v>0</v>
      </c>
      <c r="H16" s="106">
        <f>SUM(法人均等割:法人税割!H16)</f>
        <v>1139469</v>
      </c>
      <c r="I16" s="106">
        <f>SUM(法人均等割:法人税割!I16)</f>
        <v>2535</v>
      </c>
      <c r="J16" s="106">
        <f>SUM(法人均等割:法人税割!J16)</f>
        <v>1142004</v>
      </c>
      <c r="K16" s="103">
        <f>SUM(法人均等割:法人税割!K16)</f>
        <v>217818</v>
      </c>
      <c r="L16" s="77">
        <f t="shared" si="0"/>
        <v>99.8</v>
      </c>
      <c r="M16" s="78">
        <f t="shared" si="0"/>
        <v>25.6</v>
      </c>
      <c r="N16" s="79">
        <f t="shared" si="0"/>
        <v>99.2</v>
      </c>
    </row>
    <row r="17" spans="1:14" s="21" customFormat="1" ht="24.95" customHeight="1" x14ac:dyDescent="0.2">
      <c r="A17" s="46">
        <v>9</v>
      </c>
      <c r="B17" s="64" t="s">
        <v>208</v>
      </c>
      <c r="C17" s="104">
        <f>SUM(法人均等割:法人税割!C17)</f>
        <v>1019511</v>
      </c>
      <c r="D17" s="104">
        <f>SUM(法人均等割:法人税割!D17)</f>
        <v>7030</v>
      </c>
      <c r="E17" s="105">
        <f>SUM(法人均等割:法人税割!E17)</f>
        <v>1026541</v>
      </c>
      <c r="F17" s="108">
        <f>SUM(法人均等割:法人税割!F17)</f>
        <v>167184</v>
      </c>
      <c r="G17" s="116">
        <f>SUM(法人均等割:法人税割!G17)</f>
        <v>0</v>
      </c>
      <c r="H17" s="106">
        <f>SUM(法人均等割:法人税割!H17)</f>
        <v>1018326</v>
      </c>
      <c r="I17" s="106">
        <f>SUM(法人均等割:法人税割!I17)</f>
        <v>1245</v>
      </c>
      <c r="J17" s="106">
        <f>SUM(法人均等割:法人税割!J17)</f>
        <v>1019571</v>
      </c>
      <c r="K17" s="103">
        <f>SUM(法人均等割:法人税割!K17)</f>
        <v>167143</v>
      </c>
      <c r="L17" s="77">
        <f>IF(C17&gt;0,ROUND(H17/C17*100,1),"-")</f>
        <v>99.9</v>
      </c>
      <c r="M17" s="78">
        <f>IF(D17&gt;0,ROUND(I17/D17*100,1),"-")</f>
        <v>17.7</v>
      </c>
      <c r="N17" s="79">
        <f>IF(E17&gt;0,ROUND(J17/E17*100,1),"-")</f>
        <v>99.3</v>
      </c>
    </row>
    <row r="18" spans="1:14" s="21" customFormat="1" ht="24.95" customHeight="1" x14ac:dyDescent="0.2">
      <c r="A18" s="46">
        <v>10</v>
      </c>
      <c r="B18" s="64" t="s">
        <v>205</v>
      </c>
      <c r="C18" s="100">
        <f>SUM(法人均等割:法人税割!C18)</f>
        <v>308399</v>
      </c>
      <c r="D18" s="100">
        <f>SUM(法人均等割:法人税割!D18)</f>
        <v>3537</v>
      </c>
      <c r="E18" s="107">
        <f>SUM(法人均等割:法人税割!E18)</f>
        <v>311936</v>
      </c>
      <c r="F18" s="109">
        <f>SUM(法人均等割:法人税割!F18)</f>
        <v>57465</v>
      </c>
      <c r="G18" s="116">
        <f>SUM(法人均等割:法人税割!G18)</f>
        <v>0</v>
      </c>
      <c r="H18" s="100">
        <f>SUM(法人均等割:法人税割!H18)</f>
        <v>307538</v>
      </c>
      <c r="I18" s="100">
        <f>SUM(法人均等割:法人税割!I18)</f>
        <v>391</v>
      </c>
      <c r="J18" s="100">
        <f>SUM(法人均等割:法人税割!J18)</f>
        <v>307929</v>
      </c>
      <c r="K18" s="103">
        <f>SUM(法人均等割:法人税割!K18)</f>
        <v>57311</v>
      </c>
      <c r="L18" s="77">
        <f t="shared" si="0"/>
        <v>99.7</v>
      </c>
      <c r="M18" s="78">
        <f t="shared" si="0"/>
        <v>11.1</v>
      </c>
      <c r="N18" s="79">
        <f t="shared" si="0"/>
        <v>98.7</v>
      </c>
    </row>
    <row r="19" spans="1:14" s="21" customFormat="1" ht="24.95" customHeight="1" x14ac:dyDescent="0.2">
      <c r="A19" s="46">
        <v>11</v>
      </c>
      <c r="B19" s="64" t="s">
        <v>206</v>
      </c>
      <c r="C19" s="104">
        <f>SUM(法人均等割:法人税割!C19)</f>
        <v>2087889</v>
      </c>
      <c r="D19" s="104">
        <f>SUM(法人均等割:法人税割!D19)</f>
        <v>27465</v>
      </c>
      <c r="E19" s="105">
        <f>SUM(法人均等割:法人税割!E19)</f>
        <v>2115354</v>
      </c>
      <c r="F19" s="102">
        <f>SUM(法人均等割:法人税割!F19)</f>
        <v>419908</v>
      </c>
      <c r="G19" s="116">
        <f>SUM(法人均等割:法人税割!G19)</f>
        <v>0</v>
      </c>
      <c r="H19" s="106">
        <f>SUM(法人均等割:法人税割!H19)</f>
        <v>2078531</v>
      </c>
      <c r="I19" s="106">
        <f>SUM(法人均等割:法人税割!I19)</f>
        <v>6125</v>
      </c>
      <c r="J19" s="106">
        <f>SUM(法人均等割:法人税割!J19)</f>
        <v>2084656</v>
      </c>
      <c r="K19" s="103">
        <f>SUM(法人均等割:法人税割!K19)</f>
        <v>418228</v>
      </c>
      <c r="L19" s="77">
        <f t="shared" si="0"/>
        <v>99.6</v>
      </c>
      <c r="M19" s="78">
        <f t="shared" si="0"/>
        <v>22.3</v>
      </c>
      <c r="N19" s="79">
        <f t="shared" si="0"/>
        <v>98.5</v>
      </c>
    </row>
    <row r="20" spans="1:14" s="21" customFormat="1" ht="24.95" customHeight="1" x14ac:dyDescent="0.2">
      <c r="A20" s="48">
        <v>12</v>
      </c>
      <c r="B20" s="65" t="s">
        <v>207</v>
      </c>
      <c r="C20" s="104">
        <f>SUM(法人均等割:法人税割!C20)</f>
        <v>599698</v>
      </c>
      <c r="D20" s="104">
        <f>SUM(法人均等割:法人税割!D20)</f>
        <v>3719</v>
      </c>
      <c r="E20" s="105">
        <f>SUM(法人均等割:法人税割!E20)</f>
        <v>603417</v>
      </c>
      <c r="F20" s="102">
        <f>SUM(法人均等割:法人税割!F20)</f>
        <v>113822</v>
      </c>
      <c r="G20" s="116">
        <f>SUM(法人均等割:法人税割!G20)</f>
        <v>0</v>
      </c>
      <c r="H20" s="106">
        <f>SUM(法人均等割:法人税割!H20)</f>
        <v>598866</v>
      </c>
      <c r="I20" s="106">
        <f>SUM(法人均等割:法人税割!I20)</f>
        <v>996</v>
      </c>
      <c r="J20" s="106">
        <f>SUM(法人均等割:法人税割!J20)</f>
        <v>599862</v>
      </c>
      <c r="K20" s="103">
        <f>SUM(法人均等割:法人税割!K20)</f>
        <v>113688</v>
      </c>
      <c r="L20" s="80">
        <f t="shared" si="0"/>
        <v>99.9</v>
      </c>
      <c r="M20" s="81">
        <f t="shared" si="0"/>
        <v>26.8</v>
      </c>
      <c r="N20" s="82">
        <f t="shared" si="0"/>
        <v>99.4</v>
      </c>
    </row>
    <row r="21" spans="1:14" s="21" customFormat="1" ht="24.95" customHeight="1" x14ac:dyDescent="0.2">
      <c r="A21" s="46">
        <v>13</v>
      </c>
      <c r="B21" s="64" t="s">
        <v>338</v>
      </c>
      <c r="C21" s="104">
        <f>SUM(法人均等割:法人税割!C21)</f>
        <v>257436</v>
      </c>
      <c r="D21" s="104">
        <f>SUM(法人均等割:法人税割!D21)</f>
        <v>17279</v>
      </c>
      <c r="E21" s="105">
        <f>SUM(法人均等割:法人税割!E21)</f>
        <v>274715</v>
      </c>
      <c r="F21" s="102">
        <f>SUM(法人均等割:法人税割!F21)</f>
        <v>48495</v>
      </c>
      <c r="G21" s="116">
        <f>SUM(法人均等割:法人税割!G21)</f>
        <v>0</v>
      </c>
      <c r="H21" s="106">
        <f>SUM(法人均等割:法人税割!H21)</f>
        <v>251870</v>
      </c>
      <c r="I21" s="106">
        <f>SUM(法人均等割:法人税割!I21)</f>
        <v>1265</v>
      </c>
      <c r="J21" s="106">
        <f>SUM(法人均等割:法人税割!J21)</f>
        <v>253135</v>
      </c>
      <c r="K21" s="103">
        <f>SUM(法人均等割:法人税割!K21)</f>
        <v>47404</v>
      </c>
      <c r="L21" s="77">
        <f t="shared" si="0"/>
        <v>97.8</v>
      </c>
      <c r="M21" s="78">
        <f t="shared" si="0"/>
        <v>7.3</v>
      </c>
      <c r="N21" s="79">
        <f t="shared" si="0"/>
        <v>92.1</v>
      </c>
    </row>
    <row r="22" spans="1:14" s="21" customFormat="1" ht="24.95" customHeight="1" x14ac:dyDescent="0.2">
      <c r="A22" s="46">
        <v>14</v>
      </c>
      <c r="B22" s="66" t="s">
        <v>339</v>
      </c>
      <c r="C22" s="100">
        <f>SUM(法人均等割:法人税割!C22)</f>
        <v>563620</v>
      </c>
      <c r="D22" s="100">
        <f>SUM(法人均等割:法人税割!D22)</f>
        <v>8835</v>
      </c>
      <c r="E22" s="100">
        <f>SUM(法人均等割:法人税割!E22)</f>
        <v>572455</v>
      </c>
      <c r="F22" s="110">
        <f>SUM(法人均等割:法人税割!F22)</f>
        <v>106645</v>
      </c>
      <c r="G22" s="117">
        <f>SUM(法人均等割:法人税割!G22)</f>
        <v>0</v>
      </c>
      <c r="H22" s="100">
        <f>SUM(法人均等割:法人税割!H22)</f>
        <v>561710</v>
      </c>
      <c r="I22" s="100">
        <f>SUM(法人均等割:法人税割!I22)</f>
        <v>1409</v>
      </c>
      <c r="J22" s="100">
        <f>SUM(法人均等割:法人税割!J22)</f>
        <v>563119</v>
      </c>
      <c r="K22" s="110">
        <f>SUM(法人均等割:法人税割!K22)</f>
        <v>106325</v>
      </c>
      <c r="L22" s="95">
        <f t="shared" si="0"/>
        <v>99.7</v>
      </c>
      <c r="M22" s="96">
        <f t="shared" si="0"/>
        <v>15.9</v>
      </c>
      <c r="N22" s="97">
        <f t="shared" si="0"/>
        <v>98.4</v>
      </c>
    </row>
    <row r="23" spans="1:14" s="21" customFormat="1" ht="24.95" customHeight="1" x14ac:dyDescent="0.2">
      <c r="A23" s="58"/>
      <c r="B23" s="67" t="s">
        <v>344</v>
      </c>
      <c r="C23" s="85">
        <f>SUM(法人均等割:法人税割!C23)</f>
        <v>27397200</v>
      </c>
      <c r="D23" s="85">
        <f>SUM(法人均等割:法人税割!D23)</f>
        <v>317406</v>
      </c>
      <c r="E23" s="85">
        <f>SUM(法人均等割:法人税割!E23)</f>
        <v>27714606</v>
      </c>
      <c r="F23" s="85">
        <f>SUM(法人均等割:法人税割!F23)</f>
        <v>5214957</v>
      </c>
      <c r="G23" s="118">
        <f>SUM(法人均等割:法人税割!G23)</f>
        <v>0</v>
      </c>
      <c r="H23" s="85">
        <f>SUM(法人均等割:法人税割!H23)</f>
        <v>27295848</v>
      </c>
      <c r="I23" s="85">
        <f>SUM(法人均等割:法人税割!I23)</f>
        <v>61299</v>
      </c>
      <c r="J23" s="85">
        <f>SUM(法人均等割:法人税割!J23)</f>
        <v>27357147</v>
      </c>
      <c r="K23" s="85">
        <f>SUM(法人均等割:法人税割!K23)</f>
        <v>5196318</v>
      </c>
      <c r="L23" s="86">
        <f t="shared" si="0"/>
        <v>99.6</v>
      </c>
      <c r="M23" s="87">
        <f t="shared" si="0"/>
        <v>19.3</v>
      </c>
      <c r="N23" s="88">
        <f t="shared" si="0"/>
        <v>98.7</v>
      </c>
    </row>
    <row r="24" spans="1:14" s="21" customFormat="1" ht="24.95" customHeight="1" x14ac:dyDescent="0.2">
      <c r="A24" s="44">
        <v>15</v>
      </c>
      <c r="B24" s="63" t="s">
        <v>41</v>
      </c>
      <c r="C24" s="99">
        <f>SUM(法人均等割:法人税割!C24)</f>
        <v>3167515</v>
      </c>
      <c r="D24" s="99">
        <f>SUM(法人均等割:法人税割!D24)</f>
        <v>5070</v>
      </c>
      <c r="E24" s="99">
        <f>SUM(法人均等割:法人税割!E24)</f>
        <v>3172585</v>
      </c>
      <c r="F24" s="99">
        <f>SUM(法人均等割:法人税割!F24)</f>
        <v>629000</v>
      </c>
      <c r="G24" s="115">
        <f>SUM(法人均等割:法人税割!G24)</f>
        <v>0</v>
      </c>
      <c r="H24" s="99">
        <f>SUM(法人均等割:法人税割!H24)</f>
        <v>3166855</v>
      </c>
      <c r="I24" s="99">
        <f>SUM(法人均等割:法人税割!I24)</f>
        <v>1030</v>
      </c>
      <c r="J24" s="99">
        <f>SUM(法人均等割:法人税割!J24)</f>
        <v>3167885</v>
      </c>
      <c r="K24" s="99">
        <f>SUM(法人均等割:法人税割!K24)</f>
        <v>628869</v>
      </c>
      <c r="L24" s="72">
        <f t="shared" si="0"/>
        <v>100</v>
      </c>
      <c r="M24" s="73">
        <f t="shared" si="0"/>
        <v>20.3</v>
      </c>
      <c r="N24" s="74">
        <f t="shared" si="0"/>
        <v>99.9</v>
      </c>
    </row>
    <row r="25" spans="1:14" s="21" customFormat="1" ht="24.95" customHeight="1" x14ac:dyDescent="0.2">
      <c r="A25" s="46">
        <v>16</v>
      </c>
      <c r="B25" s="64" t="s">
        <v>387</v>
      </c>
      <c r="C25" s="105">
        <f>SUM(法人均等割:法人税割!C25)</f>
        <v>117953</v>
      </c>
      <c r="D25" s="111">
        <f>SUM(法人均等割:法人税割!D25)</f>
        <v>4742</v>
      </c>
      <c r="E25" s="111">
        <f>SUM(法人均等割:法人税割!E25)</f>
        <v>122695</v>
      </c>
      <c r="F25" s="103">
        <f>SUM(法人均等割:法人税割!F25)</f>
        <v>22466</v>
      </c>
      <c r="G25" s="116">
        <f>SUM(法人均等割:法人税割!G25)</f>
        <v>0</v>
      </c>
      <c r="H25" s="111">
        <f>SUM(法人均等割:法人税割!H25)</f>
        <v>116915</v>
      </c>
      <c r="I25" s="111">
        <f>SUM(法人均等割:法人税割!I25)</f>
        <v>811</v>
      </c>
      <c r="J25" s="111">
        <f>SUM(法人均等割:法人税割!J25)</f>
        <v>117726</v>
      </c>
      <c r="K25" s="103">
        <f>SUM(法人均等割:法人税割!K25)</f>
        <v>22285</v>
      </c>
      <c r="L25" s="77">
        <f t="shared" si="0"/>
        <v>99.1</v>
      </c>
      <c r="M25" s="78">
        <f t="shared" si="0"/>
        <v>17.100000000000001</v>
      </c>
      <c r="N25" s="79">
        <f t="shared" si="0"/>
        <v>96</v>
      </c>
    </row>
    <row r="26" spans="1:14" s="21" customFormat="1" ht="24.95" customHeight="1" x14ac:dyDescent="0.2">
      <c r="A26" s="46">
        <v>17</v>
      </c>
      <c r="B26" s="64" t="s">
        <v>42</v>
      </c>
      <c r="C26" s="112">
        <f>SUM(法人均等割:法人税割!C26)</f>
        <v>61677</v>
      </c>
      <c r="D26" s="113">
        <f>SUM(法人均等割:法人税割!D26)</f>
        <v>1551</v>
      </c>
      <c r="E26" s="113">
        <f>SUM(法人均等割:法人税割!E26)</f>
        <v>63228</v>
      </c>
      <c r="F26" s="103">
        <f>SUM(法人均等割:法人税割!F26)</f>
        <v>5790</v>
      </c>
      <c r="G26" s="116">
        <f>SUM(法人均等割:法人税割!G26)</f>
        <v>0</v>
      </c>
      <c r="H26" s="113">
        <f>SUM(法人均等割:法人税割!H26)</f>
        <v>61217</v>
      </c>
      <c r="I26" s="113">
        <f>SUM(法人均等割:法人税割!I26)</f>
        <v>192</v>
      </c>
      <c r="J26" s="113">
        <f>SUM(法人均等割:法人税割!J26)</f>
        <v>61409</v>
      </c>
      <c r="K26" s="103">
        <f>SUM(法人均等割:法人税割!K26)</f>
        <v>5790</v>
      </c>
      <c r="L26" s="77">
        <f t="shared" si="0"/>
        <v>99.3</v>
      </c>
      <c r="M26" s="78">
        <f t="shared" si="0"/>
        <v>12.4</v>
      </c>
      <c r="N26" s="79">
        <f t="shared" si="0"/>
        <v>97.1</v>
      </c>
    </row>
    <row r="27" spans="1:14" s="21" customFormat="1" ht="24.95" customHeight="1" x14ac:dyDescent="0.2">
      <c r="A27" s="46">
        <v>18</v>
      </c>
      <c r="B27" s="64" t="s">
        <v>43</v>
      </c>
      <c r="C27" s="107">
        <f>SUM(法人均等割:法人税割!C27)</f>
        <v>728529</v>
      </c>
      <c r="D27" s="107">
        <f>SUM(法人均等割:法人税割!D27)</f>
        <v>929</v>
      </c>
      <c r="E27" s="107">
        <f>SUM(法人均等割:法人税割!E27)</f>
        <v>729458</v>
      </c>
      <c r="F27" s="103">
        <f>SUM(法人均等割:法人税割!F27)</f>
        <v>138053</v>
      </c>
      <c r="G27" s="116">
        <f>SUM(法人均等割:法人税割!G27)</f>
        <v>0</v>
      </c>
      <c r="H27" s="107">
        <f>SUM(法人均等割:法人税割!H27)</f>
        <v>728155</v>
      </c>
      <c r="I27" s="107">
        <f>SUM(法人均等割:法人税割!I27)</f>
        <v>50</v>
      </c>
      <c r="J27" s="107">
        <f>SUM(法人均等割:法人税割!J27)</f>
        <v>728205</v>
      </c>
      <c r="K27" s="103">
        <f>SUM(法人均等割:法人税割!K27)</f>
        <v>138053</v>
      </c>
      <c r="L27" s="77">
        <f t="shared" si="0"/>
        <v>99.9</v>
      </c>
      <c r="M27" s="78">
        <f t="shared" si="0"/>
        <v>5.4</v>
      </c>
      <c r="N27" s="79">
        <f t="shared" si="0"/>
        <v>99.8</v>
      </c>
    </row>
    <row r="28" spans="1:14" s="21" customFormat="1" ht="24.95" customHeight="1" x14ac:dyDescent="0.2">
      <c r="A28" s="46">
        <v>19</v>
      </c>
      <c r="B28" s="64" t="s">
        <v>44</v>
      </c>
      <c r="C28" s="105">
        <f>SUM(法人均等割:法人税割!C28)</f>
        <v>543970</v>
      </c>
      <c r="D28" s="111">
        <f>SUM(法人均等割:法人税割!D28)</f>
        <v>4785</v>
      </c>
      <c r="E28" s="111">
        <f>SUM(法人均等割:法人税割!E28)</f>
        <v>548755</v>
      </c>
      <c r="F28" s="103">
        <f>SUM(法人均等割:法人税割!F28)</f>
        <v>95232</v>
      </c>
      <c r="G28" s="116">
        <f>SUM(法人均等割:法人税割!G28)</f>
        <v>0</v>
      </c>
      <c r="H28" s="111">
        <f>SUM(法人均等割:法人税割!H28)</f>
        <v>543557</v>
      </c>
      <c r="I28" s="111">
        <f>SUM(法人均等割:法人税割!I28)</f>
        <v>383</v>
      </c>
      <c r="J28" s="111">
        <f>SUM(法人均等割:法人税割!J28)</f>
        <v>543940</v>
      </c>
      <c r="K28" s="103">
        <f>SUM(法人均等割:法人税割!K28)</f>
        <v>95137</v>
      </c>
      <c r="L28" s="77">
        <f t="shared" si="0"/>
        <v>99.9</v>
      </c>
      <c r="M28" s="78">
        <f t="shared" si="0"/>
        <v>8</v>
      </c>
      <c r="N28" s="79">
        <f t="shared" si="0"/>
        <v>99.1</v>
      </c>
    </row>
    <row r="29" spans="1:14" s="21" customFormat="1" ht="24.95" customHeight="1" x14ac:dyDescent="0.2">
      <c r="A29" s="46">
        <v>20</v>
      </c>
      <c r="B29" s="64" t="s">
        <v>45</v>
      </c>
      <c r="C29" s="107">
        <f>SUM(法人均等割:法人税割!C29)</f>
        <v>401984</v>
      </c>
      <c r="D29" s="107">
        <f>SUM(法人均等割:法人税割!D29)</f>
        <v>6973</v>
      </c>
      <c r="E29" s="107">
        <f>SUM(法人均等割:法人税割!E29)</f>
        <v>408957</v>
      </c>
      <c r="F29" s="103">
        <f>SUM(法人均等割:法人税割!F29)</f>
        <v>77279</v>
      </c>
      <c r="G29" s="116">
        <f>SUM(法人均等割:法人税割!G29)</f>
        <v>0</v>
      </c>
      <c r="H29" s="107">
        <f>SUM(法人均等割:法人税割!H29)</f>
        <v>399404</v>
      </c>
      <c r="I29" s="107">
        <f>SUM(法人均等割:法人税割!I29)</f>
        <v>1738</v>
      </c>
      <c r="J29" s="107">
        <f>SUM(法人均等割:法人税割!J29)</f>
        <v>401142</v>
      </c>
      <c r="K29" s="103">
        <f>SUM(法人均等割:法人税割!K29)</f>
        <v>76826</v>
      </c>
      <c r="L29" s="77">
        <f t="shared" si="0"/>
        <v>99.4</v>
      </c>
      <c r="M29" s="78">
        <f t="shared" si="0"/>
        <v>24.9</v>
      </c>
      <c r="N29" s="79">
        <f t="shared" si="0"/>
        <v>98.1</v>
      </c>
    </row>
    <row r="30" spans="1:14" s="21" customFormat="1" ht="24.95" customHeight="1" x14ac:dyDescent="0.2">
      <c r="A30" s="46">
        <v>21</v>
      </c>
      <c r="B30" s="64" t="s">
        <v>46</v>
      </c>
      <c r="C30" s="105">
        <f>SUM(法人均等割:法人税割!C30)</f>
        <v>344404</v>
      </c>
      <c r="D30" s="111">
        <f>SUM(法人均等割:法人税割!D30)</f>
        <v>2427</v>
      </c>
      <c r="E30" s="111">
        <f>SUM(法人均等割:法人税割!E30)</f>
        <v>346831</v>
      </c>
      <c r="F30" s="103">
        <f>SUM(法人均等割:法人税割!F30)</f>
        <v>65655</v>
      </c>
      <c r="G30" s="116">
        <f>SUM(法人均等割:法人税割!G30)</f>
        <v>0</v>
      </c>
      <c r="H30" s="111">
        <f>SUM(法人均等割:法人税割!H30)</f>
        <v>343925</v>
      </c>
      <c r="I30" s="111">
        <f>SUM(法人均等割:法人税割!I30)</f>
        <v>643</v>
      </c>
      <c r="J30" s="111">
        <f>SUM(法人均等割:法人税割!J30)</f>
        <v>344568</v>
      </c>
      <c r="K30" s="103">
        <f>SUM(法人均等割:法人税割!K30)</f>
        <v>65589</v>
      </c>
      <c r="L30" s="77">
        <f t="shared" si="0"/>
        <v>99.9</v>
      </c>
      <c r="M30" s="78">
        <f t="shared" si="0"/>
        <v>26.5</v>
      </c>
      <c r="N30" s="79">
        <f t="shared" si="0"/>
        <v>99.3</v>
      </c>
    </row>
    <row r="31" spans="1:14" s="21" customFormat="1" ht="24.95" customHeight="1" x14ac:dyDescent="0.2">
      <c r="A31" s="46">
        <v>22</v>
      </c>
      <c r="B31" s="64" t="s">
        <v>47</v>
      </c>
      <c r="C31" s="105">
        <f>SUM(法人均等割:法人税割!C31)</f>
        <v>81623</v>
      </c>
      <c r="D31" s="111">
        <f>SUM(法人均等割:法人税割!D31)</f>
        <v>2557</v>
      </c>
      <c r="E31" s="111">
        <f>SUM(法人均等割:法人税割!E31)</f>
        <v>84180</v>
      </c>
      <c r="F31" s="103">
        <f>SUM(法人均等割:法人税割!F31)</f>
        <v>11211</v>
      </c>
      <c r="G31" s="116">
        <f>SUM(法人均等割:法人税割!G31)</f>
        <v>0</v>
      </c>
      <c r="H31" s="111">
        <f>SUM(法人均等割:法人税割!H31)</f>
        <v>81386</v>
      </c>
      <c r="I31" s="111">
        <f>SUM(法人均等割:法人税割!I31)</f>
        <v>98</v>
      </c>
      <c r="J31" s="111">
        <f>SUM(法人均等割:法人税割!J31)</f>
        <v>81484</v>
      </c>
      <c r="K31" s="103">
        <f>SUM(法人均等割:法人税割!K31)</f>
        <v>11211</v>
      </c>
      <c r="L31" s="77">
        <f t="shared" si="0"/>
        <v>99.7</v>
      </c>
      <c r="M31" s="78">
        <f t="shared" si="0"/>
        <v>3.8</v>
      </c>
      <c r="N31" s="79">
        <f t="shared" si="0"/>
        <v>96.8</v>
      </c>
    </row>
    <row r="32" spans="1:14" s="21" customFormat="1" ht="24.95" customHeight="1" x14ac:dyDescent="0.2">
      <c r="A32" s="46">
        <v>23</v>
      </c>
      <c r="B32" s="64" t="s">
        <v>48</v>
      </c>
      <c r="C32" s="107">
        <f>SUM(法人均等割:法人税割!C32)</f>
        <v>188451</v>
      </c>
      <c r="D32" s="107">
        <f>SUM(法人均等割:法人税割!D32)</f>
        <v>890</v>
      </c>
      <c r="E32" s="107">
        <f>SUM(法人均等割:法人税割!E32)</f>
        <v>189341</v>
      </c>
      <c r="F32" s="103">
        <f>SUM(法人均等割:法人税割!F32)</f>
        <v>39813</v>
      </c>
      <c r="G32" s="116">
        <f>SUM(法人均等割:法人税割!G32)</f>
        <v>0</v>
      </c>
      <c r="H32" s="107">
        <f>SUM(法人均等割:法人税割!H32)</f>
        <v>187699</v>
      </c>
      <c r="I32" s="107">
        <f>SUM(法人均等割:法人税割!I32)</f>
        <v>250</v>
      </c>
      <c r="J32" s="107">
        <f>SUM(法人均等割:法人税割!J32)</f>
        <v>187949</v>
      </c>
      <c r="K32" s="103">
        <f>SUM(法人均等割:法人税割!K32)</f>
        <v>39686</v>
      </c>
      <c r="L32" s="77">
        <f t="shared" ref="L32:N36" si="1">IF(C32&gt;0,ROUND(H32/C32*100,1),"-")</f>
        <v>99.6</v>
      </c>
      <c r="M32" s="78">
        <f t="shared" si="1"/>
        <v>28.1</v>
      </c>
      <c r="N32" s="79">
        <f t="shared" si="1"/>
        <v>99.3</v>
      </c>
    </row>
    <row r="33" spans="1:14" s="21" customFormat="1" ht="24.95" customHeight="1" x14ac:dyDescent="0.2">
      <c r="A33" s="46">
        <v>24</v>
      </c>
      <c r="B33" s="64" t="s">
        <v>49</v>
      </c>
      <c r="C33" s="105">
        <f>SUM(法人均等割:法人税割!C33)</f>
        <v>280545</v>
      </c>
      <c r="D33" s="111">
        <f>SUM(法人均等割:法人税割!D33)</f>
        <v>21087</v>
      </c>
      <c r="E33" s="111">
        <f>SUM(法人均等割:法人税割!E33)</f>
        <v>301632</v>
      </c>
      <c r="F33" s="103">
        <f>SUM(法人均等割:法人税割!F33)</f>
        <v>24600</v>
      </c>
      <c r="G33" s="116">
        <f>SUM(法人均等割:法人税割!G33)</f>
        <v>0</v>
      </c>
      <c r="H33" s="111">
        <f>SUM(法人均等割:法人税割!H33)</f>
        <v>276663</v>
      </c>
      <c r="I33" s="111">
        <f>SUM(法人均等割:法人税割!I33)</f>
        <v>1895</v>
      </c>
      <c r="J33" s="111">
        <f>SUM(法人均等割:法人税割!J33)</f>
        <v>278558</v>
      </c>
      <c r="K33" s="103">
        <f>SUM(法人均等割:法人税割!K33)</f>
        <v>24059</v>
      </c>
      <c r="L33" s="77">
        <f t="shared" si="1"/>
        <v>98.6</v>
      </c>
      <c r="M33" s="78">
        <f t="shared" si="1"/>
        <v>9</v>
      </c>
      <c r="N33" s="79">
        <f t="shared" si="1"/>
        <v>92.4</v>
      </c>
    </row>
    <row r="34" spans="1:14" s="21" customFormat="1" ht="24.95" customHeight="1" x14ac:dyDescent="0.2">
      <c r="A34" s="46">
        <v>25</v>
      </c>
      <c r="B34" s="68" t="s">
        <v>340</v>
      </c>
      <c r="C34" s="105">
        <f>SUM(法人均等割:法人税割!C34)</f>
        <v>227203</v>
      </c>
      <c r="D34" s="105">
        <f>SUM(法人均等割:法人税割!D34)</f>
        <v>500</v>
      </c>
      <c r="E34" s="105">
        <f>SUM(法人均等割:法人税割!E34)</f>
        <v>227703</v>
      </c>
      <c r="F34" s="103">
        <f>SUM(法人均等割:法人税割!F34)</f>
        <v>43858</v>
      </c>
      <c r="G34" s="116">
        <f>SUM(法人均等割:法人税割!G34)</f>
        <v>0</v>
      </c>
      <c r="H34" s="105">
        <f>SUM(法人均等割:法人税割!H34)</f>
        <v>226763</v>
      </c>
      <c r="I34" s="105">
        <f>SUM(法人均等割:法人税割!I34)</f>
        <v>200</v>
      </c>
      <c r="J34" s="105">
        <f>SUM(法人均等割:法人税割!J34)</f>
        <v>226963</v>
      </c>
      <c r="K34" s="103">
        <f>SUM(法人均等割:法人税割!K34)</f>
        <v>43783</v>
      </c>
      <c r="L34" s="77">
        <f t="shared" si="1"/>
        <v>99.8</v>
      </c>
      <c r="M34" s="78">
        <f t="shared" si="1"/>
        <v>40</v>
      </c>
      <c r="N34" s="79">
        <f t="shared" si="1"/>
        <v>99.7</v>
      </c>
    </row>
    <row r="35" spans="1:14" s="21" customFormat="1" ht="24.95" customHeight="1" x14ac:dyDescent="0.2">
      <c r="A35" s="58"/>
      <c r="B35" s="67" t="s">
        <v>343</v>
      </c>
      <c r="C35" s="85">
        <f>SUM(法人均等割:法人税割!C35)</f>
        <v>6143854</v>
      </c>
      <c r="D35" s="85">
        <f>SUM(法人均等割:法人税割!D35)</f>
        <v>51511</v>
      </c>
      <c r="E35" s="85">
        <f>SUM(法人均等割:法人税割!E35)</f>
        <v>6195365</v>
      </c>
      <c r="F35" s="85">
        <f>SUM(法人均等割:法人税割!F35)</f>
        <v>1152957</v>
      </c>
      <c r="G35" s="119">
        <f>SUM(法人均等割:法人税割!G35)</f>
        <v>0</v>
      </c>
      <c r="H35" s="85">
        <f>SUM(法人均等割:法人税割!H35)</f>
        <v>6132539</v>
      </c>
      <c r="I35" s="85">
        <f>SUM(法人均等割:法人税割!I35)</f>
        <v>7290</v>
      </c>
      <c r="J35" s="85">
        <f>SUM(法人均等割:法人税割!J35)</f>
        <v>6139829</v>
      </c>
      <c r="K35" s="85">
        <f>SUM(法人均等割:法人税割!K35)</f>
        <v>1151288</v>
      </c>
      <c r="L35" s="86">
        <f t="shared" si="1"/>
        <v>99.8</v>
      </c>
      <c r="M35" s="87">
        <f t="shared" si="1"/>
        <v>14.2</v>
      </c>
      <c r="N35" s="88">
        <f t="shared" si="1"/>
        <v>99.1</v>
      </c>
    </row>
    <row r="36" spans="1:14" s="21" customFormat="1" ht="24.95" customHeight="1" thickBot="1" x14ac:dyDescent="0.25">
      <c r="A36" s="60"/>
      <c r="B36" s="69" t="s">
        <v>50</v>
      </c>
      <c r="C36" s="89">
        <f>SUM(法人均等割:法人税割!C36)</f>
        <v>33541054</v>
      </c>
      <c r="D36" s="89">
        <f>SUM(法人均等割:法人税割!D36)</f>
        <v>368917</v>
      </c>
      <c r="E36" s="89">
        <f>SUM(法人均等割:法人税割!E36)</f>
        <v>33909971</v>
      </c>
      <c r="F36" s="89">
        <f>SUM(法人均等割:法人税割!F36)</f>
        <v>6367914</v>
      </c>
      <c r="G36" s="120">
        <f>SUM(法人均等割:法人税割!G36)</f>
        <v>0</v>
      </c>
      <c r="H36" s="89">
        <f>SUM(法人均等割:法人税割!H36)</f>
        <v>33428387</v>
      </c>
      <c r="I36" s="89">
        <f>SUM(法人均等割:法人税割!I36)</f>
        <v>68589</v>
      </c>
      <c r="J36" s="89">
        <f>SUM(法人均等割:法人税割!J36)</f>
        <v>33496976</v>
      </c>
      <c r="K36" s="89">
        <f>SUM(法人均等割:法人税割!K36)</f>
        <v>6347606</v>
      </c>
      <c r="L36" s="90">
        <f t="shared" si="1"/>
        <v>99.7</v>
      </c>
      <c r="M36" s="91">
        <f t="shared" si="1"/>
        <v>18.600000000000001</v>
      </c>
      <c r="N36" s="92">
        <f t="shared" si="1"/>
        <v>98.8</v>
      </c>
    </row>
    <row r="38" spans="1:14" ht="35.25" customHeight="1" x14ac:dyDescent="0.15">
      <c r="B38" s="135" t="s">
        <v>394</v>
      </c>
      <c r="C38" s="1">
        <f>法人均等割!C38+法人税割!C38</f>
        <v>33541054</v>
      </c>
      <c r="D38" s="1">
        <f>法人均等割!D38+法人税割!D38</f>
        <v>368917</v>
      </c>
      <c r="E38" s="1">
        <f>法人均等割!E38+法人税割!E38</f>
        <v>33909971</v>
      </c>
      <c r="F38" s="1">
        <f>法人均等割!F38+法人税割!F38</f>
        <v>6367914</v>
      </c>
      <c r="G38" s="1">
        <f>法人均等割!G38+法人税割!G38</f>
        <v>0</v>
      </c>
      <c r="H38" s="1">
        <f>法人均等割!H38+法人税割!H38</f>
        <v>33428387</v>
      </c>
      <c r="I38" s="1">
        <f>法人均等割!I38+法人税割!I38</f>
        <v>68589</v>
      </c>
      <c r="J38" s="1">
        <f>法人均等割!J38+法人税割!J38</f>
        <v>33496976</v>
      </c>
      <c r="K38" s="1">
        <f>法人均等割!K38+法人税割!K38</f>
        <v>6347606</v>
      </c>
    </row>
    <row r="39" spans="1:14" x14ac:dyDescent="0.15">
      <c r="B39" s="1" t="s">
        <v>392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G9" sqref="G9:G36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400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192</v>
      </c>
      <c r="D3" s="8" t="s">
        <v>359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100</v>
      </c>
      <c r="D8" s="41" t="s">
        <v>101</v>
      </c>
      <c r="E8" s="41" t="s">
        <v>102</v>
      </c>
      <c r="F8" s="41" t="s">
        <v>103</v>
      </c>
      <c r="G8" s="41" t="s">
        <v>104</v>
      </c>
      <c r="H8" s="41" t="s">
        <v>105</v>
      </c>
      <c r="I8" s="41" t="s">
        <v>106</v>
      </c>
      <c r="J8" s="41" t="s">
        <v>107</v>
      </c>
      <c r="K8" s="41" t="s">
        <v>108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2205814</v>
      </c>
      <c r="D9" s="130">
        <v>18531</v>
      </c>
      <c r="E9" s="130">
        <v>2224345</v>
      </c>
      <c r="F9" s="130">
        <v>367364</v>
      </c>
      <c r="G9" s="115"/>
      <c r="H9" s="130">
        <v>2198887</v>
      </c>
      <c r="I9" s="130">
        <v>4222</v>
      </c>
      <c r="J9" s="130">
        <v>2203109</v>
      </c>
      <c r="K9" s="130">
        <v>366262</v>
      </c>
      <c r="L9" s="72">
        <f t="shared" ref="L9:N31" si="0">IF(C9&gt;0,ROUND(H9/C9*100,1),"-")</f>
        <v>99.7</v>
      </c>
      <c r="M9" s="73">
        <f t="shared" si="0"/>
        <v>22.8</v>
      </c>
      <c r="N9" s="74">
        <f t="shared" si="0"/>
        <v>99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511596</v>
      </c>
      <c r="D10" s="93">
        <v>10438</v>
      </c>
      <c r="E10" s="93">
        <v>522034</v>
      </c>
      <c r="F10" s="93">
        <v>85266</v>
      </c>
      <c r="G10" s="116"/>
      <c r="H10" s="93">
        <v>508978</v>
      </c>
      <c r="I10" s="93">
        <v>2715</v>
      </c>
      <c r="J10" s="93">
        <v>511693</v>
      </c>
      <c r="K10" s="93">
        <v>84840</v>
      </c>
      <c r="L10" s="77">
        <f t="shared" si="0"/>
        <v>99.5</v>
      </c>
      <c r="M10" s="78">
        <f t="shared" si="0"/>
        <v>26</v>
      </c>
      <c r="N10" s="79">
        <f t="shared" si="0"/>
        <v>98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493919</v>
      </c>
      <c r="D11" s="93">
        <v>24295</v>
      </c>
      <c r="E11" s="93">
        <v>518214</v>
      </c>
      <c r="F11" s="93">
        <v>82320</v>
      </c>
      <c r="G11" s="116"/>
      <c r="H11" s="93">
        <v>487224</v>
      </c>
      <c r="I11" s="93">
        <v>3207</v>
      </c>
      <c r="J11" s="93">
        <v>490431</v>
      </c>
      <c r="K11" s="93">
        <v>81168</v>
      </c>
      <c r="L11" s="77">
        <f t="shared" si="0"/>
        <v>98.6</v>
      </c>
      <c r="M11" s="78">
        <f t="shared" si="0"/>
        <v>13.2</v>
      </c>
      <c r="N11" s="79">
        <f t="shared" si="0"/>
        <v>94.6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514675</v>
      </c>
      <c r="D12" s="93">
        <v>16138</v>
      </c>
      <c r="E12" s="93">
        <v>530813</v>
      </c>
      <c r="F12" s="93">
        <v>85779</v>
      </c>
      <c r="G12" s="116"/>
      <c r="H12" s="93">
        <v>511096</v>
      </c>
      <c r="I12" s="93">
        <v>1804</v>
      </c>
      <c r="J12" s="93">
        <v>512900</v>
      </c>
      <c r="K12" s="93">
        <v>85179</v>
      </c>
      <c r="L12" s="77">
        <f t="shared" si="0"/>
        <v>99.3</v>
      </c>
      <c r="M12" s="78">
        <f t="shared" si="0"/>
        <v>11.2</v>
      </c>
      <c r="N12" s="79">
        <f t="shared" si="0"/>
        <v>96.6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358023</v>
      </c>
      <c r="D13" s="93">
        <v>7199</v>
      </c>
      <c r="E13" s="93">
        <v>365222</v>
      </c>
      <c r="F13" s="93">
        <v>59671</v>
      </c>
      <c r="G13" s="116"/>
      <c r="H13" s="93">
        <v>355868</v>
      </c>
      <c r="I13" s="93">
        <v>1375</v>
      </c>
      <c r="J13" s="93">
        <v>357243</v>
      </c>
      <c r="K13" s="93">
        <v>59313</v>
      </c>
      <c r="L13" s="77">
        <f t="shared" si="0"/>
        <v>99.4</v>
      </c>
      <c r="M13" s="78">
        <f t="shared" si="0"/>
        <v>19.100000000000001</v>
      </c>
      <c r="N13" s="79">
        <f t="shared" si="0"/>
        <v>97.8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299950</v>
      </c>
      <c r="D14" s="93">
        <v>6569</v>
      </c>
      <c r="E14" s="93">
        <v>306519</v>
      </c>
      <c r="F14" s="93">
        <v>52582</v>
      </c>
      <c r="G14" s="116"/>
      <c r="H14" s="93">
        <v>297752</v>
      </c>
      <c r="I14" s="93">
        <v>1187</v>
      </c>
      <c r="J14" s="93">
        <v>298939</v>
      </c>
      <c r="K14" s="93">
        <v>52214</v>
      </c>
      <c r="L14" s="77">
        <f t="shared" si="0"/>
        <v>99.3</v>
      </c>
      <c r="M14" s="78">
        <f t="shared" si="0"/>
        <v>18.100000000000001</v>
      </c>
      <c r="N14" s="79">
        <f t="shared" si="0"/>
        <v>97.5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725365</v>
      </c>
      <c r="D15" s="93">
        <v>5434</v>
      </c>
      <c r="E15" s="93">
        <v>730799</v>
      </c>
      <c r="F15" s="93">
        <v>120894</v>
      </c>
      <c r="G15" s="116"/>
      <c r="H15" s="93">
        <v>722615</v>
      </c>
      <c r="I15" s="93">
        <v>812</v>
      </c>
      <c r="J15" s="93">
        <v>723427</v>
      </c>
      <c r="K15" s="93">
        <v>120410</v>
      </c>
      <c r="L15" s="77">
        <f t="shared" si="0"/>
        <v>99.6</v>
      </c>
      <c r="M15" s="78">
        <f t="shared" si="0"/>
        <v>14.9</v>
      </c>
      <c r="N15" s="79">
        <f t="shared" si="0"/>
        <v>99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304106</v>
      </c>
      <c r="D16" s="93">
        <v>2867</v>
      </c>
      <c r="E16" s="93">
        <v>306973</v>
      </c>
      <c r="F16" s="93">
        <v>50786</v>
      </c>
      <c r="G16" s="116"/>
      <c r="H16" s="93">
        <v>303617</v>
      </c>
      <c r="I16" s="93">
        <v>733</v>
      </c>
      <c r="J16" s="93">
        <v>304350</v>
      </c>
      <c r="K16" s="93">
        <v>50684</v>
      </c>
      <c r="L16" s="77">
        <f t="shared" si="0"/>
        <v>99.8</v>
      </c>
      <c r="M16" s="78">
        <f t="shared" si="0"/>
        <v>25.6</v>
      </c>
      <c r="N16" s="79">
        <f t="shared" si="0"/>
        <v>99.1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217239</v>
      </c>
      <c r="D17" s="93">
        <v>6303</v>
      </c>
      <c r="E17" s="93">
        <v>223542</v>
      </c>
      <c r="F17" s="93">
        <v>8117</v>
      </c>
      <c r="G17" s="116"/>
      <c r="H17" s="93">
        <v>216171</v>
      </c>
      <c r="I17" s="93">
        <v>1063</v>
      </c>
      <c r="J17" s="93">
        <v>217234</v>
      </c>
      <c r="K17" s="93">
        <v>8076</v>
      </c>
      <c r="L17" s="77">
        <f>IF(C17&gt;0,ROUND(H17/C17*100,1),"-")</f>
        <v>99.5</v>
      </c>
      <c r="M17" s="78">
        <f>IF(D17&gt;0,ROUND(I17/D17*100,1),"-")</f>
        <v>16.899999999999999</v>
      </c>
      <c r="N17" s="79">
        <f>IF(E17&gt;0,ROUND(J17/E17*100,1),"-")</f>
        <v>97.2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115379</v>
      </c>
      <c r="D18" s="93">
        <v>3314</v>
      </c>
      <c r="E18" s="93">
        <v>118693</v>
      </c>
      <c r="F18" s="93">
        <v>19230</v>
      </c>
      <c r="G18" s="116"/>
      <c r="H18" s="93">
        <v>114445</v>
      </c>
      <c r="I18" s="93">
        <v>367</v>
      </c>
      <c r="J18" s="93">
        <v>114812</v>
      </c>
      <c r="K18" s="93">
        <v>19076</v>
      </c>
      <c r="L18" s="77">
        <f t="shared" si="0"/>
        <v>99.2</v>
      </c>
      <c r="M18" s="78">
        <f t="shared" si="0"/>
        <v>11.1</v>
      </c>
      <c r="N18" s="79">
        <f t="shared" si="0"/>
        <v>96.7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458555</v>
      </c>
      <c r="D19" s="93">
        <v>6032</v>
      </c>
      <c r="E19" s="93">
        <v>464587</v>
      </c>
      <c r="F19" s="93">
        <v>92917</v>
      </c>
      <c r="G19" s="116"/>
      <c r="H19" s="93">
        <v>456500</v>
      </c>
      <c r="I19" s="93">
        <v>1345</v>
      </c>
      <c r="J19" s="93">
        <v>457845</v>
      </c>
      <c r="K19" s="93">
        <v>92545</v>
      </c>
      <c r="L19" s="77">
        <f t="shared" si="0"/>
        <v>99.6</v>
      </c>
      <c r="M19" s="78">
        <f t="shared" si="0"/>
        <v>22.3</v>
      </c>
      <c r="N19" s="79">
        <f t="shared" si="0"/>
        <v>98.5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160699</v>
      </c>
      <c r="D20" s="93">
        <v>2201</v>
      </c>
      <c r="E20" s="93">
        <v>162900</v>
      </c>
      <c r="F20" s="93">
        <v>26783</v>
      </c>
      <c r="G20" s="116"/>
      <c r="H20" s="93">
        <v>159867</v>
      </c>
      <c r="I20" s="93">
        <v>139</v>
      </c>
      <c r="J20" s="93">
        <v>160006</v>
      </c>
      <c r="K20" s="93">
        <v>26649</v>
      </c>
      <c r="L20" s="80">
        <f t="shared" si="0"/>
        <v>99.5</v>
      </c>
      <c r="M20" s="81">
        <f t="shared" si="0"/>
        <v>6.3</v>
      </c>
      <c r="N20" s="82">
        <f t="shared" si="0"/>
        <v>98.2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87322</v>
      </c>
      <c r="D21" s="93">
        <v>2348</v>
      </c>
      <c r="E21" s="93">
        <v>89670</v>
      </c>
      <c r="F21" s="93">
        <v>14554</v>
      </c>
      <c r="G21" s="116"/>
      <c r="H21" s="93">
        <v>86846</v>
      </c>
      <c r="I21" s="93">
        <v>1039</v>
      </c>
      <c r="J21" s="93">
        <v>87885</v>
      </c>
      <c r="K21" s="93">
        <v>14481</v>
      </c>
      <c r="L21" s="77">
        <f t="shared" si="0"/>
        <v>99.5</v>
      </c>
      <c r="M21" s="78">
        <f t="shared" si="0"/>
        <v>44.3</v>
      </c>
      <c r="N21" s="79">
        <f t="shared" si="0"/>
        <v>98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181275</v>
      </c>
      <c r="D22" s="94">
        <v>2842</v>
      </c>
      <c r="E22" s="94">
        <v>184117</v>
      </c>
      <c r="F22" s="94">
        <v>30212</v>
      </c>
      <c r="G22" s="117"/>
      <c r="H22" s="94">
        <v>180660</v>
      </c>
      <c r="I22" s="94">
        <v>453</v>
      </c>
      <c r="J22" s="94">
        <v>181113</v>
      </c>
      <c r="K22" s="94">
        <v>30121</v>
      </c>
      <c r="L22" s="95">
        <f t="shared" si="0"/>
        <v>99.7</v>
      </c>
      <c r="M22" s="96">
        <f t="shared" si="0"/>
        <v>15.9</v>
      </c>
      <c r="N22" s="97">
        <f t="shared" si="0"/>
        <v>98.4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6633917</v>
      </c>
      <c r="D23" s="85">
        <f>SUM(D9:D22)</f>
        <v>114511</v>
      </c>
      <c r="E23" s="85">
        <f>SUM(E9:E22)</f>
        <v>6748428</v>
      </c>
      <c r="F23" s="85">
        <f>SUM(F9:F22)</f>
        <v>1096475</v>
      </c>
      <c r="G23" s="118"/>
      <c r="H23" s="85">
        <f>SUM(H9:H22)</f>
        <v>6600526</v>
      </c>
      <c r="I23" s="85">
        <f>SUM(I9:I22)</f>
        <v>20461</v>
      </c>
      <c r="J23" s="85">
        <f>SUM(J9:J22)</f>
        <v>6620987</v>
      </c>
      <c r="K23" s="85">
        <f>SUM(K9:K22)</f>
        <v>1091018</v>
      </c>
      <c r="L23" s="86">
        <f t="shared" si="0"/>
        <v>99.5</v>
      </c>
      <c r="M23" s="87">
        <f t="shared" si="0"/>
        <v>17.899999999999999</v>
      </c>
      <c r="N23" s="88">
        <f t="shared" si="0"/>
        <v>98.1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132473</v>
      </c>
      <c r="D24" s="71">
        <v>212</v>
      </c>
      <c r="E24" s="71">
        <v>132685</v>
      </c>
      <c r="F24" s="71">
        <v>22078</v>
      </c>
      <c r="G24" s="115"/>
      <c r="H24" s="71">
        <v>132446</v>
      </c>
      <c r="I24" s="71">
        <v>43</v>
      </c>
      <c r="J24" s="71">
        <v>132489</v>
      </c>
      <c r="K24" s="71">
        <v>22073</v>
      </c>
      <c r="L24" s="72">
        <f t="shared" si="0"/>
        <v>100</v>
      </c>
      <c r="M24" s="73">
        <f t="shared" si="0"/>
        <v>20.3</v>
      </c>
      <c r="N24" s="74">
        <f t="shared" si="0"/>
        <v>99.9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55298</v>
      </c>
      <c r="D25" s="76">
        <v>4509</v>
      </c>
      <c r="E25" s="76">
        <v>59807</v>
      </c>
      <c r="F25" s="76">
        <v>10046</v>
      </c>
      <c r="G25" s="116"/>
      <c r="H25" s="76">
        <v>54276</v>
      </c>
      <c r="I25" s="76">
        <v>755</v>
      </c>
      <c r="J25" s="76">
        <v>55031</v>
      </c>
      <c r="K25" s="76">
        <v>9865</v>
      </c>
      <c r="L25" s="77">
        <f t="shared" si="0"/>
        <v>98.2</v>
      </c>
      <c r="M25" s="78">
        <f t="shared" si="0"/>
        <v>16.7</v>
      </c>
      <c r="N25" s="79">
        <f t="shared" si="0"/>
        <v>92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32488</v>
      </c>
      <c r="D26" s="76">
        <v>1366</v>
      </c>
      <c r="E26" s="76">
        <v>33854</v>
      </c>
      <c r="F26" s="76">
        <v>0</v>
      </c>
      <c r="G26" s="116"/>
      <c r="H26" s="76">
        <v>32028</v>
      </c>
      <c r="I26" s="76">
        <v>192</v>
      </c>
      <c r="J26" s="76">
        <v>32220</v>
      </c>
      <c r="K26" s="76">
        <v>0</v>
      </c>
      <c r="L26" s="77">
        <f t="shared" si="0"/>
        <v>98.6</v>
      </c>
      <c r="M26" s="78">
        <f t="shared" si="0"/>
        <v>14.1</v>
      </c>
      <c r="N26" s="79">
        <f t="shared" si="0"/>
        <v>95.2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32516</v>
      </c>
      <c r="D27" s="76">
        <v>929</v>
      </c>
      <c r="E27" s="76">
        <v>33445</v>
      </c>
      <c r="F27" s="76">
        <v>0</v>
      </c>
      <c r="G27" s="116"/>
      <c r="H27" s="76">
        <v>32142</v>
      </c>
      <c r="I27" s="76">
        <v>50</v>
      </c>
      <c r="J27" s="76">
        <v>32192</v>
      </c>
      <c r="K27" s="76">
        <v>0</v>
      </c>
      <c r="L27" s="77">
        <f t="shared" si="0"/>
        <v>98.8</v>
      </c>
      <c r="M27" s="78">
        <f t="shared" si="0"/>
        <v>5.4</v>
      </c>
      <c r="N27" s="79">
        <f t="shared" si="0"/>
        <v>96.3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63842</v>
      </c>
      <c r="D28" s="76">
        <v>562</v>
      </c>
      <c r="E28" s="76">
        <v>64404</v>
      </c>
      <c r="F28" s="76">
        <v>0</v>
      </c>
      <c r="G28" s="116"/>
      <c r="H28" s="76">
        <v>63794</v>
      </c>
      <c r="I28" s="76">
        <v>45</v>
      </c>
      <c r="J28" s="76">
        <v>63839</v>
      </c>
      <c r="K28" s="76">
        <v>0</v>
      </c>
      <c r="L28" s="77">
        <f t="shared" si="0"/>
        <v>99.9</v>
      </c>
      <c r="M28" s="78">
        <f t="shared" si="0"/>
        <v>8</v>
      </c>
      <c r="N28" s="79">
        <f t="shared" si="0"/>
        <v>99.1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113624</v>
      </c>
      <c r="D29" s="76">
        <v>5697</v>
      </c>
      <c r="E29" s="76">
        <v>119321</v>
      </c>
      <c r="F29" s="76">
        <v>19887</v>
      </c>
      <c r="G29" s="116"/>
      <c r="H29" s="76">
        <v>111716</v>
      </c>
      <c r="I29" s="76">
        <v>1241</v>
      </c>
      <c r="J29" s="76">
        <v>112957</v>
      </c>
      <c r="K29" s="76">
        <v>19549</v>
      </c>
      <c r="L29" s="77">
        <f t="shared" si="0"/>
        <v>98.3</v>
      </c>
      <c r="M29" s="78">
        <f t="shared" si="0"/>
        <v>21.8</v>
      </c>
      <c r="N29" s="79">
        <f t="shared" si="0"/>
        <v>94.7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83489</v>
      </c>
      <c r="D30" s="76">
        <v>588</v>
      </c>
      <c r="E30" s="76">
        <v>84077</v>
      </c>
      <c r="F30" s="76">
        <v>13915</v>
      </c>
      <c r="G30" s="116"/>
      <c r="H30" s="76">
        <v>83373</v>
      </c>
      <c r="I30" s="76">
        <v>156</v>
      </c>
      <c r="J30" s="76">
        <v>83529</v>
      </c>
      <c r="K30" s="76">
        <v>13901</v>
      </c>
      <c r="L30" s="77">
        <f t="shared" si="0"/>
        <v>99.9</v>
      </c>
      <c r="M30" s="78">
        <f t="shared" si="0"/>
        <v>26.5</v>
      </c>
      <c r="N30" s="79">
        <f t="shared" si="0"/>
        <v>99.3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26828</v>
      </c>
      <c r="D31" s="76">
        <v>828</v>
      </c>
      <c r="E31" s="76">
        <v>27656</v>
      </c>
      <c r="F31" s="76">
        <v>0</v>
      </c>
      <c r="G31" s="116"/>
      <c r="H31" s="76">
        <v>26592</v>
      </c>
      <c r="I31" s="76">
        <v>68</v>
      </c>
      <c r="J31" s="76">
        <v>26660</v>
      </c>
      <c r="K31" s="76">
        <v>0</v>
      </c>
      <c r="L31" s="77">
        <f t="shared" si="0"/>
        <v>99.1</v>
      </c>
      <c r="M31" s="78">
        <f t="shared" si="0"/>
        <v>8.1999999999999993</v>
      </c>
      <c r="N31" s="79">
        <f t="shared" si="0"/>
        <v>96.4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84789</v>
      </c>
      <c r="D32" s="76">
        <v>890</v>
      </c>
      <c r="E32" s="76">
        <v>85679</v>
      </c>
      <c r="F32" s="76">
        <v>14132</v>
      </c>
      <c r="G32" s="116"/>
      <c r="H32" s="76">
        <v>84037</v>
      </c>
      <c r="I32" s="76">
        <v>250</v>
      </c>
      <c r="J32" s="76">
        <v>84287</v>
      </c>
      <c r="K32" s="76">
        <v>14005</v>
      </c>
      <c r="L32" s="77">
        <f t="shared" ref="L32:N36" si="1">IF(C32&gt;0,ROUND(H32/C32*100,1),"-")</f>
        <v>99.1</v>
      </c>
      <c r="M32" s="78">
        <f t="shared" si="1"/>
        <v>28.1</v>
      </c>
      <c r="N32" s="79">
        <f t="shared" si="1"/>
        <v>98.4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155809</v>
      </c>
      <c r="D33" s="76">
        <v>7468</v>
      </c>
      <c r="E33" s="76">
        <v>163277</v>
      </c>
      <c r="F33" s="76">
        <v>0</v>
      </c>
      <c r="G33" s="116"/>
      <c r="H33" s="76">
        <v>154611</v>
      </c>
      <c r="I33" s="76">
        <v>1222</v>
      </c>
      <c r="J33" s="76">
        <v>155833</v>
      </c>
      <c r="K33" s="76">
        <v>0</v>
      </c>
      <c r="L33" s="77">
        <f t="shared" si="1"/>
        <v>99.2</v>
      </c>
      <c r="M33" s="78">
        <f t="shared" si="1"/>
        <v>16.399999999999999</v>
      </c>
      <c r="N33" s="79">
        <f t="shared" si="1"/>
        <v>95.4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40583</v>
      </c>
      <c r="D34" s="76">
        <v>500</v>
      </c>
      <c r="E34" s="76">
        <v>41083</v>
      </c>
      <c r="F34" s="76">
        <v>6847</v>
      </c>
      <c r="G34" s="116"/>
      <c r="H34" s="76">
        <v>40143</v>
      </c>
      <c r="I34" s="76">
        <v>200</v>
      </c>
      <c r="J34" s="76">
        <v>40343</v>
      </c>
      <c r="K34" s="76">
        <v>6772</v>
      </c>
      <c r="L34" s="77">
        <f t="shared" si="1"/>
        <v>98.9</v>
      </c>
      <c r="M34" s="78">
        <f t="shared" si="1"/>
        <v>40</v>
      </c>
      <c r="N34" s="79">
        <f t="shared" si="1"/>
        <v>98.2</v>
      </c>
    </row>
    <row r="35" spans="1:14" s="21" customFormat="1" ht="24.95" customHeight="1" x14ac:dyDescent="0.2">
      <c r="A35" s="58"/>
      <c r="B35" s="59" t="s">
        <v>343</v>
      </c>
      <c r="C35" s="85">
        <f>SUM(C24:C34)</f>
        <v>821739</v>
      </c>
      <c r="D35" s="85">
        <f>SUM(D24:D34)</f>
        <v>23549</v>
      </c>
      <c r="E35" s="85">
        <f>SUM(E24:E34)</f>
        <v>845288</v>
      </c>
      <c r="F35" s="85">
        <f>SUM(F24:F34)</f>
        <v>86905</v>
      </c>
      <c r="G35" s="119"/>
      <c r="H35" s="85">
        <f>SUM(H24:H34)</f>
        <v>815158</v>
      </c>
      <c r="I35" s="85">
        <f>SUM(I24:I34)</f>
        <v>4222</v>
      </c>
      <c r="J35" s="85">
        <f>SUM(J24:J34)</f>
        <v>819380</v>
      </c>
      <c r="K35" s="85">
        <f>SUM(K24:K34)</f>
        <v>86165</v>
      </c>
      <c r="L35" s="86">
        <f t="shared" si="1"/>
        <v>99.2</v>
      </c>
      <c r="M35" s="87">
        <f t="shared" si="1"/>
        <v>17.899999999999999</v>
      </c>
      <c r="N35" s="88">
        <f t="shared" si="1"/>
        <v>96.9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K36" si="2">SUM(C35,C23)</f>
        <v>7455656</v>
      </c>
      <c r="D36" s="89">
        <f t="shared" si="2"/>
        <v>138060</v>
      </c>
      <c r="E36" s="89">
        <f t="shared" si="2"/>
        <v>7593716</v>
      </c>
      <c r="F36" s="89">
        <f t="shared" si="2"/>
        <v>1183380</v>
      </c>
      <c r="G36" s="120"/>
      <c r="H36" s="89">
        <f t="shared" si="2"/>
        <v>7415684</v>
      </c>
      <c r="I36" s="89">
        <f t="shared" si="2"/>
        <v>24683</v>
      </c>
      <c r="J36" s="89">
        <f t="shared" si="2"/>
        <v>7440367</v>
      </c>
      <c r="K36" s="89">
        <f t="shared" si="2"/>
        <v>1177183</v>
      </c>
      <c r="L36" s="90">
        <f t="shared" si="1"/>
        <v>99.5</v>
      </c>
      <c r="M36" s="91">
        <f t="shared" si="1"/>
        <v>17.899999999999999</v>
      </c>
      <c r="N36" s="92">
        <f t="shared" si="1"/>
        <v>98</v>
      </c>
    </row>
    <row r="38" spans="1:14" x14ac:dyDescent="0.15">
      <c r="B38" s="1" t="s">
        <v>390</v>
      </c>
      <c r="C38" s="1">
        <v>7455656</v>
      </c>
      <c r="D38" s="1">
        <v>138060</v>
      </c>
      <c r="E38" s="1">
        <v>7593716</v>
      </c>
      <c r="F38" s="1">
        <v>1183380</v>
      </c>
      <c r="G38" s="1">
        <v>0</v>
      </c>
      <c r="H38" s="1">
        <v>7415684</v>
      </c>
      <c r="I38" s="1">
        <v>24683</v>
      </c>
      <c r="J38" s="1">
        <v>7440367</v>
      </c>
      <c r="K38" s="1">
        <v>1177183</v>
      </c>
    </row>
    <row r="39" spans="1:14" x14ac:dyDescent="0.15">
      <c r="B39" s="1" t="s">
        <v>392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33</vt:i4>
      </vt:variant>
      <vt:variant>
        <vt:lpstr>名前付き一覧</vt:lpstr>
      </vt:variant>
      <vt:variant>
        <vt:i4>33</vt:i4>
      </vt:variant>
    </vt:vector>
  </HeadingPairs>
  <TitlesOfParts>
    <vt:vector size="66" baseType="lpstr">
      <vt:lpstr>普通税</vt:lpstr>
      <vt:lpstr>法定普通税</vt:lpstr>
      <vt:lpstr>市町村民税</vt:lpstr>
      <vt:lpstr>個人市町村民税</vt:lpstr>
      <vt:lpstr>個人均等割</vt:lpstr>
      <vt:lpstr>所得割</vt:lpstr>
      <vt:lpstr>所得割のうち退職所得分</vt:lpstr>
      <vt:lpstr>法人市町村民税</vt:lpstr>
      <vt:lpstr>法人均等割</vt:lpstr>
      <vt:lpstr>法人税割</vt:lpstr>
      <vt:lpstr>固定資産税</vt:lpstr>
      <vt:lpstr>純固定資産税</vt:lpstr>
      <vt:lpstr>土地</vt:lpstr>
      <vt:lpstr>家屋</vt:lpstr>
      <vt:lpstr>償却資産</vt:lpstr>
      <vt:lpstr>交付金</vt:lpstr>
      <vt:lpstr>軽自動車税</vt:lpstr>
      <vt:lpstr>市町村たばこ税</vt:lpstr>
      <vt:lpstr>鉱産税</vt:lpstr>
      <vt:lpstr>特別土地保有税</vt:lpstr>
      <vt:lpstr>保有分</vt:lpstr>
      <vt:lpstr>取得分</vt:lpstr>
      <vt:lpstr>法定外普通税</vt:lpstr>
      <vt:lpstr>目的税</vt:lpstr>
      <vt:lpstr>入湯税</vt:lpstr>
      <vt:lpstr>事業所税</vt:lpstr>
      <vt:lpstr>都市計画税</vt:lpstr>
      <vt:lpstr>都市計（土地）</vt:lpstr>
      <vt:lpstr>都市計（家屋）</vt:lpstr>
      <vt:lpstr>合計（国民健康保険税を除く）</vt:lpstr>
      <vt:lpstr>国民健康保険税</vt:lpstr>
      <vt:lpstr>国民健康保険料</vt:lpstr>
      <vt:lpstr>国保計</vt:lpstr>
      <vt:lpstr>家屋!Print_Area</vt:lpstr>
      <vt:lpstr>軽自動車税!Print_Area</vt:lpstr>
      <vt:lpstr>個人均等割!Print_Area</vt:lpstr>
      <vt:lpstr>個人市町村民税!Print_Area</vt:lpstr>
      <vt:lpstr>固定資産税!Print_Area</vt:lpstr>
      <vt:lpstr>交付金!Print_Area</vt:lpstr>
      <vt:lpstr>鉱産税!Print_Area</vt:lpstr>
      <vt:lpstr>'合計（国民健康保険税を除く）'!Print_Area</vt:lpstr>
      <vt:lpstr>国保計!Print_Area</vt:lpstr>
      <vt:lpstr>国民健康保険税!Print_Area</vt:lpstr>
      <vt:lpstr>国民健康保険料!Print_Area</vt:lpstr>
      <vt:lpstr>市町村たばこ税!Print_Area</vt:lpstr>
      <vt:lpstr>市町村民税!Print_Area</vt:lpstr>
      <vt:lpstr>事業所税!Print_Area</vt:lpstr>
      <vt:lpstr>取得分!Print_Area</vt:lpstr>
      <vt:lpstr>純固定資産税!Print_Area</vt:lpstr>
      <vt:lpstr>所得割!Print_Area</vt:lpstr>
      <vt:lpstr>所得割のうち退職所得分!Print_Area</vt:lpstr>
      <vt:lpstr>償却資産!Print_Area</vt:lpstr>
      <vt:lpstr>'都市計（家屋）'!Print_Area</vt:lpstr>
      <vt:lpstr>'都市計（土地）'!Print_Area</vt:lpstr>
      <vt:lpstr>都市計画税!Print_Area</vt:lpstr>
      <vt:lpstr>土地!Print_Area</vt:lpstr>
      <vt:lpstr>特別土地保有税!Print_Area</vt:lpstr>
      <vt:lpstr>入湯税!Print_Area</vt:lpstr>
      <vt:lpstr>普通税!Print_Area</vt:lpstr>
      <vt:lpstr>保有分!Print_Area</vt:lpstr>
      <vt:lpstr>法人均等割!Print_Area</vt:lpstr>
      <vt:lpstr>法人市町村民税!Print_Area</vt:lpstr>
      <vt:lpstr>法人税割!Print_Area</vt:lpstr>
      <vt:lpstr>法定外普通税!Print_Area</vt:lpstr>
      <vt:lpstr>法定普通税!Print_Area</vt:lpstr>
      <vt:lpstr>目的税!Print_Area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2018-01-23T06:45:49Z</cp:lastPrinted>
  <dcterms:created xsi:type="dcterms:W3CDTF">2003-01-16T06:09:14Z</dcterms:created>
  <dcterms:modified xsi:type="dcterms:W3CDTF">2019-02-21T06:02:59Z</dcterms:modified>
</cp:coreProperties>
</file>