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業務用データ（R01.9.28移動データ）\H30-     並松\02 固定資産評価審議会\R02\03 第１回（基準地価格）\07 審議会資料\02 資料\06 数値変更（県平均修正）\"/>
    </mc:Choice>
  </mc:AlternateContent>
  <bookViews>
    <workbookView xWindow="0" yWindow="45" windowWidth="16020" windowHeight="9450" tabRatio="689" activeTab="1"/>
  </bookViews>
  <sheets>
    <sheet name="基準宅地" sheetId="5" r:id="rId1"/>
    <sheet name="基準地 (田・畑・山林)" sheetId="4" r:id="rId2"/>
  </sheets>
  <definedNames>
    <definedName name="_xlnm.Print_Area" localSheetId="0">基準宅地!$A$1:$U$62</definedName>
    <definedName name="_xlnm.Print_Area" localSheetId="1">'基準地 (田・畑・山林)'!$A$1:$N$58</definedName>
  </definedNames>
  <calcPr calcId="162913"/>
</workbook>
</file>

<file path=xl/calcChain.xml><?xml version="1.0" encoding="utf-8"?>
<calcChain xmlns="http://schemas.openxmlformats.org/spreadsheetml/2006/main">
  <c r="G54" i="5" l="1"/>
  <c r="P54" i="5"/>
  <c r="M54" i="5"/>
  <c r="K54" i="5"/>
  <c r="I54" i="5"/>
  <c r="J54" i="5"/>
  <c r="O54" i="5"/>
  <c r="N54" i="5"/>
  <c r="N52" i="4" l="1"/>
  <c r="M52" i="4"/>
  <c r="L52" i="4"/>
  <c r="J52" i="4"/>
  <c r="H52" i="4"/>
  <c r="I52" i="4"/>
  <c r="D52" i="4"/>
  <c r="E52" i="4"/>
  <c r="F52" i="4"/>
  <c r="Y41" i="5" l="1"/>
  <c r="N48" i="4" l="1"/>
  <c r="J48" i="4"/>
  <c r="F37" i="4"/>
  <c r="J7" i="4"/>
  <c r="K50" i="5" l="1"/>
  <c r="K43" i="5"/>
  <c r="P50" i="5"/>
  <c r="P43" i="5"/>
  <c r="P27" i="5"/>
  <c r="P9" i="5"/>
  <c r="K9" i="5"/>
  <c r="P53" i="5" l="1"/>
  <c r="P52" i="5"/>
  <c r="P51" i="5"/>
  <c r="P49" i="5"/>
  <c r="P48" i="5"/>
  <c r="P47" i="5"/>
  <c r="P46" i="5"/>
  <c r="P45" i="5"/>
  <c r="P44" i="5"/>
  <c r="P42" i="5"/>
  <c r="P41" i="5"/>
  <c r="P40" i="5"/>
  <c r="P39" i="5"/>
  <c r="P38" i="5"/>
  <c r="P37" i="5"/>
  <c r="P36" i="5"/>
  <c r="P35" i="5"/>
  <c r="P34" i="5"/>
  <c r="P33" i="5"/>
  <c r="P32" i="5"/>
  <c r="P31" i="5"/>
  <c r="P30" i="5"/>
  <c r="P29" i="5"/>
  <c r="P28" i="5"/>
  <c r="P26" i="5"/>
  <c r="P25" i="5"/>
  <c r="P24" i="5"/>
  <c r="P23" i="5"/>
  <c r="P22" i="5"/>
  <c r="P21" i="5"/>
  <c r="P20" i="5"/>
  <c r="P19" i="5"/>
  <c r="P18" i="5"/>
  <c r="P17" i="5"/>
  <c r="P16" i="5"/>
  <c r="P15" i="5"/>
  <c r="P14" i="5"/>
  <c r="P13" i="5"/>
  <c r="P12" i="5"/>
  <c r="P11" i="5"/>
  <c r="P10" i="5"/>
  <c r="P8" i="5"/>
  <c r="P7" i="5"/>
  <c r="N50" i="4"/>
  <c r="N49" i="4"/>
  <c r="N47" i="4"/>
  <c r="N46" i="4"/>
  <c r="N45" i="4"/>
  <c r="N43" i="4"/>
  <c r="N42" i="4"/>
  <c r="N41" i="4"/>
  <c r="N40" i="4"/>
  <c r="N39" i="4"/>
  <c r="N38" i="4"/>
  <c r="N36" i="4"/>
  <c r="N35" i="4"/>
  <c r="N34" i="4"/>
  <c r="N33" i="4"/>
  <c r="N32" i="4"/>
  <c r="N31" i="4"/>
  <c r="N30" i="4"/>
  <c r="N29" i="4"/>
  <c r="N28" i="4"/>
  <c r="N27" i="4"/>
  <c r="N26" i="4"/>
  <c r="N25" i="4"/>
  <c r="N24" i="4"/>
  <c r="N23" i="4"/>
  <c r="N22" i="4"/>
  <c r="N21" i="4"/>
  <c r="N20" i="4"/>
  <c r="N19" i="4"/>
  <c r="N18" i="4"/>
  <c r="N17" i="4"/>
  <c r="N16" i="4"/>
  <c r="N15" i="4"/>
  <c r="N14" i="4"/>
  <c r="N13" i="4"/>
  <c r="N12" i="4"/>
  <c r="N11" i="4"/>
  <c r="N10" i="4"/>
  <c r="N9" i="4"/>
  <c r="N8" i="4"/>
  <c r="N6" i="4"/>
  <c r="J51" i="4"/>
  <c r="J50" i="4"/>
  <c r="J49" i="4"/>
  <c r="J47" i="4"/>
  <c r="J46" i="4"/>
  <c r="J45" i="4"/>
  <c r="J44" i="4"/>
  <c r="J43" i="4"/>
  <c r="J42" i="4"/>
  <c r="J41" i="4"/>
  <c r="J40" i="4"/>
  <c r="J39" i="4"/>
  <c r="J38" i="4"/>
  <c r="J36" i="4"/>
  <c r="J35" i="4"/>
  <c r="J34" i="4"/>
  <c r="J33" i="4"/>
  <c r="J32" i="4"/>
  <c r="J31" i="4"/>
  <c r="J30" i="4"/>
  <c r="J29" i="4"/>
  <c r="J28" i="4"/>
  <c r="J27" i="4"/>
  <c r="J26" i="4"/>
  <c r="J25" i="4"/>
  <c r="J24" i="4"/>
  <c r="J23" i="4"/>
  <c r="J22" i="4"/>
  <c r="J21" i="4"/>
  <c r="J20" i="4"/>
  <c r="J19" i="4"/>
  <c r="J18" i="4"/>
  <c r="J17" i="4"/>
  <c r="J16" i="4"/>
  <c r="J15" i="4"/>
  <c r="J14" i="4"/>
  <c r="J13" i="4"/>
  <c r="J12" i="4"/>
  <c r="J11" i="4"/>
  <c r="J10" i="4"/>
  <c r="J9" i="4"/>
  <c r="J8" i="4"/>
  <c r="J6" i="4"/>
  <c r="F51" i="4"/>
  <c r="F49" i="4"/>
  <c r="F46" i="4"/>
  <c r="F45" i="4"/>
  <c r="F44" i="4"/>
  <c r="F43" i="4"/>
  <c r="F42" i="4"/>
  <c r="F41" i="4"/>
  <c r="F40" i="4"/>
  <c r="F39" i="4"/>
  <c r="F38" i="4"/>
  <c r="F36" i="4"/>
  <c r="F35" i="4"/>
  <c r="F34" i="4"/>
  <c r="F33" i="4"/>
  <c r="F32" i="4"/>
  <c r="F31" i="4"/>
  <c r="F30" i="4"/>
  <c r="F29" i="4"/>
  <c r="F28" i="4"/>
  <c r="F27" i="4"/>
  <c r="F25" i="4"/>
  <c r="F24" i="4"/>
  <c r="F23" i="4"/>
  <c r="F22" i="4"/>
  <c r="F21" i="4"/>
  <c r="F20" i="4"/>
  <c r="F19" i="4"/>
  <c r="F18" i="4"/>
  <c r="F17" i="4"/>
  <c r="F16" i="4"/>
  <c r="F15" i="4"/>
  <c r="F14" i="4"/>
  <c r="F13" i="4"/>
  <c r="F12" i="4"/>
  <c r="F11" i="4"/>
  <c r="F10" i="4"/>
  <c r="F9" i="4"/>
  <c r="F8" i="4"/>
  <c r="F6" i="4"/>
  <c r="K53" i="5"/>
  <c r="Y49" i="5" s="1"/>
  <c r="K52" i="5"/>
  <c r="Y48" i="5" s="1"/>
  <c r="K51" i="5"/>
  <c r="Y47" i="5" s="1"/>
  <c r="K49" i="5"/>
  <c r="Y46" i="5" s="1"/>
  <c r="K48" i="5"/>
  <c r="Y45" i="5" s="1"/>
  <c r="K47" i="5"/>
  <c r="Y44" i="5" s="1"/>
  <c r="K46" i="5"/>
  <c r="Y43" i="5" s="1"/>
  <c r="K45" i="5"/>
  <c r="Y42" i="5" s="1"/>
  <c r="K42" i="5"/>
  <c r="Y40" i="5" s="1"/>
  <c r="K41" i="5"/>
  <c r="Y39" i="5" s="1"/>
  <c r="K40" i="5"/>
  <c r="Y38" i="5" s="1"/>
  <c r="K39" i="5"/>
  <c r="Y37" i="5" s="1"/>
  <c r="K38" i="5"/>
  <c r="K37" i="5"/>
  <c r="Y35" i="5" s="1"/>
  <c r="K36" i="5"/>
  <c r="Y34" i="5" s="1"/>
  <c r="K35" i="5"/>
  <c r="Y33" i="5" s="1"/>
  <c r="K34" i="5"/>
  <c r="Y32" i="5" s="1"/>
  <c r="K33" i="5"/>
  <c r="Y31" i="5" s="1"/>
  <c r="K32" i="5"/>
  <c r="Y30" i="5" s="1"/>
  <c r="K31" i="5"/>
  <c r="Y29" i="5" s="1"/>
  <c r="K30" i="5"/>
  <c r="Y28" i="5" s="1"/>
  <c r="K29" i="5"/>
  <c r="Y27" i="5" s="1"/>
  <c r="K28" i="5"/>
  <c r="Y26" i="5" s="1"/>
  <c r="K26" i="5"/>
  <c r="Y25" i="5" s="1"/>
  <c r="K25" i="5"/>
  <c r="Y24" i="5" s="1"/>
  <c r="K24" i="5"/>
  <c r="Y23" i="5" s="1"/>
  <c r="K23" i="5"/>
  <c r="Y22" i="5" s="1"/>
  <c r="K22" i="5"/>
  <c r="Y21" i="5" s="1"/>
  <c r="K21" i="5"/>
  <c r="K20" i="5"/>
  <c r="Y19" i="5" s="1"/>
  <c r="K19" i="5"/>
  <c r="Y18" i="5" s="1"/>
  <c r="K18" i="5"/>
  <c r="Y17" i="5" s="1"/>
  <c r="K17" i="5"/>
  <c r="Y16" i="5" s="1"/>
  <c r="K16" i="5"/>
  <c r="Y15" i="5" s="1"/>
  <c r="K15" i="5"/>
  <c r="Y14" i="5" s="1"/>
  <c r="K14" i="5"/>
  <c r="Y13" i="5" s="1"/>
  <c r="K13" i="5"/>
  <c r="Y12" i="5" s="1"/>
  <c r="K12" i="5"/>
  <c r="Y11" i="5" s="1"/>
  <c r="K11" i="5"/>
  <c r="Y10" i="5" s="1"/>
  <c r="K10" i="5"/>
  <c r="Y9" i="5" s="1"/>
  <c r="K8" i="5"/>
  <c r="G53" i="5"/>
  <c r="G52" i="5"/>
  <c r="G51" i="5"/>
  <c r="G49" i="5"/>
  <c r="G48" i="5"/>
  <c r="G47" i="5"/>
  <c r="G46" i="5"/>
  <c r="G45" i="5"/>
  <c r="G44" i="5"/>
  <c r="G42" i="5"/>
  <c r="G41" i="5"/>
  <c r="G40" i="5"/>
  <c r="G39" i="5"/>
  <c r="G38" i="5"/>
  <c r="G37" i="5"/>
  <c r="G36" i="5"/>
  <c r="G35" i="5"/>
  <c r="G34" i="5"/>
  <c r="G33" i="5"/>
  <c r="G32" i="5"/>
  <c r="G31" i="5"/>
  <c r="G30" i="5"/>
  <c r="G29" i="5"/>
  <c r="G28" i="5"/>
  <c r="G26" i="5"/>
  <c r="G25" i="5"/>
  <c r="G24" i="5"/>
  <c r="G23" i="5"/>
  <c r="G22" i="5"/>
  <c r="G21" i="5"/>
  <c r="X20" i="5" s="1"/>
  <c r="G20" i="5"/>
  <c r="G19" i="5"/>
  <c r="G18" i="5"/>
  <c r="G17" i="5"/>
  <c r="X16" i="5" s="1"/>
  <c r="G16" i="5"/>
  <c r="G15" i="5"/>
  <c r="G14" i="5"/>
  <c r="G13" i="5"/>
  <c r="G12" i="5"/>
  <c r="G11" i="5"/>
  <c r="G10" i="5"/>
  <c r="X9" i="5" s="1"/>
  <c r="G8" i="5"/>
  <c r="X28" i="5" l="1"/>
  <c r="X40" i="5"/>
  <c r="O43" i="5"/>
  <c r="X17" i="5"/>
  <c r="X25" i="5"/>
  <c r="X33" i="5"/>
  <c r="X37" i="5"/>
  <c r="X41" i="5"/>
  <c r="X45" i="5"/>
  <c r="X49" i="5"/>
  <c r="X15" i="5"/>
  <c r="X23" i="5"/>
  <c r="X8" i="5"/>
  <c r="X12" i="5"/>
  <c r="X24" i="5"/>
  <c r="X36" i="5"/>
  <c r="X13" i="5"/>
  <c r="X21" i="5"/>
  <c r="X29" i="5"/>
  <c r="X10" i="5"/>
  <c r="X14" i="5"/>
  <c r="X18" i="5"/>
  <c r="X22" i="5"/>
  <c r="X26" i="5"/>
  <c r="X30" i="5"/>
  <c r="X34" i="5"/>
  <c r="X38" i="5"/>
  <c r="X42" i="5"/>
  <c r="X46" i="5"/>
  <c r="O21" i="5"/>
  <c r="Y20" i="5"/>
  <c r="O38" i="5"/>
  <c r="Y36" i="5"/>
  <c r="X11" i="5"/>
  <c r="X19" i="5"/>
  <c r="X27" i="5"/>
  <c r="X31" i="5"/>
  <c r="X35" i="5"/>
  <c r="X39" i="5"/>
  <c r="X43" i="5"/>
  <c r="X47" i="5"/>
  <c r="O50" i="5"/>
  <c r="X32" i="5"/>
  <c r="X44" i="5"/>
  <c r="X48" i="5"/>
  <c r="O9" i="5"/>
  <c r="Y8" i="5"/>
  <c r="O15" i="5"/>
  <c r="O19" i="5"/>
  <c r="O28" i="5"/>
  <c r="O36" i="5"/>
  <c r="O40" i="5"/>
  <c r="O45" i="5"/>
  <c r="O49" i="5"/>
  <c r="O11" i="5"/>
  <c r="O23" i="5"/>
  <c r="O32" i="5"/>
  <c r="O12" i="5"/>
  <c r="O16" i="5"/>
  <c r="O20" i="5"/>
  <c r="O29" i="5"/>
  <c r="O33" i="5"/>
  <c r="O37" i="5"/>
  <c r="O41" i="5"/>
  <c r="O46" i="5"/>
  <c r="O51" i="5"/>
  <c r="O24" i="5"/>
  <c r="O8" i="5"/>
  <c r="O13" i="5"/>
  <c r="O17" i="5"/>
  <c r="O25" i="5"/>
  <c r="O30" i="5"/>
  <c r="O34" i="5"/>
  <c r="O42" i="5"/>
  <c r="O47" i="5"/>
  <c r="O52" i="5"/>
  <c r="O10" i="5"/>
  <c r="O14" i="5"/>
  <c r="O18" i="5"/>
  <c r="O22" i="5"/>
  <c r="O26" i="5"/>
  <c r="O31" i="5"/>
  <c r="O35" i="5"/>
  <c r="O39" i="5"/>
  <c r="O44" i="5"/>
  <c r="O48" i="5"/>
  <c r="O53" i="5"/>
  <c r="G7" i="5"/>
  <c r="X7" i="5" l="1"/>
  <c r="H7" i="5" s="1"/>
  <c r="K7" i="5"/>
  <c r="K27" i="5"/>
  <c r="O27" i="5" s="1"/>
  <c r="O7" i="5" l="1"/>
  <c r="Y7" i="5"/>
  <c r="H26" i="5"/>
  <c r="H39" i="5"/>
  <c r="H48" i="5"/>
  <c r="H16" i="5"/>
  <c r="H8" i="5"/>
  <c r="H25" i="5"/>
  <c r="H14" i="5"/>
  <c r="H31" i="5"/>
  <c r="H15" i="5"/>
  <c r="H23" i="5"/>
  <c r="H32" i="5"/>
  <c r="H40" i="5"/>
  <c r="H49" i="5"/>
  <c r="H20" i="5"/>
  <c r="H33" i="5"/>
  <c r="H41" i="5"/>
  <c r="H51" i="5"/>
  <c r="H10" i="5"/>
  <c r="H30" i="5"/>
  <c r="H18" i="5"/>
  <c r="H35" i="5"/>
  <c r="H44" i="5"/>
  <c r="H53" i="5"/>
  <c r="H24" i="5"/>
  <c r="H13" i="5"/>
  <c r="H38" i="5"/>
  <c r="H22" i="5"/>
  <c r="H11" i="5"/>
  <c r="H19" i="5"/>
  <c r="H28" i="5"/>
  <c r="H36" i="5"/>
  <c r="H45" i="5"/>
  <c r="H12" i="5"/>
  <c r="H29" i="5"/>
  <c r="H37" i="5"/>
  <c r="H46" i="5"/>
  <c r="H21" i="5"/>
  <c r="H42" i="5"/>
  <c r="H34" i="5"/>
  <c r="H52" i="5"/>
  <c r="H17" i="5"/>
  <c r="H47" i="5"/>
  <c r="L26" i="5" l="1"/>
  <c r="L20" i="5"/>
  <c r="L10" i="5"/>
  <c r="L25" i="5"/>
  <c r="L36" i="5"/>
  <c r="L19" i="5"/>
  <c r="L46" i="5"/>
  <c r="L39" i="5"/>
  <c r="L22" i="5"/>
  <c r="L33" i="5"/>
  <c r="L41" i="5"/>
  <c r="L21" i="5"/>
  <c r="L49" i="5"/>
  <c r="L30" i="5"/>
  <c r="L11" i="5"/>
  <c r="L35" i="5"/>
  <c r="L14" i="5"/>
  <c r="L38" i="5"/>
  <c r="L18" i="5"/>
  <c r="L12" i="5"/>
  <c r="L44" i="5"/>
  <c r="L28" i="5"/>
  <c r="L17" i="5"/>
  <c r="L7" i="5"/>
  <c r="L15" i="5"/>
  <c r="L42" i="5"/>
  <c r="L34" i="5"/>
  <c r="L8" i="5"/>
  <c r="L37" i="5"/>
  <c r="L16" i="5"/>
  <c r="L45" i="5"/>
  <c r="L24" i="5"/>
  <c r="L48" i="5"/>
  <c r="L29" i="5"/>
  <c r="L53" i="5"/>
  <c r="L32" i="5"/>
  <c r="L13" i="5"/>
  <c r="L52" i="5"/>
  <c r="L51" i="5"/>
  <c r="L31" i="5"/>
  <c r="L40" i="5"/>
  <c r="L23" i="5"/>
  <c r="L47" i="5"/>
</calcChain>
</file>

<file path=xl/sharedStrings.xml><?xml version="1.0" encoding="utf-8"?>
<sst xmlns="http://schemas.openxmlformats.org/spreadsheetml/2006/main" count="497" uniqueCount="255">
  <si>
    <t>市町村名</t>
    <rPh sb="0" eb="4">
      <t>シチョウソンメイ</t>
    </rPh>
    <phoneticPr fontId="2"/>
  </si>
  <si>
    <t>基準地の所在地</t>
    <rPh sb="0" eb="3">
      <t>キジュンチ</t>
    </rPh>
    <rPh sb="4" eb="7">
      <t>ショザイチ</t>
    </rPh>
    <phoneticPr fontId="2"/>
  </si>
  <si>
    <t>評価方法</t>
    <rPh sb="0" eb="2">
      <t>ヒョウカ</t>
    </rPh>
    <rPh sb="2" eb="4">
      <t>ホウホウ</t>
    </rPh>
    <phoneticPr fontId="2"/>
  </si>
  <si>
    <t>円／㎡</t>
    <rPh sb="0" eb="1">
      <t>エン</t>
    </rPh>
    <phoneticPr fontId="2"/>
  </si>
  <si>
    <t>修正率</t>
    <rPh sb="0" eb="3">
      <t>シュウセイリツ</t>
    </rPh>
    <phoneticPr fontId="2"/>
  </si>
  <si>
    <t>変動率</t>
    <rPh sb="0" eb="3">
      <t>ヘンドウリツ</t>
    </rPh>
    <phoneticPr fontId="2"/>
  </si>
  <si>
    <t>鹿児島市</t>
    <rPh sb="0" eb="4">
      <t>カゴシマシ</t>
    </rPh>
    <phoneticPr fontId="2"/>
  </si>
  <si>
    <t>鹿屋市</t>
    <rPh sb="0" eb="3">
      <t>カノヤシ</t>
    </rPh>
    <phoneticPr fontId="2"/>
  </si>
  <si>
    <t>枕崎市</t>
    <rPh sb="0" eb="3">
      <t>マクラザキシ</t>
    </rPh>
    <phoneticPr fontId="2"/>
  </si>
  <si>
    <t>阿久根市</t>
    <rPh sb="0" eb="4">
      <t>アクネシ</t>
    </rPh>
    <phoneticPr fontId="2"/>
  </si>
  <si>
    <t>出水市</t>
    <rPh sb="0" eb="3">
      <t>イズミシ</t>
    </rPh>
    <phoneticPr fontId="2"/>
  </si>
  <si>
    <t>指宿市</t>
    <rPh sb="0" eb="3">
      <t>イブスキシ</t>
    </rPh>
    <phoneticPr fontId="2"/>
  </si>
  <si>
    <t>西之表市</t>
    <rPh sb="0" eb="4">
      <t>ニシノオモテシ</t>
    </rPh>
    <phoneticPr fontId="2"/>
  </si>
  <si>
    <t>垂水市</t>
    <rPh sb="0" eb="3">
      <t>タルミズシ</t>
    </rPh>
    <phoneticPr fontId="2"/>
  </si>
  <si>
    <t>薩摩川内市</t>
    <rPh sb="0" eb="5">
      <t>サツマセンダイシ</t>
    </rPh>
    <phoneticPr fontId="2"/>
  </si>
  <si>
    <t>日置市</t>
    <rPh sb="0" eb="3">
      <t>ヒオキシ</t>
    </rPh>
    <phoneticPr fontId="2"/>
  </si>
  <si>
    <t>曽於市</t>
    <rPh sb="0" eb="2">
      <t>ソオ</t>
    </rPh>
    <rPh sb="2" eb="3">
      <t>シ</t>
    </rPh>
    <phoneticPr fontId="2"/>
  </si>
  <si>
    <t>霧島市</t>
    <rPh sb="0" eb="3">
      <t>キリシマシ</t>
    </rPh>
    <phoneticPr fontId="2"/>
  </si>
  <si>
    <t>いちき串木野市</t>
    <rPh sb="3" eb="7">
      <t>クシキノシ</t>
    </rPh>
    <phoneticPr fontId="2"/>
  </si>
  <si>
    <t>南さつま市</t>
    <rPh sb="0" eb="1">
      <t>ミナミ</t>
    </rPh>
    <rPh sb="4" eb="5">
      <t>シ</t>
    </rPh>
    <phoneticPr fontId="2"/>
  </si>
  <si>
    <t>志布志市</t>
    <rPh sb="0" eb="3">
      <t>シブシ</t>
    </rPh>
    <rPh sb="3" eb="4">
      <t>シ</t>
    </rPh>
    <phoneticPr fontId="2"/>
  </si>
  <si>
    <t>奄美市</t>
    <rPh sb="0" eb="3">
      <t>アマミシ</t>
    </rPh>
    <phoneticPr fontId="2"/>
  </si>
  <si>
    <t>南九州市</t>
    <rPh sb="0" eb="4">
      <t>ミナミキュウシュウシ</t>
    </rPh>
    <phoneticPr fontId="2"/>
  </si>
  <si>
    <t>伊佐市</t>
    <rPh sb="0" eb="2">
      <t>イサ</t>
    </rPh>
    <rPh sb="2" eb="3">
      <t>シ</t>
    </rPh>
    <phoneticPr fontId="2"/>
  </si>
  <si>
    <t>三島村</t>
    <rPh sb="0" eb="3">
      <t>ミシマムラ</t>
    </rPh>
    <phoneticPr fontId="2"/>
  </si>
  <si>
    <t>十島村</t>
    <rPh sb="0" eb="3">
      <t>トシマムラ</t>
    </rPh>
    <phoneticPr fontId="2"/>
  </si>
  <si>
    <t>さつま町</t>
    <rPh sb="3" eb="4">
      <t>チョウ</t>
    </rPh>
    <phoneticPr fontId="2"/>
  </si>
  <si>
    <t>長島町</t>
    <rPh sb="0" eb="2">
      <t>ナガシマ</t>
    </rPh>
    <rPh sb="2" eb="3">
      <t>チョウ</t>
    </rPh>
    <phoneticPr fontId="2"/>
  </si>
  <si>
    <t>湧水町</t>
    <rPh sb="0" eb="3">
      <t>ユウスイチョウ</t>
    </rPh>
    <phoneticPr fontId="2"/>
  </si>
  <si>
    <t>大崎町</t>
    <rPh sb="0" eb="3">
      <t>オオサキチョウ</t>
    </rPh>
    <phoneticPr fontId="2"/>
  </si>
  <si>
    <t>東串良町</t>
    <rPh sb="0" eb="4">
      <t>ヒガシクシラチョウ</t>
    </rPh>
    <phoneticPr fontId="2"/>
  </si>
  <si>
    <t>錦江町</t>
    <rPh sb="0" eb="3">
      <t>キンコウチョウ</t>
    </rPh>
    <phoneticPr fontId="2"/>
  </si>
  <si>
    <t>南大隅町</t>
    <rPh sb="0" eb="4">
      <t>ミナミオオスミチョウ</t>
    </rPh>
    <phoneticPr fontId="2"/>
  </si>
  <si>
    <t>肝付町</t>
    <rPh sb="0" eb="3">
      <t>キモツキチョウ</t>
    </rPh>
    <phoneticPr fontId="2"/>
  </si>
  <si>
    <t>中種子町</t>
    <rPh sb="0" eb="4">
      <t>ナカタネチョウ</t>
    </rPh>
    <phoneticPr fontId="2"/>
  </si>
  <si>
    <t>南種子町</t>
    <rPh sb="0" eb="4">
      <t>ミナミタネチョウ</t>
    </rPh>
    <phoneticPr fontId="2"/>
  </si>
  <si>
    <t>屋久島町</t>
    <rPh sb="0" eb="4">
      <t>ヤクシマチョウ</t>
    </rPh>
    <phoneticPr fontId="2"/>
  </si>
  <si>
    <t>大和村</t>
    <rPh sb="0" eb="3">
      <t>ヤマトソン</t>
    </rPh>
    <phoneticPr fontId="2"/>
  </si>
  <si>
    <t>宇検村</t>
    <rPh sb="0" eb="3">
      <t>ウケンソン</t>
    </rPh>
    <phoneticPr fontId="2"/>
  </si>
  <si>
    <t>瀬戸内町</t>
    <rPh sb="0" eb="4">
      <t>セトウチチョウ</t>
    </rPh>
    <phoneticPr fontId="2"/>
  </si>
  <si>
    <t>龍郷町</t>
    <rPh sb="0" eb="3">
      <t>タツゴウチョウ</t>
    </rPh>
    <phoneticPr fontId="2"/>
  </si>
  <si>
    <t>喜界町</t>
    <rPh sb="0" eb="3">
      <t>キカイチョウ</t>
    </rPh>
    <phoneticPr fontId="2"/>
  </si>
  <si>
    <t>徳之島町</t>
    <rPh sb="0" eb="4">
      <t>トクノシマチョウ</t>
    </rPh>
    <phoneticPr fontId="2"/>
  </si>
  <si>
    <t>天城町</t>
    <rPh sb="0" eb="3">
      <t>アマギチョウ</t>
    </rPh>
    <phoneticPr fontId="2"/>
  </si>
  <si>
    <t>伊仙町</t>
    <rPh sb="0" eb="3">
      <t>イセンチョウ</t>
    </rPh>
    <phoneticPr fontId="2"/>
  </si>
  <si>
    <t>和泊町</t>
    <rPh sb="0" eb="3">
      <t>ワドマリチョウ</t>
    </rPh>
    <phoneticPr fontId="2"/>
  </si>
  <si>
    <t>知名町</t>
    <rPh sb="0" eb="3">
      <t>チナチョウ</t>
    </rPh>
    <phoneticPr fontId="2"/>
  </si>
  <si>
    <t>与論町</t>
    <rPh sb="0" eb="3">
      <t>ヨロンチョウ</t>
    </rPh>
    <phoneticPr fontId="2"/>
  </si>
  <si>
    <t>％</t>
    <phoneticPr fontId="2"/>
  </si>
  <si>
    <t>田</t>
    <rPh sb="0" eb="1">
      <t>タ</t>
    </rPh>
    <phoneticPr fontId="2"/>
  </si>
  <si>
    <t>畑</t>
    <rPh sb="0" eb="1">
      <t>ハタケ</t>
    </rPh>
    <phoneticPr fontId="2"/>
  </si>
  <si>
    <t>山林</t>
    <rPh sb="0" eb="2">
      <t>サンリン</t>
    </rPh>
    <phoneticPr fontId="2"/>
  </si>
  <si>
    <t>路
線
価</t>
    <rPh sb="0" eb="1">
      <t>ミチ</t>
    </rPh>
    <rPh sb="2" eb="3">
      <t>セン</t>
    </rPh>
    <rPh sb="4" eb="5">
      <t>カ</t>
    </rPh>
    <phoneticPr fontId="2"/>
  </si>
  <si>
    <t>そ
の
他</t>
    <rPh sb="4" eb="5">
      <t>タ</t>
    </rPh>
    <phoneticPr fontId="2"/>
  </si>
  <si>
    <t>円／千㎡</t>
    <rPh sb="0" eb="1">
      <t>エン</t>
    </rPh>
    <rPh sb="2" eb="3">
      <t>セン</t>
    </rPh>
    <phoneticPr fontId="2"/>
  </si>
  <si>
    <t>－</t>
    <phoneticPr fontId="2"/>
  </si>
  <si>
    <t>順</t>
    <rPh sb="0" eb="1">
      <t>ジュン</t>
    </rPh>
    <phoneticPr fontId="2"/>
  </si>
  <si>
    <t>位</t>
    <rPh sb="0" eb="1">
      <t>クライ</t>
    </rPh>
    <phoneticPr fontId="2"/>
  </si>
  <si>
    <t>※　基準地の所在地にある（　　）は，路線である。</t>
    <rPh sb="2" eb="5">
      <t>キジュンチ</t>
    </rPh>
    <rPh sb="6" eb="9">
      <t>ショザイチ</t>
    </rPh>
    <rPh sb="18" eb="20">
      <t>ロセン</t>
    </rPh>
    <phoneticPr fontId="2"/>
  </si>
  <si>
    <t>※　鹿児島市の路線価については，総務大臣が調整した価格である。</t>
    <rPh sb="2" eb="6">
      <t>カゴシマシ</t>
    </rPh>
    <rPh sb="7" eb="10">
      <t>ロセンカ</t>
    </rPh>
    <rPh sb="16" eb="18">
      <t>ソウム</t>
    </rPh>
    <rPh sb="18" eb="20">
      <t>ダイジン</t>
    </rPh>
    <rPh sb="21" eb="23">
      <t>チョウセイ</t>
    </rPh>
    <rPh sb="25" eb="27">
      <t>カカク</t>
    </rPh>
    <phoneticPr fontId="2"/>
  </si>
  <si>
    <t>県平均</t>
    <rPh sb="0" eb="1">
      <t>ケン</t>
    </rPh>
    <rPh sb="1" eb="3">
      <t>ヘイキン</t>
    </rPh>
    <phoneticPr fontId="2"/>
  </si>
  <si>
    <t>県　　平　　均</t>
    <rPh sb="0" eb="1">
      <t>ケン</t>
    </rPh>
    <rPh sb="3" eb="4">
      <t>ヒラ</t>
    </rPh>
    <rPh sb="6" eb="7">
      <t>タモツ</t>
    </rPh>
    <phoneticPr fontId="2"/>
  </si>
  <si>
    <t>※　県平均は単純平均である。</t>
    <rPh sb="2" eb="3">
      <t>ケン</t>
    </rPh>
    <rPh sb="3" eb="5">
      <t>ヘイキン</t>
    </rPh>
    <rPh sb="6" eb="8">
      <t>タンジュン</t>
    </rPh>
    <rPh sb="8" eb="10">
      <t>ヘイキン</t>
    </rPh>
    <phoneticPr fontId="2"/>
  </si>
  <si>
    <t>％</t>
    <phoneticPr fontId="2"/>
  </si>
  <si>
    <t>○</t>
    <phoneticPr fontId="2"/>
  </si>
  <si>
    <t>－</t>
  </si>
  <si>
    <t>基準地変更</t>
    <rPh sb="0" eb="3">
      <t>キジュンチ</t>
    </rPh>
    <rPh sb="3" eb="5">
      <t>ヘンコウ</t>
    </rPh>
    <phoneticPr fontId="2"/>
  </si>
  <si>
    <t>A</t>
    <phoneticPr fontId="2"/>
  </si>
  <si>
    <t>B</t>
    <phoneticPr fontId="2"/>
  </si>
  <si>
    <t>B/A-１</t>
    <phoneticPr fontId="2"/>
  </si>
  <si>
    <t>C</t>
    <phoneticPr fontId="2"/>
  </si>
  <si>
    <t>D</t>
    <phoneticPr fontId="2"/>
  </si>
  <si>
    <t>A/C-1</t>
    <phoneticPr fontId="2"/>
  </si>
  <si>
    <t>B/D-1</t>
    <phoneticPr fontId="2"/>
  </si>
  <si>
    <t>○</t>
    <phoneticPr fontId="2"/>
  </si>
  <si>
    <t>○</t>
    <phoneticPr fontId="2"/>
  </si>
  <si>
    <t>○</t>
    <phoneticPr fontId="2"/>
  </si>
  <si>
    <t>姶良市</t>
    <rPh sb="0" eb="3">
      <t>アイラシ</t>
    </rPh>
    <phoneticPr fontId="2"/>
  </si>
  <si>
    <t>D/C-１</t>
    <phoneticPr fontId="2"/>
  </si>
  <si>
    <t>※　湧水町の田，錦江町の畑及び曽於市の山林の価格は，総務大臣が調整した価格である。</t>
    <rPh sb="2" eb="5">
      <t>ユウスイチョウ</t>
    </rPh>
    <rPh sb="6" eb="7">
      <t>タ</t>
    </rPh>
    <rPh sb="8" eb="11">
      <t>キンコウチョウ</t>
    </rPh>
    <rPh sb="12" eb="13">
      <t>ハタケ</t>
    </rPh>
    <rPh sb="13" eb="14">
      <t>オヨ</t>
    </rPh>
    <rPh sb="15" eb="18">
      <t>ソオシ</t>
    </rPh>
    <rPh sb="19" eb="21">
      <t>サンリン</t>
    </rPh>
    <rPh sb="22" eb="24">
      <t>カカク</t>
    </rPh>
    <rPh sb="26" eb="28">
      <t>ソウム</t>
    </rPh>
    <rPh sb="28" eb="30">
      <t>ダイジン</t>
    </rPh>
    <rPh sb="31" eb="33">
      <t>チョウセイ</t>
    </rPh>
    <rPh sb="35" eb="37">
      <t>カカク</t>
    </rPh>
    <phoneticPr fontId="2"/>
  </si>
  <si>
    <t>下落修正の有無</t>
    <rPh sb="0" eb="2">
      <t>ゲラク</t>
    </rPh>
    <rPh sb="2" eb="4">
      <t>シュウセイ</t>
    </rPh>
    <rPh sb="5" eb="7">
      <t>ウム</t>
    </rPh>
    <phoneticPr fontId="2"/>
  </si>
  <si>
    <t>参　　考</t>
    <rPh sb="0" eb="1">
      <t>サン</t>
    </rPh>
    <rPh sb="3" eb="4">
      <t>コウ</t>
    </rPh>
    <phoneticPr fontId="2"/>
  </si>
  <si>
    <t>地価調査変動要因</t>
    <rPh sb="0" eb="2">
      <t>チカ</t>
    </rPh>
    <rPh sb="2" eb="4">
      <t>チョウサ</t>
    </rPh>
    <rPh sb="4" eb="6">
      <t>ヘンドウ</t>
    </rPh>
    <rPh sb="6" eb="8">
      <t>ヨウイン</t>
    </rPh>
    <phoneticPr fontId="2"/>
  </si>
  <si>
    <t>○</t>
    <phoneticPr fontId="2"/>
  </si>
  <si>
    <t>○</t>
    <phoneticPr fontId="2"/>
  </si>
  <si>
    <t>○</t>
    <phoneticPr fontId="2"/>
  </si>
  <si>
    <t>○</t>
    <phoneticPr fontId="2"/>
  </si>
  <si>
    <t>○</t>
    <phoneticPr fontId="2"/>
  </si>
  <si>
    <t>○</t>
    <phoneticPr fontId="2"/>
  </si>
  <si>
    <t>○</t>
    <phoneticPr fontId="2"/>
  </si>
  <si>
    <t>○</t>
  </si>
  <si>
    <t>東町1番4</t>
  </si>
  <si>
    <t>国分中央三丁目561番3</t>
  </si>
  <si>
    <t>浜ヶ城12182番地2</t>
  </si>
  <si>
    <t>知覧町郡字内川良田107番6</t>
  </si>
  <si>
    <t>硫黄島字宮之馬場76番</t>
  </si>
  <si>
    <t>鷹巣字修理田1782番1</t>
  </si>
  <si>
    <t>假宿字長池1130番20</t>
  </si>
  <si>
    <t>富山字上笠野812番1</t>
  </si>
  <si>
    <t>野間字横町5178番13</t>
  </si>
  <si>
    <t>中ノ上字水廻2486番1</t>
  </si>
  <si>
    <t>宮之浦字中町下92番4</t>
  </si>
  <si>
    <t>大和濱字大和濱84番4</t>
  </si>
  <si>
    <t>古仁屋字春日3番9</t>
  </si>
  <si>
    <t>浦字濱道137番</t>
  </si>
  <si>
    <t>亀津字栄新町7340番</t>
  </si>
  <si>
    <t>平土野32番4，32番5</t>
  </si>
  <si>
    <t>瀬利覚字小米原2221番11</t>
  </si>
  <si>
    <t>茶花字北与毛田37番6</t>
  </si>
  <si>
    <t>　</t>
  </si>
  <si>
    <t>○</t>
    <phoneticPr fontId="2"/>
  </si>
  <si>
    <t>地価公示と同じ</t>
    <rPh sb="0" eb="2">
      <t>チカ</t>
    </rPh>
    <rPh sb="2" eb="4">
      <t>コウジ</t>
    </rPh>
    <rPh sb="5" eb="6">
      <t>オナ</t>
    </rPh>
    <phoneticPr fontId="2"/>
  </si>
  <si>
    <t>地価公示と同一路線</t>
    <rPh sb="0" eb="2">
      <t>チカ</t>
    </rPh>
    <rPh sb="2" eb="4">
      <t>コウジ</t>
    </rPh>
    <rPh sb="5" eb="7">
      <t>ドウイツ</t>
    </rPh>
    <rPh sb="7" eb="9">
      <t>ロセン</t>
    </rPh>
    <phoneticPr fontId="2"/>
  </si>
  <si>
    <t>地価公示と近い</t>
    <rPh sb="0" eb="2">
      <t>チカ</t>
    </rPh>
    <rPh sb="2" eb="4">
      <t>コウジ</t>
    </rPh>
    <rPh sb="5" eb="6">
      <t>チカ</t>
    </rPh>
    <phoneticPr fontId="2"/>
  </si>
  <si>
    <t>地価公示正面</t>
    <rPh sb="0" eb="2">
      <t>チカ</t>
    </rPh>
    <rPh sb="2" eb="4">
      <t>コウジ</t>
    </rPh>
    <rPh sb="4" eb="6">
      <t>ショウメン</t>
    </rPh>
    <phoneticPr fontId="2"/>
  </si>
  <si>
    <t>比較対象なし</t>
    <rPh sb="0" eb="2">
      <t>ヒカク</t>
    </rPh>
    <rPh sb="2" eb="4">
      <t>タイショウ</t>
    </rPh>
    <phoneticPr fontId="2"/>
  </si>
  <si>
    <t>地価公示地と近い</t>
    <rPh sb="0" eb="2">
      <t>チカ</t>
    </rPh>
    <rPh sb="2" eb="4">
      <t>コウジ</t>
    </rPh>
    <rPh sb="4" eb="5">
      <t>チ</t>
    </rPh>
    <rPh sb="6" eb="7">
      <t>チカ</t>
    </rPh>
    <phoneticPr fontId="2"/>
  </si>
  <si>
    <t>県地価調査の近く</t>
    <rPh sb="0" eb="3">
      <t>ケンチカ</t>
    </rPh>
    <rPh sb="3" eb="5">
      <t>チョウサ</t>
    </rPh>
    <rPh sb="6" eb="7">
      <t>チカ</t>
    </rPh>
    <phoneticPr fontId="2"/>
  </si>
  <si>
    <t>県地価調査と同じ</t>
    <rPh sb="0" eb="3">
      <t>ケンチカ</t>
    </rPh>
    <rPh sb="3" eb="5">
      <t>チョウサ</t>
    </rPh>
    <rPh sb="6" eb="7">
      <t>オナ</t>
    </rPh>
    <phoneticPr fontId="2"/>
  </si>
  <si>
    <t>県地価調査と同一路線</t>
    <rPh sb="0" eb="3">
      <t>ケンチカ</t>
    </rPh>
    <rPh sb="3" eb="5">
      <t>チョウサ</t>
    </rPh>
    <rPh sb="6" eb="8">
      <t>ドウイツ</t>
    </rPh>
    <rPh sb="8" eb="10">
      <t>ロセン</t>
    </rPh>
    <phoneticPr fontId="2"/>
  </si>
  <si>
    <t>県地価調査の正面</t>
    <rPh sb="0" eb="3">
      <t>ケンチカ</t>
    </rPh>
    <rPh sb="3" eb="5">
      <t>チョウサ</t>
    </rPh>
    <rPh sb="6" eb="8">
      <t>ショウメン</t>
    </rPh>
    <phoneticPr fontId="2"/>
  </si>
  <si>
    <t>地価公示の正面</t>
    <rPh sb="0" eb="2">
      <t>チカ</t>
    </rPh>
    <rPh sb="2" eb="4">
      <t>コウジ</t>
    </rPh>
    <rPh sb="5" eb="7">
      <t>ショウメン</t>
    </rPh>
    <phoneticPr fontId="2"/>
  </si>
  <si>
    <t>地価公示の隣</t>
    <rPh sb="0" eb="2">
      <t>チカ</t>
    </rPh>
    <rPh sb="2" eb="4">
      <t>コウジ</t>
    </rPh>
    <rPh sb="5" eb="6">
      <t>トナリ</t>
    </rPh>
    <phoneticPr fontId="2"/>
  </si>
  <si>
    <t>県地価調査の隣</t>
    <rPh sb="0" eb="3">
      <t>ケンチカ</t>
    </rPh>
    <rPh sb="3" eb="5">
      <t>チョウサ</t>
    </rPh>
    <rPh sb="6" eb="7">
      <t>トナリ</t>
    </rPh>
    <phoneticPr fontId="2"/>
  </si>
  <si>
    <t>メモ価格比率</t>
    <rPh sb="2" eb="4">
      <t>カカク</t>
    </rPh>
    <rPh sb="4" eb="6">
      <t>ヒリツ</t>
    </rPh>
    <phoneticPr fontId="2"/>
  </si>
  <si>
    <t>近隣の阿久根市等とは変動率の均衡とれており妥当である。また，同一路線上にある地価公示標準地との均衡に配慮している。</t>
  </si>
  <si>
    <t>下落率は周辺の市町村と均衡がとれている。国道３号線添いの商業地である。</t>
  </si>
  <si>
    <t>国分市の中心に位置し，地価公示標準地と同一地点。平成２５年地価公示標準地価格と均衡をとっており妥当である。</t>
  </si>
  <si>
    <t>前回から据置。</t>
  </si>
  <si>
    <t>町の中心地である。同一路線上に位置する地価公示標準地とは均衡をとっており妥当である。</t>
  </si>
  <si>
    <t>同一路線上にある地価公示標準地との均衡に配慮しており，また，隣接の南大隅町と均衡とれており妥当である。</t>
  </si>
  <si>
    <t>同一路線上にある地価調査基準地との均衡及び隣接する錦江町との均衡に配慮しており妥当である。</t>
  </si>
  <si>
    <t>隣接する旧串良町・旧吾平町との均衡に配慮しており妥当である。</t>
  </si>
  <si>
    <t>隣接する公示地との均衡に配慮した。基準宅地は国道沿いの角地に立地しており，公示地は旧商店街の南銀である。中心は商店街から国道に移ってきている。</t>
  </si>
  <si>
    <t>役場の正面に基準宅地がある。基準宅地の周辺に地価調査基準地はないが，大棚と戸円にある地価調査基準地との変動率は均衡をとっている。</t>
  </si>
  <si>
    <t>同一路線上の地価調査基準地との均衡に配慮している。</t>
  </si>
  <si>
    <t>隣接する地価調査基準地との均衡に配慮して決定しており妥当である。</t>
  </si>
  <si>
    <t>地価公示標準地と同一地点。平成２６年１月１日の地価公示と合わせている。</t>
    <phoneticPr fontId="2"/>
  </si>
  <si>
    <t>鹿屋警察署から東に約１５０メートル離れた地点。付近の公示地・基準地と均衡取っている。下落率は近隣自治体と均衡とれている。</t>
    <rPh sb="23" eb="25">
      <t>フキン</t>
    </rPh>
    <rPh sb="26" eb="28">
      <t>コウジ</t>
    </rPh>
    <rPh sb="28" eb="29">
      <t>チ</t>
    </rPh>
    <rPh sb="30" eb="33">
      <t>キジュンチ</t>
    </rPh>
    <rPh sb="34" eb="36">
      <t>キンコウ</t>
    </rPh>
    <rPh sb="36" eb="37">
      <t>ト</t>
    </rPh>
    <phoneticPr fontId="2"/>
  </si>
  <si>
    <t>国道２２６号線沿い。通りのアーケードは老朽化により１０数年前に撤去され，以前と比べると人通りは少なくなってきている。下落は続いており，南薩地区では一番下落大きい。</t>
    <phoneticPr fontId="2"/>
  </si>
  <si>
    <t>市の景気動向等から判断し，下落率は妥当であると考える。地価公示標準地が近い距離にあり，均衡を図っている。</t>
    <phoneticPr fontId="2"/>
  </si>
  <si>
    <t>市街地の空洞化。地価の下落に歯止めがかからない状況。道路向かいにある地価公示標準地とは整合性をとっている。</t>
    <phoneticPr fontId="2"/>
  </si>
  <si>
    <t>地点の変更あり。最高価格地の路線に基準宅地を変更。前回から18％程度の下落。妥当と考える。</t>
    <rPh sb="22" eb="24">
      <t>ヘンコウ</t>
    </rPh>
    <phoneticPr fontId="2"/>
  </si>
  <si>
    <t>垂水市役所近隣の商業地に所在しており，斜め向かいの地価公示標準地と均衡とっている。鹿屋市との下落率のバランスもとっている。</t>
    <rPh sb="33" eb="35">
      <t>キンコウ</t>
    </rPh>
    <rPh sb="41" eb="43">
      <t>カノヤ</t>
    </rPh>
    <phoneticPr fontId="2"/>
  </si>
  <si>
    <t>伊集院駅北側商業地内タイヨーが基準宅地。公示地及び基準地は駅の北側，変動率は均衡をとっている。駅南側は土地区画整理事業がほぼ終了，大型店舗も進出。</t>
    <phoneticPr fontId="2"/>
  </si>
  <si>
    <t>近隣の志布志市の基準地とは価格及び変動率ともに均衡とれており妥当。また，地価公示標準地と同一地点であるが，均衡に配慮しており妥当である。</t>
    <phoneticPr fontId="2"/>
  </si>
  <si>
    <t>下落幅は縮小しており，変動割合は近隣市町村とバランスとっている。付近の地価調査基準地とは整合がとれている。</t>
    <rPh sb="32" eb="34">
      <t>フキン</t>
    </rPh>
    <phoneticPr fontId="2"/>
  </si>
  <si>
    <t>志布志郵便局から約３０メートルにある。隣接の地価公示標準地との均衡及び大崎町や曽於市との均衡に配慮しており妥当である。</t>
    <phoneticPr fontId="2"/>
  </si>
  <si>
    <t>近年，商店街の北・東側で土地区画整理事業が進行。地価の下落に歯止めはかかっていない。ここ数年における店舗の状況，繁華性等を考慮した結果，南側から北側へ基準宅地を変更。</t>
    <rPh sb="21" eb="23">
      <t>シンコウ</t>
    </rPh>
    <rPh sb="75" eb="77">
      <t>キジュン</t>
    </rPh>
    <rPh sb="77" eb="79">
      <t>タクチ</t>
    </rPh>
    <rPh sb="80" eb="82">
      <t>ヘンコウ</t>
    </rPh>
    <phoneticPr fontId="2"/>
  </si>
  <si>
    <t>商店街に基準地がある。公示地及び基準地と下落率のバランスはとれている。</t>
    <rPh sb="13" eb="14">
      <t>チ</t>
    </rPh>
    <phoneticPr fontId="2"/>
  </si>
  <si>
    <t>付近にある地価公示標準地とは均衡をとっており妥当である。湧水町との変動割合は均衡とれている。</t>
    <phoneticPr fontId="2"/>
  </si>
  <si>
    <t>旧姶良町側（市役所近く）の価格が旧加治木町の価格に近づいてきたが，基準宅地に変更はなし。</t>
    <rPh sb="6" eb="9">
      <t>シヤクショ</t>
    </rPh>
    <rPh sb="9" eb="10">
      <t>チカ</t>
    </rPh>
    <rPh sb="13" eb="15">
      <t>カカク</t>
    </rPh>
    <rPh sb="25" eb="26">
      <t>チカ</t>
    </rPh>
    <phoneticPr fontId="2"/>
  </si>
  <si>
    <t>以前の地点は角地であり，繁華性等も考慮し地点変更。長引く景気低迷，人口減少，下落率は妥当。地価調査基準地がＨ２５年に変更，基準宅地と同一地点となった。</t>
    <rPh sb="0" eb="2">
      <t>イゼン</t>
    </rPh>
    <rPh sb="3" eb="5">
      <t>チテン</t>
    </rPh>
    <rPh sb="6" eb="8">
      <t>カドチ</t>
    </rPh>
    <rPh sb="12" eb="15">
      <t>ハンカセイ</t>
    </rPh>
    <rPh sb="15" eb="16">
      <t>トウ</t>
    </rPh>
    <rPh sb="17" eb="19">
      <t>コウリョ</t>
    </rPh>
    <rPh sb="20" eb="22">
      <t>チテン</t>
    </rPh>
    <rPh sb="22" eb="24">
      <t>ヘンコウ</t>
    </rPh>
    <rPh sb="45" eb="47">
      <t>チカ</t>
    </rPh>
    <rPh sb="47" eb="49">
      <t>チョウサ</t>
    </rPh>
    <rPh sb="49" eb="52">
      <t>キジュンチ</t>
    </rPh>
    <rPh sb="58" eb="60">
      <t>ヘンコウ</t>
    </rPh>
    <phoneticPr fontId="2"/>
  </si>
  <si>
    <t>地点変更。土地区画整理事業の進捗に伴い，栗野駅前が町の中心となってきており，今回，駅前の鹿児島信用金庫を基準宅地とした。</t>
    <rPh sb="0" eb="2">
      <t>チテン</t>
    </rPh>
    <rPh sb="2" eb="4">
      <t>ヘンコウ</t>
    </rPh>
    <phoneticPr fontId="2"/>
  </si>
  <si>
    <t>国道２２０号線沿い。近隣の地価公示標準地との価格の均衡に配慮。地価調査基準地については商業地のポイントが廃止となった。</t>
    <rPh sb="52" eb="54">
      <t>ハイシ</t>
    </rPh>
    <phoneticPr fontId="2"/>
  </si>
  <si>
    <t>国道２２０号線沿いのミネサキ薬局が地点。近隣に大型店が建ち並ぶ地域。大崎町の基準宅地や付近の地価調査基準地価格との均衡にも配慮。</t>
    <rPh sb="43" eb="45">
      <t>フキン</t>
    </rPh>
    <phoneticPr fontId="2"/>
  </si>
  <si>
    <t>中心部に位置する商業地でホテルやコンビニが集中する最高価格地点。中種子町と同じような下落率。正面公示地の過去３年間の下落率は20.6％。概ね妥当。</t>
    <phoneticPr fontId="2"/>
  </si>
  <si>
    <t>基準宅地は役場の所在する浦集落。下落率が低いのは，旧名瀬市のベッドタウン化，旧笠利町からの売込みにより新築や土地取引が活発なため。公示地や基準地は離れている。</t>
    <rPh sb="65" eb="67">
      <t>コウジ</t>
    </rPh>
    <rPh sb="67" eb="68">
      <t>チ</t>
    </rPh>
    <rPh sb="69" eb="72">
      <t>キジュンチ</t>
    </rPh>
    <rPh sb="73" eb="74">
      <t>ハナ</t>
    </rPh>
    <phoneticPr fontId="2"/>
  </si>
  <si>
    <t>地価調査基準地の時点（下落）修正後の価格との均衡に留意した結果であり、適正。</t>
    <rPh sb="0" eb="2">
      <t>チカ</t>
    </rPh>
    <phoneticPr fontId="2"/>
  </si>
  <si>
    <t>旧基準宅地が空き店舗となったため，同一路線上で変更。地価調査基準地の近くに設定。下落は続くものと見込み，当該地価調査地との均衡に配慮。</t>
    <phoneticPr fontId="2"/>
  </si>
  <si>
    <t>隣接する地価調査基準地との均衡に配慮して決定しており妥当である。</t>
    <phoneticPr fontId="2"/>
  </si>
  <si>
    <t>串木野駅前の国道３号沿い。付近の地価公示標準地との均衡に配慮している。</t>
    <rPh sb="13" eb="15">
      <t>フキン</t>
    </rPh>
    <phoneticPr fontId="2"/>
  </si>
  <si>
    <t>下落率は20.7％とやや大きい。南種子町においても19.7％と似たような下落率である。道路向かいの基準地や商店街の公示地と均衡をとっている。</t>
    <rPh sb="53" eb="56">
      <t>ショウテンガイ</t>
    </rPh>
    <rPh sb="57" eb="59">
      <t>コウジ</t>
    </rPh>
    <rPh sb="59" eb="60">
      <t>チ</t>
    </rPh>
    <rPh sb="61" eb="63">
      <t>キンコウ</t>
    </rPh>
    <phoneticPr fontId="2"/>
  </si>
  <si>
    <t>役場周辺の商業地域。周辺の取引事例３件とのバランスに配慮した。また，基準宅地は地価調査基準地と同一地点であり，半年分の下落率を考慮し決定。</t>
    <rPh sb="66" eb="68">
      <t>ケッテイ</t>
    </rPh>
    <phoneticPr fontId="2"/>
  </si>
  <si>
    <t>同一路線上にある公示地との価格の均衡に配慮。取引事例には不正常要素があるため価格差が生じる。よって，地価公示標準地の価格を特に重視した。</t>
    <rPh sb="42" eb="43">
      <t>ショウ</t>
    </rPh>
    <phoneticPr fontId="2"/>
  </si>
  <si>
    <t>東本町66番,67番1</t>
  </si>
  <si>
    <t>湊一丁目1941番2</t>
  </si>
  <si>
    <t>志布志町志布志2-14-12</t>
  </si>
  <si>
    <t>大字赤連字下城2697番1</t>
  </si>
  <si>
    <t>和泊字東風平584番21</t>
  </si>
  <si>
    <t>○</t>
    <phoneticPr fontId="2"/>
  </si>
  <si>
    <t>◎</t>
    <phoneticPr fontId="2"/>
  </si>
  <si>
    <t>※　県平均は単純平均である。（田については，当該地目のない３団体と地点変更のあった徳之島町を除く39団体の単純平均，</t>
    <rPh sb="2" eb="3">
      <t>ケン</t>
    </rPh>
    <rPh sb="3" eb="5">
      <t>ヘイキン</t>
    </rPh>
    <rPh sb="6" eb="8">
      <t>タンジュン</t>
    </rPh>
    <rPh sb="8" eb="10">
      <t>ヘイキン</t>
    </rPh>
    <phoneticPr fontId="2"/>
  </si>
  <si>
    <t>　山林については，当該地目のない２団体を除く41団体の単純平均）</t>
  </si>
  <si>
    <t>東千石町13番34外</t>
  </si>
  <si>
    <t>（天文館電車通り）</t>
  </si>
  <si>
    <t>寿三丁目3098番28</t>
  </si>
  <si>
    <t>（県道鹿屋吾平佐多線）</t>
  </si>
  <si>
    <t>（県道枕崎停車場線）</t>
  </si>
  <si>
    <t>大丸町27番2</t>
  </si>
  <si>
    <t>（国道３号線）</t>
  </si>
  <si>
    <t>昭和町49番9,49番15,49番16</t>
  </si>
  <si>
    <t>（国道４４７号線）</t>
  </si>
  <si>
    <t>（県道指宿停車場線）</t>
  </si>
  <si>
    <t>（国道５８号線）</t>
  </si>
  <si>
    <t>本町3番外</t>
  </si>
  <si>
    <t>（国道２２０号線）</t>
  </si>
  <si>
    <t>西向田町134番</t>
  </si>
  <si>
    <t>伊集院町徳重3丁目11番1外</t>
  </si>
  <si>
    <t>（市道記念通線）</t>
  </si>
  <si>
    <t>末吉町本町一丁目5番3</t>
  </si>
  <si>
    <t>（県道見帰・二之方線）</t>
  </si>
  <si>
    <t>（県道国分霧島線）</t>
  </si>
  <si>
    <t>加世田本町43番2</t>
  </si>
  <si>
    <t>（市道本町通線）</t>
  </si>
  <si>
    <t>名瀬末広町2番9</t>
  </si>
  <si>
    <t>（中央アーケード街）</t>
  </si>
  <si>
    <t>（県道谷山知覧線）</t>
  </si>
  <si>
    <t>大口里字美国塚714番1外</t>
  </si>
  <si>
    <t>（国道２６８号線）</t>
  </si>
  <si>
    <t>西餅田字上椨木156番1外</t>
  </si>
  <si>
    <t>（県道下手山田帖佐線）</t>
  </si>
  <si>
    <t>熊野神社付近</t>
  </si>
  <si>
    <t>中之島字ゲロウ133番37外1筆</t>
  </si>
  <si>
    <t>中之島郵便局付近</t>
  </si>
  <si>
    <t>宮之城屋地字下町1074番3外</t>
  </si>
  <si>
    <t>（国道３２８号線）</t>
  </si>
  <si>
    <t>（県道葛輪・瀬戸線）</t>
  </si>
  <si>
    <t>木場字丸山741番1外4筆</t>
  </si>
  <si>
    <t>栗野駅付近</t>
  </si>
  <si>
    <t>池之原字麓堀2660番1,2661番1</t>
  </si>
  <si>
    <t>城元字町ノ上741番7</t>
  </si>
  <si>
    <t>（国道２６９号線）</t>
  </si>
  <si>
    <t>根占川北字宮原1275番4</t>
  </si>
  <si>
    <t>（町道上中・西之線）</t>
  </si>
  <si>
    <t>（県道上屋久屋久線）</t>
  </si>
  <si>
    <t>（村道津名久大和濱線）</t>
  </si>
  <si>
    <t>湯湾字村内718-3</t>
  </si>
  <si>
    <t>（村道湯湾中央線）</t>
  </si>
  <si>
    <t>（県道名瀬・瀬戸内線）</t>
  </si>
  <si>
    <t>（県道喜界島循環線）</t>
  </si>
  <si>
    <t>（町道亀津大船築地線）</t>
  </si>
  <si>
    <t>（県道伊仙・天城線）</t>
  </si>
  <si>
    <t>伊仙字向森2105番16</t>
  </si>
  <si>
    <t>（県道伊仙・亀津・徳之島空港線）</t>
  </si>
  <si>
    <t>（町道市街中央線）</t>
  </si>
  <si>
    <t>（町道中央通線）</t>
  </si>
  <si>
    <t>（町道供利・茶花線）</t>
  </si>
  <si>
    <t>（旧基準地）</t>
    <rPh sb="1" eb="2">
      <t>キュウ</t>
    </rPh>
    <rPh sb="2" eb="5">
      <t>キジュンチ</t>
    </rPh>
    <phoneticPr fontId="2"/>
  </si>
  <si>
    <t>西餅田ソイナシ500番3</t>
  </si>
  <si>
    <t>（国道１０号線）</t>
  </si>
  <si>
    <t>寿三丁目3098番4</t>
  </si>
  <si>
    <t>（県道鹿屋吾平佐多線）</t>
    <rPh sb="1" eb="3">
      <t>ケンドウ</t>
    </rPh>
    <rPh sb="3" eb="5">
      <t>カノヤ</t>
    </rPh>
    <rPh sb="5" eb="7">
      <t>アイラ</t>
    </rPh>
    <rPh sb="7" eb="9">
      <t>サタ</t>
    </rPh>
    <rPh sb="9" eb="10">
      <t>セン</t>
    </rPh>
    <phoneticPr fontId="2"/>
  </si>
  <si>
    <t>湯湾字村内718-3外</t>
  </si>
  <si>
    <t>伊仙字向森2105番2</t>
  </si>
  <si>
    <t>（県道伊仙・亀津・徳之島空港線）</t>
    <rPh sb="1" eb="3">
      <t>ケンドウ</t>
    </rPh>
    <rPh sb="3" eb="5">
      <t>イセン</t>
    </rPh>
    <rPh sb="6" eb="7">
      <t>カメ</t>
    </rPh>
    <rPh sb="7" eb="8">
      <t>ヅ</t>
    </rPh>
    <rPh sb="9" eb="12">
      <t>トクノシマ</t>
    </rPh>
    <rPh sb="12" eb="14">
      <t>クウコウ</t>
    </rPh>
    <rPh sb="14" eb="15">
      <t>セン</t>
    </rPh>
    <phoneticPr fontId="2"/>
  </si>
  <si>
    <t>（旧基準地）</t>
    <rPh sb="1" eb="2">
      <t>キュウ</t>
    </rPh>
    <rPh sb="2" eb="5">
      <t>キジュンチ</t>
    </rPh>
    <phoneticPr fontId="2"/>
  </si>
  <si>
    <t>rank関数用</t>
    <rPh sb="4" eb="6">
      <t>カンスウ</t>
    </rPh>
    <rPh sb="6" eb="7">
      <t>ヨウ</t>
    </rPh>
    <phoneticPr fontId="2"/>
  </si>
  <si>
    <t>令和３年度　基準地価格（案）　【宅　地】</t>
    <rPh sb="0" eb="2">
      <t>レイワ</t>
    </rPh>
    <rPh sb="3" eb="5">
      <t>ネンド</t>
    </rPh>
    <rPh sb="5" eb="7">
      <t>ヘイネンド</t>
    </rPh>
    <rPh sb="6" eb="9">
      <t>キジュンチ</t>
    </rPh>
    <rPh sb="9" eb="11">
      <t>カカク</t>
    </rPh>
    <rPh sb="12" eb="13">
      <t>アン</t>
    </rPh>
    <rPh sb="16" eb="17">
      <t>タク</t>
    </rPh>
    <rPh sb="18" eb="19">
      <t>チ</t>
    </rPh>
    <phoneticPr fontId="2"/>
  </si>
  <si>
    <t>令和３年度</t>
    <rPh sb="0" eb="2">
      <t>レイワ</t>
    </rPh>
    <rPh sb="3" eb="5">
      <t>ネンド</t>
    </rPh>
    <phoneticPr fontId="2"/>
  </si>
  <si>
    <t>※　旧基準地の変動率は，旧基準地の平成30年度価格に対する新基準地の令和３年度価格の変動率である。</t>
    <rPh sb="2" eb="3">
      <t>キュウ</t>
    </rPh>
    <rPh sb="3" eb="6">
      <t>キジュンチ</t>
    </rPh>
    <rPh sb="7" eb="10">
      <t>ヘンドウリツ</t>
    </rPh>
    <rPh sb="12" eb="13">
      <t>キュウ</t>
    </rPh>
    <rPh sb="13" eb="16">
      <t>キジュンチ</t>
    </rPh>
    <rPh sb="17" eb="19">
      <t>ヘイセイ</t>
    </rPh>
    <rPh sb="21" eb="23">
      <t>ネンド</t>
    </rPh>
    <rPh sb="23" eb="25">
      <t>カカク</t>
    </rPh>
    <rPh sb="26" eb="27">
      <t>タイ</t>
    </rPh>
    <rPh sb="29" eb="32">
      <t>シンキジュン</t>
    </rPh>
    <rPh sb="32" eb="33">
      <t>チ</t>
    </rPh>
    <rPh sb="34" eb="36">
      <t>レイワ</t>
    </rPh>
    <rPh sb="37" eb="39">
      <t>ネンド</t>
    </rPh>
    <rPh sb="39" eb="41">
      <t>カカク</t>
    </rPh>
    <rPh sb="42" eb="45">
      <t>ヘンドウリツ</t>
    </rPh>
    <phoneticPr fontId="2"/>
  </si>
  <si>
    <t>令和３年度　基準地価格（案）　【田・畑・山林】</t>
    <rPh sb="0" eb="2">
      <t>レイワ</t>
    </rPh>
    <rPh sb="3" eb="5">
      <t>ネンド</t>
    </rPh>
    <rPh sb="6" eb="9">
      <t>キジュンチ</t>
    </rPh>
    <rPh sb="9" eb="11">
      <t>カカク</t>
    </rPh>
    <rPh sb="12" eb="13">
      <t>アン</t>
    </rPh>
    <rPh sb="16" eb="17">
      <t>タ</t>
    </rPh>
    <rPh sb="18" eb="19">
      <t>ハタケ</t>
    </rPh>
    <rPh sb="20" eb="22">
      <t>サンリン</t>
    </rPh>
    <phoneticPr fontId="2"/>
  </si>
  <si>
    <r>
      <rPr>
        <sz val="11"/>
        <rFont val="ＭＳ Ｐゴシック"/>
        <family val="3"/>
        <charset val="128"/>
      </rPr>
      <t>令和３年度</t>
    </r>
    <rPh sb="0" eb="2">
      <t>レイワ</t>
    </rPh>
    <rPh sb="3" eb="5">
      <t>ネンド</t>
    </rPh>
    <phoneticPr fontId="2"/>
  </si>
  <si>
    <t>※　令和３年度価格の◎は，基準地の変更である。</t>
    <rPh sb="2" eb="4">
      <t>レイワ</t>
    </rPh>
    <rPh sb="5" eb="7">
      <t>ネンド</t>
    </rPh>
    <rPh sb="7" eb="9">
      <t>カカク</t>
    </rPh>
    <rPh sb="13" eb="15">
      <t>キジュン</t>
    </rPh>
    <rPh sb="15" eb="16">
      <t>チ</t>
    </rPh>
    <rPh sb="17" eb="19">
      <t>ヘンコウ</t>
    </rPh>
    <phoneticPr fontId="2"/>
  </si>
  <si>
    <t>※　基準地の変更のあった市町村における平成30年度価格は，変更後の地点の平成30年度評価額である。</t>
    <rPh sb="2" eb="5">
      <t>キジュンチ</t>
    </rPh>
    <rPh sb="6" eb="8">
      <t>ヘンコウ</t>
    </rPh>
    <rPh sb="12" eb="15">
      <t>シチョウソン</t>
    </rPh>
    <rPh sb="19" eb="21">
      <t>ヘイセイ</t>
    </rPh>
    <rPh sb="23" eb="25">
      <t>ネンド</t>
    </rPh>
    <rPh sb="25" eb="27">
      <t>カカク</t>
    </rPh>
    <rPh sb="29" eb="32">
      <t>ヘンコウゴ</t>
    </rPh>
    <rPh sb="33" eb="35">
      <t>チテン</t>
    </rPh>
    <rPh sb="36" eb="38">
      <t>ヘイセイ</t>
    </rPh>
    <rPh sb="40" eb="42">
      <t>ネンド</t>
    </rPh>
    <rPh sb="42" eb="45">
      <t>ヒョウカガク</t>
    </rPh>
    <phoneticPr fontId="2"/>
  </si>
  <si>
    <t>※　旧基準地の変動率は，旧基準地の平成30年度価格に対する新基準地の令和３年度価格の変動率である。</t>
    <phoneticPr fontId="2"/>
  </si>
  <si>
    <t>平成30年度</t>
    <rPh sb="0" eb="2">
      <t>ヘイセイ</t>
    </rPh>
    <rPh sb="4" eb="6">
      <t>ネンド</t>
    </rPh>
    <phoneticPr fontId="2"/>
  </si>
  <si>
    <t>R２.１.１基準</t>
    <rPh sb="6" eb="8">
      <t>キジュン</t>
    </rPh>
    <phoneticPr fontId="2"/>
  </si>
  <si>
    <t>R２.７.１修正後</t>
    <rPh sb="6" eb="9">
      <t>シュウセイゴ</t>
    </rPh>
    <phoneticPr fontId="2"/>
  </si>
  <si>
    <t>H29.１.１基準</t>
    <rPh sb="7" eb="9">
      <t>キジュン</t>
    </rPh>
    <phoneticPr fontId="2"/>
  </si>
  <si>
    <t>H29.７.１修正後</t>
    <rPh sb="7" eb="10">
      <t>シュウセイゴ</t>
    </rPh>
    <phoneticPr fontId="2"/>
  </si>
  <si>
    <t>※　R２.１.１基準価格（Ａ欄）は，R２.７.１修正後価格（Ｂ欄）を修正率で割り戻した価格である。</t>
    <phoneticPr fontId="2"/>
  </si>
  <si>
    <t>※　H29.１.１基準価格（Ｃ欄）は，H29.７.１修正後価格（Ｄ欄）を修正率で割り戻した価格である。</t>
    <phoneticPr fontId="2"/>
  </si>
  <si>
    <t>※　令和３年度の修正率で網掛けがされているものは，下落修正を実施する予定だが，修正率について検討中であることを示す。</t>
    <rPh sb="2" eb="4">
      <t>レイワ</t>
    </rPh>
    <rPh sb="5" eb="7">
      <t>ネンド</t>
    </rPh>
    <rPh sb="8" eb="11">
      <t>シュウセイリツ</t>
    </rPh>
    <rPh sb="12" eb="14">
      <t>アミカ</t>
    </rPh>
    <rPh sb="25" eb="27">
      <t>ゲラク</t>
    </rPh>
    <rPh sb="27" eb="29">
      <t>シュウセイ</t>
    </rPh>
    <rPh sb="30" eb="32">
      <t>ジッシ</t>
    </rPh>
    <rPh sb="34" eb="36">
      <t>ヨテイ</t>
    </rPh>
    <rPh sb="39" eb="42">
      <t>シュウセイリツ</t>
    </rPh>
    <rPh sb="46" eb="49">
      <t>ケントウチュウ</t>
    </rPh>
    <rPh sb="55" eb="56">
      <t>シメ</t>
    </rPh>
    <phoneticPr fontId="2"/>
  </si>
  <si>
    <t>※　基準地の変更のあった市町村における平成30年度価格は，変更後の地点の平成30年度評価額である。ただし，（　）書きの価格は，平成30年度価格が存在しない土地である
   ため，平成30年度価格を仮算定したものである。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</si>
</sst>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quot;△ &quot;0"/>
    <numFmt numFmtId="177" formatCode="0.0;&quot;△ &quot;0.0"/>
    <numFmt numFmtId="178" formatCode="0.0_ "/>
    <numFmt numFmtId="179" formatCode="\(#,##0\);[Red]\(\-#,##0\)"/>
  </numFmts>
  <fonts count="7">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20"/>
      <name val="ＭＳ Ｐゴシック"/>
      <family val="3"/>
      <charset val="128"/>
    </font>
    <font>
      <sz val="14"/>
      <name val="ＭＳ Ｐゴシック"/>
      <family val="3"/>
      <charset val="128"/>
    </font>
    <font>
      <sz val="10"/>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lightGray"/>
    </fill>
  </fills>
  <borders count="101">
    <border>
      <left/>
      <right/>
      <top/>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diagonal/>
    </border>
    <border>
      <left/>
      <right style="thin">
        <color indexed="64"/>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right style="thick">
        <color indexed="64"/>
      </right>
      <top style="thin">
        <color indexed="64"/>
      </top>
      <bottom style="thick">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thick">
        <color indexed="64"/>
      </left>
      <right style="thick">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style="thick">
        <color indexed="64"/>
      </left>
      <right style="thick">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ck">
        <color indexed="64"/>
      </left>
      <right style="thick">
        <color indexed="64"/>
      </right>
      <top/>
      <bottom style="thin">
        <color indexed="64"/>
      </bottom>
      <diagonal/>
    </border>
    <border>
      <left style="thick">
        <color indexed="64"/>
      </left>
      <right style="thick">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thick">
        <color indexed="64"/>
      </left>
      <right style="thick">
        <color indexed="64"/>
      </right>
      <top style="thick">
        <color indexed="64"/>
      </top>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ck">
        <color indexed="64"/>
      </left>
      <right style="thin">
        <color indexed="64"/>
      </right>
      <top style="thin">
        <color indexed="64"/>
      </top>
      <bottom style="medium">
        <color indexed="64"/>
      </bottom>
      <diagonal/>
    </border>
    <border>
      <left style="thick">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ck">
        <color indexed="64"/>
      </top>
      <bottom style="medium">
        <color indexed="64"/>
      </bottom>
      <diagonal/>
    </border>
    <border>
      <left style="medium">
        <color indexed="64"/>
      </left>
      <right style="medium">
        <color indexed="64"/>
      </right>
      <top style="thin">
        <color indexed="64"/>
      </top>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top style="thick">
        <color indexed="64"/>
      </top>
      <bottom style="thin">
        <color indexed="64"/>
      </bottom>
      <diagonal/>
    </border>
    <border>
      <left/>
      <right style="medium">
        <color indexed="64"/>
      </right>
      <top style="medium">
        <color indexed="64"/>
      </top>
      <bottom/>
      <diagonal/>
    </border>
    <border>
      <left style="medium">
        <color indexed="64"/>
      </left>
      <right/>
      <top style="thick">
        <color indexed="64"/>
      </top>
      <bottom/>
      <diagonal/>
    </border>
    <border>
      <left/>
      <right style="medium">
        <color indexed="64"/>
      </right>
      <top style="thick">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ck">
        <color indexed="64"/>
      </left>
      <right/>
      <top/>
      <bottom style="medium">
        <color indexed="64"/>
      </bottom>
      <diagonal/>
    </border>
    <border>
      <left/>
      <right style="thick">
        <color indexed="64"/>
      </right>
      <top/>
      <bottom style="medium">
        <color indexed="64"/>
      </bottom>
      <diagonal/>
    </border>
    <border>
      <left style="thick">
        <color indexed="64"/>
      </left>
      <right/>
      <top style="thick">
        <color indexed="64"/>
      </top>
      <bottom/>
      <diagonal/>
    </border>
    <border>
      <left/>
      <right style="thick">
        <color indexed="64"/>
      </right>
      <top style="thick">
        <color indexed="64"/>
      </top>
      <bottom/>
      <diagonal/>
    </border>
    <border diagonalUp="1">
      <left style="medium">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ck">
        <color indexed="64"/>
      </left>
      <right style="thick">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ck">
        <color indexed="64"/>
      </left>
      <right/>
      <top style="thin">
        <color indexed="64"/>
      </top>
      <bottom style="thin">
        <color indexed="64"/>
      </bottom>
      <diagonal style="thin">
        <color indexed="64"/>
      </diagonal>
    </border>
    <border diagonalUp="1">
      <left/>
      <right style="thick">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ck">
        <color indexed="64"/>
      </left>
      <right style="thin">
        <color indexed="64"/>
      </right>
      <top style="thin">
        <color indexed="64"/>
      </top>
      <bottom style="thin">
        <color indexed="64"/>
      </bottom>
      <diagonal style="thin">
        <color indexed="64"/>
      </diagonal>
    </border>
    <border>
      <left style="thick">
        <color indexed="64"/>
      </left>
      <right style="thick">
        <color indexed="64"/>
      </right>
      <top style="thin">
        <color indexed="64"/>
      </top>
      <bottom style="thick">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265">
    <xf numFmtId="0" fontId="0" fillId="0" borderId="0" xfId="0">
      <alignment vertical="center"/>
    </xf>
    <xf numFmtId="0" fontId="3" fillId="0" borderId="0" xfId="0" applyFont="1" applyFill="1" applyBorder="1" applyAlignment="1">
      <alignment vertical="center"/>
    </xf>
    <xf numFmtId="0" fontId="4" fillId="0" borderId="0" xfId="0" applyFont="1" applyAlignment="1">
      <alignment vertical="center"/>
    </xf>
    <xf numFmtId="38" fontId="0" fillId="0" borderId="16" xfId="1" applyFont="1" applyBorder="1">
      <alignment vertical="center"/>
    </xf>
    <xf numFmtId="38" fontId="0" fillId="0" borderId="1" xfId="1" applyFont="1" applyBorder="1">
      <alignment vertical="center"/>
    </xf>
    <xf numFmtId="38" fontId="0" fillId="0" borderId="24" xfId="1" applyFont="1" applyBorder="1">
      <alignment vertical="center"/>
    </xf>
    <xf numFmtId="38" fontId="0" fillId="0" borderId="26" xfId="1" applyFont="1" applyBorder="1">
      <alignment vertical="center"/>
    </xf>
    <xf numFmtId="38" fontId="0" fillId="0" borderId="26" xfId="1" applyFont="1" applyBorder="1" applyAlignment="1">
      <alignment horizontal="right" vertical="center"/>
    </xf>
    <xf numFmtId="38" fontId="0" fillId="0" borderId="26" xfId="1" applyFont="1" applyFill="1" applyBorder="1">
      <alignment vertical="center"/>
    </xf>
    <xf numFmtId="38" fontId="0" fillId="0" borderId="28" xfId="1" applyFont="1" applyBorder="1">
      <alignment vertical="center"/>
    </xf>
    <xf numFmtId="38" fontId="5" fillId="0" borderId="41" xfId="1" applyFont="1" applyFill="1" applyBorder="1">
      <alignment vertical="center"/>
    </xf>
    <xf numFmtId="177" fontId="5" fillId="0" borderId="10" xfId="0" applyNumberFormat="1" applyFont="1" applyFill="1" applyBorder="1">
      <alignment vertical="center"/>
    </xf>
    <xf numFmtId="177" fontId="5" fillId="0" borderId="42" xfId="0" applyNumberFormat="1" applyFont="1" applyFill="1" applyBorder="1">
      <alignment vertical="center"/>
    </xf>
    <xf numFmtId="38" fontId="5" fillId="0" borderId="40" xfId="1" applyFont="1" applyFill="1" applyBorder="1">
      <alignment vertical="center"/>
    </xf>
    <xf numFmtId="38" fontId="5" fillId="0" borderId="43" xfId="1" applyFont="1" applyFill="1" applyBorder="1">
      <alignment vertical="center"/>
    </xf>
    <xf numFmtId="38" fontId="3" fillId="0" borderId="46" xfId="1" applyFont="1" applyFill="1" applyBorder="1" applyAlignment="1">
      <alignment horizontal="center" vertical="center"/>
    </xf>
    <xf numFmtId="38" fontId="0" fillId="0" borderId="26" xfId="1" applyFont="1" applyFill="1" applyBorder="1" applyAlignment="1">
      <alignment horizontal="right" vertical="center"/>
    </xf>
    <xf numFmtId="0" fontId="3" fillId="0" borderId="49" xfId="0" applyFont="1" applyFill="1" applyBorder="1" applyAlignment="1">
      <alignment horizontal="left" vertical="center" wrapText="1"/>
    </xf>
    <xf numFmtId="0" fontId="3" fillId="0" borderId="46" xfId="0" applyFont="1" applyFill="1" applyBorder="1" applyAlignment="1">
      <alignment horizontal="left" vertical="center" wrapText="1"/>
    </xf>
    <xf numFmtId="9" fontId="3" fillId="0" borderId="49" xfId="0" applyNumberFormat="1" applyFont="1" applyFill="1" applyBorder="1" applyAlignment="1">
      <alignment horizontal="left" vertical="center" wrapText="1"/>
    </xf>
    <xf numFmtId="9" fontId="3" fillId="0" borderId="46" xfId="0" applyNumberFormat="1" applyFont="1" applyFill="1" applyBorder="1" applyAlignment="1">
      <alignment horizontal="left" vertical="center" wrapText="1"/>
    </xf>
    <xf numFmtId="38" fontId="5" fillId="0" borderId="50" xfId="1" applyFont="1" applyFill="1" applyBorder="1" applyAlignment="1">
      <alignment horizontal="center" vertical="center"/>
    </xf>
    <xf numFmtId="38" fontId="5" fillId="0" borderId="51" xfId="1" applyFont="1" applyFill="1" applyBorder="1">
      <alignment vertical="center"/>
    </xf>
    <xf numFmtId="177" fontId="5" fillId="0" borderId="50" xfId="0" applyNumberFormat="1" applyFont="1" applyFill="1" applyBorder="1">
      <alignment vertical="center"/>
    </xf>
    <xf numFmtId="38" fontId="5" fillId="0" borderId="52" xfId="1" applyFont="1" applyFill="1" applyBorder="1">
      <alignment vertical="center"/>
    </xf>
    <xf numFmtId="177" fontId="5" fillId="0" borderId="54" xfId="0" applyNumberFormat="1" applyFont="1" applyFill="1" applyBorder="1">
      <alignment vertical="center"/>
    </xf>
    <xf numFmtId="177" fontId="5" fillId="0" borderId="14" xfId="0" applyNumberFormat="1" applyFont="1" applyFill="1" applyBorder="1">
      <alignment vertical="center"/>
    </xf>
    <xf numFmtId="38" fontId="3" fillId="0" borderId="49" xfId="1" applyFont="1" applyFill="1" applyBorder="1" applyAlignment="1">
      <alignment horizontal="center" vertical="center"/>
    </xf>
    <xf numFmtId="0" fontId="3" fillId="0" borderId="49" xfId="0" applyFont="1" applyFill="1" applyBorder="1" applyAlignment="1">
      <alignment horizontal="center" vertical="center"/>
    </xf>
    <xf numFmtId="0" fontId="3" fillId="0" borderId="53" xfId="0" applyFont="1" applyFill="1" applyBorder="1" applyAlignment="1">
      <alignment vertical="center" wrapText="1"/>
    </xf>
    <xf numFmtId="38" fontId="5" fillId="0" borderId="55" xfId="1" applyFont="1" applyFill="1" applyBorder="1" applyAlignment="1">
      <alignment horizontal="center" vertical="center"/>
    </xf>
    <xf numFmtId="177" fontId="5" fillId="0" borderId="55" xfId="0" applyNumberFormat="1" applyFont="1" applyFill="1" applyBorder="1">
      <alignment vertical="center"/>
    </xf>
    <xf numFmtId="0" fontId="3" fillId="0" borderId="46" xfId="0" applyFont="1" applyFill="1" applyBorder="1" applyAlignment="1">
      <alignment horizontal="center" vertical="center"/>
    </xf>
    <xf numFmtId="0" fontId="3" fillId="0" borderId="46" xfId="0" applyFont="1" applyFill="1" applyBorder="1" applyAlignment="1">
      <alignment vertical="center" wrapText="1"/>
    </xf>
    <xf numFmtId="0" fontId="3" fillId="0" borderId="46" xfId="0" applyFont="1" applyFill="1" applyBorder="1" applyAlignment="1">
      <alignment horizontal="center" vertical="center" wrapText="1"/>
    </xf>
    <xf numFmtId="9" fontId="3" fillId="0" borderId="46" xfId="0" applyNumberFormat="1" applyFont="1" applyFill="1" applyBorder="1" applyAlignment="1">
      <alignment horizontal="left" vertical="center"/>
    </xf>
    <xf numFmtId="0" fontId="6" fillId="0" borderId="46" xfId="0" applyFont="1" applyFill="1" applyBorder="1" applyAlignment="1">
      <alignment horizontal="center" vertical="center" wrapText="1"/>
    </xf>
    <xf numFmtId="38" fontId="5" fillId="0" borderId="56" xfId="1" applyFont="1" applyFill="1" applyBorder="1" applyAlignment="1">
      <alignment horizontal="center" vertical="center"/>
    </xf>
    <xf numFmtId="38" fontId="5" fillId="0" borderId="57" xfId="1" applyFont="1" applyFill="1" applyBorder="1">
      <alignment vertical="center"/>
    </xf>
    <xf numFmtId="38" fontId="5" fillId="0" borderId="58" xfId="1" applyFont="1" applyFill="1" applyBorder="1">
      <alignment vertical="center"/>
    </xf>
    <xf numFmtId="38" fontId="5" fillId="0" borderId="16" xfId="1" applyFont="1" applyFill="1" applyBorder="1" applyAlignment="1">
      <alignment horizontal="center" vertical="center"/>
    </xf>
    <xf numFmtId="38" fontId="5" fillId="0" borderId="16" xfId="1" applyFont="1" applyFill="1" applyBorder="1">
      <alignment vertical="center"/>
    </xf>
    <xf numFmtId="177" fontId="5" fillId="0" borderId="60" xfId="0" applyNumberFormat="1" applyFont="1" applyFill="1" applyBorder="1">
      <alignment vertical="center"/>
    </xf>
    <xf numFmtId="38" fontId="5" fillId="0" borderId="61" xfId="1" applyFont="1" applyFill="1" applyBorder="1">
      <alignment vertical="center"/>
    </xf>
    <xf numFmtId="177" fontId="5" fillId="0" borderId="44" xfId="0" applyNumberFormat="1" applyFont="1" applyFill="1" applyBorder="1">
      <alignment vertical="center"/>
    </xf>
    <xf numFmtId="177" fontId="5" fillId="0" borderId="62" xfId="0" applyNumberFormat="1" applyFont="1" applyFill="1" applyBorder="1">
      <alignment vertical="center"/>
    </xf>
    <xf numFmtId="176" fontId="3" fillId="0" borderId="17" xfId="0" applyNumberFormat="1" applyFont="1" applyFill="1" applyBorder="1" applyAlignment="1">
      <alignment horizontal="center" vertical="center"/>
    </xf>
    <xf numFmtId="0" fontId="3" fillId="0" borderId="17" xfId="0" applyFont="1" applyFill="1" applyBorder="1" applyAlignment="1">
      <alignment horizontal="center" vertical="center"/>
    </xf>
    <xf numFmtId="0" fontId="3" fillId="0" borderId="42" xfId="0" applyFont="1" applyFill="1" applyBorder="1" applyAlignment="1">
      <alignment vertical="center" wrapText="1"/>
    </xf>
    <xf numFmtId="0" fontId="3" fillId="0" borderId="9" xfId="0" applyFont="1" applyFill="1" applyBorder="1" applyAlignment="1">
      <alignment vertical="center" wrapText="1"/>
    </xf>
    <xf numFmtId="0" fontId="3" fillId="0" borderId="66" xfId="0" applyFont="1" applyFill="1" applyBorder="1" applyAlignment="1">
      <alignment vertical="center" wrapText="1"/>
    </xf>
    <xf numFmtId="38" fontId="0" fillId="0" borderId="36" xfId="1" applyFont="1" applyBorder="1">
      <alignment vertical="center"/>
    </xf>
    <xf numFmtId="177" fontId="5" fillId="0" borderId="56" xfId="0" applyNumberFormat="1" applyFont="1" applyFill="1" applyBorder="1">
      <alignment vertical="center"/>
    </xf>
    <xf numFmtId="177" fontId="5" fillId="0" borderId="70" xfId="0" applyNumberFormat="1" applyFont="1" applyFill="1" applyBorder="1">
      <alignment vertical="center"/>
    </xf>
    <xf numFmtId="177" fontId="5" fillId="0" borderId="71" xfId="0" applyNumberFormat="1" applyFont="1" applyFill="1" applyBorder="1">
      <alignment vertical="center"/>
    </xf>
    <xf numFmtId="38" fontId="3" fillId="0" borderId="59" xfId="1" applyFont="1" applyFill="1" applyBorder="1" applyAlignment="1">
      <alignment horizontal="center" vertical="center"/>
    </xf>
    <xf numFmtId="0" fontId="3" fillId="0" borderId="59" xfId="0" applyFont="1" applyFill="1" applyBorder="1" applyAlignment="1">
      <alignment horizontal="center" vertical="center"/>
    </xf>
    <xf numFmtId="0" fontId="3" fillId="0" borderId="69" xfId="0" applyFont="1" applyFill="1" applyBorder="1" applyAlignment="1">
      <alignment vertical="center" wrapText="1"/>
    </xf>
    <xf numFmtId="0" fontId="3" fillId="0" borderId="73" xfId="0" applyFont="1" applyFill="1" applyBorder="1" applyAlignment="1">
      <alignment horizontal="left" vertical="center" wrapText="1"/>
    </xf>
    <xf numFmtId="9" fontId="3" fillId="0" borderId="73" xfId="0" applyNumberFormat="1" applyFont="1" applyFill="1" applyBorder="1" applyAlignment="1">
      <alignment horizontal="left" vertical="center" wrapText="1"/>
    </xf>
    <xf numFmtId="0" fontId="3" fillId="0" borderId="73" xfId="0" applyFont="1" applyFill="1" applyBorder="1" applyAlignment="1">
      <alignment vertical="center" wrapText="1"/>
    </xf>
    <xf numFmtId="0" fontId="3" fillId="0" borderId="17" xfId="0" applyFont="1" applyFill="1" applyBorder="1">
      <alignment vertical="center"/>
    </xf>
    <xf numFmtId="0" fontId="0" fillId="0" borderId="48" xfId="0" applyFont="1" applyFill="1" applyBorder="1" applyAlignment="1">
      <alignment horizontal="center" vertical="center"/>
    </xf>
    <xf numFmtId="0" fontId="5" fillId="0" borderId="30" xfId="0" applyFont="1" applyFill="1" applyBorder="1" applyAlignment="1">
      <alignment horizontal="center" vertical="center"/>
    </xf>
    <xf numFmtId="0" fontId="6" fillId="0" borderId="11" xfId="0" applyFont="1" applyFill="1" applyBorder="1" applyAlignment="1">
      <alignment horizontal="center" vertical="center"/>
    </xf>
    <xf numFmtId="0" fontId="5" fillId="0" borderId="7" xfId="0" applyFont="1" applyFill="1" applyBorder="1" applyAlignment="1">
      <alignment horizontal="center" vertical="center"/>
    </xf>
    <xf numFmtId="0" fontId="3" fillId="0" borderId="15"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32"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20" xfId="0" applyFont="1" applyFill="1" applyBorder="1" applyAlignment="1">
      <alignment horizontal="distributed" vertical="center" shrinkToFit="1"/>
    </xf>
    <xf numFmtId="0" fontId="5" fillId="0" borderId="65" xfId="0" applyFont="1" applyFill="1" applyBorder="1" applyAlignment="1">
      <alignment vertical="center" wrapText="1"/>
    </xf>
    <xf numFmtId="0" fontId="5" fillId="0" borderId="14"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21" xfId="0" applyFont="1" applyFill="1" applyBorder="1" applyAlignment="1">
      <alignment horizontal="distributed" vertical="center" shrinkToFit="1"/>
    </xf>
    <xf numFmtId="0" fontId="5" fillId="0" borderId="21" xfId="0" applyFont="1" applyFill="1" applyBorder="1" applyAlignment="1">
      <alignment vertical="center" wrapText="1"/>
    </xf>
    <xf numFmtId="0" fontId="5" fillId="0" borderId="10" xfId="0" applyFont="1" applyFill="1" applyBorder="1" applyAlignment="1">
      <alignment horizontal="center" vertical="center"/>
    </xf>
    <xf numFmtId="0" fontId="5" fillId="0" borderId="41" xfId="0" applyFont="1" applyFill="1" applyBorder="1" applyAlignment="1">
      <alignment vertical="center" wrapText="1"/>
    </xf>
    <xf numFmtId="0" fontId="5" fillId="0" borderId="22" xfId="0" applyFont="1" applyFill="1" applyBorder="1" applyAlignment="1">
      <alignment vertical="center" wrapText="1"/>
    </xf>
    <xf numFmtId="0" fontId="5" fillId="0" borderId="45" xfId="0" applyFont="1" applyFill="1" applyBorder="1" applyAlignment="1">
      <alignment horizontal="distributed" vertical="center" shrinkToFit="1"/>
    </xf>
    <xf numFmtId="0" fontId="5" fillId="0" borderId="58" xfId="0" applyFont="1" applyFill="1" applyBorder="1" applyAlignment="1">
      <alignment vertical="center" wrapText="1"/>
    </xf>
    <xf numFmtId="0" fontId="5" fillId="0" borderId="71" xfId="0" applyFont="1" applyFill="1" applyBorder="1" applyAlignment="1">
      <alignment horizontal="center" vertical="center"/>
    </xf>
    <xf numFmtId="0" fontId="5" fillId="0" borderId="44" xfId="0" applyFont="1" applyFill="1" applyBorder="1" applyAlignment="1">
      <alignment horizontal="center" vertical="center"/>
    </xf>
    <xf numFmtId="38" fontId="5" fillId="0" borderId="3" xfId="1" applyFont="1" applyFill="1" applyBorder="1">
      <alignment vertical="center"/>
    </xf>
    <xf numFmtId="0" fontId="5" fillId="2" borderId="21" xfId="0" applyFont="1" applyFill="1" applyBorder="1" applyAlignment="1">
      <alignment horizontal="distributed" vertical="center" shrinkToFit="1"/>
    </xf>
    <xf numFmtId="0" fontId="5" fillId="2" borderId="21" xfId="0" applyFont="1" applyFill="1" applyBorder="1" applyAlignment="1">
      <alignment vertical="center" wrapText="1"/>
    </xf>
    <xf numFmtId="0" fontId="3" fillId="2" borderId="42" xfId="0" applyFont="1" applyFill="1" applyBorder="1" applyAlignment="1">
      <alignment vertical="center" wrapText="1"/>
    </xf>
    <xf numFmtId="0" fontId="5" fillId="2" borderId="10" xfId="0" applyFont="1" applyFill="1" applyBorder="1" applyAlignment="1">
      <alignment horizontal="center" vertical="center"/>
    </xf>
    <xf numFmtId="0" fontId="5" fillId="2" borderId="26" xfId="0" applyFont="1" applyFill="1" applyBorder="1" applyAlignment="1">
      <alignment horizontal="center" vertical="center"/>
    </xf>
    <xf numFmtId="38" fontId="5" fillId="2" borderId="91" xfId="1" applyFont="1" applyFill="1" applyBorder="1">
      <alignment vertical="center"/>
    </xf>
    <xf numFmtId="38" fontId="5" fillId="2" borderId="92" xfId="1" applyFont="1" applyFill="1" applyBorder="1" applyAlignment="1">
      <alignment horizontal="center" vertical="center"/>
    </xf>
    <xf numFmtId="38" fontId="5" fillId="2" borderId="93" xfId="1" applyFont="1" applyFill="1" applyBorder="1">
      <alignment vertical="center"/>
    </xf>
    <xf numFmtId="177" fontId="5" fillId="2" borderId="90" xfId="0" applyNumberFormat="1" applyFont="1" applyFill="1" applyBorder="1">
      <alignment vertical="center"/>
    </xf>
    <xf numFmtId="38" fontId="5" fillId="2" borderId="41" xfId="1" applyFont="1" applyFill="1" applyBorder="1">
      <alignment vertical="center"/>
    </xf>
    <xf numFmtId="177" fontId="5" fillId="2" borderId="42" xfId="0" applyNumberFormat="1" applyFont="1" applyFill="1" applyBorder="1">
      <alignment vertical="center"/>
    </xf>
    <xf numFmtId="177" fontId="5" fillId="2" borderId="41" xfId="0" applyNumberFormat="1" applyFont="1" applyFill="1" applyBorder="1">
      <alignment vertical="center"/>
    </xf>
    <xf numFmtId="38" fontId="3" fillId="2" borderId="89" xfId="1" applyFont="1" applyFill="1" applyBorder="1" applyAlignment="1">
      <alignment horizontal="center" vertical="center"/>
    </xf>
    <xf numFmtId="0" fontId="3" fillId="2" borderId="89" xfId="0" applyFont="1" applyFill="1" applyBorder="1" applyAlignment="1">
      <alignment horizontal="center" vertical="center"/>
    </xf>
    <xf numFmtId="0" fontId="3" fillId="2" borderId="46" xfId="0" applyFont="1" applyFill="1" applyBorder="1" applyAlignment="1">
      <alignment horizontal="left" vertical="center" wrapText="1"/>
    </xf>
    <xf numFmtId="9" fontId="3" fillId="2" borderId="46" xfId="0" applyNumberFormat="1" applyFont="1" applyFill="1" applyBorder="1" applyAlignment="1">
      <alignment horizontal="left" vertical="center" wrapText="1"/>
    </xf>
    <xf numFmtId="0" fontId="3" fillId="2" borderId="46" xfId="0" applyFont="1" applyFill="1" applyBorder="1" applyAlignment="1">
      <alignment vertical="center" wrapText="1"/>
    </xf>
    <xf numFmtId="38" fontId="5" fillId="0" borderId="100" xfId="1" applyFont="1" applyFill="1" applyBorder="1">
      <alignment vertical="center"/>
    </xf>
    <xf numFmtId="0" fontId="5" fillId="0" borderId="37"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63" xfId="0" applyFont="1" applyFill="1" applyBorder="1" applyAlignment="1">
      <alignment horizontal="center" vertical="center"/>
    </xf>
    <xf numFmtId="0" fontId="3" fillId="0" borderId="0" xfId="0" applyFont="1" applyFill="1" applyBorder="1" applyAlignment="1">
      <alignment horizontal="center" vertical="center"/>
    </xf>
    <xf numFmtId="177" fontId="5" fillId="0" borderId="0" xfId="0" applyNumberFormat="1" applyFont="1" applyFill="1" applyBorder="1">
      <alignment vertical="center"/>
    </xf>
    <xf numFmtId="177" fontId="5" fillId="2" borderId="0" xfId="0" applyNumberFormat="1" applyFont="1" applyFill="1" applyBorder="1">
      <alignment vertical="center"/>
    </xf>
    <xf numFmtId="179" fontId="5" fillId="0" borderId="41" xfId="1" applyNumberFormat="1" applyFont="1" applyFill="1" applyBorder="1">
      <alignment vertical="center"/>
    </xf>
    <xf numFmtId="38" fontId="5" fillId="0" borderId="12" xfId="1" applyFont="1" applyFill="1" applyBorder="1" applyAlignment="1">
      <alignment horizontal="center" vertical="center"/>
    </xf>
    <xf numFmtId="38" fontId="5" fillId="0" borderId="6" xfId="1" applyFont="1" applyFill="1" applyBorder="1" applyAlignment="1">
      <alignment horizontal="center" vertical="center"/>
    </xf>
    <xf numFmtId="38" fontId="5" fillId="2" borderId="98" xfId="1" applyFont="1" applyFill="1" applyBorder="1" applyAlignment="1">
      <alignment horizontal="center" vertical="center"/>
    </xf>
    <xf numFmtId="38" fontId="5" fillId="0" borderId="63" xfId="1" applyFont="1" applyFill="1" applyBorder="1" applyAlignment="1">
      <alignment horizontal="center" vertical="center"/>
    </xf>
    <xf numFmtId="38" fontId="5" fillId="0" borderId="60" xfId="1" applyFont="1" applyFill="1" applyBorder="1" applyAlignment="1">
      <alignment horizontal="center" vertical="center"/>
    </xf>
    <xf numFmtId="177" fontId="5" fillId="0" borderId="13" xfId="0" applyNumberFormat="1" applyFont="1" applyFill="1" applyBorder="1">
      <alignment vertical="center"/>
    </xf>
    <xf numFmtId="177" fontId="5" fillId="0" borderId="9" xfId="0" applyNumberFormat="1" applyFont="1" applyFill="1" applyBorder="1">
      <alignment vertical="center"/>
    </xf>
    <xf numFmtId="177" fontId="5" fillId="2" borderId="9" xfId="0" applyNumberFormat="1" applyFont="1" applyFill="1" applyBorder="1">
      <alignment vertical="center"/>
    </xf>
    <xf numFmtId="177" fontId="5" fillId="0" borderId="69" xfId="0" applyNumberFormat="1" applyFont="1" applyFill="1" applyBorder="1">
      <alignment vertical="center"/>
    </xf>
    <xf numFmtId="177" fontId="5" fillId="0" borderId="5" xfId="0" applyNumberFormat="1" applyFont="1" applyFill="1" applyBorder="1">
      <alignment vertical="center"/>
    </xf>
    <xf numFmtId="179" fontId="5" fillId="0" borderId="43" xfId="1" applyNumberFormat="1" applyFont="1" applyFill="1" applyBorder="1">
      <alignment vertical="center"/>
    </xf>
    <xf numFmtId="38" fontId="5" fillId="2" borderId="43" xfId="1" applyFont="1" applyFill="1" applyBorder="1">
      <alignment vertical="center"/>
    </xf>
    <xf numFmtId="0" fontId="6" fillId="0" borderId="30" xfId="0" applyFont="1" applyFill="1" applyBorder="1" applyAlignment="1">
      <alignment horizontal="center" vertical="center"/>
    </xf>
    <xf numFmtId="0" fontId="0" fillId="0" borderId="0" xfId="0" applyFont="1" applyFill="1">
      <alignment vertical="center"/>
    </xf>
    <xf numFmtId="49" fontId="0" fillId="0" borderId="0" xfId="0" applyNumberFormat="1" applyFont="1" applyFill="1" applyAlignment="1">
      <alignment horizontal="center" vertical="center"/>
    </xf>
    <xf numFmtId="49" fontId="0" fillId="0" borderId="0" xfId="0" applyNumberFormat="1" applyFont="1" applyFill="1" applyAlignment="1">
      <alignment horizontal="center" vertical="center" wrapText="1"/>
    </xf>
    <xf numFmtId="0" fontId="0" fillId="2" borderId="0" xfId="0" applyFont="1" applyFill="1">
      <alignment vertical="center"/>
    </xf>
    <xf numFmtId="0" fontId="0" fillId="0" borderId="0" xfId="0" applyFont="1" applyFill="1" applyAlignment="1">
      <alignment vertical="center" wrapText="1"/>
    </xf>
    <xf numFmtId="0" fontId="0" fillId="0" borderId="0" xfId="0" applyFont="1" applyFill="1" applyAlignment="1">
      <alignment horizontal="center" vertical="center"/>
    </xf>
    <xf numFmtId="49" fontId="0" fillId="0" borderId="0" xfId="0" applyNumberFormat="1" applyFont="1" applyAlignment="1">
      <alignment horizontal="center" vertical="center"/>
    </xf>
    <xf numFmtId="0" fontId="0" fillId="0" borderId="0" xfId="0" applyFont="1">
      <alignment vertical="center"/>
    </xf>
    <xf numFmtId="0" fontId="0" fillId="0" borderId="19" xfId="0" applyFont="1" applyBorder="1" applyAlignment="1">
      <alignment horizontal="center" vertical="center"/>
    </xf>
    <xf numFmtId="6" fontId="0" fillId="0" borderId="0" xfId="2" applyFont="1" applyBorder="1" applyAlignment="1">
      <alignment horizontal="center" vertical="center"/>
    </xf>
    <xf numFmtId="6" fontId="0" fillId="0" borderId="8" xfId="2" applyFont="1" applyBorder="1" applyAlignment="1">
      <alignment horizontal="center" vertical="center"/>
    </xf>
    <xf numFmtId="0" fontId="0" fillId="0" borderId="68" xfId="0" applyFont="1" applyBorder="1" applyAlignment="1">
      <alignment horizontal="center" vertical="center"/>
    </xf>
    <xf numFmtId="0" fontId="0" fillId="0" borderId="1" xfId="0" applyFont="1" applyBorder="1" applyAlignment="1">
      <alignment horizontal="center" vertical="center"/>
    </xf>
    <xf numFmtId="0" fontId="0" fillId="0" borderId="3" xfId="0" applyFont="1" applyBorder="1" applyAlignment="1">
      <alignment horizontal="center" vertical="center"/>
    </xf>
    <xf numFmtId="0" fontId="0" fillId="0" borderId="2" xfId="0" applyFont="1" applyBorder="1" applyAlignment="1">
      <alignment horizontal="center" vertical="center"/>
    </xf>
    <xf numFmtId="0" fontId="0" fillId="0" borderId="20" xfId="0" applyFont="1" applyBorder="1" applyAlignment="1">
      <alignment horizontal="distributed" vertical="center" shrinkToFit="1"/>
    </xf>
    <xf numFmtId="0" fontId="0" fillId="0" borderId="23" xfId="0" applyFont="1" applyBorder="1" applyAlignment="1">
      <alignment horizontal="distributed" vertical="center" shrinkToFit="1"/>
    </xf>
    <xf numFmtId="38" fontId="0" fillId="0" borderId="14" xfId="1" applyFont="1" applyBorder="1">
      <alignment vertical="center"/>
    </xf>
    <xf numFmtId="177" fontId="0" fillId="0" borderId="12" xfId="0" applyNumberFormat="1" applyFont="1" applyBorder="1">
      <alignment vertical="center"/>
    </xf>
    <xf numFmtId="177" fontId="0" fillId="0" borderId="23" xfId="0" applyNumberFormat="1" applyFont="1" applyBorder="1" applyAlignment="1">
      <alignment horizontal="center" vertical="center"/>
    </xf>
    <xf numFmtId="177" fontId="0" fillId="0" borderId="13" xfId="0" applyNumberFormat="1" applyFont="1" applyBorder="1">
      <alignment vertical="center"/>
    </xf>
    <xf numFmtId="0" fontId="0" fillId="2" borderId="20" xfId="0" applyFont="1" applyFill="1" applyBorder="1" applyAlignment="1">
      <alignment horizontal="distributed" vertical="center" shrinkToFit="1"/>
    </xf>
    <xf numFmtId="38" fontId="0" fillId="2" borderId="97" xfId="1" applyFont="1" applyFill="1" applyBorder="1">
      <alignment vertical="center"/>
    </xf>
    <xf numFmtId="177" fontId="0" fillId="2" borderId="98" xfId="0" applyNumberFormat="1" applyFont="1" applyFill="1" applyBorder="1">
      <alignment vertical="center"/>
    </xf>
    <xf numFmtId="38" fontId="0" fillId="2" borderId="14" xfId="1" applyFont="1" applyFill="1" applyBorder="1">
      <alignment vertical="center"/>
    </xf>
    <xf numFmtId="177" fontId="0" fillId="2" borderId="12" xfId="0" applyNumberFormat="1" applyFont="1" applyFill="1" applyBorder="1">
      <alignment vertical="center"/>
    </xf>
    <xf numFmtId="177" fontId="0" fillId="2" borderId="94" xfId="0" applyNumberFormat="1" applyFont="1" applyFill="1" applyBorder="1">
      <alignment vertical="center"/>
    </xf>
    <xf numFmtId="0" fontId="0" fillId="0" borderId="21" xfId="0" applyFont="1" applyBorder="1" applyAlignment="1">
      <alignment horizontal="distributed" vertical="center" shrinkToFit="1"/>
    </xf>
    <xf numFmtId="0" fontId="0" fillId="0" borderId="25" xfId="0" applyFont="1" applyBorder="1" applyAlignment="1">
      <alignment horizontal="distributed" vertical="center" shrinkToFit="1"/>
    </xf>
    <xf numFmtId="38" fontId="0" fillId="0" borderId="10" xfId="1" applyFont="1" applyFill="1" applyBorder="1">
      <alignment vertical="center"/>
    </xf>
    <xf numFmtId="177" fontId="0" fillId="0" borderId="6" xfId="0" applyNumberFormat="1" applyFont="1" applyBorder="1">
      <alignment vertical="center"/>
    </xf>
    <xf numFmtId="177" fontId="0" fillId="0" borderId="25" xfId="0" applyNumberFormat="1" applyFont="1" applyBorder="1" applyAlignment="1">
      <alignment horizontal="center" vertical="center"/>
    </xf>
    <xf numFmtId="38" fontId="0" fillId="0" borderId="10" xfId="1" applyFont="1" applyBorder="1">
      <alignment vertical="center"/>
    </xf>
    <xf numFmtId="177" fontId="0" fillId="0" borderId="9" xfId="0" applyNumberFormat="1" applyFont="1" applyBorder="1">
      <alignment vertical="center"/>
    </xf>
    <xf numFmtId="177" fontId="0" fillId="0" borderId="6" xfId="0" applyNumberFormat="1" applyFont="1" applyFill="1" applyBorder="1">
      <alignment vertical="center"/>
    </xf>
    <xf numFmtId="177" fontId="0" fillId="0" borderId="25" xfId="0" applyNumberFormat="1" applyFont="1" applyFill="1" applyBorder="1" applyAlignment="1">
      <alignment horizontal="center" vertical="center"/>
    </xf>
    <xf numFmtId="177" fontId="0" fillId="0" borderId="9" xfId="0" applyNumberFormat="1" applyFont="1" applyFill="1" applyBorder="1">
      <alignment vertical="center"/>
    </xf>
    <xf numFmtId="0" fontId="0" fillId="0" borderId="25" xfId="0" applyFont="1" applyFill="1" applyBorder="1" applyAlignment="1">
      <alignment horizontal="distributed" vertical="center" shrinkToFit="1"/>
    </xf>
    <xf numFmtId="38" fontId="0" fillId="0" borderId="10" xfId="1" applyFont="1" applyBorder="1" applyAlignment="1">
      <alignment horizontal="right" vertical="center"/>
    </xf>
    <xf numFmtId="177" fontId="0" fillId="0" borderId="6" xfId="0" applyNumberFormat="1" applyFont="1" applyBorder="1" applyAlignment="1">
      <alignment horizontal="right" vertical="center"/>
    </xf>
    <xf numFmtId="38" fontId="0" fillId="0" borderId="11" xfId="1" applyFont="1" applyBorder="1">
      <alignment vertical="center"/>
    </xf>
    <xf numFmtId="0" fontId="0" fillId="2" borderId="21" xfId="0" applyFont="1" applyFill="1" applyBorder="1" applyAlignment="1">
      <alignment horizontal="distributed" vertical="center" shrinkToFit="1"/>
    </xf>
    <xf numFmtId="38" fontId="0" fillId="2" borderId="10" xfId="1" applyFont="1" applyFill="1" applyBorder="1">
      <alignment vertical="center"/>
    </xf>
    <xf numFmtId="177" fontId="0" fillId="2" borderId="6" xfId="0" applyNumberFormat="1" applyFont="1" applyFill="1" applyBorder="1">
      <alignment vertical="center"/>
    </xf>
    <xf numFmtId="0" fontId="0" fillId="0" borderId="25" xfId="0" applyFont="1" applyBorder="1" applyAlignment="1">
      <alignment horizontal="center" vertical="center" shrinkToFit="1"/>
    </xf>
    <xf numFmtId="177" fontId="0" fillId="0" borderId="9" xfId="0" applyNumberFormat="1" applyFont="1" applyBorder="1" applyAlignment="1">
      <alignment horizontal="right" vertical="center"/>
    </xf>
    <xf numFmtId="38" fontId="0" fillId="0" borderId="10" xfId="1" applyFont="1" applyFill="1" applyBorder="1" applyAlignment="1">
      <alignment horizontal="right" vertical="center"/>
    </xf>
    <xf numFmtId="177" fontId="0" fillId="0" borderId="6" xfId="0" applyNumberFormat="1" applyFont="1" applyFill="1" applyBorder="1" applyAlignment="1">
      <alignment horizontal="right" vertical="center"/>
    </xf>
    <xf numFmtId="38" fontId="0" fillId="2" borderId="99" xfId="1" applyFont="1" applyFill="1" applyBorder="1" applyAlignment="1">
      <alignment horizontal="right" vertical="center"/>
    </xf>
    <xf numFmtId="177" fontId="0" fillId="2" borderId="96" xfId="0" applyNumberFormat="1" applyFont="1" applyFill="1" applyBorder="1" applyAlignment="1">
      <alignment horizontal="right" vertical="center"/>
    </xf>
    <xf numFmtId="177" fontId="0" fillId="2" borderId="9" xfId="0" applyNumberFormat="1" applyFont="1" applyFill="1" applyBorder="1">
      <alignment vertical="center"/>
    </xf>
    <xf numFmtId="0" fontId="0" fillId="0" borderId="22" xfId="0" applyFont="1" applyBorder="1" applyAlignment="1">
      <alignment horizontal="distributed" vertical="center" shrinkToFit="1"/>
    </xf>
    <xf numFmtId="0" fontId="0" fillId="0" borderId="27" xfId="0" applyFont="1" applyBorder="1" applyAlignment="1">
      <alignment horizontal="distributed" vertical="center" shrinkToFit="1"/>
    </xf>
    <xf numFmtId="38" fontId="0" fillId="0" borderId="67" xfId="1" applyFont="1" applyBorder="1">
      <alignment vertical="center"/>
    </xf>
    <xf numFmtId="177" fontId="0" fillId="0" borderId="7" xfId="0" applyNumberFormat="1" applyFont="1" applyBorder="1">
      <alignment vertical="center"/>
    </xf>
    <xf numFmtId="177" fontId="0" fillId="0" borderId="27" xfId="0" applyNumberFormat="1" applyFont="1" applyBorder="1" applyAlignment="1">
      <alignment horizontal="center" vertical="center"/>
    </xf>
    <xf numFmtId="38" fontId="0" fillId="0" borderId="28" xfId="1" applyFont="1" applyBorder="1" applyAlignment="1">
      <alignment horizontal="right" vertical="center"/>
    </xf>
    <xf numFmtId="38" fontId="0" fillId="0" borderId="11" xfId="1" applyFont="1" applyBorder="1" applyAlignment="1">
      <alignment horizontal="right" vertical="center"/>
    </xf>
    <xf numFmtId="177" fontId="0" fillId="0" borderId="18" xfId="0" applyNumberFormat="1" applyFont="1" applyBorder="1" applyAlignment="1">
      <alignment horizontal="right" vertical="center"/>
    </xf>
    <xf numFmtId="0" fontId="0" fillId="0" borderId="17" xfId="0" applyFont="1" applyFill="1" applyBorder="1" applyAlignment="1">
      <alignment horizontal="distributed" vertical="center" shrinkToFit="1"/>
    </xf>
    <xf numFmtId="0" fontId="0" fillId="0" borderId="72" xfId="0" applyFont="1" applyFill="1" applyBorder="1" applyAlignment="1">
      <alignment horizontal="distributed" vertical="center" shrinkToFit="1"/>
    </xf>
    <xf numFmtId="177" fontId="0" fillId="0" borderId="4" xfId="0" applyNumberFormat="1" applyFont="1" applyBorder="1">
      <alignment vertical="center"/>
    </xf>
    <xf numFmtId="178" fontId="0" fillId="0" borderId="29" xfId="0" applyNumberFormat="1" applyFont="1" applyBorder="1">
      <alignment vertical="center"/>
    </xf>
    <xf numFmtId="177" fontId="0" fillId="0" borderId="5" xfId="0" applyNumberFormat="1" applyFont="1" applyBorder="1">
      <alignment vertical="center"/>
    </xf>
    <xf numFmtId="178" fontId="0" fillId="0" borderId="1" xfId="0" applyNumberFormat="1" applyFont="1" applyBorder="1">
      <alignment vertical="center"/>
    </xf>
    <xf numFmtId="0" fontId="0" fillId="0" borderId="64" xfId="0" applyFont="1" applyBorder="1">
      <alignment vertical="center"/>
    </xf>
    <xf numFmtId="0" fontId="0" fillId="0" borderId="0" xfId="0" applyFont="1" applyBorder="1">
      <alignment vertical="center"/>
    </xf>
    <xf numFmtId="38" fontId="5" fillId="3" borderId="39" xfId="1" applyFont="1" applyFill="1" applyBorder="1">
      <alignment vertical="center"/>
    </xf>
    <xf numFmtId="38" fontId="0" fillId="3" borderId="26" xfId="1" applyFont="1" applyFill="1" applyBorder="1">
      <alignment vertical="center"/>
    </xf>
    <xf numFmtId="0" fontId="0" fillId="3" borderId="25" xfId="0" applyFont="1" applyFill="1" applyBorder="1" applyAlignment="1">
      <alignment horizontal="distributed" vertical="center" shrinkToFit="1"/>
    </xf>
    <xf numFmtId="177" fontId="0" fillId="3" borderId="25" xfId="0" applyNumberFormat="1" applyFont="1" applyFill="1" applyBorder="1" applyAlignment="1">
      <alignment horizontal="center" vertical="center"/>
    </xf>
    <xf numFmtId="177" fontId="5" fillId="4" borderId="55" xfId="0" applyNumberFormat="1" applyFont="1" applyFill="1" applyBorder="1">
      <alignment vertical="center"/>
    </xf>
    <xf numFmtId="0" fontId="5" fillId="0" borderId="0" xfId="0" applyFont="1" applyFill="1" applyBorder="1" applyAlignment="1">
      <alignment vertical="center"/>
    </xf>
    <xf numFmtId="0" fontId="5" fillId="0" borderId="0" xfId="0" applyFont="1" applyFill="1">
      <alignment vertical="center"/>
    </xf>
    <xf numFmtId="0" fontId="5" fillId="0" borderId="0" xfId="0" applyFont="1" applyFill="1" applyAlignment="1">
      <alignment vertical="center" wrapText="1"/>
    </xf>
    <xf numFmtId="0" fontId="4" fillId="0" borderId="0" xfId="0" applyFont="1" applyFill="1" applyAlignment="1">
      <alignment horizontal="center" vertical="center"/>
    </xf>
    <xf numFmtId="0" fontId="5" fillId="0" borderId="78" xfId="0" applyFont="1" applyFill="1" applyBorder="1" applyAlignment="1">
      <alignment horizontal="center" vertical="center" shrinkToFit="1"/>
    </xf>
    <xf numFmtId="0" fontId="5" fillId="0" borderId="16" xfId="0" applyFont="1" applyFill="1" applyBorder="1" applyAlignment="1">
      <alignment horizontal="center" vertical="center" shrinkToFit="1"/>
    </xf>
    <xf numFmtId="0" fontId="5" fillId="0" borderId="60" xfId="0" applyFont="1" applyFill="1" applyBorder="1" applyAlignment="1">
      <alignment horizontal="center" vertical="center" shrinkToFit="1"/>
    </xf>
    <xf numFmtId="0" fontId="5" fillId="0" borderId="65"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79" xfId="0" applyFont="1" applyFill="1" applyBorder="1" applyAlignment="1">
      <alignment horizontal="center" vertical="center"/>
    </xf>
    <xf numFmtId="0" fontId="5" fillId="0" borderId="45" xfId="0" applyFont="1" applyFill="1" applyBorder="1" applyAlignment="1">
      <alignment horizontal="center" vertical="center"/>
    </xf>
    <xf numFmtId="0" fontId="5" fillId="0" borderId="15" xfId="0" applyFont="1" applyFill="1" applyBorder="1" applyAlignment="1">
      <alignment horizontal="center" vertical="center" wrapText="1"/>
    </xf>
    <xf numFmtId="0" fontId="5" fillId="0" borderId="37" xfId="0" applyFont="1" applyFill="1" applyBorder="1" applyAlignment="1">
      <alignment horizontal="center" vertical="center"/>
    </xf>
    <xf numFmtId="0" fontId="5" fillId="0" borderId="55" xfId="0" applyFont="1" applyFill="1" applyBorder="1" applyAlignment="1">
      <alignment horizontal="center" vertical="center" wrapText="1"/>
    </xf>
    <xf numFmtId="0" fontId="5" fillId="0" borderId="6" xfId="0" applyFont="1" applyFill="1" applyBorder="1" applyAlignment="1">
      <alignment horizontal="center" vertical="center"/>
    </xf>
    <xf numFmtId="0" fontId="5" fillId="0" borderId="63" xfId="0" applyFont="1" applyFill="1" applyBorder="1" applyAlignment="1">
      <alignment horizontal="center" vertical="center"/>
    </xf>
    <xf numFmtId="0" fontId="5" fillId="0" borderId="77" xfId="0" applyFont="1" applyFill="1" applyBorder="1" applyAlignment="1">
      <alignment horizontal="center" vertical="center" wrapText="1"/>
    </xf>
    <xf numFmtId="0" fontId="5" fillId="0" borderId="80" xfId="0" applyFont="1" applyFill="1" applyBorder="1" applyAlignment="1">
      <alignment vertical="center" wrapText="1"/>
    </xf>
    <xf numFmtId="0" fontId="5" fillId="0" borderId="81" xfId="0" applyFont="1" applyFill="1" applyBorder="1" applyAlignment="1">
      <alignment vertical="center" wrapText="1"/>
    </xf>
    <xf numFmtId="0" fontId="5" fillId="0" borderId="82" xfId="0" applyFont="1" applyFill="1" applyBorder="1" applyAlignment="1">
      <alignment vertical="center" wrapText="1"/>
    </xf>
    <xf numFmtId="0" fontId="5" fillId="0" borderId="64" xfId="0" applyFont="1" applyFill="1" applyBorder="1" applyAlignment="1">
      <alignment vertical="center" wrapText="1"/>
    </xf>
    <xf numFmtId="0" fontId="5" fillId="0" borderId="8" xfId="0" applyFont="1" applyFill="1" applyBorder="1" applyAlignment="1">
      <alignment vertical="center" wrapText="1"/>
    </xf>
    <xf numFmtId="0" fontId="5" fillId="0" borderId="29" xfId="0" applyFont="1" applyFill="1" applyBorder="1" applyAlignment="1">
      <alignment vertical="center" wrapText="1"/>
    </xf>
    <xf numFmtId="0" fontId="5" fillId="0" borderId="2" xfId="0" applyFont="1" applyFill="1" applyBorder="1" applyAlignment="1">
      <alignment vertical="center" wrapText="1"/>
    </xf>
    <xf numFmtId="49" fontId="0" fillId="0" borderId="0" xfId="0" applyNumberFormat="1" applyFont="1" applyFill="1" applyAlignment="1">
      <alignment horizontal="center" vertical="center"/>
    </xf>
    <xf numFmtId="0" fontId="5" fillId="0" borderId="83" xfId="0" applyFont="1" applyFill="1" applyBorder="1" applyAlignment="1">
      <alignment horizontal="center" vertical="center"/>
    </xf>
    <xf numFmtId="0" fontId="5" fillId="0" borderId="84" xfId="0" applyFont="1" applyFill="1" applyBorder="1" applyAlignment="1">
      <alignment horizontal="center" vertical="center"/>
    </xf>
    <xf numFmtId="6" fontId="5" fillId="0" borderId="75" xfId="2" applyFont="1" applyFill="1" applyBorder="1" applyAlignment="1">
      <alignment horizontal="center" vertical="center"/>
    </xf>
    <xf numFmtId="6" fontId="5" fillId="0" borderId="80" xfId="2" applyFont="1" applyFill="1" applyBorder="1" applyAlignment="1">
      <alignment horizontal="center" vertical="center"/>
    </xf>
    <xf numFmtId="6" fontId="5" fillId="0" borderId="12" xfId="2" applyFont="1" applyFill="1" applyBorder="1" applyAlignment="1">
      <alignment horizontal="center" vertical="center"/>
    </xf>
    <xf numFmtId="6" fontId="5" fillId="0" borderId="13" xfId="2" applyFont="1" applyFill="1" applyBorder="1" applyAlignment="1">
      <alignment horizontal="center" vertical="center"/>
    </xf>
    <xf numFmtId="0" fontId="0" fillId="0" borderId="47" xfId="0" applyFont="1" applyFill="1" applyBorder="1" applyAlignment="1">
      <alignment horizontal="center" vertical="center" wrapText="1"/>
    </xf>
    <xf numFmtId="0" fontId="0" fillId="0" borderId="31" xfId="0" applyFont="1" applyFill="1" applyBorder="1" applyAlignment="1">
      <alignment horizontal="center" vertical="center" wrapText="1"/>
    </xf>
    <xf numFmtId="0" fontId="0" fillId="0" borderId="38" xfId="0" applyFont="1" applyFill="1" applyBorder="1" applyAlignment="1">
      <alignment horizontal="center" vertical="center" wrapText="1"/>
    </xf>
    <xf numFmtId="0" fontId="0" fillId="0" borderId="47" xfId="0" applyFont="1" applyFill="1" applyBorder="1" applyAlignment="1">
      <alignment horizontal="center" vertical="center"/>
    </xf>
    <xf numFmtId="0" fontId="0" fillId="0" borderId="31" xfId="0" applyFont="1" applyFill="1" applyBorder="1" applyAlignment="1">
      <alignment horizontal="center" vertical="center"/>
    </xf>
    <xf numFmtId="0" fontId="5" fillId="0" borderId="74" xfId="0" applyFont="1" applyFill="1" applyBorder="1" applyAlignment="1">
      <alignment horizontal="center" vertical="center"/>
    </xf>
    <xf numFmtId="0" fontId="5" fillId="0" borderId="75" xfId="0" applyFont="1" applyFill="1" applyBorder="1" applyAlignment="1">
      <alignment horizontal="center" vertical="center"/>
    </xf>
    <xf numFmtId="0" fontId="0" fillId="0" borderId="76" xfId="0" applyFont="1" applyFill="1" applyBorder="1" applyAlignment="1">
      <alignment horizontal="center" vertical="center"/>
    </xf>
    <xf numFmtId="0" fontId="5" fillId="0" borderId="77" xfId="0" applyFont="1" applyFill="1" applyBorder="1" applyAlignment="1">
      <alignment horizontal="center" vertical="center"/>
    </xf>
    <xf numFmtId="0" fontId="0" fillId="0" borderId="53" xfId="0" applyFont="1" applyFill="1" applyBorder="1" applyAlignment="1">
      <alignment horizontal="center" vertical="center" wrapText="1"/>
    </xf>
    <xf numFmtId="0" fontId="0" fillId="0" borderId="46"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85" xfId="0" applyFont="1" applyBorder="1" applyAlignment="1">
      <alignment horizontal="center" vertical="center"/>
    </xf>
    <xf numFmtId="0" fontId="0" fillId="0" borderId="86" xfId="0" applyFont="1" applyBorder="1" applyAlignment="1">
      <alignment horizontal="center" vertical="center"/>
    </xf>
    <xf numFmtId="6" fontId="0" fillId="0" borderId="87" xfId="2" applyFont="1" applyBorder="1" applyAlignment="1">
      <alignment horizontal="center" vertical="center"/>
    </xf>
    <xf numFmtId="6" fontId="0" fillId="0" borderId="88" xfId="2" applyFont="1" applyBorder="1" applyAlignment="1">
      <alignment horizontal="center" vertical="center"/>
    </xf>
    <xf numFmtId="0" fontId="4" fillId="0" borderId="0" xfId="0" applyFont="1" applyAlignment="1">
      <alignment horizontal="center" vertical="center"/>
    </xf>
    <xf numFmtId="0" fontId="0" fillId="0" borderId="77" xfId="0" applyFont="1" applyBorder="1" applyAlignment="1">
      <alignment horizontal="center" vertical="center"/>
    </xf>
    <xf numFmtId="0" fontId="0" fillId="0" borderId="75" xfId="0" applyFont="1" applyBorder="1" applyAlignment="1">
      <alignment horizontal="center" vertical="center"/>
    </xf>
    <xf numFmtId="0" fontId="0" fillId="0" borderId="74" xfId="0" applyFont="1" applyBorder="1" applyAlignment="1">
      <alignment horizontal="center" vertical="center"/>
    </xf>
    <xf numFmtId="0" fontId="0" fillId="0" borderId="76" xfId="0" applyFont="1" applyBorder="1" applyAlignment="1">
      <alignment horizontal="center" vertical="center"/>
    </xf>
    <xf numFmtId="0" fontId="0" fillId="0" borderId="47" xfId="0" applyFont="1" applyBorder="1" applyAlignment="1">
      <alignment horizontal="center" vertical="center"/>
    </xf>
    <xf numFmtId="0" fontId="0" fillId="0" borderId="64" xfId="0" applyFont="1" applyBorder="1" applyAlignment="1">
      <alignment horizontal="center" vertical="center"/>
    </xf>
    <xf numFmtId="0" fontId="0" fillId="0" borderId="72" xfId="0" applyFont="1" applyBorder="1" applyAlignment="1">
      <alignment horizontal="center" vertical="center"/>
    </xf>
    <xf numFmtId="0" fontId="0" fillId="0" borderId="87" xfId="0" applyFont="1" applyBorder="1" applyAlignment="1">
      <alignment horizontal="center" vertical="center"/>
    </xf>
    <xf numFmtId="0" fontId="0" fillId="0" borderId="88" xfId="0" applyFont="1" applyBorder="1" applyAlignment="1">
      <alignment horizontal="center" vertical="center"/>
    </xf>
    <xf numFmtId="177" fontId="0" fillId="2" borderId="95" xfId="0" applyNumberFormat="1" applyFont="1" applyFill="1" applyBorder="1" applyAlignment="1">
      <alignment horizontal="center" vertical="center"/>
    </xf>
    <xf numFmtId="177" fontId="0" fillId="2" borderId="96" xfId="0" applyNumberFormat="1" applyFont="1" applyFill="1" applyBorder="1" applyAlignment="1">
      <alignment horizontal="center" vertical="center"/>
    </xf>
    <xf numFmtId="0" fontId="0" fillId="2" borderId="95" xfId="0" applyFont="1" applyFill="1" applyBorder="1" applyAlignment="1">
      <alignment horizontal="center" vertical="center" shrinkToFit="1"/>
    </xf>
    <xf numFmtId="0" fontId="0" fillId="2" borderId="96" xfId="0" applyFont="1" applyFill="1" applyBorder="1" applyAlignment="1">
      <alignment horizontal="center" vertical="center" shrinkToFit="1"/>
    </xf>
  </cellXfs>
  <cellStyles count="3">
    <cellStyle name="桁区切り" xfId="1" builtinId="6"/>
    <cellStyle name="通貨" xfId="2"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430695</xdr:colOff>
      <xdr:row>2</xdr:row>
      <xdr:rowOff>223631</xdr:rowOff>
    </xdr:from>
    <xdr:to>
      <xdr:col>7</xdr:col>
      <xdr:colOff>17318</xdr:colOff>
      <xdr:row>53</xdr:row>
      <xdr:rowOff>1</xdr:rowOff>
    </xdr:to>
    <xdr:sp macro="" textlink="">
      <xdr:nvSpPr>
        <xdr:cNvPr id="2" name="正方形/長方形 1"/>
        <xdr:cNvSpPr/>
      </xdr:nvSpPr>
      <xdr:spPr>
        <a:xfrm>
          <a:off x="7123043" y="712305"/>
          <a:ext cx="978101" cy="19016870"/>
        </a:xfrm>
        <a:prstGeom prst="rect">
          <a:avLst/>
        </a:prstGeom>
        <a:noFill/>
        <a:ln w="571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Y62"/>
  <sheetViews>
    <sheetView view="pageBreakPreview" zoomScale="70" zoomScaleNormal="100" zoomScaleSheetLayoutView="70" workbookViewId="0">
      <pane xSplit="3" ySplit="6" topLeftCell="D51" activePane="bottomRight" state="frozen"/>
      <selection activeCell="H2" sqref="H2"/>
      <selection pane="topRight" activeCell="H2" sqref="H2"/>
      <selection pane="bottomLeft" activeCell="H2" sqref="H2"/>
      <selection pane="bottomRight" activeCell="G55" sqref="G55"/>
    </sheetView>
  </sheetViews>
  <sheetFormatPr defaultRowHeight="13.5"/>
  <cols>
    <col min="1" max="1" width="3.625" style="132" customWidth="1"/>
    <col min="2" max="2" width="18.625" style="132" customWidth="1"/>
    <col min="3" max="3" width="35.75" style="136" customWidth="1"/>
    <col min="4" max="4" width="24.25" style="136" customWidth="1"/>
    <col min="5" max="6" width="5.625" style="132" customWidth="1"/>
    <col min="7" max="7" width="12.625" style="132" customWidth="1"/>
    <col min="8" max="8" width="4.625" style="137" customWidth="1"/>
    <col min="9" max="9" width="12.625" style="132" customWidth="1"/>
    <col min="10" max="10" width="9" style="132"/>
    <col min="11" max="11" width="12.625" style="132" customWidth="1"/>
    <col min="12" max="12" width="4.625" style="137" customWidth="1"/>
    <col min="13" max="14" width="12.625" style="132" customWidth="1"/>
    <col min="15" max="16" width="9.5" style="132" bestFit="1" customWidth="1"/>
    <col min="17" max="17" width="0" style="132" hidden="1" customWidth="1"/>
    <col min="18" max="18" width="6.875" style="132" customWidth="1"/>
    <col min="19" max="19" width="17.125" style="132" hidden="1" customWidth="1"/>
    <col min="20" max="20" width="6.375" style="132" hidden="1" customWidth="1"/>
    <col min="21" max="21" width="33.625" style="132" hidden="1" customWidth="1"/>
    <col min="22" max="22" width="9.5" style="132" customWidth="1"/>
    <col min="23" max="16384" width="9" style="132"/>
  </cols>
  <sheetData>
    <row r="1" spans="1:25" ht="24">
      <c r="B1" s="207" t="s">
        <v>238</v>
      </c>
      <c r="C1" s="207"/>
      <c r="D1" s="207"/>
      <c r="E1" s="207"/>
      <c r="F1" s="207"/>
      <c r="G1" s="207"/>
      <c r="H1" s="207"/>
      <c r="I1" s="207"/>
      <c r="J1" s="207"/>
      <c r="K1" s="207"/>
      <c r="L1" s="207"/>
      <c r="M1" s="207"/>
      <c r="N1" s="207"/>
      <c r="O1" s="207"/>
      <c r="P1" s="207"/>
    </row>
    <row r="2" spans="1:25" s="133" customFormat="1" ht="14.25" thickBot="1">
      <c r="C2" s="134"/>
      <c r="D2" s="134"/>
      <c r="E2" s="228"/>
      <c r="F2" s="228"/>
    </row>
    <row r="3" spans="1:25" ht="18" customHeight="1" thickBot="1">
      <c r="B3" s="211" t="s">
        <v>0</v>
      </c>
      <c r="C3" s="220" t="s">
        <v>1</v>
      </c>
      <c r="D3" s="221"/>
      <c r="E3" s="229" t="s">
        <v>2</v>
      </c>
      <c r="F3" s="230"/>
      <c r="G3" s="243" t="s">
        <v>239</v>
      </c>
      <c r="H3" s="241"/>
      <c r="I3" s="241"/>
      <c r="J3" s="241"/>
      <c r="K3" s="211" t="s">
        <v>246</v>
      </c>
      <c r="L3" s="240"/>
      <c r="M3" s="241"/>
      <c r="N3" s="242"/>
      <c r="O3" s="231" t="s">
        <v>5</v>
      </c>
      <c r="P3" s="232"/>
      <c r="Q3" s="235" t="s">
        <v>80</v>
      </c>
      <c r="R3" s="244" t="s">
        <v>66</v>
      </c>
      <c r="S3" s="235" t="s">
        <v>81</v>
      </c>
      <c r="T3" s="235" t="s">
        <v>124</v>
      </c>
      <c r="U3" s="238" t="s">
        <v>82</v>
      </c>
      <c r="V3" s="115"/>
    </row>
    <row r="4" spans="1:25" ht="18.75" thickTop="1" thickBot="1">
      <c r="B4" s="212"/>
      <c r="C4" s="222"/>
      <c r="D4" s="223"/>
      <c r="E4" s="215" t="s">
        <v>52</v>
      </c>
      <c r="F4" s="217" t="s">
        <v>53</v>
      </c>
      <c r="G4" s="62" t="s">
        <v>247</v>
      </c>
      <c r="H4" s="63" t="s">
        <v>56</v>
      </c>
      <c r="I4" s="64" t="s">
        <v>248</v>
      </c>
      <c r="J4" s="65" t="s">
        <v>4</v>
      </c>
      <c r="K4" s="66" t="s">
        <v>249</v>
      </c>
      <c r="L4" s="72" t="s">
        <v>56</v>
      </c>
      <c r="M4" s="131" t="s">
        <v>250</v>
      </c>
      <c r="N4" s="68" t="s">
        <v>4</v>
      </c>
      <c r="O4" s="233"/>
      <c r="P4" s="234"/>
      <c r="Q4" s="236"/>
      <c r="R4" s="245"/>
      <c r="S4" s="236"/>
      <c r="T4" s="236"/>
      <c r="U4" s="239"/>
      <c r="V4" s="115"/>
    </row>
    <row r="5" spans="1:25" ht="18.75" thickTop="1" thickBot="1">
      <c r="B5" s="213"/>
      <c r="C5" s="224"/>
      <c r="D5" s="225"/>
      <c r="E5" s="216"/>
      <c r="F5" s="218"/>
      <c r="G5" s="69" t="s">
        <v>3</v>
      </c>
      <c r="H5" s="70"/>
      <c r="I5" s="71" t="s">
        <v>3</v>
      </c>
      <c r="J5" s="72" t="s">
        <v>63</v>
      </c>
      <c r="K5" s="73" t="s">
        <v>3</v>
      </c>
      <c r="L5" s="72"/>
      <c r="M5" s="70" t="s">
        <v>3</v>
      </c>
      <c r="N5" s="67" t="s">
        <v>63</v>
      </c>
      <c r="O5" s="74" t="s">
        <v>63</v>
      </c>
      <c r="P5" s="67" t="s">
        <v>63</v>
      </c>
      <c r="Q5" s="236"/>
      <c r="R5" s="245"/>
      <c r="S5" s="236"/>
      <c r="T5" s="236"/>
      <c r="U5" s="239"/>
      <c r="V5" s="115"/>
    </row>
    <row r="6" spans="1:25" ht="18" thickBot="1">
      <c r="B6" s="214"/>
      <c r="C6" s="226"/>
      <c r="D6" s="227"/>
      <c r="E6" s="216"/>
      <c r="F6" s="219"/>
      <c r="G6" s="75" t="s">
        <v>67</v>
      </c>
      <c r="H6" s="76" t="s">
        <v>57</v>
      </c>
      <c r="I6" s="77" t="s">
        <v>68</v>
      </c>
      <c r="J6" s="78" t="s">
        <v>69</v>
      </c>
      <c r="K6" s="112" t="s">
        <v>70</v>
      </c>
      <c r="L6" s="78" t="s">
        <v>57</v>
      </c>
      <c r="M6" s="76" t="s">
        <v>71</v>
      </c>
      <c r="N6" s="79" t="s">
        <v>78</v>
      </c>
      <c r="O6" s="77" t="s">
        <v>72</v>
      </c>
      <c r="P6" s="79" t="s">
        <v>73</v>
      </c>
      <c r="Q6" s="237"/>
      <c r="R6" s="246"/>
      <c r="S6" s="237"/>
      <c r="T6" s="237"/>
      <c r="U6" s="239"/>
      <c r="V6" s="72"/>
      <c r="X6" s="132" t="s">
        <v>237</v>
      </c>
    </row>
    <row r="7" spans="1:25" ht="30.75" customHeight="1">
      <c r="A7" s="132">
        <v>1</v>
      </c>
      <c r="B7" s="80" t="s">
        <v>6</v>
      </c>
      <c r="C7" s="81" t="s">
        <v>174</v>
      </c>
      <c r="D7" s="48" t="s">
        <v>175</v>
      </c>
      <c r="E7" s="82" t="s">
        <v>90</v>
      </c>
      <c r="F7" s="83"/>
      <c r="G7" s="199">
        <f>ROUND(I7/((J7/100)+1),0)</f>
        <v>805000</v>
      </c>
      <c r="H7" s="21">
        <f>_xlfn.RANK.EQ(G7,$X$7:$X$49,0)</f>
        <v>1</v>
      </c>
      <c r="I7" s="22">
        <v>805000</v>
      </c>
      <c r="J7" s="23">
        <v>0</v>
      </c>
      <c r="K7" s="24">
        <f>ROUND(M7/((N7/100)+1),0)</f>
        <v>707000</v>
      </c>
      <c r="L7" s="119">
        <f>_xlfn.RANK.EQ(K7,$Y$7:$Y$49,0)</f>
        <v>1</v>
      </c>
      <c r="M7" s="22">
        <v>707000</v>
      </c>
      <c r="N7" s="124">
        <v>0</v>
      </c>
      <c r="O7" s="26">
        <f>ROUND((G7/K7-1)*100,1)</f>
        <v>13.9</v>
      </c>
      <c r="P7" s="25">
        <f>ROUND((I7/M7-1)*100,1)</f>
        <v>13.9</v>
      </c>
      <c r="Q7" s="27"/>
      <c r="R7" s="28"/>
      <c r="S7" s="17" t="s">
        <v>111</v>
      </c>
      <c r="T7" s="19">
        <v>1</v>
      </c>
      <c r="U7" s="29" t="s">
        <v>137</v>
      </c>
      <c r="V7" s="116"/>
      <c r="W7" s="132" t="s">
        <v>6</v>
      </c>
      <c r="X7" s="132">
        <f>INDEX($G$7:$G$53,MATCH(W7,$B$7:$B$53,0))</f>
        <v>805000</v>
      </c>
      <c r="Y7" s="132">
        <f>INDEX($K$7:$K$53,MATCH(W7,$B$7:$B$53,0))</f>
        <v>707000</v>
      </c>
    </row>
    <row r="8" spans="1:25" ht="30.75" customHeight="1">
      <c r="A8" s="132">
        <v>2</v>
      </c>
      <c r="B8" s="84" t="s">
        <v>7</v>
      </c>
      <c r="C8" s="85" t="s">
        <v>176</v>
      </c>
      <c r="D8" s="48" t="s">
        <v>177</v>
      </c>
      <c r="E8" s="86" t="s">
        <v>90</v>
      </c>
      <c r="F8" s="113"/>
      <c r="G8" s="13">
        <f t="shared" ref="G8:G53" si="0">ROUND(I8/((J8/100)+1),0)</f>
        <v>37800</v>
      </c>
      <c r="H8" s="30">
        <f>_xlfn.RANK.EQ(G8,$X$7:$X$49,0)</f>
        <v>6</v>
      </c>
      <c r="I8" s="14">
        <v>37800</v>
      </c>
      <c r="J8" s="31">
        <v>0</v>
      </c>
      <c r="K8" s="118">
        <f t="shared" ref="K8:K53" si="1">ROUND(M8/((N8/100)+1),0)</f>
        <v>38400</v>
      </c>
      <c r="L8" s="120">
        <f t="shared" ref="L8" si="2">_xlfn.RANK.EQ(K8,$Y$7:$Y$49,0)</f>
        <v>6</v>
      </c>
      <c r="M8" s="129">
        <v>38400</v>
      </c>
      <c r="N8" s="125">
        <v>0</v>
      </c>
      <c r="O8" s="11">
        <f t="shared" ref="O8:O53" si="3">ROUND((G8/K8-1)*100,1)</f>
        <v>-1.6</v>
      </c>
      <c r="P8" s="12">
        <f t="shared" ref="P8:P53" si="4">ROUND((I8/M8-1)*100,1)</f>
        <v>-1.6</v>
      </c>
      <c r="Q8" s="15" t="s">
        <v>84</v>
      </c>
      <c r="R8" s="32" t="s">
        <v>170</v>
      </c>
      <c r="S8" s="18" t="s">
        <v>112</v>
      </c>
      <c r="T8" s="20">
        <v>0.93525179856115104</v>
      </c>
      <c r="U8" s="33" t="s">
        <v>138</v>
      </c>
      <c r="V8" s="116"/>
      <c r="W8" s="132" t="s">
        <v>7</v>
      </c>
      <c r="X8" s="132">
        <f t="shared" ref="X8:X49" si="5">INDEX($G$7:$G$53,MATCH(W8,$B$7:$B$53,0))</f>
        <v>37800</v>
      </c>
      <c r="Y8" s="132">
        <f t="shared" ref="Y8:Y49" si="6">INDEX($K$7:$K$53,MATCH(W8,$B$7:$B$53,0))</f>
        <v>38400</v>
      </c>
    </row>
    <row r="9" spans="1:25" s="135" customFormat="1" ht="30.75" customHeight="1">
      <c r="A9" s="132"/>
      <c r="B9" s="94" t="s">
        <v>228</v>
      </c>
      <c r="C9" s="95" t="s">
        <v>231</v>
      </c>
      <c r="D9" s="96" t="s">
        <v>232</v>
      </c>
      <c r="E9" s="97" t="s">
        <v>90</v>
      </c>
      <c r="F9" s="98"/>
      <c r="G9" s="99"/>
      <c r="H9" s="100"/>
      <c r="I9" s="101"/>
      <c r="J9" s="102"/>
      <c r="K9" s="103">
        <f t="shared" si="1"/>
        <v>30792</v>
      </c>
      <c r="L9" s="121"/>
      <c r="M9" s="130">
        <v>30792</v>
      </c>
      <c r="N9" s="126">
        <v>0</v>
      </c>
      <c r="O9" s="105">
        <f>ROUND((G8/K9-1)*100,1)</f>
        <v>22.8</v>
      </c>
      <c r="P9" s="104">
        <f>ROUND((I8/M9-1)*100,1)</f>
        <v>22.8</v>
      </c>
      <c r="Q9" s="106"/>
      <c r="R9" s="107"/>
      <c r="S9" s="108"/>
      <c r="T9" s="109"/>
      <c r="U9" s="110"/>
      <c r="V9" s="117"/>
      <c r="W9" s="135" t="s">
        <v>8</v>
      </c>
      <c r="X9" s="132">
        <f t="shared" si="5"/>
        <v>26284</v>
      </c>
      <c r="Y9" s="132">
        <f t="shared" si="6"/>
        <v>27984</v>
      </c>
    </row>
    <row r="10" spans="1:25" ht="30.75" customHeight="1">
      <c r="A10" s="132">
        <v>3</v>
      </c>
      <c r="B10" s="84" t="s">
        <v>8</v>
      </c>
      <c r="C10" s="85" t="s">
        <v>165</v>
      </c>
      <c r="D10" s="48" t="s">
        <v>178</v>
      </c>
      <c r="E10" s="86" t="s">
        <v>90</v>
      </c>
      <c r="F10" s="113"/>
      <c r="G10" s="13">
        <f t="shared" si="0"/>
        <v>26284</v>
      </c>
      <c r="H10" s="30">
        <f t="shared" ref="H10:H26" si="7">_xlfn.RANK.EQ(G10,$X$7:$X$49,0)</f>
        <v>13</v>
      </c>
      <c r="I10" s="14">
        <v>26100</v>
      </c>
      <c r="J10" s="31">
        <v>-0.7</v>
      </c>
      <c r="K10" s="10">
        <f t="shared" si="1"/>
        <v>27984</v>
      </c>
      <c r="L10" s="120">
        <f t="shared" ref="L10:L26" si="8">_xlfn.RANK.EQ(K10,$Y$7:$Y$49,0)</f>
        <v>13</v>
      </c>
      <c r="M10" s="14">
        <v>27900</v>
      </c>
      <c r="N10" s="125">
        <v>-0.3</v>
      </c>
      <c r="O10" s="11">
        <f t="shared" si="3"/>
        <v>-6.1</v>
      </c>
      <c r="P10" s="12">
        <f t="shared" si="4"/>
        <v>-6.5</v>
      </c>
      <c r="Q10" s="15" t="s">
        <v>83</v>
      </c>
      <c r="R10" s="32"/>
      <c r="S10" s="18" t="s">
        <v>112</v>
      </c>
      <c r="T10" s="20">
        <v>1.2136752136752136</v>
      </c>
      <c r="U10" s="33" t="s">
        <v>139</v>
      </c>
      <c r="V10" s="116"/>
      <c r="W10" s="132" t="s">
        <v>9</v>
      </c>
      <c r="X10" s="132">
        <f t="shared" si="5"/>
        <v>19086</v>
      </c>
      <c r="Y10" s="132">
        <f t="shared" si="6"/>
        <v>21200</v>
      </c>
    </row>
    <row r="11" spans="1:25" ht="30.75" customHeight="1">
      <c r="A11" s="132">
        <v>4</v>
      </c>
      <c r="B11" s="84" t="s">
        <v>9</v>
      </c>
      <c r="C11" s="85" t="s">
        <v>179</v>
      </c>
      <c r="D11" s="48" t="s">
        <v>180</v>
      </c>
      <c r="E11" s="86" t="s">
        <v>90</v>
      </c>
      <c r="F11" s="113"/>
      <c r="G11" s="13">
        <f t="shared" si="0"/>
        <v>19086</v>
      </c>
      <c r="H11" s="30">
        <f t="shared" si="7"/>
        <v>25</v>
      </c>
      <c r="I11" s="14">
        <v>18800</v>
      </c>
      <c r="J11" s="31">
        <v>-1.5</v>
      </c>
      <c r="K11" s="10">
        <f t="shared" si="1"/>
        <v>21200</v>
      </c>
      <c r="L11" s="120">
        <f t="shared" si="8"/>
        <v>23</v>
      </c>
      <c r="M11" s="14">
        <v>21200</v>
      </c>
      <c r="N11" s="125">
        <v>0</v>
      </c>
      <c r="O11" s="11">
        <f t="shared" si="3"/>
        <v>-10</v>
      </c>
      <c r="P11" s="12">
        <f t="shared" si="4"/>
        <v>-11.3</v>
      </c>
      <c r="Q11" s="15"/>
      <c r="R11" s="34"/>
      <c r="S11" s="18" t="s">
        <v>113</v>
      </c>
      <c r="T11" s="20">
        <v>1.2566844919786095</v>
      </c>
      <c r="U11" s="33" t="s">
        <v>140</v>
      </c>
      <c r="V11" s="116"/>
      <c r="W11" s="132" t="s">
        <v>10</v>
      </c>
      <c r="X11" s="132">
        <f t="shared" si="5"/>
        <v>24155</v>
      </c>
      <c r="Y11" s="132">
        <f t="shared" si="6"/>
        <v>25970</v>
      </c>
    </row>
    <row r="12" spans="1:25" ht="30.75" customHeight="1">
      <c r="A12" s="132">
        <v>5</v>
      </c>
      <c r="B12" s="84" t="s">
        <v>10</v>
      </c>
      <c r="C12" s="85" t="s">
        <v>181</v>
      </c>
      <c r="D12" s="48" t="s">
        <v>182</v>
      </c>
      <c r="E12" s="86" t="s">
        <v>90</v>
      </c>
      <c r="F12" s="113"/>
      <c r="G12" s="13">
        <f t="shared" si="0"/>
        <v>24155</v>
      </c>
      <c r="H12" s="30">
        <f t="shared" si="7"/>
        <v>16</v>
      </c>
      <c r="I12" s="14">
        <v>24010</v>
      </c>
      <c r="J12" s="31">
        <v>-0.6</v>
      </c>
      <c r="K12" s="10">
        <f t="shared" si="1"/>
        <v>25970</v>
      </c>
      <c r="L12" s="120">
        <f t="shared" si="8"/>
        <v>16</v>
      </c>
      <c r="M12" s="14">
        <v>25480</v>
      </c>
      <c r="N12" s="125">
        <v>-1.8867924528301883</v>
      </c>
      <c r="O12" s="11">
        <f t="shared" si="3"/>
        <v>-7</v>
      </c>
      <c r="P12" s="12">
        <f t="shared" si="4"/>
        <v>-5.8</v>
      </c>
      <c r="Q12" s="15" t="s">
        <v>85</v>
      </c>
      <c r="R12" s="34"/>
      <c r="S12" s="18" t="s">
        <v>112</v>
      </c>
      <c r="T12" s="20">
        <v>1.2635658914728682</v>
      </c>
      <c r="U12" s="33" t="s">
        <v>125</v>
      </c>
      <c r="V12" s="116"/>
      <c r="W12" s="132" t="s">
        <v>11</v>
      </c>
      <c r="X12" s="132">
        <f t="shared" si="5"/>
        <v>31190</v>
      </c>
      <c r="Y12" s="132">
        <f t="shared" si="6"/>
        <v>32064</v>
      </c>
    </row>
    <row r="13" spans="1:25" ht="30.75" customHeight="1">
      <c r="A13" s="132">
        <v>6</v>
      </c>
      <c r="B13" s="84" t="s">
        <v>11</v>
      </c>
      <c r="C13" s="85" t="s">
        <v>166</v>
      </c>
      <c r="D13" s="48" t="s">
        <v>183</v>
      </c>
      <c r="E13" s="86" t="s">
        <v>90</v>
      </c>
      <c r="F13" s="113"/>
      <c r="G13" s="13">
        <f t="shared" si="0"/>
        <v>31190</v>
      </c>
      <c r="H13" s="30">
        <f t="shared" si="7"/>
        <v>11</v>
      </c>
      <c r="I13" s="14">
        <v>30816</v>
      </c>
      <c r="J13" s="31">
        <v>-1.2</v>
      </c>
      <c r="K13" s="10">
        <f t="shared" si="1"/>
        <v>32064</v>
      </c>
      <c r="L13" s="120">
        <f t="shared" si="8"/>
        <v>11</v>
      </c>
      <c r="M13" s="14">
        <v>32064</v>
      </c>
      <c r="N13" s="125">
        <v>0</v>
      </c>
      <c r="O13" s="11">
        <f t="shared" si="3"/>
        <v>-2.7</v>
      </c>
      <c r="P13" s="12">
        <f t="shared" si="4"/>
        <v>-3.9</v>
      </c>
      <c r="Q13" s="15"/>
      <c r="R13" s="32"/>
      <c r="S13" s="18" t="s">
        <v>114</v>
      </c>
      <c r="T13" s="20">
        <v>1</v>
      </c>
      <c r="U13" s="33" t="s">
        <v>141</v>
      </c>
      <c r="V13" s="116"/>
      <c r="W13" s="132" t="s">
        <v>12</v>
      </c>
      <c r="X13" s="132">
        <f t="shared" si="5"/>
        <v>35988</v>
      </c>
      <c r="Y13" s="132">
        <f t="shared" si="6"/>
        <v>38300</v>
      </c>
    </row>
    <row r="14" spans="1:25" ht="30.75" customHeight="1">
      <c r="A14" s="132">
        <v>7</v>
      </c>
      <c r="B14" s="84" t="s">
        <v>12</v>
      </c>
      <c r="C14" s="85" t="s">
        <v>91</v>
      </c>
      <c r="D14" s="48" t="s">
        <v>184</v>
      </c>
      <c r="E14" s="86" t="s">
        <v>90</v>
      </c>
      <c r="F14" s="113" t="s">
        <v>109</v>
      </c>
      <c r="G14" s="13">
        <f t="shared" si="0"/>
        <v>35988</v>
      </c>
      <c r="H14" s="30">
        <f t="shared" si="7"/>
        <v>8</v>
      </c>
      <c r="I14" s="14">
        <v>35700</v>
      </c>
      <c r="J14" s="31">
        <v>-0.8</v>
      </c>
      <c r="K14" s="10">
        <f t="shared" si="1"/>
        <v>38300</v>
      </c>
      <c r="L14" s="120">
        <f t="shared" si="8"/>
        <v>7</v>
      </c>
      <c r="M14" s="14">
        <v>37600</v>
      </c>
      <c r="N14" s="125">
        <v>-1.8276762402088753</v>
      </c>
      <c r="O14" s="11">
        <f t="shared" si="3"/>
        <v>-6</v>
      </c>
      <c r="P14" s="12">
        <f t="shared" si="4"/>
        <v>-5.0999999999999996</v>
      </c>
      <c r="Q14" s="15"/>
      <c r="R14" s="32"/>
      <c r="S14" s="18" t="s">
        <v>112</v>
      </c>
      <c r="T14" s="20">
        <v>1.1719745222929936</v>
      </c>
      <c r="U14" s="33" t="s">
        <v>142</v>
      </c>
      <c r="V14" s="116"/>
      <c r="W14" s="132" t="s">
        <v>13</v>
      </c>
      <c r="X14" s="132">
        <f t="shared" si="5"/>
        <v>20232</v>
      </c>
      <c r="Y14" s="132">
        <f t="shared" si="6"/>
        <v>22205</v>
      </c>
    </row>
    <row r="15" spans="1:25" ht="30.75" customHeight="1">
      <c r="A15" s="132">
        <v>8</v>
      </c>
      <c r="B15" s="84" t="s">
        <v>13</v>
      </c>
      <c r="C15" s="85" t="s">
        <v>185</v>
      </c>
      <c r="D15" s="48" t="s">
        <v>186</v>
      </c>
      <c r="E15" s="86" t="s">
        <v>90</v>
      </c>
      <c r="F15" s="113"/>
      <c r="G15" s="13">
        <f t="shared" si="0"/>
        <v>20232</v>
      </c>
      <c r="H15" s="30">
        <f t="shared" si="7"/>
        <v>20</v>
      </c>
      <c r="I15" s="14">
        <v>20030</v>
      </c>
      <c r="J15" s="31">
        <v>-1</v>
      </c>
      <c r="K15" s="10">
        <f t="shared" si="1"/>
        <v>22205</v>
      </c>
      <c r="L15" s="120">
        <f t="shared" si="8"/>
        <v>20</v>
      </c>
      <c r="M15" s="14">
        <v>21850</v>
      </c>
      <c r="N15" s="125">
        <v>-1.5999999999999903</v>
      </c>
      <c r="O15" s="11">
        <f t="shared" si="3"/>
        <v>-8.9</v>
      </c>
      <c r="P15" s="12">
        <f t="shared" si="4"/>
        <v>-8.3000000000000007</v>
      </c>
      <c r="Q15" s="15" t="s">
        <v>76</v>
      </c>
      <c r="R15" s="32"/>
      <c r="S15" s="18" t="s">
        <v>112</v>
      </c>
      <c r="T15" s="20">
        <v>0.9621749408983451</v>
      </c>
      <c r="U15" s="33" t="s">
        <v>143</v>
      </c>
      <c r="V15" s="116"/>
      <c r="W15" s="132" t="s">
        <v>14</v>
      </c>
      <c r="X15" s="132">
        <f t="shared" si="5"/>
        <v>64777</v>
      </c>
      <c r="Y15" s="132">
        <f t="shared" si="6"/>
        <v>68589</v>
      </c>
    </row>
    <row r="16" spans="1:25" ht="30.75" customHeight="1">
      <c r="A16" s="132">
        <v>9</v>
      </c>
      <c r="B16" s="84" t="s">
        <v>14</v>
      </c>
      <c r="C16" s="85" t="s">
        <v>187</v>
      </c>
      <c r="D16" s="48" t="s">
        <v>180</v>
      </c>
      <c r="E16" s="86" t="s">
        <v>90</v>
      </c>
      <c r="F16" s="113"/>
      <c r="G16" s="13">
        <f t="shared" si="0"/>
        <v>64777</v>
      </c>
      <c r="H16" s="30">
        <f t="shared" si="7"/>
        <v>3</v>
      </c>
      <c r="I16" s="14">
        <v>64000</v>
      </c>
      <c r="J16" s="31">
        <v>-1.2</v>
      </c>
      <c r="K16" s="10">
        <f t="shared" si="1"/>
        <v>68589</v>
      </c>
      <c r="L16" s="120">
        <f t="shared" si="8"/>
        <v>3</v>
      </c>
      <c r="M16" s="14">
        <v>68109</v>
      </c>
      <c r="N16" s="125">
        <v>-0.70000000000000062</v>
      </c>
      <c r="O16" s="11">
        <f t="shared" si="3"/>
        <v>-5.6</v>
      </c>
      <c r="P16" s="12">
        <f t="shared" si="4"/>
        <v>-6</v>
      </c>
      <c r="Q16" s="15" t="s">
        <v>74</v>
      </c>
      <c r="R16" s="32"/>
      <c r="S16" s="18" t="s">
        <v>112</v>
      </c>
      <c r="T16" s="20">
        <v>1.2380952380952381</v>
      </c>
      <c r="U16" s="33" t="s">
        <v>126</v>
      </c>
      <c r="V16" s="116"/>
      <c r="W16" s="132" t="s">
        <v>15</v>
      </c>
      <c r="X16" s="132">
        <f t="shared" si="5"/>
        <v>36835</v>
      </c>
      <c r="Y16" s="132">
        <f t="shared" si="6"/>
        <v>37822</v>
      </c>
    </row>
    <row r="17" spans="1:25" ht="30.75" customHeight="1">
      <c r="A17" s="132">
        <v>10</v>
      </c>
      <c r="B17" s="84" t="s">
        <v>15</v>
      </c>
      <c r="C17" s="85" t="s">
        <v>188</v>
      </c>
      <c r="D17" s="48" t="s">
        <v>189</v>
      </c>
      <c r="E17" s="86" t="s">
        <v>90</v>
      </c>
      <c r="F17" s="113"/>
      <c r="G17" s="13">
        <f t="shared" si="0"/>
        <v>36835</v>
      </c>
      <c r="H17" s="30">
        <f t="shared" si="7"/>
        <v>7</v>
      </c>
      <c r="I17" s="14">
        <v>36688</v>
      </c>
      <c r="J17" s="31">
        <v>-0.4</v>
      </c>
      <c r="K17" s="10">
        <f t="shared" si="1"/>
        <v>37822</v>
      </c>
      <c r="L17" s="120">
        <f t="shared" si="8"/>
        <v>8</v>
      </c>
      <c r="M17" s="14">
        <v>37482</v>
      </c>
      <c r="N17" s="125">
        <v>-0.9</v>
      </c>
      <c r="O17" s="11">
        <f t="shared" si="3"/>
        <v>-2.6</v>
      </c>
      <c r="P17" s="12">
        <f t="shared" si="4"/>
        <v>-2.1</v>
      </c>
      <c r="Q17" s="15" t="s">
        <v>64</v>
      </c>
      <c r="R17" s="32"/>
      <c r="S17" s="18" t="s">
        <v>115</v>
      </c>
      <c r="T17" s="35">
        <v>1.3541666666666667</v>
      </c>
      <c r="U17" s="33" t="s">
        <v>144</v>
      </c>
      <c r="V17" s="116"/>
      <c r="W17" s="132" t="s">
        <v>16</v>
      </c>
      <c r="X17" s="132">
        <f t="shared" si="5"/>
        <v>19818</v>
      </c>
      <c r="Y17" s="132">
        <f t="shared" si="6"/>
        <v>21700</v>
      </c>
    </row>
    <row r="18" spans="1:25" ht="30.75" customHeight="1">
      <c r="A18" s="132">
        <v>11</v>
      </c>
      <c r="B18" s="84" t="s">
        <v>16</v>
      </c>
      <c r="C18" s="85" t="s">
        <v>190</v>
      </c>
      <c r="D18" s="48" t="s">
        <v>191</v>
      </c>
      <c r="E18" s="86" t="s">
        <v>90</v>
      </c>
      <c r="F18" s="113" t="s">
        <v>109</v>
      </c>
      <c r="G18" s="13">
        <f t="shared" si="0"/>
        <v>19818</v>
      </c>
      <c r="H18" s="30">
        <f t="shared" si="7"/>
        <v>21</v>
      </c>
      <c r="I18" s="14">
        <v>19600</v>
      </c>
      <c r="J18" s="31">
        <v>-1.1000000000000001</v>
      </c>
      <c r="K18" s="10">
        <f t="shared" si="1"/>
        <v>21700</v>
      </c>
      <c r="L18" s="120">
        <f t="shared" si="8"/>
        <v>21</v>
      </c>
      <c r="M18" s="14">
        <v>21350</v>
      </c>
      <c r="N18" s="125">
        <v>-1.6129032258064502</v>
      </c>
      <c r="O18" s="11">
        <f t="shared" si="3"/>
        <v>-8.6999999999999993</v>
      </c>
      <c r="P18" s="12">
        <f t="shared" si="4"/>
        <v>-8.1999999999999993</v>
      </c>
      <c r="Q18" s="15" t="s">
        <v>76</v>
      </c>
      <c r="R18" s="32"/>
      <c r="S18" s="18" t="s">
        <v>111</v>
      </c>
      <c r="T18" s="20">
        <v>1.2454545454545454</v>
      </c>
      <c r="U18" s="33" t="s">
        <v>145</v>
      </c>
      <c r="V18" s="116"/>
      <c r="W18" s="132" t="s">
        <v>17</v>
      </c>
      <c r="X18" s="132">
        <f t="shared" si="5"/>
        <v>58048</v>
      </c>
      <c r="Y18" s="132">
        <f t="shared" si="6"/>
        <v>63300</v>
      </c>
    </row>
    <row r="19" spans="1:25" ht="30.75" customHeight="1">
      <c r="A19" s="132">
        <v>12</v>
      </c>
      <c r="B19" s="84" t="s">
        <v>17</v>
      </c>
      <c r="C19" s="85" t="s">
        <v>92</v>
      </c>
      <c r="D19" s="48" t="s">
        <v>192</v>
      </c>
      <c r="E19" s="86" t="s">
        <v>90</v>
      </c>
      <c r="F19" s="113"/>
      <c r="G19" s="13">
        <f t="shared" si="0"/>
        <v>58048</v>
      </c>
      <c r="H19" s="30">
        <f t="shared" si="7"/>
        <v>4</v>
      </c>
      <c r="I19" s="14">
        <v>57700</v>
      </c>
      <c r="J19" s="31">
        <v>-0.6</v>
      </c>
      <c r="K19" s="10">
        <f t="shared" si="1"/>
        <v>63300</v>
      </c>
      <c r="L19" s="120">
        <f t="shared" si="8"/>
        <v>4</v>
      </c>
      <c r="M19" s="14">
        <v>63300</v>
      </c>
      <c r="N19" s="125">
        <v>0</v>
      </c>
      <c r="O19" s="11">
        <f t="shared" si="3"/>
        <v>-8.3000000000000007</v>
      </c>
      <c r="P19" s="12">
        <f t="shared" si="4"/>
        <v>-8.8000000000000007</v>
      </c>
      <c r="Q19" s="15"/>
      <c r="R19" s="32"/>
      <c r="S19" s="18" t="s">
        <v>111</v>
      </c>
      <c r="T19" s="20">
        <v>1</v>
      </c>
      <c r="U19" s="33" t="s">
        <v>127</v>
      </c>
      <c r="V19" s="116"/>
      <c r="W19" s="132" t="s">
        <v>18</v>
      </c>
      <c r="X19" s="132">
        <f t="shared" si="5"/>
        <v>25511</v>
      </c>
      <c r="Y19" s="132">
        <f t="shared" si="6"/>
        <v>27734</v>
      </c>
    </row>
    <row r="20" spans="1:25" ht="30.75" customHeight="1">
      <c r="A20" s="132">
        <v>13</v>
      </c>
      <c r="B20" s="84" t="s">
        <v>18</v>
      </c>
      <c r="C20" s="85" t="s">
        <v>93</v>
      </c>
      <c r="D20" s="48" t="s">
        <v>180</v>
      </c>
      <c r="E20" s="86" t="s">
        <v>90</v>
      </c>
      <c r="F20" s="113"/>
      <c r="G20" s="13">
        <f t="shared" si="0"/>
        <v>25511</v>
      </c>
      <c r="H20" s="30">
        <f t="shared" si="7"/>
        <v>14</v>
      </c>
      <c r="I20" s="14">
        <v>25511</v>
      </c>
      <c r="J20" s="31">
        <v>0</v>
      </c>
      <c r="K20" s="10">
        <f t="shared" si="1"/>
        <v>27734</v>
      </c>
      <c r="L20" s="120">
        <f t="shared" si="8"/>
        <v>14</v>
      </c>
      <c r="M20" s="14">
        <v>27734</v>
      </c>
      <c r="N20" s="125">
        <v>0</v>
      </c>
      <c r="O20" s="11">
        <f t="shared" si="3"/>
        <v>-8</v>
      </c>
      <c r="P20" s="12">
        <f t="shared" si="4"/>
        <v>-8</v>
      </c>
      <c r="Q20" s="15"/>
      <c r="R20" s="36"/>
      <c r="S20" s="18" t="s">
        <v>112</v>
      </c>
      <c r="T20" s="20">
        <v>1.0416666666666667</v>
      </c>
      <c r="U20" s="33" t="s">
        <v>161</v>
      </c>
      <c r="V20" s="116"/>
      <c r="W20" s="132" t="s">
        <v>19</v>
      </c>
      <c r="X20" s="132">
        <f t="shared" si="5"/>
        <v>28800</v>
      </c>
      <c r="Y20" s="132">
        <f t="shared" si="6"/>
        <v>30870</v>
      </c>
    </row>
    <row r="21" spans="1:25" ht="30.75" customHeight="1">
      <c r="A21" s="132">
        <v>14</v>
      </c>
      <c r="B21" s="84" t="s">
        <v>19</v>
      </c>
      <c r="C21" s="85" t="s">
        <v>193</v>
      </c>
      <c r="D21" s="48" t="s">
        <v>194</v>
      </c>
      <c r="E21" s="86" t="s">
        <v>90</v>
      </c>
      <c r="F21" s="113"/>
      <c r="G21" s="13">
        <f t="shared" si="0"/>
        <v>28800</v>
      </c>
      <c r="H21" s="30">
        <f t="shared" si="7"/>
        <v>12</v>
      </c>
      <c r="I21" s="14">
        <v>28800</v>
      </c>
      <c r="J21" s="31">
        <v>0</v>
      </c>
      <c r="K21" s="10">
        <f t="shared" si="1"/>
        <v>30870</v>
      </c>
      <c r="L21" s="120">
        <f t="shared" si="8"/>
        <v>12</v>
      </c>
      <c r="M21" s="14">
        <v>30870</v>
      </c>
      <c r="N21" s="125">
        <v>0</v>
      </c>
      <c r="O21" s="11">
        <f t="shared" si="3"/>
        <v>-6.7</v>
      </c>
      <c r="P21" s="12">
        <f t="shared" si="4"/>
        <v>-6.7</v>
      </c>
      <c r="Q21" s="15"/>
      <c r="R21" s="32"/>
      <c r="S21" s="18" t="s">
        <v>112</v>
      </c>
      <c r="T21" s="20">
        <v>1</v>
      </c>
      <c r="U21" s="33" t="s">
        <v>146</v>
      </c>
      <c r="V21" s="116"/>
      <c r="W21" s="132" t="s">
        <v>20</v>
      </c>
      <c r="X21" s="132">
        <f t="shared" si="5"/>
        <v>21135</v>
      </c>
      <c r="Y21" s="132">
        <f t="shared" si="6"/>
        <v>22883</v>
      </c>
    </row>
    <row r="22" spans="1:25" ht="30.75" customHeight="1">
      <c r="A22" s="132">
        <v>15</v>
      </c>
      <c r="B22" s="84" t="s">
        <v>20</v>
      </c>
      <c r="C22" s="85" t="s">
        <v>167</v>
      </c>
      <c r="D22" s="48" t="s">
        <v>186</v>
      </c>
      <c r="E22" s="86" t="s">
        <v>90</v>
      </c>
      <c r="F22" s="113"/>
      <c r="G22" s="13">
        <f t="shared" si="0"/>
        <v>21135</v>
      </c>
      <c r="H22" s="30">
        <f t="shared" si="7"/>
        <v>18</v>
      </c>
      <c r="I22" s="14">
        <v>20860</v>
      </c>
      <c r="J22" s="31">
        <v>-1.3</v>
      </c>
      <c r="K22" s="10">
        <f t="shared" si="1"/>
        <v>22883</v>
      </c>
      <c r="L22" s="120">
        <f t="shared" si="8"/>
        <v>18</v>
      </c>
      <c r="M22" s="14">
        <v>22540</v>
      </c>
      <c r="N22" s="125">
        <v>-1.5000000000000013</v>
      </c>
      <c r="O22" s="11">
        <f t="shared" si="3"/>
        <v>-7.6</v>
      </c>
      <c r="P22" s="12">
        <f t="shared" si="4"/>
        <v>-7.5</v>
      </c>
      <c r="Q22" s="15" t="s">
        <v>86</v>
      </c>
      <c r="R22" s="32"/>
      <c r="S22" s="18" t="s">
        <v>112</v>
      </c>
      <c r="T22" s="20">
        <v>1.2751677852348993</v>
      </c>
      <c r="U22" s="33" t="s">
        <v>147</v>
      </c>
      <c r="V22" s="116"/>
      <c r="W22" s="132" t="s">
        <v>21</v>
      </c>
      <c r="X22" s="132">
        <f t="shared" si="5"/>
        <v>106330</v>
      </c>
      <c r="Y22" s="132">
        <f t="shared" si="6"/>
        <v>106963</v>
      </c>
    </row>
    <row r="23" spans="1:25" ht="30.75" customHeight="1">
      <c r="A23" s="132">
        <v>16</v>
      </c>
      <c r="B23" s="84" t="s">
        <v>21</v>
      </c>
      <c r="C23" s="85" t="s">
        <v>195</v>
      </c>
      <c r="D23" s="48" t="s">
        <v>196</v>
      </c>
      <c r="E23" s="86" t="s">
        <v>90</v>
      </c>
      <c r="F23" s="113"/>
      <c r="G23" s="13">
        <f t="shared" si="0"/>
        <v>106330</v>
      </c>
      <c r="H23" s="30">
        <f t="shared" si="7"/>
        <v>2</v>
      </c>
      <c r="I23" s="14">
        <v>106330</v>
      </c>
      <c r="J23" s="31">
        <v>0</v>
      </c>
      <c r="K23" s="10">
        <f t="shared" si="1"/>
        <v>106963</v>
      </c>
      <c r="L23" s="120">
        <f t="shared" si="8"/>
        <v>2</v>
      </c>
      <c r="M23" s="14">
        <v>106428</v>
      </c>
      <c r="N23" s="125">
        <v>-0.50000000000000044</v>
      </c>
      <c r="O23" s="11">
        <f t="shared" si="3"/>
        <v>-0.6</v>
      </c>
      <c r="P23" s="12">
        <f t="shared" si="4"/>
        <v>-0.1</v>
      </c>
      <c r="Q23" s="15" t="s">
        <v>74</v>
      </c>
      <c r="R23" s="32"/>
      <c r="S23" s="18" t="s">
        <v>112</v>
      </c>
      <c r="T23" s="20">
        <v>0.96482412060301503</v>
      </c>
      <c r="U23" s="33" t="s">
        <v>148</v>
      </c>
      <c r="V23" s="116"/>
      <c r="W23" s="132" t="s">
        <v>22</v>
      </c>
      <c r="X23" s="132">
        <f t="shared" si="5"/>
        <v>19700</v>
      </c>
      <c r="Y23" s="132">
        <f t="shared" si="6"/>
        <v>20994</v>
      </c>
    </row>
    <row r="24" spans="1:25" ht="30.75" customHeight="1">
      <c r="A24" s="132">
        <v>17</v>
      </c>
      <c r="B24" s="84" t="s">
        <v>22</v>
      </c>
      <c r="C24" s="85" t="s">
        <v>94</v>
      </c>
      <c r="D24" s="48" t="s">
        <v>197</v>
      </c>
      <c r="E24" s="86" t="s">
        <v>90</v>
      </c>
      <c r="F24" s="113" t="s">
        <v>109</v>
      </c>
      <c r="G24" s="13">
        <f t="shared" si="0"/>
        <v>19700</v>
      </c>
      <c r="H24" s="30">
        <f t="shared" si="7"/>
        <v>22</v>
      </c>
      <c r="I24" s="14">
        <v>19700</v>
      </c>
      <c r="J24" s="203">
        <v>0</v>
      </c>
      <c r="K24" s="10">
        <f t="shared" si="1"/>
        <v>20994</v>
      </c>
      <c r="L24" s="120">
        <f t="shared" si="8"/>
        <v>25</v>
      </c>
      <c r="M24" s="14">
        <v>20700</v>
      </c>
      <c r="N24" s="125">
        <v>-1.4</v>
      </c>
      <c r="O24" s="11">
        <f t="shared" si="3"/>
        <v>-6.2</v>
      </c>
      <c r="P24" s="12">
        <f t="shared" si="4"/>
        <v>-4.8</v>
      </c>
      <c r="Q24" s="15"/>
      <c r="R24" s="32"/>
      <c r="S24" s="18" t="s">
        <v>112</v>
      </c>
      <c r="T24" s="20">
        <v>0.96296296296296291</v>
      </c>
      <c r="U24" s="33" t="s">
        <v>149</v>
      </c>
      <c r="V24" s="116"/>
      <c r="W24" s="132" t="s">
        <v>23</v>
      </c>
      <c r="X24" s="132">
        <f t="shared" si="5"/>
        <v>24500</v>
      </c>
      <c r="Y24" s="132">
        <f t="shared" si="6"/>
        <v>27000</v>
      </c>
    </row>
    <row r="25" spans="1:25" ht="30.75" customHeight="1">
      <c r="A25" s="132">
        <v>18</v>
      </c>
      <c r="B25" s="84" t="s">
        <v>23</v>
      </c>
      <c r="C25" s="85" t="s">
        <v>198</v>
      </c>
      <c r="D25" s="48" t="s">
        <v>199</v>
      </c>
      <c r="E25" s="86" t="s">
        <v>90</v>
      </c>
      <c r="F25" s="113"/>
      <c r="G25" s="13">
        <f t="shared" si="0"/>
        <v>24500</v>
      </c>
      <c r="H25" s="30">
        <f t="shared" si="7"/>
        <v>15</v>
      </c>
      <c r="I25" s="14">
        <v>24500</v>
      </c>
      <c r="J25" s="31">
        <v>0</v>
      </c>
      <c r="K25" s="10">
        <f t="shared" si="1"/>
        <v>27000</v>
      </c>
      <c r="L25" s="120">
        <f t="shared" si="8"/>
        <v>15</v>
      </c>
      <c r="M25" s="14">
        <v>27000</v>
      </c>
      <c r="N25" s="125">
        <v>0</v>
      </c>
      <c r="O25" s="11">
        <f t="shared" si="3"/>
        <v>-9.3000000000000007</v>
      </c>
      <c r="P25" s="12">
        <f t="shared" si="4"/>
        <v>-9.3000000000000007</v>
      </c>
      <c r="Q25" s="15"/>
      <c r="R25" s="32"/>
      <c r="S25" s="18" t="s">
        <v>116</v>
      </c>
      <c r="T25" s="20">
        <v>1</v>
      </c>
      <c r="U25" s="33" t="s">
        <v>150</v>
      </c>
      <c r="V25" s="116"/>
      <c r="W25" s="132" t="s">
        <v>77</v>
      </c>
      <c r="X25" s="132">
        <f t="shared" si="5"/>
        <v>35380</v>
      </c>
      <c r="Y25" s="132">
        <f t="shared" si="6"/>
        <v>33493</v>
      </c>
    </row>
    <row r="26" spans="1:25" ht="30.75" customHeight="1">
      <c r="A26" s="132">
        <v>19</v>
      </c>
      <c r="B26" s="84" t="s">
        <v>77</v>
      </c>
      <c r="C26" s="87" t="s">
        <v>200</v>
      </c>
      <c r="D26" s="49" t="s">
        <v>201</v>
      </c>
      <c r="E26" s="86" t="s">
        <v>90</v>
      </c>
      <c r="F26" s="113"/>
      <c r="G26" s="13">
        <f t="shared" si="0"/>
        <v>35380</v>
      </c>
      <c r="H26" s="30">
        <f t="shared" si="7"/>
        <v>9</v>
      </c>
      <c r="I26" s="14">
        <v>35380</v>
      </c>
      <c r="J26" s="31">
        <v>0</v>
      </c>
      <c r="K26" s="10">
        <f t="shared" si="1"/>
        <v>33493</v>
      </c>
      <c r="L26" s="120">
        <f t="shared" si="8"/>
        <v>10</v>
      </c>
      <c r="M26" s="14">
        <v>33493</v>
      </c>
      <c r="N26" s="125">
        <v>0</v>
      </c>
      <c r="O26" s="11">
        <f t="shared" si="3"/>
        <v>5.6</v>
      </c>
      <c r="P26" s="12">
        <f t="shared" si="4"/>
        <v>5.6</v>
      </c>
      <c r="Q26" s="15" t="s">
        <v>64</v>
      </c>
      <c r="R26" s="32" t="s">
        <v>170</v>
      </c>
      <c r="S26" s="18" t="s">
        <v>112</v>
      </c>
      <c r="T26" s="20">
        <v>1.2865671641791045</v>
      </c>
      <c r="U26" s="33" t="s">
        <v>151</v>
      </c>
      <c r="V26" s="116"/>
      <c r="W26" s="132" t="s">
        <v>24</v>
      </c>
      <c r="X26" s="132">
        <f t="shared" si="5"/>
        <v>1330</v>
      </c>
      <c r="Y26" s="132">
        <f t="shared" si="6"/>
        <v>1330</v>
      </c>
    </row>
    <row r="27" spans="1:25" s="135" customFormat="1" ht="30.75" customHeight="1">
      <c r="A27" s="132"/>
      <c r="B27" s="94" t="s">
        <v>228</v>
      </c>
      <c r="C27" s="95" t="s">
        <v>229</v>
      </c>
      <c r="D27" s="96" t="s">
        <v>230</v>
      </c>
      <c r="E27" s="97" t="s">
        <v>90</v>
      </c>
      <c r="F27" s="98"/>
      <c r="G27" s="99"/>
      <c r="H27" s="100"/>
      <c r="I27" s="101"/>
      <c r="J27" s="102"/>
      <c r="K27" s="103">
        <f t="shared" ref="K27" si="9">ROUND(M27/((N27/100)+1),0)</f>
        <v>37781</v>
      </c>
      <c r="L27" s="121"/>
      <c r="M27" s="130">
        <v>37630</v>
      </c>
      <c r="N27" s="126">
        <v>-0.40000000000001146</v>
      </c>
      <c r="O27" s="105">
        <f>ROUND((G26/K27-1)*100,1)</f>
        <v>-6.4</v>
      </c>
      <c r="P27" s="104">
        <f>ROUND((I26/M27-1)*100,1)</f>
        <v>-6</v>
      </c>
      <c r="Q27" s="106"/>
      <c r="R27" s="107"/>
      <c r="S27" s="108"/>
      <c r="T27" s="109"/>
      <c r="U27" s="110"/>
      <c r="V27" s="117"/>
      <c r="W27" s="135" t="s">
        <v>25</v>
      </c>
      <c r="X27" s="132">
        <f t="shared" si="5"/>
        <v>1190</v>
      </c>
      <c r="Y27" s="132">
        <f t="shared" si="6"/>
        <v>1190</v>
      </c>
    </row>
    <row r="28" spans="1:25" ht="30.75" customHeight="1">
      <c r="A28" s="132">
        <v>20</v>
      </c>
      <c r="B28" s="84" t="s">
        <v>24</v>
      </c>
      <c r="C28" s="85" t="s">
        <v>95</v>
      </c>
      <c r="D28" s="48" t="s">
        <v>202</v>
      </c>
      <c r="E28" s="86"/>
      <c r="F28" s="113" t="s">
        <v>90</v>
      </c>
      <c r="G28" s="13">
        <f t="shared" si="0"/>
        <v>1330</v>
      </c>
      <c r="H28" s="30">
        <f t="shared" ref="H28:H42" si="10">_xlfn.RANK.EQ(G28,$X$7:$X$49,0)</f>
        <v>42</v>
      </c>
      <c r="I28" s="14">
        <v>1330</v>
      </c>
      <c r="J28" s="31">
        <v>0</v>
      </c>
      <c r="K28" s="10">
        <f t="shared" si="1"/>
        <v>1330</v>
      </c>
      <c r="L28" s="120">
        <f t="shared" ref="L28:L42" si="11">_xlfn.RANK.EQ(K28,$Y$7:$Y$49,0)</f>
        <v>42</v>
      </c>
      <c r="M28" s="14">
        <v>1330</v>
      </c>
      <c r="N28" s="125">
        <v>0</v>
      </c>
      <c r="O28" s="11">
        <f t="shared" si="3"/>
        <v>0</v>
      </c>
      <c r="P28" s="12">
        <f t="shared" si="4"/>
        <v>0</v>
      </c>
      <c r="Q28" s="15"/>
      <c r="R28" s="32"/>
      <c r="S28" s="18" t="s">
        <v>117</v>
      </c>
      <c r="T28" s="20" t="s">
        <v>65</v>
      </c>
      <c r="U28" s="33" t="s">
        <v>128</v>
      </c>
      <c r="V28" s="116"/>
      <c r="W28" s="132" t="s">
        <v>26</v>
      </c>
      <c r="X28" s="132">
        <f t="shared" si="5"/>
        <v>18960</v>
      </c>
      <c r="Y28" s="132">
        <f t="shared" si="6"/>
        <v>21000</v>
      </c>
    </row>
    <row r="29" spans="1:25" ht="30.75" customHeight="1">
      <c r="A29" s="132">
        <v>21</v>
      </c>
      <c r="B29" s="84" t="s">
        <v>25</v>
      </c>
      <c r="C29" s="85" t="s">
        <v>203</v>
      </c>
      <c r="D29" s="48" t="s">
        <v>204</v>
      </c>
      <c r="E29" s="86"/>
      <c r="F29" s="113" t="s">
        <v>90</v>
      </c>
      <c r="G29" s="13">
        <f t="shared" si="0"/>
        <v>1190</v>
      </c>
      <c r="H29" s="30">
        <f t="shared" si="10"/>
        <v>43</v>
      </c>
      <c r="I29" s="14">
        <v>1190</v>
      </c>
      <c r="J29" s="31">
        <v>0</v>
      </c>
      <c r="K29" s="10">
        <f t="shared" si="1"/>
        <v>1190</v>
      </c>
      <c r="L29" s="120">
        <f t="shared" si="11"/>
        <v>43</v>
      </c>
      <c r="M29" s="14">
        <v>1190</v>
      </c>
      <c r="N29" s="125">
        <v>0</v>
      </c>
      <c r="O29" s="11">
        <f t="shared" si="3"/>
        <v>0</v>
      </c>
      <c r="P29" s="12">
        <f t="shared" si="4"/>
        <v>0</v>
      </c>
      <c r="Q29" s="15"/>
      <c r="R29" s="32"/>
      <c r="S29" s="18" t="s">
        <v>117</v>
      </c>
      <c r="T29" s="20" t="s">
        <v>65</v>
      </c>
      <c r="U29" s="33" t="s">
        <v>128</v>
      </c>
      <c r="V29" s="116"/>
      <c r="W29" s="132" t="s">
        <v>27</v>
      </c>
      <c r="X29" s="132">
        <f t="shared" si="5"/>
        <v>10360</v>
      </c>
      <c r="Y29" s="132">
        <f t="shared" si="6"/>
        <v>10570</v>
      </c>
    </row>
    <row r="30" spans="1:25" ht="30.75" customHeight="1">
      <c r="A30" s="132">
        <v>22</v>
      </c>
      <c r="B30" s="84" t="s">
        <v>26</v>
      </c>
      <c r="C30" s="85" t="s">
        <v>205</v>
      </c>
      <c r="D30" s="48" t="s">
        <v>206</v>
      </c>
      <c r="E30" s="86"/>
      <c r="F30" s="113" t="s">
        <v>90</v>
      </c>
      <c r="G30" s="13">
        <f t="shared" si="0"/>
        <v>18960</v>
      </c>
      <c r="H30" s="30">
        <f t="shared" si="10"/>
        <v>26</v>
      </c>
      <c r="I30" s="14">
        <v>18600</v>
      </c>
      <c r="J30" s="31">
        <v>-1.9</v>
      </c>
      <c r="K30" s="10">
        <f t="shared" si="1"/>
        <v>21000</v>
      </c>
      <c r="L30" s="120">
        <f t="shared" si="11"/>
        <v>24</v>
      </c>
      <c r="M30" s="14">
        <v>20700</v>
      </c>
      <c r="N30" s="125">
        <v>-1.4285714285714235</v>
      </c>
      <c r="O30" s="11">
        <f t="shared" si="3"/>
        <v>-9.6999999999999993</v>
      </c>
      <c r="P30" s="12">
        <f t="shared" si="4"/>
        <v>-10.1</v>
      </c>
      <c r="Q30" s="15"/>
      <c r="R30" s="34"/>
      <c r="S30" s="18" t="s">
        <v>112</v>
      </c>
      <c r="T30" s="20">
        <v>1</v>
      </c>
      <c r="U30" s="33" t="s">
        <v>129</v>
      </c>
      <c r="V30" s="116"/>
      <c r="W30" s="132" t="s">
        <v>28</v>
      </c>
      <c r="X30" s="132">
        <f t="shared" si="5"/>
        <v>15400</v>
      </c>
      <c r="Y30" s="132">
        <f t="shared" si="6"/>
        <v>16600</v>
      </c>
    </row>
    <row r="31" spans="1:25" ht="30.75" customHeight="1">
      <c r="A31" s="132">
        <v>23</v>
      </c>
      <c r="B31" s="84" t="s">
        <v>27</v>
      </c>
      <c r="C31" s="85" t="s">
        <v>96</v>
      </c>
      <c r="D31" s="50" t="s">
        <v>207</v>
      </c>
      <c r="E31" s="86"/>
      <c r="F31" s="113" t="s">
        <v>90</v>
      </c>
      <c r="G31" s="13">
        <f t="shared" si="0"/>
        <v>10360</v>
      </c>
      <c r="H31" s="30">
        <f t="shared" si="10"/>
        <v>35</v>
      </c>
      <c r="I31" s="14">
        <v>10360</v>
      </c>
      <c r="J31" s="31">
        <v>0</v>
      </c>
      <c r="K31" s="10">
        <f t="shared" si="1"/>
        <v>10570</v>
      </c>
      <c r="L31" s="120">
        <f t="shared" si="11"/>
        <v>35</v>
      </c>
      <c r="M31" s="14">
        <v>10570</v>
      </c>
      <c r="N31" s="125">
        <v>0</v>
      </c>
      <c r="O31" s="11">
        <f t="shared" si="3"/>
        <v>-2</v>
      </c>
      <c r="P31" s="12">
        <f t="shared" si="4"/>
        <v>-2</v>
      </c>
      <c r="Q31" s="15" t="s">
        <v>110</v>
      </c>
      <c r="R31" s="32"/>
      <c r="S31" s="18" t="s">
        <v>118</v>
      </c>
      <c r="T31" s="20" t="s">
        <v>65</v>
      </c>
      <c r="U31" s="33" t="s">
        <v>152</v>
      </c>
      <c r="V31" s="116"/>
      <c r="W31" s="132" t="s">
        <v>29</v>
      </c>
      <c r="X31" s="132">
        <f t="shared" si="5"/>
        <v>9637</v>
      </c>
      <c r="Y31" s="132">
        <f t="shared" si="6"/>
        <v>10324</v>
      </c>
    </row>
    <row r="32" spans="1:25" ht="30.75" customHeight="1">
      <c r="A32" s="132">
        <v>24</v>
      </c>
      <c r="B32" s="84" t="s">
        <v>28</v>
      </c>
      <c r="C32" s="85" t="s">
        <v>208</v>
      </c>
      <c r="D32" s="48" t="s">
        <v>209</v>
      </c>
      <c r="E32" s="86" t="s">
        <v>90</v>
      </c>
      <c r="F32" s="113"/>
      <c r="G32" s="13">
        <f t="shared" si="0"/>
        <v>15400</v>
      </c>
      <c r="H32" s="30">
        <f t="shared" si="10"/>
        <v>30</v>
      </c>
      <c r="I32" s="14">
        <v>15400</v>
      </c>
      <c r="J32" s="31">
        <v>0</v>
      </c>
      <c r="K32" s="10">
        <f t="shared" si="1"/>
        <v>16600</v>
      </c>
      <c r="L32" s="120">
        <f t="shared" si="11"/>
        <v>30</v>
      </c>
      <c r="M32" s="14">
        <v>16600</v>
      </c>
      <c r="N32" s="125">
        <v>0</v>
      </c>
      <c r="O32" s="11">
        <f t="shared" si="3"/>
        <v>-7.2</v>
      </c>
      <c r="P32" s="12">
        <f t="shared" si="4"/>
        <v>-7.2</v>
      </c>
      <c r="Q32" s="15"/>
      <c r="R32" s="32"/>
      <c r="S32" s="18" t="s">
        <v>112</v>
      </c>
      <c r="T32" s="20">
        <v>0.97264437689969607</v>
      </c>
      <c r="U32" s="33" t="s">
        <v>153</v>
      </c>
      <c r="V32" s="116"/>
      <c r="W32" s="132" t="s">
        <v>30</v>
      </c>
      <c r="X32" s="132">
        <f t="shared" si="5"/>
        <v>8414</v>
      </c>
      <c r="Y32" s="132">
        <f t="shared" si="6"/>
        <v>9329</v>
      </c>
    </row>
    <row r="33" spans="1:25" ht="30.75" customHeight="1">
      <c r="A33" s="132">
        <v>25</v>
      </c>
      <c r="B33" s="84" t="s">
        <v>29</v>
      </c>
      <c r="C33" s="85" t="s">
        <v>97</v>
      </c>
      <c r="D33" s="48" t="s">
        <v>186</v>
      </c>
      <c r="E33" s="86" t="s">
        <v>90</v>
      </c>
      <c r="F33" s="113"/>
      <c r="G33" s="13">
        <f t="shared" si="0"/>
        <v>9637</v>
      </c>
      <c r="H33" s="30">
        <f t="shared" si="10"/>
        <v>38</v>
      </c>
      <c r="I33" s="14">
        <v>9396</v>
      </c>
      <c r="J33" s="31">
        <v>-2.5</v>
      </c>
      <c r="K33" s="10">
        <f t="shared" si="1"/>
        <v>10324</v>
      </c>
      <c r="L33" s="120">
        <f t="shared" si="11"/>
        <v>37</v>
      </c>
      <c r="M33" s="14">
        <v>10179</v>
      </c>
      <c r="N33" s="125">
        <v>-1.4000000000000012</v>
      </c>
      <c r="O33" s="11">
        <f t="shared" si="3"/>
        <v>-6.7</v>
      </c>
      <c r="P33" s="12">
        <f t="shared" si="4"/>
        <v>-7.7</v>
      </c>
      <c r="Q33" s="15" t="s">
        <v>87</v>
      </c>
      <c r="R33" s="32"/>
      <c r="S33" s="18" t="s">
        <v>117</v>
      </c>
      <c r="T33" s="20">
        <v>3.5602094240837698</v>
      </c>
      <c r="U33" s="33" t="s">
        <v>154</v>
      </c>
      <c r="V33" s="116"/>
      <c r="W33" s="132" t="s">
        <v>31</v>
      </c>
      <c r="X33" s="132">
        <f t="shared" si="5"/>
        <v>11576</v>
      </c>
      <c r="Y33" s="132">
        <f t="shared" si="6"/>
        <v>12947</v>
      </c>
    </row>
    <row r="34" spans="1:25" ht="30.75" customHeight="1">
      <c r="A34" s="132">
        <v>26</v>
      </c>
      <c r="B34" s="84" t="s">
        <v>30</v>
      </c>
      <c r="C34" s="85" t="s">
        <v>210</v>
      </c>
      <c r="D34" s="48" t="s">
        <v>186</v>
      </c>
      <c r="E34" s="86" t="s">
        <v>90</v>
      </c>
      <c r="F34" s="113"/>
      <c r="G34" s="13">
        <f t="shared" si="0"/>
        <v>8414</v>
      </c>
      <c r="H34" s="30">
        <f t="shared" si="10"/>
        <v>40</v>
      </c>
      <c r="I34" s="14">
        <v>8220</v>
      </c>
      <c r="J34" s="31">
        <v>-2.2999999999999998</v>
      </c>
      <c r="K34" s="10">
        <f t="shared" si="1"/>
        <v>9329</v>
      </c>
      <c r="L34" s="120">
        <f t="shared" si="11"/>
        <v>39</v>
      </c>
      <c r="M34" s="14">
        <v>9198</v>
      </c>
      <c r="N34" s="125">
        <v>-1.4000000000000012</v>
      </c>
      <c r="O34" s="11">
        <f t="shared" si="3"/>
        <v>-9.8000000000000007</v>
      </c>
      <c r="P34" s="12">
        <f t="shared" si="4"/>
        <v>-10.6</v>
      </c>
      <c r="Q34" s="15" t="s">
        <v>64</v>
      </c>
      <c r="R34" s="32"/>
      <c r="S34" s="18" t="s">
        <v>115</v>
      </c>
      <c r="T34" s="35" t="s">
        <v>65</v>
      </c>
      <c r="U34" s="33" t="s">
        <v>155</v>
      </c>
      <c r="V34" s="116"/>
      <c r="W34" s="132" t="s">
        <v>32</v>
      </c>
      <c r="X34" s="132">
        <f t="shared" si="5"/>
        <v>10150</v>
      </c>
      <c r="Y34" s="132">
        <f t="shared" si="6"/>
        <v>11319</v>
      </c>
    </row>
    <row r="35" spans="1:25" ht="30.75" customHeight="1">
      <c r="A35" s="132">
        <v>27</v>
      </c>
      <c r="B35" s="84" t="s">
        <v>31</v>
      </c>
      <c r="C35" s="85" t="s">
        <v>211</v>
      </c>
      <c r="D35" s="48" t="s">
        <v>212</v>
      </c>
      <c r="E35" s="86" t="s">
        <v>90</v>
      </c>
      <c r="F35" s="113"/>
      <c r="G35" s="13">
        <f t="shared" si="0"/>
        <v>11576</v>
      </c>
      <c r="H35" s="30">
        <f t="shared" si="10"/>
        <v>33</v>
      </c>
      <c r="I35" s="14">
        <v>11368</v>
      </c>
      <c r="J35" s="31">
        <v>-1.8</v>
      </c>
      <c r="K35" s="10">
        <f t="shared" si="1"/>
        <v>12947</v>
      </c>
      <c r="L35" s="120">
        <f t="shared" si="11"/>
        <v>33</v>
      </c>
      <c r="M35" s="14">
        <v>12740</v>
      </c>
      <c r="N35" s="125">
        <v>-1.5999999999999903</v>
      </c>
      <c r="O35" s="11">
        <f t="shared" si="3"/>
        <v>-10.6</v>
      </c>
      <c r="P35" s="12">
        <f t="shared" si="4"/>
        <v>-10.8</v>
      </c>
      <c r="Q35" s="15" t="s">
        <v>88</v>
      </c>
      <c r="R35" s="32"/>
      <c r="S35" s="18" t="s">
        <v>112</v>
      </c>
      <c r="T35" s="20">
        <v>0.9553264604810997</v>
      </c>
      <c r="U35" s="33" t="s">
        <v>130</v>
      </c>
      <c r="V35" s="116"/>
      <c r="W35" s="132" t="s">
        <v>33</v>
      </c>
      <c r="X35" s="132">
        <f t="shared" si="5"/>
        <v>14357</v>
      </c>
      <c r="Y35" s="132">
        <f t="shared" si="6"/>
        <v>15745</v>
      </c>
    </row>
    <row r="36" spans="1:25" ht="30.75" customHeight="1">
      <c r="A36" s="132">
        <v>28</v>
      </c>
      <c r="B36" s="84" t="s">
        <v>32</v>
      </c>
      <c r="C36" s="85" t="s">
        <v>213</v>
      </c>
      <c r="D36" s="48" t="s">
        <v>212</v>
      </c>
      <c r="E36" s="86" t="s">
        <v>90</v>
      </c>
      <c r="F36" s="113"/>
      <c r="G36" s="13">
        <f t="shared" si="0"/>
        <v>10150</v>
      </c>
      <c r="H36" s="30">
        <f t="shared" si="10"/>
        <v>36</v>
      </c>
      <c r="I36" s="14">
        <v>9947</v>
      </c>
      <c r="J36" s="31">
        <v>-2</v>
      </c>
      <c r="K36" s="10">
        <f t="shared" si="1"/>
        <v>11319</v>
      </c>
      <c r="L36" s="120">
        <f t="shared" si="11"/>
        <v>34</v>
      </c>
      <c r="M36" s="14">
        <v>10976</v>
      </c>
      <c r="N36" s="125">
        <v>-3.0303030303030276</v>
      </c>
      <c r="O36" s="11">
        <f t="shared" si="3"/>
        <v>-10.3</v>
      </c>
      <c r="P36" s="12">
        <f t="shared" si="4"/>
        <v>-9.4</v>
      </c>
      <c r="Q36" s="15" t="s">
        <v>64</v>
      </c>
      <c r="R36" s="34"/>
      <c r="S36" s="18" t="s">
        <v>119</v>
      </c>
      <c r="T36" s="20">
        <v>1.404494382022472</v>
      </c>
      <c r="U36" s="33" t="s">
        <v>131</v>
      </c>
      <c r="V36" s="116"/>
      <c r="W36" s="132" t="s">
        <v>34</v>
      </c>
      <c r="X36" s="132">
        <f t="shared" si="5"/>
        <v>19250</v>
      </c>
      <c r="Y36" s="132">
        <f t="shared" si="6"/>
        <v>21700</v>
      </c>
    </row>
    <row r="37" spans="1:25" ht="30.75" customHeight="1">
      <c r="A37" s="132">
        <v>29</v>
      </c>
      <c r="B37" s="84" t="s">
        <v>33</v>
      </c>
      <c r="C37" s="85" t="s">
        <v>98</v>
      </c>
      <c r="D37" s="48" t="s">
        <v>186</v>
      </c>
      <c r="E37" s="86" t="s">
        <v>90</v>
      </c>
      <c r="F37" s="113" t="s">
        <v>109</v>
      </c>
      <c r="G37" s="13">
        <f t="shared" si="0"/>
        <v>14357</v>
      </c>
      <c r="H37" s="30">
        <f t="shared" si="10"/>
        <v>31</v>
      </c>
      <c r="I37" s="14">
        <v>14070</v>
      </c>
      <c r="J37" s="31">
        <v>-2</v>
      </c>
      <c r="K37" s="10">
        <f t="shared" si="1"/>
        <v>15745</v>
      </c>
      <c r="L37" s="120">
        <f t="shared" si="11"/>
        <v>31</v>
      </c>
      <c r="M37" s="14">
        <v>15540</v>
      </c>
      <c r="N37" s="125">
        <v>-1.3000000000000012</v>
      </c>
      <c r="O37" s="11">
        <f t="shared" si="3"/>
        <v>-8.8000000000000007</v>
      </c>
      <c r="P37" s="12">
        <f t="shared" si="4"/>
        <v>-9.5</v>
      </c>
      <c r="Q37" s="15" t="s">
        <v>75</v>
      </c>
      <c r="R37" s="34"/>
      <c r="S37" s="18" t="s">
        <v>115</v>
      </c>
      <c r="T37" s="20">
        <v>1.1599999999999999</v>
      </c>
      <c r="U37" s="33" t="s">
        <v>132</v>
      </c>
      <c r="V37" s="116"/>
      <c r="W37" s="132" t="s">
        <v>35</v>
      </c>
      <c r="X37" s="132">
        <f t="shared" si="5"/>
        <v>13860</v>
      </c>
      <c r="Y37" s="132">
        <f t="shared" si="6"/>
        <v>15400</v>
      </c>
    </row>
    <row r="38" spans="1:25" ht="30.75" customHeight="1">
      <c r="A38" s="132">
        <v>30</v>
      </c>
      <c r="B38" s="84" t="s">
        <v>34</v>
      </c>
      <c r="C38" s="85" t="s">
        <v>99</v>
      </c>
      <c r="D38" s="48" t="s">
        <v>184</v>
      </c>
      <c r="E38" s="86"/>
      <c r="F38" s="113" t="s">
        <v>90</v>
      </c>
      <c r="G38" s="13">
        <f t="shared" si="0"/>
        <v>19250</v>
      </c>
      <c r="H38" s="30">
        <f t="shared" si="10"/>
        <v>24</v>
      </c>
      <c r="I38" s="14">
        <v>19250</v>
      </c>
      <c r="J38" s="31">
        <v>0</v>
      </c>
      <c r="K38" s="10">
        <f t="shared" si="1"/>
        <v>21700</v>
      </c>
      <c r="L38" s="120">
        <f t="shared" si="11"/>
        <v>21</v>
      </c>
      <c r="M38" s="14">
        <v>21700</v>
      </c>
      <c r="N38" s="125">
        <v>0</v>
      </c>
      <c r="O38" s="11">
        <f t="shared" si="3"/>
        <v>-11.3</v>
      </c>
      <c r="P38" s="12">
        <f t="shared" si="4"/>
        <v>-11.3</v>
      </c>
      <c r="Q38" s="15"/>
      <c r="R38" s="32"/>
      <c r="S38" s="18" t="s">
        <v>120</v>
      </c>
      <c r="T38" s="20">
        <v>1.0502283105022832</v>
      </c>
      <c r="U38" s="33" t="s">
        <v>162</v>
      </c>
      <c r="V38" s="116"/>
      <c r="W38" s="132" t="s">
        <v>36</v>
      </c>
      <c r="X38" s="132">
        <f t="shared" si="5"/>
        <v>18270</v>
      </c>
      <c r="Y38" s="132">
        <f t="shared" si="6"/>
        <v>19180</v>
      </c>
    </row>
    <row r="39" spans="1:25" ht="30.75" customHeight="1">
      <c r="A39" s="132">
        <v>31</v>
      </c>
      <c r="B39" s="84" t="s">
        <v>35</v>
      </c>
      <c r="C39" s="85" t="s">
        <v>100</v>
      </c>
      <c r="D39" s="48" t="s">
        <v>214</v>
      </c>
      <c r="E39" s="86"/>
      <c r="F39" s="113" t="s">
        <v>90</v>
      </c>
      <c r="G39" s="13">
        <f t="shared" si="0"/>
        <v>13860</v>
      </c>
      <c r="H39" s="30">
        <f t="shared" si="10"/>
        <v>32</v>
      </c>
      <c r="I39" s="14">
        <v>13860</v>
      </c>
      <c r="J39" s="31">
        <v>0</v>
      </c>
      <c r="K39" s="10">
        <f t="shared" si="1"/>
        <v>15400</v>
      </c>
      <c r="L39" s="120">
        <f t="shared" si="11"/>
        <v>32</v>
      </c>
      <c r="M39" s="14">
        <v>15400</v>
      </c>
      <c r="N39" s="125">
        <v>0</v>
      </c>
      <c r="O39" s="11">
        <f t="shared" si="3"/>
        <v>-10</v>
      </c>
      <c r="P39" s="12">
        <f t="shared" si="4"/>
        <v>-10</v>
      </c>
      <c r="Q39" s="15"/>
      <c r="R39" s="32"/>
      <c r="S39" s="18" t="s">
        <v>121</v>
      </c>
      <c r="T39" s="20">
        <v>1</v>
      </c>
      <c r="U39" s="33" t="s">
        <v>156</v>
      </c>
      <c r="V39" s="116"/>
      <c r="W39" s="132" t="s">
        <v>37</v>
      </c>
      <c r="X39" s="132">
        <f t="shared" si="5"/>
        <v>6643</v>
      </c>
      <c r="Y39" s="132">
        <f t="shared" si="6"/>
        <v>6846</v>
      </c>
    </row>
    <row r="40" spans="1:25" ht="30.75" customHeight="1">
      <c r="A40" s="132">
        <v>32</v>
      </c>
      <c r="B40" s="84" t="s">
        <v>36</v>
      </c>
      <c r="C40" s="85" t="s">
        <v>101</v>
      </c>
      <c r="D40" s="48" t="s">
        <v>215</v>
      </c>
      <c r="E40" s="86"/>
      <c r="F40" s="113" t="s">
        <v>90</v>
      </c>
      <c r="G40" s="13">
        <f t="shared" si="0"/>
        <v>18270</v>
      </c>
      <c r="H40" s="30">
        <f t="shared" si="10"/>
        <v>27</v>
      </c>
      <c r="I40" s="14">
        <v>18270</v>
      </c>
      <c r="J40" s="31">
        <v>0</v>
      </c>
      <c r="K40" s="10">
        <f t="shared" si="1"/>
        <v>19180</v>
      </c>
      <c r="L40" s="120">
        <f t="shared" si="11"/>
        <v>28</v>
      </c>
      <c r="M40" s="14">
        <v>19180</v>
      </c>
      <c r="N40" s="125">
        <v>0</v>
      </c>
      <c r="O40" s="11">
        <f t="shared" si="3"/>
        <v>-4.7</v>
      </c>
      <c r="P40" s="12">
        <f t="shared" si="4"/>
        <v>-4.7</v>
      </c>
      <c r="Q40" s="15"/>
      <c r="R40" s="32"/>
      <c r="S40" s="18" t="s">
        <v>122</v>
      </c>
      <c r="T40" s="20">
        <v>1.0619195046439629</v>
      </c>
      <c r="U40" s="33" t="s">
        <v>133</v>
      </c>
      <c r="V40" s="116"/>
      <c r="W40" s="132" t="s">
        <v>38</v>
      </c>
      <c r="X40" s="132">
        <f t="shared" si="5"/>
        <v>8610</v>
      </c>
      <c r="Y40" s="132">
        <f t="shared" si="6"/>
        <v>9100</v>
      </c>
    </row>
    <row r="41" spans="1:25" ht="30.75" customHeight="1">
      <c r="A41" s="132">
        <v>33</v>
      </c>
      <c r="B41" s="84" t="s">
        <v>37</v>
      </c>
      <c r="C41" s="85" t="s">
        <v>102</v>
      </c>
      <c r="D41" s="48" t="s">
        <v>216</v>
      </c>
      <c r="E41" s="86"/>
      <c r="F41" s="113" t="s">
        <v>90</v>
      </c>
      <c r="G41" s="13">
        <f t="shared" si="0"/>
        <v>6643</v>
      </c>
      <c r="H41" s="30">
        <f t="shared" si="10"/>
        <v>41</v>
      </c>
      <c r="I41" s="14">
        <v>6643</v>
      </c>
      <c r="J41" s="31">
        <v>0</v>
      </c>
      <c r="K41" s="10">
        <f t="shared" si="1"/>
        <v>6846</v>
      </c>
      <c r="L41" s="120">
        <f t="shared" si="11"/>
        <v>41</v>
      </c>
      <c r="M41" s="14">
        <v>6846</v>
      </c>
      <c r="N41" s="125">
        <v>0</v>
      </c>
      <c r="O41" s="11">
        <f t="shared" si="3"/>
        <v>-3</v>
      </c>
      <c r="P41" s="12">
        <f t="shared" si="4"/>
        <v>-3</v>
      </c>
      <c r="Q41" s="15"/>
      <c r="R41" s="32"/>
      <c r="S41" s="18" t="s">
        <v>115</v>
      </c>
      <c r="T41" s="35" t="s">
        <v>65</v>
      </c>
      <c r="U41" s="33" t="s">
        <v>134</v>
      </c>
      <c r="V41" s="116"/>
      <c r="W41" s="132" t="s">
        <v>39</v>
      </c>
      <c r="X41" s="132">
        <f t="shared" si="5"/>
        <v>43100</v>
      </c>
      <c r="Y41" s="132">
        <f t="shared" si="6"/>
        <v>43800</v>
      </c>
    </row>
    <row r="42" spans="1:25" ht="30.75" customHeight="1">
      <c r="A42" s="132">
        <v>34</v>
      </c>
      <c r="B42" s="84" t="s">
        <v>38</v>
      </c>
      <c r="C42" s="85" t="s">
        <v>217</v>
      </c>
      <c r="D42" s="48" t="s">
        <v>218</v>
      </c>
      <c r="E42" s="86"/>
      <c r="F42" s="113" t="s">
        <v>90</v>
      </c>
      <c r="G42" s="13">
        <f t="shared" si="0"/>
        <v>8610</v>
      </c>
      <c r="H42" s="30">
        <f t="shared" si="10"/>
        <v>39</v>
      </c>
      <c r="I42" s="14">
        <v>8610</v>
      </c>
      <c r="J42" s="31">
        <v>0</v>
      </c>
      <c r="K42" s="118">
        <f t="shared" si="1"/>
        <v>9100</v>
      </c>
      <c r="L42" s="120">
        <f t="shared" si="11"/>
        <v>40</v>
      </c>
      <c r="M42" s="129">
        <v>9100</v>
      </c>
      <c r="N42" s="125">
        <v>0</v>
      </c>
      <c r="O42" s="11">
        <f t="shared" si="3"/>
        <v>-5.4</v>
      </c>
      <c r="P42" s="12">
        <f t="shared" si="4"/>
        <v>-5.4</v>
      </c>
      <c r="Q42" s="15"/>
      <c r="R42" s="32" t="s">
        <v>170</v>
      </c>
      <c r="S42" s="18" t="s">
        <v>123</v>
      </c>
      <c r="T42" s="20" t="s">
        <v>65</v>
      </c>
      <c r="U42" s="33" t="s">
        <v>163</v>
      </c>
      <c r="V42" s="116"/>
      <c r="W42" s="132" t="s">
        <v>40</v>
      </c>
      <c r="X42" s="132">
        <f t="shared" si="5"/>
        <v>11060</v>
      </c>
      <c r="Y42" s="132">
        <f t="shared" si="6"/>
        <v>10220</v>
      </c>
    </row>
    <row r="43" spans="1:25" s="135" customFormat="1" ht="30.75" customHeight="1">
      <c r="A43" s="132"/>
      <c r="B43" s="94" t="s">
        <v>228</v>
      </c>
      <c r="C43" s="95" t="s">
        <v>233</v>
      </c>
      <c r="D43" s="96" t="s">
        <v>218</v>
      </c>
      <c r="E43" s="97"/>
      <c r="F43" s="98" t="s">
        <v>90</v>
      </c>
      <c r="G43" s="99"/>
      <c r="H43" s="100"/>
      <c r="I43" s="101"/>
      <c r="J43" s="102"/>
      <c r="K43" s="103">
        <f t="shared" si="1"/>
        <v>9100</v>
      </c>
      <c r="L43" s="121"/>
      <c r="M43" s="130">
        <v>9100</v>
      </c>
      <c r="N43" s="126">
        <v>0</v>
      </c>
      <c r="O43" s="105">
        <f>ROUND((G42/K43-1)*100,1)</f>
        <v>-5.4</v>
      </c>
      <c r="P43" s="104">
        <f>ROUND((I42/M43-1)*100,1)</f>
        <v>-5.4</v>
      </c>
      <c r="Q43" s="106"/>
      <c r="R43" s="107"/>
      <c r="S43" s="108"/>
      <c r="T43" s="109"/>
      <c r="U43" s="110"/>
      <c r="V43" s="117"/>
      <c r="W43" s="135" t="s">
        <v>41</v>
      </c>
      <c r="X43" s="132">
        <f t="shared" si="5"/>
        <v>9730</v>
      </c>
      <c r="Y43" s="132">
        <f t="shared" si="6"/>
        <v>10360</v>
      </c>
    </row>
    <row r="44" spans="1:25" ht="30.75" customHeight="1">
      <c r="A44" s="132">
        <v>35</v>
      </c>
      <c r="B44" s="84" t="s">
        <v>39</v>
      </c>
      <c r="C44" s="85" t="s">
        <v>103</v>
      </c>
      <c r="D44" s="48" t="s">
        <v>219</v>
      </c>
      <c r="E44" s="86"/>
      <c r="F44" s="113" t="s">
        <v>90</v>
      </c>
      <c r="G44" s="13">
        <f t="shared" si="0"/>
        <v>43100</v>
      </c>
      <c r="H44" s="30">
        <f t="shared" ref="H44:H49" si="12">_xlfn.RANK.EQ(G44,$X$7:$X$49,0)</f>
        <v>5</v>
      </c>
      <c r="I44" s="14">
        <v>43100</v>
      </c>
      <c r="J44" s="31">
        <v>0</v>
      </c>
      <c r="K44" s="10">
        <v>43800</v>
      </c>
      <c r="L44" s="120">
        <f t="shared" ref="L44:L49" si="13">_xlfn.RANK.EQ(K44,$Y$7:$Y$49,0)</f>
        <v>5</v>
      </c>
      <c r="M44" s="14">
        <v>43800</v>
      </c>
      <c r="N44" s="125">
        <v>0</v>
      </c>
      <c r="O44" s="11">
        <f t="shared" si="3"/>
        <v>-1.6</v>
      </c>
      <c r="P44" s="12">
        <f t="shared" si="4"/>
        <v>-1.6</v>
      </c>
      <c r="Q44" s="15"/>
      <c r="R44" s="32"/>
      <c r="S44" s="18" t="s">
        <v>112</v>
      </c>
      <c r="T44" s="20">
        <v>0.96590909090909094</v>
      </c>
      <c r="U44" s="33" t="s">
        <v>164</v>
      </c>
      <c r="V44" s="116"/>
      <c r="W44" s="132" t="s">
        <v>42</v>
      </c>
      <c r="X44" s="132">
        <f t="shared" si="5"/>
        <v>34440</v>
      </c>
      <c r="Y44" s="132">
        <f t="shared" si="6"/>
        <v>37100</v>
      </c>
    </row>
    <row r="45" spans="1:25" ht="30.75" customHeight="1">
      <c r="A45" s="132">
        <v>36</v>
      </c>
      <c r="B45" s="84" t="s">
        <v>40</v>
      </c>
      <c r="C45" s="85" t="s">
        <v>104</v>
      </c>
      <c r="D45" s="48" t="s">
        <v>184</v>
      </c>
      <c r="E45" s="86"/>
      <c r="F45" s="113" t="s">
        <v>90</v>
      </c>
      <c r="G45" s="13">
        <f t="shared" si="0"/>
        <v>11060</v>
      </c>
      <c r="H45" s="30">
        <f t="shared" si="12"/>
        <v>34</v>
      </c>
      <c r="I45" s="14">
        <v>11060</v>
      </c>
      <c r="J45" s="31">
        <v>0</v>
      </c>
      <c r="K45" s="10">
        <f t="shared" si="1"/>
        <v>10220</v>
      </c>
      <c r="L45" s="120">
        <f t="shared" si="13"/>
        <v>38</v>
      </c>
      <c r="M45" s="14">
        <v>10220</v>
      </c>
      <c r="N45" s="125">
        <v>0</v>
      </c>
      <c r="O45" s="11">
        <f t="shared" si="3"/>
        <v>8.1999999999999993</v>
      </c>
      <c r="P45" s="12">
        <f t="shared" si="4"/>
        <v>8.1999999999999993</v>
      </c>
      <c r="Q45" s="15"/>
      <c r="R45" s="32"/>
      <c r="S45" s="18" t="s">
        <v>115</v>
      </c>
      <c r="T45" s="20">
        <v>1.056338028169014</v>
      </c>
      <c r="U45" s="33" t="s">
        <v>157</v>
      </c>
      <c r="V45" s="116"/>
      <c r="W45" s="132" t="s">
        <v>43</v>
      </c>
      <c r="X45" s="132">
        <f t="shared" si="5"/>
        <v>16100</v>
      </c>
      <c r="Y45" s="132">
        <f t="shared" si="6"/>
        <v>17920</v>
      </c>
    </row>
    <row r="46" spans="1:25" ht="30.75" customHeight="1">
      <c r="A46" s="132">
        <v>37</v>
      </c>
      <c r="B46" s="84" t="s">
        <v>41</v>
      </c>
      <c r="C46" s="85" t="s">
        <v>168</v>
      </c>
      <c r="D46" s="48" t="s">
        <v>220</v>
      </c>
      <c r="E46" s="86"/>
      <c r="F46" s="113" t="s">
        <v>90</v>
      </c>
      <c r="G46" s="13">
        <f t="shared" si="0"/>
        <v>9730</v>
      </c>
      <c r="H46" s="30">
        <f t="shared" si="12"/>
        <v>37</v>
      </c>
      <c r="I46" s="14">
        <v>9730</v>
      </c>
      <c r="J46" s="31">
        <v>0</v>
      </c>
      <c r="K46" s="10">
        <f t="shared" si="1"/>
        <v>10360</v>
      </c>
      <c r="L46" s="120">
        <f t="shared" si="13"/>
        <v>36</v>
      </c>
      <c r="M46" s="14">
        <v>10360</v>
      </c>
      <c r="N46" s="125">
        <v>0</v>
      </c>
      <c r="O46" s="11">
        <f t="shared" si="3"/>
        <v>-6.1</v>
      </c>
      <c r="P46" s="12">
        <f t="shared" si="4"/>
        <v>-6.1</v>
      </c>
      <c r="Q46" s="15"/>
      <c r="R46" s="32"/>
      <c r="S46" s="18" t="s">
        <v>119</v>
      </c>
      <c r="T46" s="20">
        <v>2.1296296296296298</v>
      </c>
      <c r="U46" s="33" t="s">
        <v>135</v>
      </c>
      <c r="V46" s="116"/>
      <c r="W46" s="132" t="s">
        <v>44</v>
      </c>
      <c r="X46" s="132">
        <f t="shared" si="5"/>
        <v>17500</v>
      </c>
      <c r="Y46" s="132">
        <f t="shared" si="6"/>
        <v>20160</v>
      </c>
    </row>
    <row r="47" spans="1:25" ht="30.75" customHeight="1">
      <c r="A47" s="132">
        <v>38</v>
      </c>
      <c r="B47" s="84" t="s">
        <v>42</v>
      </c>
      <c r="C47" s="85" t="s">
        <v>105</v>
      </c>
      <c r="D47" s="48" t="s">
        <v>221</v>
      </c>
      <c r="E47" s="86"/>
      <c r="F47" s="113" t="s">
        <v>90</v>
      </c>
      <c r="G47" s="13">
        <f t="shared" si="0"/>
        <v>34440</v>
      </c>
      <c r="H47" s="30">
        <f t="shared" si="12"/>
        <v>10</v>
      </c>
      <c r="I47" s="14">
        <v>34440</v>
      </c>
      <c r="J47" s="31">
        <v>0</v>
      </c>
      <c r="K47" s="10">
        <f t="shared" si="1"/>
        <v>37100</v>
      </c>
      <c r="L47" s="120">
        <f t="shared" si="13"/>
        <v>9</v>
      </c>
      <c r="M47" s="14">
        <v>37100</v>
      </c>
      <c r="N47" s="125">
        <v>0</v>
      </c>
      <c r="O47" s="11">
        <f t="shared" si="3"/>
        <v>-7.2</v>
      </c>
      <c r="P47" s="12">
        <f t="shared" si="4"/>
        <v>-7.2</v>
      </c>
      <c r="Q47" s="15"/>
      <c r="R47" s="32"/>
      <c r="S47" s="18" t="s">
        <v>117</v>
      </c>
      <c r="T47" s="20">
        <v>1.4957264957264957</v>
      </c>
      <c r="U47" s="33" t="s">
        <v>158</v>
      </c>
      <c r="V47" s="116"/>
      <c r="W47" s="132" t="s">
        <v>45</v>
      </c>
      <c r="X47" s="132">
        <f t="shared" si="5"/>
        <v>21649</v>
      </c>
      <c r="Y47" s="132">
        <f t="shared" si="6"/>
        <v>24332</v>
      </c>
    </row>
    <row r="48" spans="1:25" ht="30.75" customHeight="1">
      <c r="A48" s="132">
        <v>39</v>
      </c>
      <c r="B48" s="84" t="s">
        <v>43</v>
      </c>
      <c r="C48" s="85" t="s">
        <v>106</v>
      </c>
      <c r="D48" s="48" t="s">
        <v>222</v>
      </c>
      <c r="E48" s="86"/>
      <c r="F48" s="113" t="s">
        <v>90</v>
      </c>
      <c r="G48" s="13">
        <f t="shared" si="0"/>
        <v>16100</v>
      </c>
      <c r="H48" s="30">
        <f t="shared" si="12"/>
        <v>29</v>
      </c>
      <c r="I48" s="14">
        <v>16099.999999999998</v>
      </c>
      <c r="J48" s="31">
        <v>0</v>
      </c>
      <c r="K48" s="10">
        <f t="shared" si="1"/>
        <v>17920</v>
      </c>
      <c r="L48" s="120">
        <f t="shared" si="13"/>
        <v>29</v>
      </c>
      <c r="M48" s="14">
        <v>17920</v>
      </c>
      <c r="N48" s="125">
        <v>0</v>
      </c>
      <c r="O48" s="11">
        <f t="shared" si="3"/>
        <v>-10.199999999999999</v>
      </c>
      <c r="P48" s="12">
        <f t="shared" si="4"/>
        <v>-10.199999999999999</v>
      </c>
      <c r="Q48" s="15"/>
      <c r="R48" s="36"/>
      <c r="S48" s="18" t="s">
        <v>118</v>
      </c>
      <c r="T48" s="20">
        <v>1.691542288557214</v>
      </c>
      <c r="U48" s="33" t="s">
        <v>136</v>
      </c>
      <c r="V48" s="116"/>
      <c r="W48" s="132" t="s">
        <v>46</v>
      </c>
      <c r="X48" s="132">
        <f t="shared" si="5"/>
        <v>20370</v>
      </c>
      <c r="Y48" s="132">
        <f t="shared" si="6"/>
        <v>22469</v>
      </c>
    </row>
    <row r="49" spans="1:25" ht="30.75" customHeight="1">
      <c r="A49" s="132">
        <v>40</v>
      </c>
      <c r="B49" s="84" t="s">
        <v>44</v>
      </c>
      <c r="C49" s="85" t="s">
        <v>223</v>
      </c>
      <c r="D49" s="48" t="s">
        <v>224</v>
      </c>
      <c r="E49" s="86"/>
      <c r="F49" s="113" t="s">
        <v>90</v>
      </c>
      <c r="G49" s="13">
        <f t="shared" si="0"/>
        <v>17500</v>
      </c>
      <c r="H49" s="30">
        <f t="shared" si="12"/>
        <v>28</v>
      </c>
      <c r="I49" s="14">
        <v>17500</v>
      </c>
      <c r="J49" s="31">
        <v>0</v>
      </c>
      <c r="K49" s="10">
        <f t="shared" si="1"/>
        <v>20160</v>
      </c>
      <c r="L49" s="120">
        <f t="shared" si="13"/>
        <v>26</v>
      </c>
      <c r="M49" s="14">
        <v>20160</v>
      </c>
      <c r="N49" s="125">
        <v>0</v>
      </c>
      <c r="O49" s="11">
        <f t="shared" si="3"/>
        <v>-13.2</v>
      </c>
      <c r="P49" s="12">
        <f t="shared" si="4"/>
        <v>-13.2</v>
      </c>
      <c r="Q49" s="15"/>
      <c r="R49" s="32" t="s">
        <v>170</v>
      </c>
      <c r="S49" s="18" t="s">
        <v>123</v>
      </c>
      <c r="T49" s="20" t="s">
        <v>65</v>
      </c>
      <c r="U49" s="33" t="s">
        <v>136</v>
      </c>
      <c r="V49" s="116"/>
      <c r="W49" s="132" t="s">
        <v>47</v>
      </c>
      <c r="X49" s="132">
        <f t="shared" si="5"/>
        <v>19276</v>
      </c>
      <c r="Y49" s="132">
        <f t="shared" si="6"/>
        <v>19595</v>
      </c>
    </row>
    <row r="50" spans="1:25" s="135" customFormat="1" ht="30.75" customHeight="1">
      <c r="A50" s="132"/>
      <c r="B50" s="94" t="s">
        <v>228</v>
      </c>
      <c r="C50" s="95" t="s">
        <v>234</v>
      </c>
      <c r="D50" s="96" t="s">
        <v>235</v>
      </c>
      <c r="E50" s="97"/>
      <c r="F50" s="98" t="s">
        <v>90</v>
      </c>
      <c r="G50" s="99"/>
      <c r="H50" s="100"/>
      <c r="I50" s="101"/>
      <c r="J50" s="102"/>
      <c r="K50" s="103">
        <f t="shared" si="1"/>
        <v>20160</v>
      </c>
      <c r="L50" s="121"/>
      <c r="M50" s="130">
        <v>20160</v>
      </c>
      <c r="N50" s="126">
        <v>0</v>
      </c>
      <c r="O50" s="105">
        <f>ROUND((G49/K50-1)*100,1)</f>
        <v>-13.2</v>
      </c>
      <c r="P50" s="104">
        <f>ROUND((I49/M50-1)*100,1)</f>
        <v>-13.2</v>
      </c>
      <c r="Q50" s="106"/>
      <c r="R50" s="107"/>
      <c r="S50" s="108"/>
      <c r="T50" s="109"/>
      <c r="U50" s="110"/>
      <c r="V50" s="117"/>
    </row>
    <row r="51" spans="1:25" ht="30.75" customHeight="1">
      <c r="A51" s="132">
        <v>41</v>
      </c>
      <c r="B51" s="84" t="s">
        <v>45</v>
      </c>
      <c r="C51" s="85" t="s">
        <v>169</v>
      </c>
      <c r="D51" s="48" t="s">
        <v>225</v>
      </c>
      <c r="E51" s="86"/>
      <c r="F51" s="113" t="s">
        <v>90</v>
      </c>
      <c r="G51" s="13">
        <f t="shared" si="0"/>
        <v>21649</v>
      </c>
      <c r="H51" s="30">
        <f t="shared" ref="H51:H53" si="14">_xlfn.RANK.EQ(G51,$X$7:$X$49,0)</f>
        <v>17</v>
      </c>
      <c r="I51" s="14">
        <v>21000</v>
      </c>
      <c r="J51" s="31">
        <v>-3</v>
      </c>
      <c r="K51" s="10">
        <f t="shared" si="1"/>
        <v>24332</v>
      </c>
      <c r="L51" s="120">
        <f t="shared" ref="L51:L53" si="15">_xlfn.RANK.EQ(K51,$Y$7:$Y$49,0)</f>
        <v>17</v>
      </c>
      <c r="M51" s="14">
        <v>23870</v>
      </c>
      <c r="N51" s="125">
        <v>-1.9000000000000128</v>
      </c>
      <c r="O51" s="11">
        <f t="shared" si="3"/>
        <v>-11</v>
      </c>
      <c r="P51" s="12">
        <f t="shared" si="4"/>
        <v>-12</v>
      </c>
      <c r="Q51" s="15" t="s">
        <v>89</v>
      </c>
      <c r="R51" s="34"/>
      <c r="S51" s="18" t="s">
        <v>119</v>
      </c>
      <c r="T51" s="20">
        <v>3.2126696832579187</v>
      </c>
      <c r="U51" s="33" t="s">
        <v>159</v>
      </c>
      <c r="V51" s="116"/>
    </row>
    <row r="52" spans="1:25" ht="30.75" customHeight="1">
      <c r="A52" s="132">
        <v>42</v>
      </c>
      <c r="B52" s="84" t="s">
        <v>46</v>
      </c>
      <c r="C52" s="88" t="s">
        <v>107</v>
      </c>
      <c r="D52" s="50" t="s">
        <v>226</v>
      </c>
      <c r="E52" s="74"/>
      <c r="F52" s="113" t="s">
        <v>90</v>
      </c>
      <c r="G52" s="13">
        <f t="shared" si="0"/>
        <v>20370</v>
      </c>
      <c r="H52" s="30">
        <f t="shared" si="14"/>
        <v>19</v>
      </c>
      <c r="I52" s="14">
        <v>19963</v>
      </c>
      <c r="J52" s="31">
        <v>-2</v>
      </c>
      <c r="K52" s="10">
        <f t="shared" si="1"/>
        <v>22469</v>
      </c>
      <c r="L52" s="120">
        <f t="shared" si="15"/>
        <v>19</v>
      </c>
      <c r="M52" s="14">
        <v>22065</v>
      </c>
      <c r="N52" s="125">
        <v>-1.8000000000000016</v>
      </c>
      <c r="O52" s="11">
        <f t="shared" si="3"/>
        <v>-9.3000000000000007</v>
      </c>
      <c r="P52" s="12">
        <f t="shared" si="4"/>
        <v>-9.5</v>
      </c>
      <c r="Q52" s="15" t="s">
        <v>64</v>
      </c>
      <c r="R52" s="32"/>
      <c r="S52" s="18" t="s">
        <v>119</v>
      </c>
      <c r="T52" s="35">
        <v>2.4863387978142075</v>
      </c>
      <c r="U52" s="33" t="s">
        <v>136</v>
      </c>
      <c r="V52" s="116"/>
    </row>
    <row r="53" spans="1:25" ht="30.75" customHeight="1" thickBot="1">
      <c r="A53" s="132">
        <v>43</v>
      </c>
      <c r="B53" s="89" t="s">
        <v>47</v>
      </c>
      <c r="C53" s="90" t="s">
        <v>108</v>
      </c>
      <c r="D53" s="57" t="s">
        <v>227</v>
      </c>
      <c r="E53" s="91"/>
      <c r="F53" s="114" t="s">
        <v>90</v>
      </c>
      <c r="G53" s="111">
        <f t="shared" si="0"/>
        <v>19276</v>
      </c>
      <c r="H53" s="37">
        <f t="shared" si="14"/>
        <v>23</v>
      </c>
      <c r="I53" s="38">
        <v>19180</v>
      </c>
      <c r="J53" s="52">
        <v>-0.5</v>
      </c>
      <c r="K53" s="39">
        <f t="shared" si="1"/>
        <v>19595</v>
      </c>
      <c r="L53" s="122">
        <f t="shared" si="15"/>
        <v>27</v>
      </c>
      <c r="M53" s="38">
        <v>19360</v>
      </c>
      <c r="N53" s="127">
        <v>-1.2000000000000122</v>
      </c>
      <c r="O53" s="54">
        <f t="shared" si="3"/>
        <v>-1.6</v>
      </c>
      <c r="P53" s="53">
        <f t="shared" si="4"/>
        <v>-0.9</v>
      </c>
      <c r="Q53" s="55" t="s">
        <v>90</v>
      </c>
      <c r="R53" s="56"/>
      <c r="S53" s="58" t="s">
        <v>115</v>
      </c>
      <c r="T53" s="59" t="s">
        <v>65</v>
      </c>
      <c r="U53" s="60" t="s">
        <v>160</v>
      </c>
      <c r="V53" s="116"/>
    </row>
    <row r="54" spans="1:25" ht="30.75" customHeight="1" thickBot="1">
      <c r="B54" s="208" t="s">
        <v>61</v>
      </c>
      <c r="C54" s="209"/>
      <c r="D54" s="210"/>
      <c r="E54" s="112"/>
      <c r="F54" s="92"/>
      <c r="G54" s="93">
        <f>ROUND(SUM(G7:G8,G10:G26,G28:G42,G44:G49,G51:G53)/43,0)</f>
        <v>41902</v>
      </c>
      <c r="H54" s="40"/>
      <c r="I54" s="41">
        <f>ROUND(SUM(I7:I8,I10:I26,I28:I42,I44:I49,I51:I53)/43,0)</f>
        <v>41765</v>
      </c>
      <c r="J54" s="42">
        <f>ROUND(SUM(J7:J8,J10:J26,J28:J42,J44:J49,J51:J53)/43,1)</f>
        <v>-0.7</v>
      </c>
      <c r="K54" s="43">
        <f>ROUND(SUM(K7:K8,K10:K26,K28:K42,K44:K49,K51:K53)/43,0)</f>
        <v>41000</v>
      </c>
      <c r="L54" s="123"/>
      <c r="M54" s="41">
        <f>ROUND(SUM(M7:M8,M10:M26,M28:M42,M44:M49,M51:M53)/43,0)</f>
        <v>40851</v>
      </c>
      <c r="N54" s="128">
        <f>ROUND(SUM(N7:N8,N10:N26,N28:N42,N44:N49,N51:N53)/43,1)</f>
        <v>-0.6</v>
      </c>
      <c r="O54" s="45">
        <f>ROUND(SUM(O7:O8,O10:O26,O28:O42,O44:O49,O51:O53)/43,1)</f>
        <v>-5.5</v>
      </c>
      <c r="P54" s="44">
        <f>ROUND(SUM(P7:P8,P10:P26,P28:P42,P44:P49,P51:P53)/43,1)</f>
        <v>-5.6</v>
      </c>
      <c r="Q54" s="46"/>
      <c r="R54" s="47"/>
      <c r="S54" s="47"/>
      <c r="T54" s="47"/>
      <c r="U54" s="61"/>
      <c r="V54" s="116"/>
    </row>
    <row r="55" spans="1:25" ht="22.5" customHeight="1">
      <c r="B55" s="204" t="s">
        <v>58</v>
      </c>
    </row>
    <row r="56" spans="1:25" ht="22.5" customHeight="1">
      <c r="B56" s="204" t="s">
        <v>59</v>
      </c>
    </row>
    <row r="57" spans="1:25" ht="22.5" customHeight="1">
      <c r="B57" s="205" t="s">
        <v>62</v>
      </c>
    </row>
    <row r="58" spans="1:25" ht="37.5" customHeight="1">
      <c r="B58" s="206" t="s">
        <v>254</v>
      </c>
      <c r="C58" s="206"/>
      <c r="D58" s="206"/>
      <c r="E58" s="206"/>
      <c r="F58" s="206"/>
      <c r="G58" s="206"/>
      <c r="H58" s="206"/>
      <c r="I58" s="206"/>
      <c r="J58" s="206"/>
      <c r="K58" s="206"/>
      <c r="L58" s="206"/>
      <c r="M58" s="206"/>
      <c r="N58" s="206"/>
      <c r="O58" s="206"/>
      <c r="P58" s="206"/>
      <c r="Q58" s="206"/>
      <c r="R58" s="206"/>
    </row>
    <row r="59" spans="1:25" ht="22.5" customHeight="1">
      <c r="B59" s="205" t="s">
        <v>251</v>
      </c>
    </row>
    <row r="60" spans="1:25" ht="22.5" customHeight="1">
      <c r="B60" s="205" t="s">
        <v>252</v>
      </c>
    </row>
    <row r="61" spans="1:25" ht="22.5" customHeight="1">
      <c r="B61" s="205" t="s">
        <v>240</v>
      </c>
    </row>
    <row r="62" spans="1:25" ht="22.5" customHeight="1">
      <c r="B62" s="205" t="s">
        <v>253</v>
      </c>
    </row>
  </sheetData>
  <mergeCells count="17">
    <mergeCell ref="S3:S6"/>
    <mergeCell ref="U3:U6"/>
    <mergeCell ref="K3:N3"/>
    <mergeCell ref="G3:J3"/>
    <mergeCell ref="Q3:Q6"/>
    <mergeCell ref="R3:R6"/>
    <mergeCell ref="T3:T6"/>
    <mergeCell ref="B58:R58"/>
    <mergeCell ref="B1:P1"/>
    <mergeCell ref="B54:D54"/>
    <mergeCell ref="B3:B6"/>
    <mergeCell ref="E4:E6"/>
    <mergeCell ref="F4:F6"/>
    <mergeCell ref="C3:D6"/>
    <mergeCell ref="E2:F2"/>
    <mergeCell ref="E3:F3"/>
    <mergeCell ref="O3:P4"/>
  </mergeCells>
  <phoneticPr fontId="2"/>
  <printOptions horizontalCentered="1"/>
  <pageMargins left="0.55118110236220474" right="0.55118110236220474" top="0.62992125984251968" bottom="0.62992125984251968" header="0.51181102362204722" footer="0.51181102362204722"/>
  <pageSetup paperSize="9" scale="46"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R58"/>
  <sheetViews>
    <sheetView tabSelected="1" view="pageBreakPreview" topLeftCell="A19" zoomScaleNormal="100" zoomScaleSheetLayoutView="100" workbookViewId="0">
      <pane xSplit="2" topLeftCell="C1" activePane="topRight" state="frozen"/>
      <selection activeCell="H2" sqref="H2"/>
      <selection pane="topRight" activeCell="N53" sqref="N53"/>
    </sheetView>
  </sheetViews>
  <sheetFormatPr defaultRowHeight="13.5"/>
  <cols>
    <col min="1" max="1" width="3.625" style="139" customWidth="1"/>
    <col min="2" max="2" width="14.625" style="139" customWidth="1"/>
    <col min="3" max="3" width="4.625" style="139" customWidth="1"/>
    <col min="4" max="4" width="8.625" style="139" customWidth="1"/>
    <col min="5" max="5" width="12.625" style="139" customWidth="1"/>
    <col min="6" max="6" width="9" style="139"/>
    <col min="7" max="7" width="4.625" style="139" customWidth="1"/>
    <col min="8" max="8" width="8.625" style="139" customWidth="1"/>
    <col min="9" max="9" width="12.625" style="139" customWidth="1"/>
    <col min="10" max="10" width="9" style="139"/>
    <col min="11" max="11" width="4.625" style="139" customWidth="1"/>
    <col min="12" max="12" width="8.625" style="139" customWidth="1"/>
    <col min="13" max="13" width="12.625" style="139" customWidth="1"/>
    <col min="14" max="16384" width="9" style="139"/>
  </cols>
  <sheetData>
    <row r="1" spans="1:18" s="138" customFormat="1" ht="24">
      <c r="B1" s="251" t="s">
        <v>241</v>
      </c>
      <c r="C1" s="251"/>
      <c r="D1" s="251"/>
      <c r="E1" s="251"/>
      <c r="F1" s="251"/>
      <c r="G1" s="251"/>
      <c r="H1" s="251"/>
      <c r="I1" s="251"/>
      <c r="J1" s="251"/>
      <c r="K1" s="251"/>
      <c r="L1" s="251"/>
      <c r="M1" s="251"/>
      <c r="N1" s="251"/>
      <c r="O1" s="2"/>
      <c r="P1" s="2"/>
      <c r="Q1" s="2"/>
      <c r="R1" s="2"/>
    </row>
    <row r="2" spans="1:18" s="138" customFormat="1" ht="14.25" thickBot="1"/>
    <row r="3" spans="1:18" ht="20.100000000000001" customHeight="1" thickBot="1">
      <c r="B3" s="256" t="s">
        <v>0</v>
      </c>
      <c r="C3" s="253" t="s">
        <v>49</v>
      </c>
      <c r="D3" s="253"/>
      <c r="E3" s="254"/>
      <c r="F3" s="254"/>
      <c r="G3" s="252" t="s">
        <v>50</v>
      </c>
      <c r="H3" s="253"/>
      <c r="I3" s="254"/>
      <c r="J3" s="255"/>
      <c r="K3" s="252" t="s">
        <v>51</v>
      </c>
      <c r="L3" s="253"/>
      <c r="M3" s="254"/>
      <c r="N3" s="255"/>
    </row>
    <row r="4" spans="1:18" ht="20.100000000000001" customHeight="1" thickTop="1" thickBot="1">
      <c r="B4" s="257"/>
      <c r="C4" s="259" t="s">
        <v>242</v>
      </c>
      <c r="D4" s="260"/>
      <c r="E4" s="140" t="s">
        <v>246</v>
      </c>
      <c r="F4" s="141" t="s">
        <v>5</v>
      </c>
      <c r="G4" s="249" t="s">
        <v>242</v>
      </c>
      <c r="H4" s="250"/>
      <c r="I4" s="140" t="s">
        <v>246</v>
      </c>
      <c r="J4" s="141" t="s">
        <v>5</v>
      </c>
      <c r="K4" s="249" t="s">
        <v>242</v>
      </c>
      <c r="L4" s="250"/>
      <c r="M4" s="140" t="s">
        <v>246</v>
      </c>
      <c r="N4" s="142" t="s">
        <v>5</v>
      </c>
    </row>
    <row r="5" spans="1:18" ht="20.100000000000001" customHeight="1" thickTop="1" thickBot="1">
      <c r="B5" s="258"/>
      <c r="C5" s="247" t="s">
        <v>54</v>
      </c>
      <c r="D5" s="248"/>
      <c r="E5" s="143" t="s">
        <v>54</v>
      </c>
      <c r="F5" s="144" t="s">
        <v>48</v>
      </c>
      <c r="G5" s="247" t="s">
        <v>54</v>
      </c>
      <c r="H5" s="248"/>
      <c r="I5" s="145" t="s">
        <v>54</v>
      </c>
      <c r="J5" s="144" t="s">
        <v>48</v>
      </c>
      <c r="K5" s="247" t="s">
        <v>54</v>
      </c>
      <c r="L5" s="248"/>
      <c r="M5" s="145" t="s">
        <v>54</v>
      </c>
      <c r="N5" s="146" t="s">
        <v>48</v>
      </c>
    </row>
    <row r="6" spans="1:18" ht="20.100000000000001" customHeight="1">
      <c r="A6" s="139">
        <v>1</v>
      </c>
      <c r="B6" s="147" t="s">
        <v>6</v>
      </c>
      <c r="C6" s="148"/>
      <c r="D6" s="5">
        <v>165000</v>
      </c>
      <c r="E6" s="149">
        <v>165000</v>
      </c>
      <c r="F6" s="150">
        <f>ROUND((D6/E6-1)*100,1)</f>
        <v>0</v>
      </c>
      <c r="G6" s="151" t="s">
        <v>171</v>
      </c>
      <c r="H6" s="5">
        <v>62749</v>
      </c>
      <c r="I6" s="149">
        <v>62749</v>
      </c>
      <c r="J6" s="150">
        <f>ROUND((H6/I6-1)*100,1)</f>
        <v>0</v>
      </c>
      <c r="K6" s="151"/>
      <c r="L6" s="5">
        <v>42800</v>
      </c>
      <c r="M6" s="149">
        <v>42800</v>
      </c>
      <c r="N6" s="152">
        <f>ROUND((L6/M6-1)*100,1)</f>
        <v>0</v>
      </c>
    </row>
    <row r="7" spans="1:18" ht="20.100000000000001" customHeight="1">
      <c r="B7" s="153" t="s">
        <v>236</v>
      </c>
      <c r="C7" s="263"/>
      <c r="D7" s="264"/>
      <c r="E7" s="154"/>
      <c r="F7" s="155"/>
      <c r="G7" s="261"/>
      <c r="H7" s="262"/>
      <c r="I7" s="156">
        <v>66770</v>
      </c>
      <c r="J7" s="157">
        <f>ROUND((H6/I7-1)*100,1)</f>
        <v>-6</v>
      </c>
      <c r="K7" s="261"/>
      <c r="L7" s="262"/>
      <c r="M7" s="154"/>
      <c r="N7" s="158"/>
    </row>
    <row r="8" spans="1:18" ht="20.100000000000001" customHeight="1">
      <c r="A8" s="139">
        <v>2</v>
      </c>
      <c r="B8" s="159" t="s">
        <v>7</v>
      </c>
      <c r="C8" s="160"/>
      <c r="D8" s="6">
        <v>151800</v>
      </c>
      <c r="E8" s="161">
        <v>151800</v>
      </c>
      <c r="F8" s="162">
        <f t="shared" ref="F8:F25" si="0">ROUND((D8/E8-1)*100,1)</f>
        <v>0</v>
      </c>
      <c r="G8" s="163"/>
      <c r="H8" s="6">
        <v>83050</v>
      </c>
      <c r="I8" s="164">
        <v>83050</v>
      </c>
      <c r="J8" s="162">
        <f t="shared" ref="J8:J51" si="1">ROUND((H8/I8-1)*100,1)</f>
        <v>0</v>
      </c>
      <c r="K8" s="163"/>
      <c r="L8" s="6">
        <v>40000</v>
      </c>
      <c r="M8" s="164">
        <v>40000</v>
      </c>
      <c r="N8" s="165">
        <f t="shared" ref="N8:N43" si="2">ROUND((L8/M8-1)*100,1)</f>
        <v>0</v>
      </c>
    </row>
    <row r="9" spans="1:18" ht="20.100000000000001" customHeight="1">
      <c r="A9" s="139">
        <v>3</v>
      </c>
      <c r="B9" s="159" t="s">
        <v>8</v>
      </c>
      <c r="C9" s="160"/>
      <c r="D9" s="6">
        <v>158000</v>
      </c>
      <c r="E9" s="164">
        <v>158000</v>
      </c>
      <c r="F9" s="162">
        <f t="shared" si="0"/>
        <v>0</v>
      </c>
      <c r="G9" s="163"/>
      <c r="H9" s="6">
        <v>69000</v>
      </c>
      <c r="I9" s="164">
        <v>69000</v>
      </c>
      <c r="J9" s="162">
        <f t="shared" si="1"/>
        <v>0</v>
      </c>
      <c r="K9" s="163"/>
      <c r="L9" s="6">
        <v>35000</v>
      </c>
      <c r="M9" s="164">
        <v>35000</v>
      </c>
      <c r="N9" s="165">
        <f t="shared" si="2"/>
        <v>0</v>
      </c>
    </row>
    <row r="10" spans="1:18" ht="20.100000000000001" customHeight="1">
      <c r="A10" s="139">
        <v>4</v>
      </c>
      <c r="B10" s="159" t="s">
        <v>9</v>
      </c>
      <c r="C10" s="160"/>
      <c r="D10" s="6">
        <v>159500</v>
      </c>
      <c r="E10" s="164">
        <v>159500</v>
      </c>
      <c r="F10" s="162">
        <f t="shared" si="0"/>
        <v>0</v>
      </c>
      <c r="G10" s="163"/>
      <c r="H10" s="6">
        <v>79100</v>
      </c>
      <c r="I10" s="164">
        <v>79100</v>
      </c>
      <c r="J10" s="162">
        <f t="shared" si="1"/>
        <v>0</v>
      </c>
      <c r="K10" s="163"/>
      <c r="L10" s="6">
        <v>36400</v>
      </c>
      <c r="M10" s="164">
        <v>36400</v>
      </c>
      <c r="N10" s="165">
        <f t="shared" si="2"/>
        <v>0</v>
      </c>
    </row>
    <row r="11" spans="1:18" ht="20.100000000000001" customHeight="1">
      <c r="A11" s="139">
        <v>5</v>
      </c>
      <c r="B11" s="159" t="s">
        <v>10</v>
      </c>
      <c r="C11" s="160"/>
      <c r="D11" s="6">
        <v>162500</v>
      </c>
      <c r="E11" s="161">
        <v>162500</v>
      </c>
      <c r="F11" s="166">
        <f t="shared" si="0"/>
        <v>0</v>
      </c>
      <c r="G11" s="167"/>
      <c r="H11" s="6">
        <v>82500</v>
      </c>
      <c r="I11" s="164">
        <v>82500</v>
      </c>
      <c r="J11" s="162">
        <f t="shared" si="1"/>
        <v>0</v>
      </c>
      <c r="K11" s="163"/>
      <c r="L11" s="6">
        <v>36000</v>
      </c>
      <c r="M11" s="164">
        <v>36000</v>
      </c>
      <c r="N11" s="165">
        <f t="shared" si="2"/>
        <v>0</v>
      </c>
    </row>
    <row r="12" spans="1:18" ht="20.100000000000001" customHeight="1">
      <c r="A12" s="139">
        <v>6</v>
      </c>
      <c r="B12" s="159" t="s">
        <v>11</v>
      </c>
      <c r="C12" s="160"/>
      <c r="D12" s="6">
        <v>162000</v>
      </c>
      <c r="E12" s="161">
        <v>162000</v>
      </c>
      <c r="F12" s="166">
        <f t="shared" si="0"/>
        <v>0</v>
      </c>
      <c r="G12" s="167"/>
      <c r="H12" s="6">
        <v>74200</v>
      </c>
      <c r="I12" s="164">
        <v>74200</v>
      </c>
      <c r="J12" s="166">
        <f t="shared" si="1"/>
        <v>0</v>
      </c>
      <c r="K12" s="167"/>
      <c r="L12" s="6">
        <v>35400</v>
      </c>
      <c r="M12" s="164">
        <v>35400</v>
      </c>
      <c r="N12" s="165">
        <f t="shared" si="2"/>
        <v>0</v>
      </c>
    </row>
    <row r="13" spans="1:18" ht="20.100000000000001" customHeight="1">
      <c r="A13" s="139">
        <v>7</v>
      </c>
      <c r="B13" s="159" t="s">
        <v>12</v>
      </c>
      <c r="C13" s="160"/>
      <c r="D13" s="6">
        <v>105600</v>
      </c>
      <c r="E13" s="164">
        <v>105600</v>
      </c>
      <c r="F13" s="162">
        <f t="shared" si="0"/>
        <v>0</v>
      </c>
      <c r="G13" s="163"/>
      <c r="H13" s="6">
        <v>56300</v>
      </c>
      <c r="I13" s="161">
        <v>56300</v>
      </c>
      <c r="J13" s="166">
        <f t="shared" si="1"/>
        <v>0</v>
      </c>
      <c r="K13" s="167"/>
      <c r="L13" s="6">
        <v>17500</v>
      </c>
      <c r="M13" s="164">
        <v>17500</v>
      </c>
      <c r="N13" s="165">
        <f t="shared" si="2"/>
        <v>0</v>
      </c>
    </row>
    <row r="14" spans="1:18" ht="20.100000000000001" customHeight="1">
      <c r="A14" s="139">
        <v>8</v>
      </c>
      <c r="B14" s="159" t="s">
        <v>13</v>
      </c>
      <c r="C14" s="160"/>
      <c r="D14" s="6">
        <v>147100</v>
      </c>
      <c r="E14" s="164">
        <v>147100</v>
      </c>
      <c r="F14" s="162">
        <f t="shared" si="0"/>
        <v>0</v>
      </c>
      <c r="G14" s="163"/>
      <c r="H14" s="6">
        <v>74300</v>
      </c>
      <c r="I14" s="164">
        <v>74300</v>
      </c>
      <c r="J14" s="162">
        <f t="shared" si="1"/>
        <v>0</v>
      </c>
      <c r="K14" s="163"/>
      <c r="L14" s="6">
        <v>33900</v>
      </c>
      <c r="M14" s="164">
        <v>33900</v>
      </c>
      <c r="N14" s="165">
        <f t="shared" si="2"/>
        <v>0</v>
      </c>
    </row>
    <row r="15" spans="1:18" ht="20.100000000000001" customHeight="1">
      <c r="A15" s="139">
        <v>9</v>
      </c>
      <c r="B15" s="159" t="s">
        <v>14</v>
      </c>
      <c r="C15" s="160"/>
      <c r="D15" s="6">
        <v>158250</v>
      </c>
      <c r="E15" s="161">
        <v>158250</v>
      </c>
      <c r="F15" s="162">
        <f t="shared" si="0"/>
        <v>0</v>
      </c>
      <c r="G15" s="163"/>
      <c r="H15" s="6">
        <v>71390</v>
      </c>
      <c r="I15" s="164">
        <v>71390</v>
      </c>
      <c r="J15" s="166">
        <f t="shared" si="1"/>
        <v>0</v>
      </c>
      <c r="K15" s="167"/>
      <c r="L15" s="6">
        <v>37000</v>
      </c>
      <c r="M15" s="164">
        <v>37000</v>
      </c>
      <c r="N15" s="168">
        <f t="shared" si="2"/>
        <v>0</v>
      </c>
    </row>
    <row r="16" spans="1:18" ht="20.100000000000001" customHeight="1">
      <c r="A16" s="139">
        <v>10</v>
      </c>
      <c r="B16" s="159" t="s">
        <v>15</v>
      </c>
      <c r="C16" s="160"/>
      <c r="D16" s="6">
        <v>163000</v>
      </c>
      <c r="E16" s="164">
        <v>163000</v>
      </c>
      <c r="F16" s="162">
        <f t="shared" si="0"/>
        <v>0</v>
      </c>
      <c r="G16" s="163"/>
      <c r="H16" s="6">
        <v>75000</v>
      </c>
      <c r="I16" s="164">
        <v>75000</v>
      </c>
      <c r="J16" s="166">
        <f t="shared" si="1"/>
        <v>0</v>
      </c>
      <c r="K16" s="167"/>
      <c r="L16" s="6">
        <v>40000</v>
      </c>
      <c r="M16" s="164">
        <v>40000</v>
      </c>
      <c r="N16" s="165">
        <f t="shared" si="2"/>
        <v>0</v>
      </c>
    </row>
    <row r="17" spans="1:14" ht="20.100000000000001" customHeight="1">
      <c r="A17" s="139">
        <v>11</v>
      </c>
      <c r="B17" s="159" t="s">
        <v>16</v>
      </c>
      <c r="C17" s="160"/>
      <c r="D17" s="6">
        <v>148000</v>
      </c>
      <c r="E17" s="164">
        <v>148000</v>
      </c>
      <c r="F17" s="162">
        <f t="shared" si="0"/>
        <v>0</v>
      </c>
      <c r="G17" s="163"/>
      <c r="H17" s="6">
        <v>69000</v>
      </c>
      <c r="I17" s="164">
        <v>69000</v>
      </c>
      <c r="J17" s="166">
        <f t="shared" si="1"/>
        <v>0</v>
      </c>
      <c r="K17" s="202"/>
      <c r="L17" s="200">
        <v>35600</v>
      </c>
      <c r="M17" s="164">
        <v>35600</v>
      </c>
      <c r="N17" s="165">
        <f t="shared" si="2"/>
        <v>0</v>
      </c>
    </row>
    <row r="18" spans="1:14" ht="20.100000000000001" customHeight="1">
      <c r="A18" s="139">
        <v>12</v>
      </c>
      <c r="B18" s="159" t="s">
        <v>17</v>
      </c>
      <c r="C18" s="160"/>
      <c r="D18" s="6">
        <v>174400</v>
      </c>
      <c r="E18" s="164">
        <v>174400</v>
      </c>
      <c r="F18" s="162">
        <f t="shared" si="0"/>
        <v>0</v>
      </c>
      <c r="G18" s="163"/>
      <c r="H18" s="6">
        <v>76000</v>
      </c>
      <c r="I18" s="164">
        <v>76000</v>
      </c>
      <c r="J18" s="166">
        <f t="shared" si="1"/>
        <v>0</v>
      </c>
      <c r="K18" s="167"/>
      <c r="L18" s="6">
        <v>37000</v>
      </c>
      <c r="M18" s="164">
        <v>37000</v>
      </c>
      <c r="N18" s="165">
        <f t="shared" si="2"/>
        <v>0</v>
      </c>
    </row>
    <row r="19" spans="1:14" ht="20.100000000000001" customHeight="1">
      <c r="A19" s="139">
        <v>13</v>
      </c>
      <c r="B19" s="159" t="s">
        <v>18</v>
      </c>
      <c r="C19" s="160"/>
      <c r="D19" s="6">
        <v>145200</v>
      </c>
      <c r="E19" s="164">
        <v>145200</v>
      </c>
      <c r="F19" s="162">
        <f t="shared" si="0"/>
        <v>0</v>
      </c>
      <c r="G19" s="163"/>
      <c r="H19" s="6">
        <v>67900</v>
      </c>
      <c r="I19" s="164">
        <v>67900</v>
      </c>
      <c r="J19" s="162">
        <f t="shared" si="1"/>
        <v>0</v>
      </c>
      <c r="K19" s="163"/>
      <c r="L19" s="6">
        <v>34300</v>
      </c>
      <c r="M19" s="164">
        <v>34300</v>
      </c>
      <c r="N19" s="165">
        <f t="shared" si="2"/>
        <v>0</v>
      </c>
    </row>
    <row r="20" spans="1:14" ht="20.100000000000001" customHeight="1">
      <c r="A20" s="139">
        <v>14</v>
      </c>
      <c r="B20" s="159" t="s">
        <v>19</v>
      </c>
      <c r="C20" s="160"/>
      <c r="D20" s="6">
        <v>153230</v>
      </c>
      <c r="E20" s="164">
        <v>153230</v>
      </c>
      <c r="F20" s="162">
        <f t="shared" si="0"/>
        <v>0</v>
      </c>
      <c r="G20" s="163"/>
      <c r="H20" s="6">
        <v>65065</v>
      </c>
      <c r="I20" s="164">
        <v>65065</v>
      </c>
      <c r="J20" s="162">
        <f t="shared" si="1"/>
        <v>0</v>
      </c>
      <c r="K20" s="163"/>
      <c r="L20" s="6">
        <v>32300</v>
      </c>
      <c r="M20" s="164">
        <v>32300</v>
      </c>
      <c r="N20" s="165">
        <f t="shared" si="2"/>
        <v>0</v>
      </c>
    </row>
    <row r="21" spans="1:14" ht="20.100000000000001" customHeight="1">
      <c r="A21" s="139">
        <v>15</v>
      </c>
      <c r="B21" s="159" t="s">
        <v>20</v>
      </c>
      <c r="C21" s="160"/>
      <c r="D21" s="6">
        <v>144000</v>
      </c>
      <c r="E21" s="164">
        <v>144000</v>
      </c>
      <c r="F21" s="162">
        <f t="shared" si="0"/>
        <v>0</v>
      </c>
      <c r="G21" s="163"/>
      <c r="H21" s="6">
        <v>70000</v>
      </c>
      <c r="I21" s="164">
        <v>70000</v>
      </c>
      <c r="J21" s="162">
        <f t="shared" si="1"/>
        <v>0</v>
      </c>
      <c r="K21" s="163"/>
      <c r="L21" s="6">
        <v>34500</v>
      </c>
      <c r="M21" s="164">
        <v>34500</v>
      </c>
      <c r="N21" s="165">
        <f t="shared" si="2"/>
        <v>0</v>
      </c>
    </row>
    <row r="22" spans="1:14" ht="20.100000000000001" customHeight="1">
      <c r="A22" s="139">
        <v>16</v>
      </c>
      <c r="B22" s="159" t="s">
        <v>21</v>
      </c>
      <c r="C22" s="160"/>
      <c r="D22" s="6">
        <v>65000</v>
      </c>
      <c r="E22" s="164">
        <v>65000</v>
      </c>
      <c r="F22" s="162">
        <f t="shared" si="0"/>
        <v>0</v>
      </c>
      <c r="G22" s="163"/>
      <c r="H22" s="6">
        <v>60000</v>
      </c>
      <c r="I22" s="164">
        <v>60000</v>
      </c>
      <c r="J22" s="162">
        <f t="shared" si="1"/>
        <v>0</v>
      </c>
      <c r="K22" s="163"/>
      <c r="L22" s="6">
        <v>10100</v>
      </c>
      <c r="M22" s="164">
        <v>10100</v>
      </c>
      <c r="N22" s="165">
        <f t="shared" si="2"/>
        <v>0</v>
      </c>
    </row>
    <row r="23" spans="1:14" ht="20.100000000000001" customHeight="1">
      <c r="A23" s="139">
        <v>17</v>
      </c>
      <c r="B23" s="159" t="s">
        <v>22</v>
      </c>
      <c r="C23" s="169"/>
      <c r="D23" s="8">
        <v>146000</v>
      </c>
      <c r="E23" s="161">
        <v>146000</v>
      </c>
      <c r="F23" s="166">
        <f t="shared" si="0"/>
        <v>0</v>
      </c>
      <c r="G23" s="167"/>
      <c r="H23" s="8">
        <v>84000</v>
      </c>
      <c r="I23" s="161">
        <v>84000</v>
      </c>
      <c r="J23" s="166">
        <f t="shared" si="1"/>
        <v>0</v>
      </c>
      <c r="K23" s="167"/>
      <c r="L23" s="8">
        <v>36000</v>
      </c>
      <c r="M23" s="161">
        <v>36000</v>
      </c>
      <c r="N23" s="168">
        <f t="shared" si="2"/>
        <v>0</v>
      </c>
    </row>
    <row r="24" spans="1:14" ht="20.100000000000001" customHeight="1">
      <c r="A24" s="139">
        <v>18</v>
      </c>
      <c r="B24" s="159" t="s">
        <v>23</v>
      </c>
      <c r="C24" s="160"/>
      <c r="D24" s="6">
        <v>157000</v>
      </c>
      <c r="E24" s="164">
        <v>157000</v>
      </c>
      <c r="F24" s="162">
        <f t="shared" si="0"/>
        <v>0</v>
      </c>
      <c r="G24" s="163"/>
      <c r="H24" s="6">
        <v>61700</v>
      </c>
      <c r="I24" s="164">
        <v>61700</v>
      </c>
      <c r="J24" s="162">
        <f t="shared" si="1"/>
        <v>0</v>
      </c>
      <c r="K24" s="163"/>
      <c r="L24" s="6">
        <v>36500</v>
      </c>
      <c r="M24" s="164">
        <v>36500</v>
      </c>
      <c r="N24" s="165">
        <f t="shared" si="2"/>
        <v>0</v>
      </c>
    </row>
    <row r="25" spans="1:14" ht="20.100000000000001" customHeight="1">
      <c r="A25" s="139">
        <v>19</v>
      </c>
      <c r="B25" s="159" t="s">
        <v>77</v>
      </c>
      <c r="C25" s="160"/>
      <c r="D25" s="6">
        <v>145600</v>
      </c>
      <c r="E25" s="164">
        <v>145600</v>
      </c>
      <c r="F25" s="162">
        <f t="shared" si="0"/>
        <v>0</v>
      </c>
      <c r="G25" s="163"/>
      <c r="H25" s="6">
        <v>62000</v>
      </c>
      <c r="I25" s="164">
        <v>62000</v>
      </c>
      <c r="J25" s="162">
        <f t="shared" si="1"/>
        <v>0</v>
      </c>
      <c r="K25" s="163"/>
      <c r="L25" s="6">
        <v>34500</v>
      </c>
      <c r="M25" s="164">
        <v>34500</v>
      </c>
      <c r="N25" s="165">
        <f t="shared" si="2"/>
        <v>0</v>
      </c>
    </row>
    <row r="26" spans="1:14" ht="20.100000000000001" customHeight="1">
      <c r="A26" s="139">
        <v>20</v>
      </c>
      <c r="B26" s="159" t="s">
        <v>24</v>
      </c>
      <c r="C26" s="160"/>
      <c r="D26" s="7" t="s">
        <v>65</v>
      </c>
      <c r="E26" s="170" t="s">
        <v>65</v>
      </c>
      <c r="F26" s="171" t="s">
        <v>55</v>
      </c>
      <c r="G26" s="163"/>
      <c r="H26" s="6">
        <v>9500</v>
      </c>
      <c r="I26" s="164">
        <v>9500</v>
      </c>
      <c r="J26" s="162">
        <f t="shared" si="1"/>
        <v>0</v>
      </c>
      <c r="K26" s="163"/>
      <c r="L26" s="6">
        <v>5500</v>
      </c>
      <c r="M26" s="164">
        <v>5500</v>
      </c>
      <c r="N26" s="165">
        <f t="shared" si="2"/>
        <v>0</v>
      </c>
    </row>
    <row r="27" spans="1:14" ht="20.100000000000001" customHeight="1">
      <c r="A27" s="139">
        <v>21</v>
      </c>
      <c r="B27" s="159" t="s">
        <v>25</v>
      </c>
      <c r="C27" s="160"/>
      <c r="D27" s="6">
        <v>32500</v>
      </c>
      <c r="E27" s="164">
        <v>32500</v>
      </c>
      <c r="F27" s="162">
        <f t="shared" ref="F27:F46" si="3">ROUND((D27/E27-1)*100,1)</f>
        <v>0</v>
      </c>
      <c r="G27" s="163"/>
      <c r="H27" s="6">
        <v>9700</v>
      </c>
      <c r="I27" s="164">
        <v>9700</v>
      </c>
      <c r="J27" s="162">
        <f t="shared" si="1"/>
        <v>0</v>
      </c>
      <c r="K27" s="163"/>
      <c r="L27" s="6">
        <v>6000</v>
      </c>
      <c r="M27" s="164">
        <v>6000</v>
      </c>
      <c r="N27" s="165">
        <f t="shared" si="2"/>
        <v>0</v>
      </c>
    </row>
    <row r="28" spans="1:14" ht="20.100000000000001" customHeight="1">
      <c r="A28" s="139">
        <v>22</v>
      </c>
      <c r="B28" s="159" t="s">
        <v>26</v>
      </c>
      <c r="C28" s="160"/>
      <c r="D28" s="6">
        <v>158400</v>
      </c>
      <c r="E28" s="161">
        <v>158400</v>
      </c>
      <c r="F28" s="162">
        <f t="shared" si="3"/>
        <v>0</v>
      </c>
      <c r="G28" s="163"/>
      <c r="H28" s="6">
        <v>65700</v>
      </c>
      <c r="I28" s="164">
        <v>65700</v>
      </c>
      <c r="J28" s="166">
        <f t="shared" si="1"/>
        <v>0</v>
      </c>
      <c r="K28" s="167"/>
      <c r="L28" s="8">
        <v>33030</v>
      </c>
      <c r="M28" s="161">
        <v>33030</v>
      </c>
      <c r="N28" s="168">
        <f t="shared" si="2"/>
        <v>0</v>
      </c>
    </row>
    <row r="29" spans="1:14" ht="20.100000000000001" customHeight="1">
      <c r="A29" s="139">
        <v>23</v>
      </c>
      <c r="B29" s="159" t="s">
        <v>27</v>
      </c>
      <c r="C29" s="160"/>
      <c r="D29" s="6">
        <v>129000</v>
      </c>
      <c r="E29" s="161">
        <v>129000</v>
      </c>
      <c r="F29" s="166">
        <f t="shared" si="3"/>
        <v>0</v>
      </c>
      <c r="G29" s="167"/>
      <c r="H29" s="6">
        <v>57900</v>
      </c>
      <c r="I29" s="164">
        <v>57900</v>
      </c>
      <c r="J29" s="162">
        <f t="shared" si="1"/>
        <v>0</v>
      </c>
      <c r="K29" s="163"/>
      <c r="L29" s="6">
        <v>29500</v>
      </c>
      <c r="M29" s="164">
        <v>29500</v>
      </c>
      <c r="N29" s="165">
        <f t="shared" si="2"/>
        <v>0</v>
      </c>
    </row>
    <row r="30" spans="1:14" ht="20.100000000000001" customHeight="1">
      <c r="A30" s="139">
        <v>24</v>
      </c>
      <c r="B30" s="159" t="s">
        <v>28</v>
      </c>
      <c r="C30" s="201"/>
      <c r="D30" s="200">
        <v>158100</v>
      </c>
      <c r="E30" s="164">
        <v>158100</v>
      </c>
      <c r="F30" s="166">
        <f t="shared" si="3"/>
        <v>0</v>
      </c>
      <c r="G30" s="167"/>
      <c r="H30" s="6">
        <v>62500</v>
      </c>
      <c r="I30" s="164">
        <v>62500</v>
      </c>
      <c r="J30" s="162">
        <f t="shared" si="1"/>
        <v>0</v>
      </c>
      <c r="K30" s="163"/>
      <c r="L30" s="6">
        <v>34400</v>
      </c>
      <c r="M30" s="164">
        <v>34400</v>
      </c>
      <c r="N30" s="165">
        <f t="shared" si="2"/>
        <v>0</v>
      </c>
    </row>
    <row r="31" spans="1:14" ht="20.100000000000001" customHeight="1">
      <c r="A31" s="139">
        <v>25</v>
      </c>
      <c r="B31" s="159" t="s">
        <v>29</v>
      </c>
      <c r="C31" s="160"/>
      <c r="D31" s="6">
        <v>144300</v>
      </c>
      <c r="E31" s="161">
        <v>144300</v>
      </c>
      <c r="F31" s="166">
        <f t="shared" si="3"/>
        <v>0</v>
      </c>
      <c r="G31" s="167"/>
      <c r="H31" s="6">
        <v>70800</v>
      </c>
      <c r="I31" s="161">
        <v>70800</v>
      </c>
      <c r="J31" s="166">
        <f t="shared" si="1"/>
        <v>0</v>
      </c>
      <c r="K31" s="167"/>
      <c r="L31" s="6">
        <v>36500</v>
      </c>
      <c r="M31" s="164">
        <v>36500</v>
      </c>
      <c r="N31" s="165">
        <f t="shared" si="2"/>
        <v>0</v>
      </c>
    </row>
    <row r="32" spans="1:14" ht="20.100000000000001" customHeight="1">
      <c r="A32" s="139">
        <v>26</v>
      </c>
      <c r="B32" s="159" t="s">
        <v>30</v>
      </c>
      <c r="C32" s="160"/>
      <c r="D32" s="6">
        <v>146000</v>
      </c>
      <c r="E32" s="161">
        <v>146000</v>
      </c>
      <c r="F32" s="166">
        <f t="shared" si="3"/>
        <v>0</v>
      </c>
      <c r="G32" s="167"/>
      <c r="H32" s="6">
        <v>74000</v>
      </c>
      <c r="I32" s="161">
        <v>74000</v>
      </c>
      <c r="J32" s="166">
        <f t="shared" si="1"/>
        <v>0</v>
      </c>
      <c r="K32" s="167"/>
      <c r="L32" s="6">
        <v>40000</v>
      </c>
      <c r="M32" s="164">
        <v>40000</v>
      </c>
      <c r="N32" s="168">
        <f t="shared" si="2"/>
        <v>0</v>
      </c>
    </row>
    <row r="33" spans="1:14" ht="20.100000000000001" customHeight="1">
      <c r="A33" s="139">
        <v>27</v>
      </c>
      <c r="B33" s="159" t="s">
        <v>31</v>
      </c>
      <c r="C33" s="160"/>
      <c r="D33" s="6">
        <v>150900</v>
      </c>
      <c r="E33" s="164">
        <v>150900</v>
      </c>
      <c r="F33" s="166">
        <f t="shared" si="3"/>
        <v>0</v>
      </c>
      <c r="G33" s="202"/>
      <c r="H33" s="200">
        <v>70400</v>
      </c>
      <c r="I33" s="164">
        <v>70400</v>
      </c>
      <c r="J33" s="162">
        <f t="shared" si="1"/>
        <v>0</v>
      </c>
      <c r="K33" s="163"/>
      <c r="L33" s="6">
        <v>37500</v>
      </c>
      <c r="M33" s="164">
        <v>37500</v>
      </c>
      <c r="N33" s="165">
        <f t="shared" si="2"/>
        <v>0</v>
      </c>
    </row>
    <row r="34" spans="1:14" ht="20.100000000000001" customHeight="1">
      <c r="A34" s="139">
        <v>28</v>
      </c>
      <c r="B34" s="159" t="s">
        <v>32</v>
      </c>
      <c r="C34" s="160"/>
      <c r="D34" s="6">
        <v>151000</v>
      </c>
      <c r="E34" s="164">
        <v>151000</v>
      </c>
      <c r="F34" s="166">
        <f t="shared" si="3"/>
        <v>0</v>
      </c>
      <c r="G34" s="167"/>
      <c r="H34" s="6">
        <v>72400</v>
      </c>
      <c r="I34" s="164">
        <v>72400</v>
      </c>
      <c r="J34" s="162">
        <f t="shared" si="1"/>
        <v>0</v>
      </c>
      <c r="K34" s="163"/>
      <c r="L34" s="6">
        <v>37700</v>
      </c>
      <c r="M34" s="164">
        <v>37700</v>
      </c>
      <c r="N34" s="168">
        <f t="shared" si="2"/>
        <v>0</v>
      </c>
    </row>
    <row r="35" spans="1:14" ht="20.100000000000001" customHeight="1">
      <c r="A35" s="139">
        <v>29</v>
      </c>
      <c r="B35" s="159" t="s">
        <v>33</v>
      </c>
      <c r="C35" s="160"/>
      <c r="D35" s="6">
        <v>150200</v>
      </c>
      <c r="E35" s="164">
        <v>150200</v>
      </c>
      <c r="F35" s="166">
        <f t="shared" si="3"/>
        <v>0</v>
      </c>
      <c r="G35" s="167"/>
      <c r="H35" s="6">
        <v>72200</v>
      </c>
      <c r="I35" s="164">
        <v>72200</v>
      </c>
      <c r="J35" s="162">
        <f t="shared" si="1"/>
        <v>0</v>
      </c>
      <c r="K35" s="163"/>
      <c r="L35" s="6">
        <v>33000</v>
      </c>
      <c r="M35" s="172">
        <v>33000</v>
      </c>
      <c r="N35" s="165">
        <f t="shared" si="2"/>
        <v>0</v>
      </c>
    </row>
    <row r="36" spans="1:14" ht="20.100000000000001" customHeight="1">
      <c r="A36" s="139">
        <v>30</v>
      </c>
      <c r="B36" s="159" t="s">
        <v>34</v>
      </c>
      <c r="C36" s="160" t="s">
        <v>171</v>
      </c>
      <c r="D36" s="6">
        <v>111650</v>
      </c>
      <c r="E36" s="164">
        <v>111650</v>
      </c>
      <c r="F36" s="166">
        <f t="shared" si="3"/>
        <v>0</v>
      </c>
      <c r="G36" s="167"/>
      <c r="H36" s="6">
        <v>58300</v>
      </c>
      <c r="I36" s="164">
        <v>58300</v>
      </c>
      <c r="J36" s="162">
        <f t="shared" si="1"/>
        <v>0</v>
      </c>
      <c r="K36" s="167"/>
      <c r="L36" s="8">
        <v>17350</v>
      </c>
      <c r="M36" s="161">
        <v>17350</v>
      </c>
      <c r="N36" s="168">
        <f t="shared" si="2"/>
        <v>0</v>
      </c>
    </row>
    <row r="37" spans="1:14" ht="20.100000000000001" customHeight="1">
      <c r="B37" s="173" t="s">
        <v>236</v>
      </c>
      <c r="C37" s="263"/>
      <c r="D37" s="264"/>
      <c r="E37" s="174">
        <v>111650</v>
      </c>
      <c r="F37" s="175">
        <f>ROUND((D36/E37-1)*100,1)</f>
        <v>0</v>
      </c>
      <c r="G37" s="261"/>
      <c r="H37" s="262"/>
      <c r="I37" s="154"/>
      <c r="J37" s="155"/>
      <c r="K37" s="261"/>
      <c r="L37" s="262"/>
      <c r="M37" s="154"/>
      <c r="N37" s="158"/>
    </row>
    <row r="38" spans="1:14" ht="20.100000000000001" customHeight="1">
      <c r="A38" s="139">
        <v>31</v>
      </c>
      <c r="B38" s="159" t="s">
        <v>35</v>
      </c>
      <c r="C38" s="160"/>
      <c r="D38" s="6">
        <v>116600</v>
      </c>
      <c r="E38" s="164">
        <v>116600</v>
      </c>
      <c r="F38" s="166">
        <f t="shared" si="3"/>
        <v>0</v>
      </c>
      <c r="G38" s="167"/>
      <c r="H38" s="6">
        <v>58300</v>
      </c>
      <c r="I38" s="164">
        <v>58300</v>
      </c>
      <c r="J38" s="162">
        <f t="shared" si="1"/>
        <v>0</v>
      </c>
      <c r="K38" s="163"/>
      <c r="L38" s="6">
        <v>17600</v>
      </c>
      <c r="M38" s="149">
        <v>17600</v>
      </c>
      <c r="N38" s="165">
        <f t="shared" si="2"/>
        <v>0</v>
      </c>
    </row>
    <row r="39" spans="1:14" ht="20.100000000000001" customHeight="1">
      <c r="A39" s="139">
        <v>32</v>
      </c>
      <c r="B39" s="159" t="s">
        <v>36</v>
      </c>
      <c r="C39" s="176"/>
      <c r="D39" s="6">
        <v>84480</v>
      </c>
      <c r="E39" s="164">
        <v>84480</v>
      </c>
      <c r="F39" s="166">
        <f t="shared" si="3"/>
        <v>0</v>
      </c>
      <c r="G39" s="167"/>
      <c r="H39" s="6">
        <v>60100</v>
      </c>
      <c r="I39" s="161">
        <v>60100</v>
      </c>
      <c r="J39" s="166">
        <f t="shared" si="1"/>
        <v>0</v>
      </c>
      <c r="K39" s="167"/>
      <c r="L39" s="6">
        <v>22500</v>
      </c>
      <c r="M39" s="161">
        <v>22500</v>
      </c>
      <c r="N39" s="168">
        <f t="shared" si="2"/>
        <v>0</v>
      </c>
    </row>
    <row r="40" spans="1:14" ht="20.100000000000001" customHeight="1">
      <c r="A40" s="139">
        <v>33</v>
      </c>
      <c r="B40" s="159" t="s">
        <v>37</v>
      </c>
      <c r="C40" s="160"/>
      <c r="D40" s="6">
        <v>34400</v>
      </c>
      <c r="E40" s="164">
        <v>34400</v>
      </c>
      <c r="F40" s="166">
        <f t="shared" si="3"/>
        <v>0</v>
      </c>
      <c r="G40" s="167"/>
      <c r="H40" s="6">
        <v>36900</v>
      </c>
      <c r="I40" s="164">
        <v>36900</v>
      </c>
      <c r="J40" s="162">
        <f t="shared" si="1"/>
        <v>0</v>
      </c>
      <c r="K40" s="163"/>
      <c r="L40" s="6">
        <v>9100</v>
      </c>
      <c r="M40" s="164">
        <v>9100</v>
      </c>
      <c r="N40" s="165">
        <f t="shared" si="2"/>
        <v>0</v>
      </c>
    </row>
    <row r="41" spans="1:14" ht="20.100000000000001" customHeight="1">
      <c r="A41" s="139">
        <v>34</v>
      </c>
      <c r="B41" s="159" t="s">
        <v>38</v>
      </c>
      <c r="C41" s="160"/>
      <c r="D41" s="6">
        <v>36200</v>
      </c>
      <c r="E41" s="164">
        <v>36200</v>
      </c>
      <c r="F41" s="166">
        <f t="shared" si="3"/>
        <v>0</v>
      </c>
      <c r="G41" s="167"/>
      <c r="H41" s="6">
        <v>36500</v>
      </c>
      <c r="I41" s="164">
        <v>36500</v>
      </c>
      <c r="J41" s="166">
        <f t="shared" si="1"/>
        <v>0</v>
      </c>
      <c r="K41" s="167"/>
      <c r="L41" s="6">
        <v>8500</v>
      </c>
      <c r="M41" s="164">
        <v>8500</v>
      </c>
      <c r="N41" s="165">
        <f t="shared" si="2"/>
        <v>0</v>
      </c>
    </row>
    <row r="42" spans="1:14" ht="20.100000000000001" customHeight="1">
      <c r="A42" s="139">
        <v>35</v>
      </c>
      <c r="B42" s="159" t="s">
        <v>39</v>
      </c>
      <c r="C42" s="160"/>
      <c r="D42" s="6">
        <v>44000</v>
      </c>
      <c r="E42" s="164">
        <v>44000</v>
      </c>
      <c r="F42" s="166">
        <f t="shared" si="3"/>
        <v>0</v>
      </c>
      <c r="G42" s="167"/>
      <c r="H42" s="6">
        <v>48000</v>
      </c>
      <c r="I42" s="164">
        <v>48000</v>
      </c>
      <c r="J42" s="166">
        <f t="shared" si="1"/>
        <v>0</v>
      </c>
      <c r="K42" s="167"/>
      <c r="L42" s="6">
        <v>10000</v>
      </c>
      <c r="M42" s="164">
        <v>10000</v>
      </c>
      <c r="N42" s="165">
        <f t="shared" si="2"/>
        <v>0</v>
      </c>
    </row>
    <row r="43" spans="1:14" ht="20.100000000000001" customHeight="1">
      <c r="A43" s="139">
        <v>36</v>
      </c>
      <c r="B43" s="159" t="s">
        <v>40</v>
      </c>
      <c r="C43" s="160"/>
      <c r="D43" s="6">
        <v>47300</v>
      </c>
      <c r="E43" s="164">
        <v>47300</v>
      </c>
      <c r="F43" s="166">
        <f t="shared" si="3"/>
        <v>0</v>
      </c>
      <c r="G43" s="167"/>
      <c r="H43" s="6">
        <v>36000</v>
      </c>
      <c r="I43" s="164">
        <v>36000</v>
      </c>
      <c r="J43" s="166">
        <f t="shared" si="1"/>
        <v>0</v>
      </c>
      <c r="K43" s="167"/>
      <c r="L43" s="6">
        <v>9000</v>
      </c>
      <c r="M43" s="164">
        <v>9000</v>
      </c>
      <c r="N43" s="165">
        <f t="shared" si="2"/>
        <v>0</v>
      </c>
    </row>
    <row r="44" spans="1:14" ht="20.100000000000001" customHeight="1">
      <c r="A44" s="139">
        <v>37</v>
      </c>
      <c r="B44" s="159" t="s">
        <v>41</v>
      </c>
      <c r="C44" s="160"/>
      <c r="D44" s="6">
        <v>31000</v>
      </c>
      <c r="E44" s="164">
        <v>31000</v>
      </c>
      <c r="F44" s="162">
        <f t="shared" si="3"/>
        <v>0</v>
      </c>
      <c r="G44" s="163"/>
      <c r="H44" s="6">
        <v>35000</v>
      </c>
      <c r="I44" s="164">
        <v>35000</v>
      </c>
      <c r="J44" s="166">
        <f t="shared" si="1"/>
        <v>0</v>
      </c>
      <c r="K44" s="167"/>
      <c r="L44" s="7" t="s">
        <v>65</v>
      </c>
      <c r="M44" s="170" t="s">
        <v>65</v>
      </c>
      <c r="N44" s="177" t="s">
        <v>65</v>
      </c>
    </row>
    <row r="45" spans="1:14" ht="20.100000000000001" customHeight="1">
      <c r="A45" s="139">
        <v>38</v>
      </c>
      <c r="B45" s="159" t="s">
        <v>42</v>
      </c>
      <c r="C45" s="160"/>
      <c r="D45" s="6">
        <v>49000</v>
      </c>
      <c r="E45" s="164">
        <v>49000</v>
      </c>
      <c r="F45" s="162">
        <f t="shared" si="3"/>
        <v>0</v>
      </c>
      <c r="G45" s="163"/>
      <c r="H45" s="6">
        <v>38400</v>
      </c>
      <c r="I45" s="164">
        <v>38400</v>
      </c>
      <c r="J45" s="166">
        <f t="shared" si="1"/>
        <v>0</v>
      </c>
      <c r="K45" s="167"/>
      <c r="L45" s="6">
        <v>6600</v>
      </c>
      <c r="M45" s="164">
        <v>6600</v>
      </c>
      <c r="N45" s="165">
        <f t="shared" ref="N45:N50" si="4">ROUND((L45/M45-1)*100,1)</f>
        <v>0</v>
      </c>
    </row>
    <row r="46" spans="1:14" ht="20.100000000000001" customHeight="1">
      <c r="A46" s="139">
        <v>39</v>
      </c>
      <c r="B46" s="159" t="s">
        <v>43</v>
      </c>
      <c r="C46" s="160"/>
      <c r="D46" s="6">
        <v>24600</v>
      </c>
      <c r="E46" s="164">
        <v>24600</v>
      </c>
      <c r="F46" s="162">
        <f t="shared" si="3"/>
        <v>0</v>
      </c>
      <c r="G46" s="163"/>
      <c r="H46" s="6">
        <v>38800</v>
      </c>
      <c r="I46" s="164">
        <v>38800</v>
      </c>
      <c r="J46" s="162">
        <f t="shared" si="1"/>
        <v>0</v>
      </c>
      <c r="K46" s="163"/>
      <c r="L46" s="6">
        <v>6600</v>
      </c>
      <c r="M46" s="164">
        <v>6600</v>
      </c>
      <c r="N46" s="165">
        <f t="shared" si="4"/>
        <v>0</v>
      </c>
    </row>
    <row r="47" spans="1:14" ht="20.100000000000001" customHeight="1">
      <c r="A47" s="139">
        <v>40</v>
      </c>
      <c r="B47" s="159" t="s">
        <v>44</v>
      </c>
      <c r="C47" s="160"/>
      <c r="D47" s="16" t="s">
        <v>65</v>
      </c>
      <c r="E47" s="178" t="s">
        <v>65</v>
      </c>
      <c r="F47" s="179" t="s">
        <v>65</v>
      </c>
      <c r="G47" s="167" t="s">
        <v>171</v>
      </c>
      <c r="H47" s="8">
        <v>38400</v>
      </c>
      <c r="I47" s="161">
        <v>38400</v>
      </c>
      <c r="J47" s="166">
        <f t="shared" si="1"/>
        <v>0</v>
      </c>
      <c r="K47" s="167" t="s">
        <v>171</v>
      </c>
      <c r="L47" s="8">
        <v>6100</v>
      </c>
      <c r="M47" s="161">
        <v>6100</v>
      </c>
      <c r="N47" s="168">
        <f t="shared" si="4"/>
        <v>0</v>
      </c>
    </row>
    <row r="48" spans="1:14" ht="20.100000000000001" customHeight="1">
      <c r="B48" s="173" t="s">
        <v>236</v>
      </c>
      <c r="C48" s="263"/>
      <c r="D48" s="264"/>
      <c r="E48" s="180"/>
      <c r="F48" s="181"/>
      <c r="G48" s="261"/>
      <c r="H48" s="262"/>
      <c r="I48" s="174">
        <v>38400</v>
      </c>
      <c r="J48" s="175">
        <f>ROUND((H47/I48-1)*100,1)</f>
        <v>0</v>
      </c>
      <c r="K48" s="261"/>
      <c r="L48" s="262"/>
      <c r="M48" s="174">
        <v>6100</v>
      </c>
      <c r="N48" s="182">
        <f>ROUND((L47/M48-1)*100,1)</f>
        <v>0</v>
      </c>
    </row>
    <row r="49" spans="1:18" ht="20.100000000000001" customHeight="1">
      <c r="A49" s="139">
        <v>41</v>
      </c>
      <c r="B49" s="159" t="s">
        <v>45</v>
      </c>
      <c r="C49" s="160"/>
      <c r="D49" s="6">
        <v>26300</v>
      </c>
      <c r="E49" s="164">
        <v>26300</v>
      </c>
      <c r="F49" s="162">
        <f>ROUND((D49/E49-1)*100,1)</f>
        <v>0</v>
      </c>
      <c r="G49" s="163"/>
      <c r="H49" s="6">
        <v>41700</v>
      </c>
      <c r="I49" s="164">
        <v>41700</v>
      </c>
      <c r="J49" s="162">
        <f t="shared" si="1"/>
        <v>0</v>
      </c>
      <c r="K49" s="163"/>
      <c r="L49" s="6">
        <v>5600</v>
      </c>
      <c r="M49" s="164">
        <v>5600</v>
      </c>
      <c r="N49" s="165">
        <f t="shared" si="4"/>
        <v>0</v>
      </c>
    </row>
    <row r="50" spans="1:18" ht="20.100000000000001" customHeight="1">
      <c r="A50" s="139">
        <v>42</v>
      </c>
      <c r="B50" s="159" t="s">
        <v>46</v>
      </c>
      <c r="C50" s="160"/>
      <c r="D50" s="7" t="s">
        <v>65</v>
      </c>
      <c r="E50" s="170" t="s">
        <v>65</v>
      </c>
      <c r="F50" s="171" t="s">
        <v>65</v>
      </c>
      <c r="G50" s="163"/>
      <c r="H50" s="6">
        <v>42100</v>
      </c>
      <c r="I50" s="164">
        <v>42100</v>
      </c>
      <c r="J50" s="162">
        <f t="shared" si="1"/>
        <v>0</v>
      </c>
      <c r="K50" s="163"/>
      <c r="L50" s="6">
        <v>5600</v>
      </c>
      <c r="M50" s="164">
        <v>5600</v>
      </c>
      <c r="N50" s="165">
        <f t="shared" si="4"/>
        <v>0</v>
      </c>
    </row>
    <row r="51" spans="1:18" ht="20.100000000000001" customHeight="1" thickBot="1">
      <c r="A51" s="139">
        <v>43</v>
      </c>
      <c r="B51" s="183" t="s">
        <v>47</v>
      </c>
      <c r="C51" s="184"/>
      <c r="D51" s="9">
        <v>40000</v>
      </c>
      <c r="E51" s="185">
        <v>40000</v>
      </c>
      <c r="F51" s="186">
        <f>ROUND((D51/E51-1)*100,1)</f>
        <v>0</v>
      </c>
      <c r="G51" s="187"/>
      <c r="H51" s="9">
        <v>31000</v>
      </c>
      <c r="I51" s="172">
        <v>31000</v>
      </c>
      <c r="J51" s="186">
        <f t="shared" si="1"/>
        <v>0</v>
      </c>
      <c r="K51" s="187"/>
      <c r="L51" s="188" t="s">
        <v>65</v>
      </c>
      <c r="M51" s="189" t="s">
        <v>65</v>
      </c>
      <c r="N51" s="190" t="s">
        <v>65</v>
      </c>
    </row>
    <row r="52" spans="1:18" ht="20.100000000000001" customHeight="1" thickTop="1" thickBot="1">
      <c r="B52" s="191" t="s">
        <v>60</v>
      </c>
      <c r="C52" s="192"/>
      <c r="D52" s="4">
        <f>ROUND(SUM(D6,D8:D36,D38:D47,D49:D51)/40,0)</f>
        <v>116928</v>
      </c>
      <c r="E52" s="51">
        <f>ROUND(SUM(E6,E8:E36,E38:E47,E49:E51)/40,0)</f>
        <v>116928</v>
      </c>
      <c r="F52" s="193">
        <f>ROUND(SUM(F6,F8:F36,F38:F47,F49:F51)/40,1)</f>
        <v>0</v>
      </c>
      <c r="G52" s="194"/>
      <c r="H52" s="4">
        <f>ROUND(SUM(H6,H8:H36,H38:H47,H49:H51)/43,0)</f>
        <v>58322</v>
      </c>
      <c r="I52" s="3">
        <f>ROUND(SUM(I6,I8:I36,I38:I47,I49:I51)/43,0)</f>
        <v>58322</v>
      </c>
      <c r="J52" s="195">
        <f>ROUND(SUM(J6,J8:J36,J38:J47,J49:J51)/43,1)</f>
        <v>0</v>
      </c>
      <c r="K52" s="196"/>
      <c r="L52" s="4">
        <f>ROUND(SUM(L6,L8:L36,L38:L47,L49:L51)/41,0)</f>
        <v>25914</v>
      </c>
      <c r="M52" s="3">
        <f>ROUND(SUM(M6,M8:M36,M38:M47,M49:M51)/41,0)</f>
        <v>25914</v>
      </c>
      <c r="N52" s="195">
        <f>ROUND(SUM(N6,N8:N36,N38:N47,N49:N51)/41,1)</f>
        <v>0</v>
      </c>
      <c r="O52" s="197"/>
      <c r="P52" s="198"/>
      <c r="Q52" s="198"/>
      <c r="R52" s="198"/>
    </row>
    <row r="53" spans="1:18" ht="20.100000000000001" customHeight="1">
      <c r="B53" s="1" t="s">
        <v>79</v>
      </c>
      <c r="C53" s="1"/>
    </row>
    <row r="54" spans="1:18" ht="20.100000000000001" customHeight="1">
      <c r="B54" s="1" t="s">
        <v>172</v>
      </c>
      <c r="C54" s="1"/>
    </row>
    <row r="55" spans="1:18" ht="20.100000000000001" customHeight="1">
      <c r="B55" s="1" t="s">
        <v>173</v>
      </c>
      <c r="C55" s="1"/>
    </row>
    <row r="56" spans="1:18" ht="20.100000000000001" customHeight="1">
      <c r="B56" s="1" t="s">
        <v>243</v>
      </c>
    </row>
    <row r="57" spans="1:18" ht="20.100000000000001" customHeight="1">
      <c r="B57" s="1" t="s">
        <v>244</v>
      </c>
    </row>
    <row r="58" spans="1:18" ht="19.5" customHeight="1">
      <c r="B58" s="1" t="s">
        <v>245</v>
      </c>
    </row>
  </sheetData>
  <mergeCells count="20">
    <mergeCell ref="K48:L48"/>
    <mergeCell ref="G48:H48"/>
    <mergeCell ref="C48:D48"/>
    <mergeCell ref="C7:D7"/>
    <mergeCell ref="K7:L7"/>
    <mergeCell ref="G7:H7"/>
    <mergeCell ref="C37:D37"/>
    <mergeCell ref="G37:H37"/>
    <mergeCell ref="K37:L37"/>
    <mergeCell ref="G5:H5"/>
    <mergeCell ref="K4:L4"/>
    <mergeCell ref="K5:L5"/>
    <mergeCell ref="B1:N1"/>
    <mergeCell ref="G3:J3"/>
    <mergeCell ref="K3:N3"/>
    <mergeCell ref="B3:B5"/>
    <mergeCell ref="C4:D4"/>
    <mergeCell ref="C5:D5"/>
    <mergeCell ref="C3:F3"/>
    <mergeCell ref="G4:H4"/>
  </mergeCells>
  <phoneticPr fontId="2"/>
  <printOptions horizontalCentered="1"/>
  <pageMargins left="0.74803149606299213" right="0.74803149606299213" top="0.98425196850393704" bottom="0.98425196850393704" header="0.51181102362204722" footer="0.51181102362204722"/>
  <pageSetup paperSize="9" scale="6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基準宅地</vt:lpstr>
      <vt:lpstr>基準地 (田・畑・山林)</vt:lpstr>
      <vt:lpstr>基準宅地!Print_Area</vt:lpstr>
      <vt:lpstr>'基準地 (田・畑・山林)'!Print_Area</vt:lpstr>
    </vt:vector>
  </TitlesOfParts>
  <Company>鹿児島県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NOTE20XXXX</dc:creator>
  <cp:lastModifiedBy> </cp:lastModifiedBy>
  <cp:lastPrinted>2020-11-17T03:02:29Z</cp:lastPrinted>
  <dcterms:created xsi:type="dcterms:W3CDTF">2008-10-01T06:09:04Z</dcterms:created>
  <dcterms:modified xsi:type="dcterms:W3CDTF">2020-11-20T00:54:13Z</dcterms:modified>
</cp:coreProperties>
</file>