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4 税政係\※税Ｌ\オープンデータ\R5\02 掲載データ\04 固定資産評価審議会の開催結果\"/>
    </mc:Choice>
  </mc:AlternateContent>
  <xr:revisionPtr revIDLastSave="0" documentId="13_ncr:1_{1FB2E866-371F-4021-9974-1AAA3425463F}" xr6:coauthVersionLast="36" xr6:coauthVersionMax="36" xr10:uidLastSave="{00000000-0000-0000-0000-000000000000}"/>
  <bookViews>
    <workbookView xWindow="0" yWindow="45" windowWidth="16020" windowHeight="9450" tabRatio="689" xr2:uid="{00000000-000D-0000-FFFF-FFFF00000000}"/>
  </bookViews>
  <sheets>
    <sheet name="基準宅地" sheetId="5" r:id="rId1"/>
    <sheet name="基準地 (田・畑・山林)" sheetId="4" r:id="rId2"/>
  </sheets>
  <definedNames>
    <definedName name="_xlnm.Print_Area" localSheetId="0">基準宅地!$A$1:$Q$62</definedName>
    <definedName name="_xlnm.Print_Area" localSheetId="1">'基準地 (田・畑・山林)'!$A$1:$N$60</definedName>
  </definedNames>
  <calcPr calcId="191029"/>
</workbook>
</file>

<file path=xl/calcChain.xml><?xml version="1.0" encoding="utf-8"?>
<calcChain xmlns="http://schemas.openxmlformats.org/spreadsheetml/2006/main">
  <c r="L7" i="5" l="1"/>
  <c r="P25" i="5" l="1"/>
  <c r="N35" i="4" l="1"/>
  <c r="N25" i="4"/>
  <c r="J13" i="4"/>
  <c r="F22" i="4"/>
  <c r="J23" i="4" l="1"/>
  <c r="J24" i="4"/>
  <c r="L53" i="4"/>
  <c r="H53" i="4"/>
  <c r="M53" i="4"/>
  <c r="I53" i="4"/>
  <c r="E53" i="4"/>
  <c r="D53" i="4"/>
  <c r="M53" i="5" l="1"/>
  <c r="I53" i="5"/>
  <c r="N53" i="5" l="1"/>
  <c r="J53" i="5"/>
  <c r="P51" i="5" l="1"/>
  <c r="K51" i="5"/>
  <c r="P23" i="5"/>
  <c r="K25" i="5"/>
  <c r="K23" i="5"/>
  <c r="K7" i="5"/>
  <c r="G26" i="5"/>
  <c r="K26" i="5"/>
  <c r="P26" i="5"/>
  <c r="O26" i="5" l="1"/>
  <c r="K8" i="5" l="1"/>
  <c r="K9" i="5"/>
  <c r="K10" i="5"/>
  <c r="K11" i="5"/>
  <c r="K12" i="5"/>
  <c r="K13" i="5"/>
  <c r="K14" i="5"/>
  <c r="K15" i="5"/>
  <c r="K16" i="5"/>
  <c r="K17" i="5"/>
  <c r="K18" i="5"/>
  <c r="K19" i="5"/>
  <c r="K20" i="5"/>
  <c r="K21" i="5"/>
  <c r="K22" i="5"/>
  <c r="K24" i="5"/>
  <c r="K27" i="5"/>
  <c r="K28" i="5"/>
  <c r="K29" i="5"/>
  <c r="K30" i="5"/>
  <c r="K31" i="5"/>
  <c r="K32" i="5"/>
  <c r="K33" i="5"/>
  <c r="K34" i="5"/>
  <c r="K35" i="5"/>
  <c r="K36" i="5"/>
  <c r="K37" i="5"/>
  <c r="K38" i="5"/>
  <c r="K39" i="5"/>
  <c r="K40" i="5"/>
  <c r="K41" i="5"/>
  <c r="K42" i="5"/>
  <c r="K43" i="5"/>
  <c r="K44" i="5"/>
  <c r="K45" i="5"/>
  <c r="K46" i="5"/>
  <c r="K47" i="5"/>
  <c r="K48" i="5"/>
  <c r="K49" i="5"/>
  <c r="K50" i="5"/>
  <c r="K52" i="5"/>
  <c r="G7" i="5"/>
  <c r="G20" i="5"/>
  <c r="K53" i="5" l="1"/>
  <c r="U41" i="5"/>
  <c r="P52" i="5" l="1"/>
  <c r="P50" i="5"/>
  <c r="P49" i="5"/>
  <c r="P48" i="5"/>
  <c r="P47" i="5"/>
  <c r="P46" i="5"/>
  <c r="P45" i="5"/>
  <c r="P44" i="5"/>
  <c r="P43" i="5"/>
  <c r="P42" i="5"/>
  <c r="P41" i="5"/>
  <c r="P40" i="5"/>
  <c r="P39" i="5"/>
  <c r="P38" i="5"/>
  <c r="P37" i="5"/>
  <c r="P36" i="5"/>
  <c r="P35" i="5"/>
  <c r="P34" i="5"/>
  <c r="P33" i="5"/>
  <c r="P32" i="5"/>
  <c r="P31" i="5"/>
  <c r="P30" i="5"/>
  <c r="P29" i="5"/>
  <c r="P28" i="5"/>
  <c r="P27" i="5"/>
  <c r="P24" i="5"/>
  <c r="P22" i="5"/>
  <c r="P21" i="5"/>
  <c r="P20" i="5"/>
  <c r="P19" i="5"/>
  <c r="P18" i="5"/>
  <c r="P17" i="5"/>
  <c r="P16" i="5"/>
  <c r="P15" i="5"/>
  <c r="P14" i="5"/>
  <c r="P13" i="5"/>
  <c r="P12" i="5"/>
  <c r="P11" i="5"/>
  <c r="P10" i="5"/>
  <c r="P9" i="5"/>
  <c r="P8" i="5"/>
  <c r="P7" i="5"/>
  <c r="N51" i="4"/>
  <c r="N50" i="4"/>
  <c r="N49" i="4"/>
  <c r="N48" i="4"/>
  <c r="N47" i="4"/>
  <c r="N45" i="4"/>
  <c r="N44" i="4"/>
  <c r="N43" i="4"/>
  <c r="N42" i="4"/>
  <c r="N41" i="4"/>
  <c r="N40" i="4"/>
  <c r="N39" i="4"/>
  <c r="N38" i="4"/>
  <c r="N37" i="4"/>
  <c r="N36" i="4"/>
  <c r="N34" i="4"/>
  <c r="N33" i="4"/>
  <c r="N32" i="4"/>
  <c r="N31" i="4"/>
  <c r="N30" i="4"/>
  <c r="N29" i="4"/>
  <c r="N28" i="4"/>
  <c r="N27" i="4"/>
  <c r="N26" i="4"/>
  <c r="N24" i="4"/>
  <c r="N23" i="4"/>
  <c r="N21" i="4"/>
  <c r="N20" i="4"/>
  <c r="N19" i="4"/>
  <c r="N18" i="4"/>
  <c r="N17" i="4"/>
  <c r="N16" i="4"/>
  <c r="N15" i="4"/>
  <c r="N14" i="4"/>
  <c r="N12" i="4"/>
  <c r="N11" i="4"/>
  <c r="N10" i="4"/>
  <c r="N9" i="4"/>
  <c r="N8" i="4"/>
  <c r="N7" i="4"/>
  <c r="N6" i="4"/>
  <c r="J52" i="4"/>
  <c r="J51" i="4"/>
  <c r="J50" i="4"/>
  <c r="J49" i="4"/>
  <c r="J48" i="4"/>
  <c r="J47" i="4"/>
  <c r="J46" i="4"/>
  <c r="J45" i="4"/>
  <c r="J44" i="4"/>
  <c r="J43" i="4"/>
  <c r="J42" i="4"/>
  <c r="J41" i="4"/>
  <c r="J40" i="4"/>
  <c r="J39" i="4"/>
  <c r="J38" i="4"/>
  <c r="J37" i="4"/>
  <c r="J36" i="4"/>
  <c r="J34" i="4"/>
  <c r="J33" i="4"/>
  <c r="J32" i="4"/>
  <c r="J31" i="4"/>
  <c r="J30" i="4"/>
  <c r="J29" i="4"/>
  <c r="J28" i="4"/>
  <c r="J27" i="4"/>
  <c r="J26" i="4"/>
  <c r="J21" i="4"/>
  <c r="J20" i="4"/>
  <c r="J19" i="4"/>
  <c r="J18" i="4"/>
  <c r="J17" i="4"/>
  <c r="J16" i="4"/>
  <c r="J15" i="4"/>
  <c r="J14" i="4"/>
  <c r="J12" i="4"/>
  <c r="J11" i="4"/>
  <c r="J10" i="4"/>
  <c r="J9" i="4"/>
  <c r="J8" i="4"/>
  <c r="J7" i="4"/>
  <c r="J6" i="4"/>
  <c r="F52" i="4"/>
  <c r="F50" i="4"/>
  <c r="F48" i="4"/>
  <c r="F47" i="4"/>
  <c r="F46" i="4"/>
  <c r="F45" i="4"/>
  <c r="F44" i="4"/>
  <c r="F43" i="4"/>
  <c r="F42" i="4"/>
  <c r="F41" i="4"/>
  <c r="F40" i="4"/>
  <c r="F39" i="4"/>
  <c r="F38" i="4"/>
  <c r="F37" i="4"/>
  <c r="F36" i="4"/>
  <c r="F34" i="4"/>
  <c r="F33" i="4"/>
  <c r="F32" i="4"/>
  <c r="F31" i="4"/>
  <c r="F30" i="4"/>
  <c r="F29" i="4"/>
  <c r="F27" i="4"/>
  <c r="F26" i="4"/>
  <c r="F24" i="4"/>
  <c r="F23" i="4"/>
  <c r="F21" i="4"/>
  <c r="F20" i="4"/>
  <c r="F19" i="4"/>
  <c r="F18" i="4"/>
  <c r="F17" i="4"/>
  <c r="F16" i="4"/>
  <c r="F15" i="4"/>
  <c r="F14" i="4"/>
  <c r="F12" i="4"/>
  <c r="F11" i="4"/>
  <c r="F10" i="4"/>
  <c r="F9" i="4"/>
  <c r="F8" i="4"/>
  <c r="F7" i="4"/>
  <c r="F6" i="4"/>
  <c r="U49" i="5"/>
  <c r="U48" i="5"/>
  <c r="U47" i="5"/>
  <c r="U46" i="5"/>
  <c r="U45" i="5"/>
  <c r="U44" i="5"/>
  <c r="U43" i="5"/>
  <c r="U42" i="5"/>
  <c r="U40" i="5"/>
  <c r="U39" i="5"/>
  <c r="U38" i="5"/>
  <c r="U37" i="5"/>
  <c r="U35" i="5"/>
  <c r="U34" i="5"/>
  <c r="U33" i="5"/>
  <c r="U32" i="5"/>
  <c r="U31" i="5"/>
  <c r="U30" i="5"/>
  <c r="U29" i="5"/>
  <c r="U28" i="5"/>
  <c r="U27" i="5"/>
  <c r="U26" i="5"/>
  <c r="U25" i="5"/>
  <c r="U24" i="5"/>
  <c r="U23" i="5"/>
  <c r="U22" i="5"/>
  <c r="U21" i="5"/>
  <c r="U19" i="5"/>
  <c r="U18" i="5"/>
  <c r="U17" i="5"/>
  <c r="U16" i="5"/>
  <c r="U15" i="5"/>
  <c r="U14" i="5"/>
  <c r="U13" i="5"/>
  <c r="U12" i="5"/>
  <c r="U11" i="5"/>
  <c r="U10" i="5"/>
  <c r="U9" i="5"/>
  <c r="G52" i="5"/>
  <c r="G50" i="5"/>
  <c r="G49" i="5"/>
  <c r="G48" i="5"/>
  <c r="G47" i="5"/>
  <c r="G46" i="5"/>
  <c r="G45" i="5"/>
  <c r="G44" i="5"/>
  <c r="G43" i="5"/>
  <c r="G42" i="5"/>
  <c r="G41" i="5"/>
  <c r="G40" i="5"/>
  <c r="G39" i="5"/>
  <c r="G38" i="5"/>
  <c r="G37" i="5"/>
  <c r="G36" i="5"/>
  <c r="G35" i="5"/>
  <c r="G34" i="5"/>
  <c r="G33" i="5"/>
  <c r="G32" i="5"/>
  <c r="G31" i="5"/>
  <c r="G30" i="5"/>
  <c r="G29" i="5"/>
  <c r="G28" i="5"/>
  <c r="G27" i="5"/>
  <c r="G24" i="5"/>
  <c r="O25" i="5" s="1"/>
  <c r="G22" i="5"/>
  <c r="G21" i="5"/>
  <c r="T20" i="5"/>
  <c r="G19" i="5"/>
  <c r="G18" i="5"/>
  <c r="G17" i="5"/>
  <c r="G16" i="5"/>
  <c r="G15" i="5"/>
  <c r="G14" i="5"/>
  <c r="G13" i="5"/>
  <c r="G12" i="5"/>
  <c r="G11" i="5"/>
  <c r="G10" i="5"/>
  <c r="G9" i="5"/>
  <c r="G8" i="5"/>
  <c r="G53" i="5" l="1"/>
  <c r="P53" i="5"/>
  <c r="N53" i="4"/>
  <c r="J53" i="4"/>
  <c r="F53" i="4"/>
  <c r="O51" i="5"/>
  <c r="T16" i="5"/>
  <c r="T9" i="5"/>
  <c r="O23" i="5"/>
  <c r="T28" i="5"/>
  <c r="T40" i="5"/>
  <c r="T17" i="5"/>
  <c r="T25" i="5"/>
  <c r="T33" i="5"/>
  <c r="T37" i="5"/>
  <c r="T41" i="5"/>
  <c r="T45" i="5"/>
  <c r="T49" i="5"/>
  <c r="T15" i="5"/>
  <c r="T23" i="5"/>
  <c r="T8" i="5"/>
  <c r="T12" i="5"/>
  <c r="T24" i="5"/>
  <c r="T36" i="5"/>
  <c r="T13" i="5"/>
  <c r="T21" i="5"/>
  <c r="T29" i="5"/>
  <c r="T10" i="5"/>
  <c r="T14" i="5"/>
  <c r="T18" i="5"/>
  <c r="T22" i="5"/>
  <c r="T26" i="5"/>
  <c r="T30" i="5"/>
  <c r="T34" i="5"/>
  <c r="T38" i="5"/>
  <c r="T42" i="5"/>
  <c r="T46" i="5"/>
  <c r="O20" i="5"/>
  <c r="U20" i="5"/>
  <c r="O38" i="5"/>
  <c r="U36" i="5"/>
  <c r="T11" i="5"/>
  <c r="T19" i="5"/>
  <c r="T27" i="5"/>
  <c r="T31" i="5"/>
  <c r="T35" i="5"/>
  <c r="T39" i="5"/>
  <c r="T43" i="5"/>
  <c r="T47" i="5"/>
  <c r="T32" i="5"/>
  <c r="T44" i="5"/>
  <c r="T48" i="5"/>
  <c r="U8" i="5"/>
  <c r="O14" i="5"/>
  <c r="O18" i="5"/>
  <c r="O28" i="5"/>
  <c r="O36" i="5"/>
  <c r="O40" i="5"/>
  <c r="O44" i="5"/>
  <c r="O48" i="5"/>
  <c r="O10" i="5"/>
  <c r="O22" i="5"/>
  <c r="O32" i="5"/>
  <c r="O11" i="5"/>
  <c r="O15" i="5"/>
  <c r="O19" i="5"/>
  <c r="O29" i="5"/>
  <c r="O33" i="5"/>
  <c r="O37" i="5"/>
  <c r="O41" i="5"/>
  <c r="O45" i="5"/>
  <c r="O49" i="5"/>
  <c r="O24" i="5"/>
  <c r="O8" i="5"/>
  <c r="O12" i="5"/>
  <c r="O16" i="5"/>
  <c r="O30" i="5"/>
  <c r="O34" i="5"/>
  <c r="O42" i="5"/>
  <c r="O46" i="5"/>
  <c r="O50" i="5"/>
  <c r="O9" i="5"/>
  <c r="O13" i="5"/>
  <c r="O17" i="5"/>
  <c r="O21" i="5"/>
  <c r="O27" i="5"/>
  <c r="O31" i="5"/>
  <c r="O35" i="5"/>
  <c r="O39" i="5"/>
  <c r="O43" i="5"/>
  <c r="O47" i="5"/>
  <c r="O52" i="5"/>
  <c r="T7" i="5" l="1"/>
  <c r="H7" i="5" l="1"/>
  <c r="H26" i="5"/>
  <c r="O7" i="5"/>
  <c r="O53" i="5" s="1"/>
  <c r="U7" i="5"/>
  <c r="L26" i="5" s="1"/>
  <c r="H27" i="5"/>
  <c r="H39" i="5"/>
  <c r="H47" i="5"/>
  <c r="H15" i="5"/>
  <c r="H8" i="5"/>
  <c r="H13" i="5"/>
  <c r="H31" i="5"/>
  <c r="H14" i="5"/>
  <c r="H22" i="5"/>
  <c r="H32" i="5"/>
  <c r="H40" i="5"/>
  <c r="H48" i="5"/>
  <c r="H19" i="5"/>
  <c r="H33" i="5"/>
  <c r="H41" i="5"/>
  <c r="H49" i="5"/>
  <c r="H9" i="5"/>
  <c r="H30" i="5"/>
  <c r="H17" i="5"/>
  <c r="H35" i="5"/>
  <c r="H43" i="5"/>
  <c r="H52" i="5"/>
  <c r="H24" i="5"/>
  <c r="H12" i="5"/>
  <c r="H38" i="5"/>
  <c r="H21" i="5"/>
  <c r="H10" i="5"/>
  <c r="H18" i="5"/>
  <c r="H28" i="5"/>
  <c r="H36" i="5"/>
  <c r="H44" i="5"/>
  <c r="H11" i="5"/>
  <c r="H29" i="5"/>
  <c r="H37" i="5"/>
  <c r="H45" i="5"/>
  <c r="H20" i="5"/>
  <c r="H42" i="5"/>
  <c r="H34" i="5"/>
  <c r="H50" i="5"/>
  <c r="H16" i="5"/>
  <c r="H46" i="5"/>
  <c r="L27" i="5" l="1"/>
  <c r="L19" i="5"/>
  <c r="L9" i="5"/>
  <c r="L36" i="5"/>
  <c r="L18" i="5"/>
  <c r="L45" i="5"/>
  <c r="L39" i="5"/>
  <c r="L21" i="5"/>
  <c r="L33" i="5"/>
  <c r="L41" i="5"/>
  <c r="L20" i="5"/>
  <c r="L48" i="5"/>
  <c r="L30" i="5"/>
  <c r="L10" i="5"/>
  <c r="L35" i="5"/>
  <c r="L13" i="5"/>
  <c r="L38" i="5"/>
  <c r="L17" i="5"/>
  <c r="L11" i="5"/>
  <c r="L43" i="5"/>
  <c r="L28" i="5"/>
  <c r="L16" i="5"/>
  <c r="L14" i="5"/>
  <c r="L42" i="5"/>
  <c r="L34" i="5"/>
  <c r="L8" i="5"/>
  <c r="L37" i="5"/>
  <c r="L15" i="5"/>
  <c r="L44" i="5"/>
  <c r="L24" i="5"/>
  <c r="L47" i="5"/>
  <c r="L29" i="5"/>
  <c r="L52" i="5"/>
  <c r="L32" i="5"/>
  <c r="L12" i="5"/>
  <c r="L50" i="5"/>
  <c r="L49" i="5"/>
  <c r="L31" i="5"/>
  <c r="L40" i="5"/>
  <c r="L22" i="5"/>
  <c r="L46" i="5"/>
</calcChain>
</file>

<file path=xl/sharedStrings.xml><?xml version="1.0" encoding="utf-8"?>
<sst xmlns="http://schemas.openxmlformats.org/spreadsheetml/2006/main" count="376" uniqueCount="183">
  <si>
    <t>市町村名</t>
    <rPh sb="0" eb="4">
      <t>シチョウソンメイ</t>
    </rPh>
    <phoneticPr fontId="2"/>
  </si>
  <si>
    <t>基準地の所在地</t>
    <rPh sb="0" eb="3">
      <t>キジュンチ</t>
    </rPh>
    <rPh sb="4" eb="7">
      <t>ショザイチ</t>
    </rPh>
    <phoneticPr fontId="2"/>
  </si>
  <si>
    <t>評価方法</t>
    <rPh sb="0" eb="2">
      <t>ヒョウカ</t>
    </rPh>
    <rPh sb="2" eb="4">
      <t>ホウホウ</t>
    </rPh>
    <phoneticPr fontId="2"/>
  </si>
  <si>
    <t>円／㎡</t>
    <rPh sb="0" eb="1">
      <t>エン</t>
    </rPh>
    <phoneticPr fontId="2"/>
  </si>
  <si>
    <t>修正率</t>
    <rPh sb="0" eb="3">
      <t>シュウセイリツ</t>
    </rPh>
    <phoneticPr fontId="2"/>
  </si>
  <si>
    <t>変動率</t>
    <rPh sb="0" eb="3">
      <t>ヘンドウリツ</t>
    </rPh>
    <phoneticPr fontId="2"/>
  </si>
  <si>
    <t>鹿児島市</t>
    <rPh sb="0" eb="4">
      <t>カゴシマシ</t>
    </rPh>
    <phoneticPr fontId="2"/>
  </si>
  <si>
    <t>鹿屋市</t>
    <rPh sb="0" eb="3">
      <t>カノヤシ</t>
    </rPh>
    <phoneticPr fontId="2"/>
  </si>
  <si>
    <t>枕崎市</t>
    <rPh sb="0" eb="3">
      <t>マクラザキシ</t>
    </rPh>
    <phoneticPr fontId="2"/>
  </si>
  <si>
    <t>阿久根市</t>
    <rPh sb="0" eb="4">
      <t>アクネシ</t>
    </rPh>
    <phoneticPr fontId="2"/>
  </si>
  <si>
    <t>出水市</t>
    <rPh sb="0" eb="3">
      <t>イズミシ</t>
    </rPh>
    <phoneticPr fontId="2"/>
  </si>
  <si>
    <t>指宿市</t>
    <rPh sb="0" eb="3">
      <t>イブスキシ</t>
    </rPh>
    <phoneticPr fontId="2"/>
  </si>
  <si>
    <t>西之表市</t>
    <rPh sb="0" eb="4">
      <t>ニシノオモテシ</t>
    </rPh>
    <phoneticPr fontId="2"/>
  </si>
  <si>
    <t>垂水市</t>
    <rPh sb="0" eb="3">
      <t>タルミズシ</t>
    </rPh>
    <phoneticPr fontId="2"/>
  </si>
  <si>
    <t>薩摩川内市</t>
    <rPh sb="0" eb="5">
      <t>サツマセンダイシ</t>
    </rPh>
    <phoneticPr fontId="2"/>
  </si>
  <si>
    <t>日置市</t>
    <rPh sb="0" eb="3">
      <t>ヒオキシ</t>
    </rPh>
    <phoneticPr fontId="2"/>
  </si>
  <si>
    <t>曽於市</t>
    <rPh sb="0" eb="2">
      <t>ソオ</t>
    </rPh>
    <rPh sb="2" eb="3">
      <t>シ</t>
    </rPh>
    <phoneticPr fontId="2"/>
  </si>
  <si>
    <t>霧島市</t>
    <rPh sb="0" eb="3">
      <t>キリシマシ</t>
    </rPh>
    <phoneticPr fontId="2"/>
  </si>
  <si>
    <t>いちき串木野市</t>
    <rPh sb="3" eb="7">
      <t>クシキノシ</t>
    </rPh>
    <phoneticPr fontId="2"/>
  </si>
  <si>
    <t>南さつま市</t>
    <rPh sb="0" eb="1">
      <t>ミナミ</t>
    </rPh>
    <rPh sb="4" eb="5">
      <t>シ</t>
    </rPh>
    <phoneticPr fontId="2"/>
  </si>
  <si>
    <t>志布志市</t>
    <rPh sb="0" eb="3">
      <t>シブシ</t>
    </rPh>
    <rPh sb="3" eb="4">
      <t>シ</t>
    </rPh>
    <phoneticPr fontId="2"/>
  </si>
  <si>
    <t>奄美市</t>
    <rPh sb="0" eb="3">
      <t>アマミシ</t>
    </rPh>
    <phoneticPr fontId="2"/>
  </si>
  <si>
    <t>南九州市</t>
    <rPh sb="0" eb="4">
      <t>ミナミキュウシュウシ</t>
    </rPh>
    <phoneticPr fontId="2"/>
  </si>
  <si>
    <t>伊佐市</t>
    <rPh sb="0" eb="2">
      <t>イサ</t>
    </rPh>
    <rPh sb="2" eb="3">
      <t>シ</t>
    </rPh>
    <phoneticPr fontId="2"/>
  </si>
  <si>
    <t>三島村</t>
    <rPh sb="0" eb="3">
      <t>ミシマムラ</t>
    </rPh>
    <phoneticPr fontId="2"/>
  </si>
  <si>
    <t>十島村</t>
    <rPh sb="0" eb="3">
      <t>トシマムラ</t>
    </rPh>
    <phoneticPr fontId="2"/>
  </si>
  <si>
    <t>さつま町</t>
    <rPh sb="3" eb="4">
      <t>チョウ</t>
    </rPh>
    <phoneticPr fontId="2"/>
  </si>
  <si>
    <t>長島町</t>
    <rPh sb="0" eb="2">
      <t>ナガシマ</t>
    </rPh>
    <rPh sb="2" eb="3">
      <t>チョウ</t>
    </rPh>
    <phoneticPr fontId="2"/>
  </si>
  <si>
    <t>湧水町</t>
    <rPh sb="0" eb="3">
      <t>ユウスイチョウ</t>
    </rPh>
    <phoneticPr fontId="2"/>
  </si>
  <si>
    <t>大崎町</t>
    <rPh sb="0" eb="3">
      <t>オオサキチョウ</t>
    </rPh>
    <phoneticPr fontId="2"/>
  </si>
  <si>
    <t>東串良町</t>
    <rPh sb="0" eb="4">
      <t>ヒガシクシラチョウ</t>
    </rPh>
    <phoneticPr fontId="2"/>
  </si>
  <si>
    <t>錦江町</t>
    <rPh sb="0" eb="3">
      <t>キンコウチョウ</t>
    </rPh>
    <phoneticPr fontId="2"/>
  </si>
  <si>
    <t>南大隅町</t>
    <rPh sb="0" eb="4">
      <t>ミナミオオスミチョウ</t>
    </rPh>
    <phoneticPr fontId="2"/>
  </si>
  <si>
    <t>肝付町</t>
    <rPh sb="0" eb="3">
      <t>キモツキチョウ</t>
    </rPh>
    <phoneticPr fontId="2"/>
  </si>
  <si>
    <t>中種子町</t>
    <rPh sb="0" eb="4">
      <t>ナカタネチョウ</t>
    </rPh>
    <phoneticPr fontId="2"/>
  </si>
  <si>
    <t>南種子町</t>
    <rPh sb="0" eb="4">
      <t>ミナミタネチョウ</t>
    </rPh>
    <phoneticPr fontId="2"/>
  </si>
  <si>
    <t>屋久島町</t>
    <rPh sb="0" eb="4">
      <t>ヤクシマチョウ</t>
    </rPh>
    <phoneticPr fontId="2"/>
  </si>
  <si>
    <t>大和村</t>
    <rPh sb="0" eb="3">
      <t>ヤマトソン</t>
    </rPh>
    <phoneticPr fontId="2"/>
  </si>
  <si>
    <t>宇検村</t>
    <rPh sb="0" eb="3">
      <t>ウケンソン</t>
    </rPh>
    <phoneticPr fontId="2"/>
  </si>
  <si>
    <t>瀬戸内町</t>
    <rPh sb="0" eb="4">
      <t>セトウチチョウ</t>
    </rPh>
    <phoneticPr fontId="2"/>
  </si>
  <si>
    <t>龍郷町</t>
    <rPh sb="0" eb="3">
      <t>タツゴウチョウ</t>
    </rPh>
    <phoneticPr fontId="2"/>
  </si>
  <si>
    <t>喜界町</t>
    <rPh sb="0" eb="3">
      <t>キカイチョウ</t>
    </rPh>
    <phoneticPr fontId="2"/>
  </si>
  <si>
    <t>徳之島町</t>
    <rPh sb="0" eb="4">
      <t>トクノシマチョウ</t>
    </rPh>
    <phoneticPr fontId="2"/>
  </si>
  <si>
    <t>天城町</t>
    <rPh sb="0" eb="3">
      <t>アマギチョウ</t>
    </rPh>
    <phoneticPr fontId="2"/>
  </si>
  <si>
    <t>伊仙町</t>
    <rPh sb="0" eb="3">
      <t>イセンチョウ</t>
    </rPh>
    <phoneticPr fontId="2"/>
  </si>
  <si>
    <t>和泊町</t>
    <rPh sb="0" eb="3">
      <t>ワドマリチョウ</t>
    </rPh>
    <phoneticPr fontId="2"/>
  </si>
  <si>
    <t>知名町</t>
    <rPh sb="0" eb="3">
      <t>チナチョウ</t>
    </rPh>
    <phoneticPr fontId="2"/>
  </si>
  <si>
    <t>与論町</t>
    <rPh sb="0" eb="3">
      <t>ヨロンチョウ</t>
    </rPh>
    <phoneticPr fontId="2"/>
  </si>
  <si>
    <t>％</t>
    <phoneticPr fontId="2"/>
  </si>
  <si>
    <t>田</t>
    <rPh sb="0" eb="1">
      <t>タ</t>
    </rPh>
    <phoneticPr fontId="2"/>
  </si>
  <si>
    <t>畑</t>
    <rPh sb="0" eb="1">
      <t>ハタケ</t>
    </rPh>
    <phoneticPr fontId="2"/>
  </si>
  <si>
    <t>山林</t>
    <rPh sb="0" eb="2">
      <t>サンリン</t>
    </rPh>
    <phoneticPr fontId="2"/>
  </si>
  <si>
    <t>路
線
価</t>
    <rPh sb="0" eb="1">
      <t>ミチ</t>
    </rPh>
    <rPh sb="2" eb="3">
      <t>セン</t>
    </rPh>
    <rPh sb="4" eb="5">
      <t>カ</t>
    </rPh>
    <phoneticPr fontId="2"/>
  </si>
  <si>
    <t>そ
の
他</t>
    <rPh sb="4" eb="5">
      <t>タ</t>
    </rPh>
    <phoneticPr fontId="2"/>
  </si>
  <si>
    <t>円／千㎡</t>
    <rPh sb="0" eb="1">
      <t>エン</t>
    </rPh>
    <rPh sb="2" eb="3">
      <t>セン</t>
    </rPh>
    <phoneticPr fontId="2"/>
  </si>
  <si>
    <t>順</t>
    <rPh sb="0" eb="1">
      <t>ジュン</t>
    </rPh>
    <phoneticPr fontId="2"/>
  </si>
  <si>
    <t>位</t>
    <rPh sb="0" eb="1">
      <t>クライ</t>
    </rPh>
    <phoneticPr fontId="2"/>
  </si>
  <si>
    <t>※　基準地の所在地にある（　　）は，路線である。</t>
    <rPh sb="2" eb="5">
      <t>キジュンチ</t>
    </rPh>
    <rPh sb="6" eb="9">
      <t>ショザイチ</t>
    </rPh>
    <rPh sb="18" eb="20">
      <t>ロセン</t>
    </rPh>
    <phoneticPr fontId="2"/>
  </si>
  <si>
    <t>※　鹿児島市の路線価については，総務大臣が調整した価格である。</t>
    <rPh sb="2" eb="6">
      <t>カゴシマシ</t>
    </rPh>
    <rPh sb="7" eb="10">
      <t>ロセンカ</t>
    </rPh>
    <rPh sb="16" eb="18">
      <t>ソウム</t>
    </rPh>
    <rPh sb="18" eb="20">
      <t>ダイジン</t>
    </rPh>
    <rPh sb="21" eb="23">
      <t>チョウセイ</t>
    </rPh>
    <rPh sb="25" eb="27">
      <t>カカク</t>
    </rPh>
    <phoneticPr fontId="2"/>
  </si>
  <si>
    <t>県平均</t>
    <rPh sb="0" eb="1">
      <t>ケン</t>
    </rPh>
    <rPh sb="1" eb="3">
      <t>ヘイキン</t>
    </rPh>
    <phoneticPr fontId="2"/>
  </si>
  <si>
    <t>県　　平　　均</t>
    <rPh sb="0" eb="1">
      <t>ケン</t>
    </rPh>
    <rPh sb="3" eb="4">
      <t>ヒラ</t>
    </rPh>
    <rPh sb="6" eb="7">
      <t>タモツ</t>
    </rPh>
    <phoneticPr fontId="2"/>
  </si>
  <si>
    <t>※　県平均は単純平均である。</t>
    <rPh sb="2" eb="3">
      <t>ケン</t>
    </rPh>
    <rPh sb="3" eb="5">
      <t>ヘイキン</t>
    </rPh>
    <rPh sb="6" eb="8">
      <t>タンジュン</t>
    </rPh>
    <rPh sb="8" eb="10">
      <t>ヘイキン</t>
    </rPh>
    <phoneticPr fontId="2"/>
  </si>
  <si>
    <t>％</t>
    <phoneticPr fontId="2"/>
  </si>
  <si>
    <t>A</t>
    <phoneticPr fontId="2"/>
  </si>
  <si>
    <t>B</t>
    <phoneticPr fontId="2"/>
  </si>
  <si>
    <t>B/A-１</t>
    <phoneticPr fontId="2"/>
  </si>
  <si>
    <t>C</t>
    <phoneticPr fontId="2"/>
  </si>
  <si>
    <t>D</t>
    <phoneticPr fontId="2"/>
  </si>
  <si>
    <t>A/C-1</t>
    <phoneticPr fontId="2"/>
  </si>
  <si>
    <t>B/D-1</t>
    <phoneticPr fontId="2"/>
  </si>
  <si>
    <t>姶良市</t>
    <rPh sb="0" eb="3">
      <t>アイラシ</t>
    </rPh>
    <phoneticPr fontId="2"/>
  </si>
  <si>
    <t>D/C-１</t>
    <phoneticPr fontId="2"/>
  </si>
  <si>
    <t>※　湧水町の田，錦江町の畑及び曽於市の山林の価格は，総務大臣が調整した価格である。</t>
    <rPh sb="2" eb="5">
      <t>ユウスイチョウ</t>
    </rPh>
    <rPh sb="6" eb="7">
      <t>タ</t>
    </rPh>
    <rPh sb="8" eb="11">
      <t>キンコウチョウ</t>
    </rPh>
    <rPh sb="12" eb="13">
      <t>ハタケ</t>
    </rPh>
    <rPh sb="13" eb="14">
      <t>オヨ</t>
    </rPh>
    <rPh sb="15" eb="18">
      <t>ソオシ</t>
    </rPh>
    <rPh sb="19" eb="21">
      <t>サンリン</t>
    </rPh>
    <rPh sb="22" eb="24">
      <t>カカク</t>
    </rPh>
    <rPh sb="26" eb="28">
      <t>ソウム</t>
    </rPh>
    <rPh sb="28" eb="30">
      <t>ダイジン</t>
    </rPh>
    <rPh sb="31" eb="33">
      <t>チョウセイ</t>
    </rPh>
    <rPh sb="35" eb="37">
      <t>カカク</t>
    </rPh>
    <phoneticPr fontId="2"/>
  </si>
  <si>
    <t>○</t>
  </si>
  <si>
    <t>東町1番4</t>
  </si>
  <si>
    <t>国分中央三丁目561番3</t>
  </si>
  <si>
    <t>浜ヶ城12182番地2</t>
  </si>
  <si>
    <t>知覧町郡字内川良田107番6</t>
  </si>
  <si>
    <t>硫黄島字宮之馬場76番</t>
  </si>
  <si>
    <t>鷹巣字修理田1782番1</t>
  </si>
  <si>
    <t>假宿字長池1130番20</t>
  </si>
  <si>
    <t>富山字上笠野812番1</t>
  </si>
  <si>
    <t>野間字横町5178番13</t>
  </si>
  <si>
    <t>宮之浦字中町下92番4</t>
  </si>
  <si>
    <t>大和濱字大和濱84番4</t>
  </si>
  <si>
    <t>古仁屋字春日3番9</t>
  </si>
  <si>
    <t>浦字濱道137番</t>
  </si>
  <si>
    <t>瀬利覚字小米原2221番11</t>
  </si>
  <si>
    <t>茶花字北与毛田37番6</t>
  </si>
  <si>
    <t>　</t>
  </si>
  <si>
    <t>和泊字東風平584番21</t>
  </si>
  <si>
    <t>　山林については，当該地目のない２団体を除く41団体の単純平均）</t>
  </si>
  <si>
    <t>寿三丁目3098番28</t>
  </si>
  <si>
    <t>大丸町27番2</t>
  </si>
  <si>
    <t>西向田町134番</t>
  </si>
  <si>
    <t>伊集院町徳重3丁目11番1外</t>
  </si>
  <si>
    <t>末吉町本町一丁目5番3</t>
  </si>
  <si>
    <t>加世田本町43番2</t>
  </si>
  <si>
    <t>名瀬末広町2番9</t>
  </si>
  <si>
    <t>（中央アーケード街）</t>
  </si>
  <si>
    <t>（県道谷山知覧線）</t>
  </si>
  <si>
    <t>大口里字美国塚714番1外</t>
  </si>
  <si>
    <t>中之島字ゲロウ133番37外1筆</t>
  </si>
  <si>
    <t>宮之城屋地字下町1074番3外</t>
  </si>
  <si>
    <t>木場字丸山741番1外4筆</t>
  </si>
  <si>
    <t>城元字町ノ上741番7</t>
  </si>
  <si>
    <t>根占川北字宮原1275番4</t>
  </si>
  <si>
    <t>湯湾字村内718-3</t>
  </si>
  <si>
    <t>伊仙字向森2105番16</t>
  </si>
  <si>
    <t>（町道中央通線）</t>
  </si>
  <si>
    <t>（旧基準地）</t>
    <rPh sb="1" eb="2">
      <t>キュウ</t>
    </rPh>
    <rPh sb="2" eb="5">
      <t>キジュンチ</t>
    </rPh>
    <phoneticPr fontId="2"/>
  </si>
  <si>
    <t>（県道鹿屋吾平佐多線）</t>
    <rPh sb="1" eb="3">
      <t>ケンドウ</t>
    </rPh>
    <rPh sb="3" eb="5">
      <t>カノヤ</t>
    </rPh>
    <rPh sb="5" eb="7">
      <t>アイラ</t>
    </rPh>
    <rPh sb="7" eb="9">
      <t>サタ</t>
    </rPh>
    <rPh sb="9" eb="10">
      <t>セン</t>
    </rPh>
    <phoneticPr fontId="2"/>
  </si>
  <si>
    <t>（県道伊仙・亀津・徳之島空港線）</t>
    <rPh sb="1" eb="3">
      <t>ケンドウ</t>
    </rPh>
    <rPh sb="3" eb="5">
      <t>イセン</t>
    </rPh>
    <rPh sb="6" eb="7">
      <t>カメ</t>
    </rPh>
    <rPh sb="7" eb="8">
      <t>ヅ</t>
    </rPh>
    <rPh sb="9" eb="12">
      <t>トクノシマ</t>
    </rPh>
    <rPh sb="12" eb="14">
      <t>クウコウ</t>
    </rPh>
    <rPh sb="14" eb="15">
      <t>セン</t>
    </rPh>
    <phoneticPr fontId="2"/>
  </si>
  <si>
    <t>（旧基準地）</t>
    <rPh sb="1" eb="2">
      <t>キュウ</t>
    </rPh>
    <rPh sb="2" eb="5">
      <t>キジュンチ</t>
    </rPh>
    <phoneticPr fontId="2"/>
  </si>
  <si>
    <t>rank関数用</t>
    <rPh sb="4" eb="6">
      <t>カンスウ</t>
    </rPh>
    <rPh sb="6" eb="7">
      <t>ヨウ</t>
    </rPh>
    <phoneticPr fontId="2"/>
  </si>
  <si>
    <t>令和３年度</t>
    <rPh sb="0" eb="2">
      <t>レイワ</t>
    </rPh>
    <rPh sb="3" eb="5">
      <t>ネンド</t>
    </rPh>
    <phoneticPr fontId="2"/>
  </si>
  <si>
    <t>R２.１.１基準</t>
    <rPh sb="6" eb="8">
      <t>キジュン</t>
    </rPh>
    <phoneticPr fontId="2"/>
  </si>
  <si>
    <t>R２.７.１修正後</t>
    <rPh sb="6" eb="9">
      <t>シュウセイゴ</t>
    </rPh>
    <phoneticPr fontId="2"/>
  </si>
  <si>
    <t>令和６年度　基準地価格（案）　【宅　地】</t>
    <rPh sb="0" eb="2">
      <t>レイワ</t>
    </rPh>
    <rPh sb="3" eb="5">
      <t>ネンド</t>
    </rPh>
    <rPh sb="5" eb="7">
      <t>ヘイネンド</t>
    </rPh>
    <rPh sb="6" eb="9">
      <t>キジュンチ</t>
    </rPh>
    <rPh sb="9" eb="11">
      <t>カカク</t>
    </rPh>
    <rPh sb="12" eb="13">
      <t>アン</t>
    </rPh>
    <rPh sb="16" eb="17">
      <t>タク</t>
    </rPh>
    <rPh sb="18" eb="19">
      <t>チ</t>
    </rPh>
    <phoneticPr fontId="2"/>
  </si>
  <si>
    <t>令和６年度</t>
    <rPh sb="0" eb="2">
      <t>レイワ</t>
    </rPh>
    <rPh sb="3" eb="5">
      <t>ネンド</t>
    </rPh>
    <phoneticPr fontId="2"/>
  </si>
  <si>
    <t>R５.１.１基準</t>
    <rPh sb="6" eb="8">
      <t>キジュン</t>
    </rPh>
    <phoneticPr fontId="2"/>
  </si>
  <si>
    <t>R５.７.１修正後</t>
    <rPh sb="6" eb="9">
      <t>シュウセイゴ</t>
    </rPh>
    <phoneticPr fontId="2"/>
  </si>
  <si>
    <t>※　R５.１.１基準価格（Ａ欄）は，R５.７.１修正後価格（Ｂ欄）を修正率で割り戻した価格である。</t>
    <phoneticPr fontId="2"/>
  </si>
  <si>
    <t>※　R２.１.１基準価格（Ｃ欄）は，R２.７.１修正後価格（Ｄ欄）を修正率で割り戻した価格である。</t>
    <phoneticPr fontId="2"/>
  </si>
  <si>
    <t>※　旧基準地の変動率は，旧基準地の令和３年度価格に対する新基準地の令和６年度価格の変動率である。</t>
    <rPh sb="2" eb="3">
      <t>キュウ</t>
    </rPh>
    <rPh sb="3" eb="6">
      <t>キジュンチ</t>
    </rPh>
    <rPh sb="7" eb="10">
      <t>ヘンドウリツ</t>
    </rPh>
    <rPh sb="12" eb="13">
      <t>キュウ</t>
    </rPh>
    <rPh sb="13" eb="16">
      <t>キジュンチ</t>
    </rPh>
    <rPh sb="17" eb="19">
      <t>レイワ</t>
    </rPh>
    <rPh sb="20" eb="22">
      <t>ネンド</t>
    </rPh>
    <rPh sb="22" eb="24">
      <t>カカク</t>
    </rPh>
    <rPh sb="25" eb="26">
      <t>タイ</t>
    </rPh>
    <rPh sb="28" eb="31">
      <t>シンキジュン</t>
    </rPh>
    <rPh sb="31" eb="32">
      <t>チ</t>
    </rPh>
    <rPh sb="33" eb="35">
      <t>レイワ</t>
    </rPh>
    <rPh sb="36" eb="38">
      <t>ネンド</t>
    </rPh>
    <rPh sb="38" eb="40">
      <t>カカク</t>
    </rPh>
    <rPh sb="41" eb="44">
      <t>ヘンドウリツ</t>
    </rPh>
    <phoneticPr fontId="2"/>
  </si>
  <si>
    <t>※　令和６年度の修正率で網掛けがされているものは，下落修正を実施する予定だが，修正率について検討中であることを示す。</t>
    <rPh sb="2" eb="4">
      <t>レイワ</t>
    </rPh>
    <rPh sb="5" eb="7">
      <t>ネンド</t>
    </rPh>
    <rPh sb="8" eb="11">
      <t>シュウセイリツ</t>
    </rPh>
    <rPh sb="12" eb="14">
      <t>アミカ</t>
    </rPh>
    <rPh sb="25" eb="27">
      <t>ゲラク</t>
    </rPh>
    <rPh sb="27" eb="29">
      <t>シュウセイ</t>
    </rPh>
    <rPh sb="30" eb="32">
      <t>ジッシ</t>
    </rPh>
    <rPh sb="34" eb="36">
      <t>ヨテイ</t>
    </rPh>
    <rPh sb="39" eb="42">
      <t>シュウセイリツ</t>
    </rPh>
    <rPh sb="46" eb="49">
      <t>ケントウチュウ</t>
    </rPh>
    <rPh sb="55" eb="56">
      <t>シメ</t>
    </rPh>
    <phoneticPr fontId="2"/>
  </si>
  <si>
    <t>名瀬入舟町14番6，7</t>
  </si>
  <si>
    <t>川辺町平山字本町6990番2</t>
  </si>
  <si>
    <t>瀬利覚字小米原2221番5，2221番6</t>
  </si>
  <si>
    <t>東千石町13番34，35</t>
  </si>
  <si>
    <t>（天文館電車通り）</t>
    <rPh sb="1" eb="4">
      <t>テンモンカン</t>
    </rPh>
    <rPh sb="4" eb="6">
      <t>デンシャ</t>
    </rPh>
    <rPh sb="6" eb="7">
      <t>トオ</t>
    </rPh>
    <phoneticPr fontId="2"/>
  </si>
  <si>
    <t>東本町66番，67番1</t>
  </si>
  <si>
    <t>（県道枕崎停車場線）</t>
    <rPh sb="1" eb="3">
      <t>ケンドウ</t>
    </rPh>
    <rPh sb="3" eb="5">
      <t>マクラザキ</t>
    </rPh>
    <rPh sb="5" eb="8">
      <t>テイシャジョウ</t>
    </rPh>
    <rPh sb="8" eb="9">
      <t>セン</t>
    </rPh>
    <phoneticPr fontId="2"/>
  </si>
  <si>
    <t>（国道３号線）</t>
    <rPh sb="1" eb="3">
      <t>コクドウ</t>
    </rPh>
    <rPh sb="4" eb="5">
      <t>ゴウ</t>
    </rPh>
    <rPh sb="5" eb="6">
      <t>セン</t>
    </rPh>
    <phoneticPr fontId="2"/>
  </si>
  <si>
    <t>昭和町49番9，49番15，49番16</t>
  </si>
  <si>
    <t>（国道４４７号線）</t>
    <rPh sb="1" eb="3">
      <t>コクドウ</t>
    </rPh>
    <rPh sb="6" eb="7">
      <t>ゴウ</t>
    </rPh>
    <rPh sb="7" eb="8">
      <t>セン</t>
    </rPh>
    <phoneticPr fontId="2"/>
  </si>
  <si>
    <t>湊一丁目1941番2「湊１－６－３」</t>
  </si>
  <si>
    <t>（県道指宿停車場線）</t>
    <rPh sb="1" eb="3">
      <t>ケンドウ</t>
    </rPh>
    <rPh sb="3" eb="5">
      <t>イブスキ</t>
    </rPh>
    <rPh sb="5" eb="8">
      <t>テイシャジョウ</t>
    </rPh>
    <rPh sb="8" eb="9">
      <t>セン</t>
    </rPh>
    <phoneticPr fontId="2"/>
  </si>
  <si>
    <t>（国道５８号線）</t>
    <rPh sb="1" eb="3">
      <t>コクドウ</t>
    </rPh>
    <rPh sb="5" eb="6">
      <t>ゴウ</t>
    </rPh>
    <rPh sb="6" eb="7">
      <t>セン</t>
    </rPh>
    <phoneticPr fontId="2"/>
  </si>
  <si>
    <t>本町3番，3番2</t>
  </si>
  <si>
    <t>（国道２２０号線）</t>
    <rPh sb="1" eb="3">
      <t>コクドウ</t>
    </rPh>
    <rPh sb="6" eb="7">
      <t>ゴウ</t>
    </rPh>
    <rPh sb="7" eb="8">
      <t>セン</t>
    </rPh>
    <phoneticPr fontId="2"/>
  </si>
  <si>
    <t>（市道記念通線）</t>
    <rPh sb="1" eb="3">
      <t>シドウ</t>
    </rPh>
    <rPh sb="3" eb="5">
      <t>キネン</t>
    </rPh>
    <rPh sb="5" eb="6">
      <t>トオ</t>
    </rPh>
    <rPh sb="6" eb="7">
      <t>セン</t>
    </rPh>
    <phoneticPr fontId="2"/>
  </si>
  <si>
    <t>（県道見帰・二之方線）</t>
    <rPh sb="1" eb="3">
      <t>ケンドウ</t>
    </rPh>
    <rPh sb="3" eb="4">
      <t>ミ</t>
    </rPh>
    <rPh sb="4" eb="5">
      <t>カエ</t>
    </rPh>
    <rPh sb="6" eb="7">
      <t>ニ</t>
    </rPh>
    <rPh sb="7" eb="8">
      <t>ノ</t>
    </rPh>
    <rPh sb="8" eb="9">
      <t>カタ</t>
    </rPh>
    <rPh sb="9" eb="10">
      <t>セン</t>
    </rPh>
    <phoneticPr fontId="2"/>
  </si>
  <si>
    <t>（県道国分霧島線）</t>
    <rPh sb="1" eb="3">
      <t>ケンドウ</t>
    </rPh>
    <rPh sb="3" eb="5">
      <t>コクブ</t>
    </rPh>
    <rPh sb="5" eb="7">
      <t>キリシマ</t>
    </rPh>
    <rPh sb="7" eb="8">
      <t>セン</t>
    </rPh>
    <phoneticPr fontId="2"/>
  </si>
  <si>
    <t>（市道本町通線）</t>
    <rPh sb="1" eb="3">
      <t>シドウ</t>
    </rPh>
    <rPh sb="3" eb="5">
      <t>ホンマチ</t>
    </rPh>
    <rPh sb="5" eb="6">
      <t>トオ</t>
    </rPh>
    <rPh sb="6" eb="7">
      <t>セン</t>
    </rPh>
    <phoneticPr fontId="2"/>
  </si>
  <si>
    <t>（県道鹿児島川辺線）</t>
    <rPh sb="1" eb="3">
      <t>ケンドウ</t>
    </rPh>
    <rPh sb="3" eb="6">
      <t>カゴシマ</t>
    </rPh>
    <rPh sb="6" eb="8">
      <t>カワナベ</t>
    </rPh>
    <rPh sb="8" eb="9">
      <t>セン</t>
    </rPh>
    <phoneticPr fontId="2"/>
  </si>
  <si>
    <t>（国道２６８号線）</t>
    <rPh sb="1" eb="3">
      <t>コクドウ</t>
    </rPh>
    <rPh sb="6" eb="7">
      <t>ゴウ</t>
    </rPh>
    <rPh sb="7" eb="8">
      <t>セン</t>
    </rPh>
    <phoneticPr fontId="2"/>
  </si>
  <si>
    <t>西餠田字上椨木156番1，157番1，158番，159番1</t>
  </si>
  <si>
    <t>（県道下手山田帖佐線）</t>
    <rPh sb="1" eb="3">
      <t>ケンドウ</t>
    </rPh>
    <rPh sb="3" eb="5">
      <t>シモテ</t>
    </rPh>
    <rPh sb="5" eb="7">
      <t>ヤマダ</t>
    </rPh>
    <rPh sb="7" eb="9">
      <t>チョウサ</t>
    </rPh>
    <rPh sb="9" eb="10">
      <t>セン</t>
    </rPh>
    <phoneticPr fontId="2"/>
  </si>
  <si>
    <t>熊野神社付近</t>
    <rPh sb="0" eb="2">
      <t>クマノ</t>
    </rPh>
    <rPh sb="2" eb="4">
      <t>ジンジャ</t>
    </rPh>
    <rPh sb="4" eb="6">
      <t>フキン</t>
    </rPh>
    <phoneticPr fontId="2"/>
  </si>
  <si>
    <t>中之島郵便局付近</t>
    <rPh sb="0" eb="3">
      <t>ナカノシマ</t>
    </rPh>
    <rPh sb="3" eb="6">
      <t>ユウビンキョク</t>
    </rPh>
    <rPh sb="6" eb="8">
      <t>フキン</t>
    </rPh>
    <phoneticPr fontId="2"/>
  </si>
  <si>
    <t>（国道３２８号線）</t>
    <rPh sb="1" eb="3">
      <t>コクドウ</t>
    </rPh>
    <rPh sb="6" eb="7">
      <t>ゴウ</t>
    </rPh>
    <rPh sb="7" eb="8">
      <t>セン</t>
    </rPh>
    <phoneticPr fontId="2"/>
  </si>
  <si>
    <t>（県道葛輪・瀬戸線）</t>
    <rPh sb="1" eb="3">
      <t>ケンドウ</t>
    </rPh>
    <rPh sb="3" eb="5">
      <t>カツワ</t>
    </rPh>
    <rPh sb="6" eb="8">
      <t>セト</t>
    </rPh>
    <rPh sb="8" eb="9">
      <t>セン</t>
    </rPh>
    <phoneticPr fontId="2"/>
  </si>
  <si>
    <t>栗野駅付近</t>
    <rPh sb="0" eb="2">
      <t>クリノ</t>
    </rPh>
    <rPh sb="2" eb="3">
      <t>エキ</t>
    </rPh>
    <rPh sb="3" eb="5">
      <t>フキン</t>
    </rPh>
    <phoneticPr fontId="2"/>
  </si>
  <si>
    <t>池之原字麓堀2660番1，2661番1</t>
  </si>
  <si>
    <t>（国道２２０号線）</t>
    <rPh sb="1" eb="3">
      <t>コクドウ</t>
    </rPh>
    <rPh sb="6" eb="8">
      <t>ゴウセン</t>
    </rPh>
    <phoneticPr fontId="2"/>
  </si>
  <si>
    <t>（国道２６９号線）</t>
    <rPh sb="1" eb="3">
      <t>コクドウ</t>
    </rPh>
    <rPh sb="6" eb="7">
      <t>ゴウ</t>
    </rPh>
    <rPh sb="7" eb="8">
      <t>セン</t>
    </rPh>
    <phoneticPr fontId="2"/>
  </si>
  <si>
    <t>（国道５８号線）</t>
    <rPh sb="1" eb="3">
      <t>コクドウ</t>
    </rPh>
    <rPh sb="5" eb="7">
      <t>ゴウセン</t>
    </rPh>
    <phoneticPr fontId="2"/>
  </si>
  <si>
    <t>中之上字水廻2486番1</t>
  </si>
  <si>
    <t>（町道上中・西之線）</t>
    <rPh sb="1" eb="3">
      <t>チョウドウ</t>
    </rPh>
    <rPh sb="3" eb="5">
      <t>カミナカ</t>
    </rPh>
    <rPh sb="6" eb="7">
      <t>ニシ</t>
    </rPh>
    <rPh sb="7" eb="8">
      <t>ノ</t>
    </rPh>
    <rPh sb="8" eb="9">
      <t>セン</t>
    </rPh>
    <phoneticPr fontId="2"/>
  </si>
  <si>
    <t>（県道上屋久屋久線）</t>
    <rPh sb="1" eb="3">
      <t>ケンドウ</t>
    </rPh>
    <rPh sb="3" eb="6">
      <t>カミヤク</t>
    </rPh>
    <rPh sb="6" eb="8">
      <t>ヤク</t>
    </rPh>
    <rPh sb="8" eb="9">
      <t>セン</t>
    </rPh>
    <phoneticPr fontId="2"/>
  </si>
  <si>
    <t>（村道津名久大和濱線）</t>
    <rPh sb="1" eb="3">
      <t>ソンドウ</t>
    </rPh>
    <rPh sb="3" eb="4">
      <t>ツ</t>
    </rPh>
    <rPh sb="4" eb="5">
      <t>ナ</t>
    </rPh>
    <rPh sb="5" eb="6">
      <t>ク</t>
    </rPh>
    <rPh sb="6" eb="8">
      <t>ヤマト</t>
    </rPh>
    <rPh sb="8" eb="9">
      <t>ハマ</t>
    </rPh>
    <rPh sb="9" eb="10">
      <t>セン</t>
    </rPh>
    <phoneticPr fontId="2"/>
  </si>
  <si>
    <t>（県道名瀬・瀬戸内線）</t>
    <rPh sb="1" eb="3">
      <t>ケンドウ</t>
    </rPh>
    <rPh sb="3" eb="5">
      <t>ナセ</t>
    </rPh>
    <rPh sb="6" eb="9">
      <t>セトウチ</t>
    </rPh>
    <rPh sb="9" eb="10">
      <t>セン</t>
    </rPh>
    <phoneticPr fontId="2"/>
  </si>
  <si>
    <t>大字赤連字下城2697番1内</t>
  </si>
  <si>
    <t>（県道喜界島循環線）</t>
    <rPh sb="1" eb="3">
      <t>ケンドウ</t>
    </rPh>
    <rPh sb="3" eb="6">
      <t>キカイジマ</t>
    </rPh>
    <rPh sb="6" eb="8">
      <t>ジュンカン</t>
    </rPh>
    <rPh sb="8" eb="9">
      <t>セン</t>
    </rPh>
    <phoneticPr fontId="2"/>
  </si>
  <si>
    <t>亀津字栄新町7340番地</t>
  </si>
  <si>
    <t>（町道亀津大船築地線）</t>
    <rPh sb="1" eb="3">
      <t>チョウドウ</t>
    </rPh>
    <rPh sb="3" eb="4">
      <t>カメ</t>
    </rPh>
    <rPh sb="4" eb="5">
      <t>ヅ</t>
    </rPh>
    <rPh sb="5" eb="7">
      <t>オオフナ</t>
    </rPh>
    <rPh sb="7" eb="9">
      <t>ツキジ</t>
    </rPh>
    <rPh sb="9" eb="10">
      <t>セン</t>
    </rPh>
    <phoneticPr fontId="2"/>
  </si>
  <si>
    <t>平土野32番4</t>
  </si>
  <si>
    <t>（県道伊仙・天城線）</t>
    <rPh sb="1" eb="3">
      <t>ケンドウ</t>
    </rPh>
    <rPh sb="3" eb="5">
      <t>イセン</t>
    </rPh>
    <rPh sb="6" eb="8">
      <t>アマギ</t>
    </rPh>
    <rPh sb="8" eb="9">
      <t>セン</t>
    </rPh>
    <phoneticPr fontId="2"/>
  </si>
  <si>
    <t>（町道市街中央線）</t>
    <rPh sb="1" eb="3">
      <t>チョウドウ</t>
    </rPh>
    <rPh sb="3" eb="5">
      <t>シガイ</t>
    </rPh>
    <rPh sb="5" eb="7">
      <t>チュウオウ</t>
    </rPh>
    <rPh sb="7" eb="8">
      <t>セン</t>
    </rPh>
    <phoneticPr fontId="2"/>
  </si>
  <si>
    <t>（町道中央通線）</t>
    <rPh sb="1" eb="3">
      <t>チョウドウ</t>
    </rPh>
    <rPh sb="3" eb="5">
      <t>チュウオウ</t>
    </rPh>
    <rPh sb="5" eb="6">
      <t>ドオ</t>
    </rPh>
    <rPh sb="6" eb="7">
      <t>セン</t>
    </rPh>
    <phoneticPr fontId="2"/>
  </si>
  <si>
    <t>（町道供利・茶花線）</t>
    <rPh sb="1" eb="3">
      <t>チョウドウ</t>
    </rPh>
    <rPh sb="3" eb="5">
      <t>トモリ</t>
    </rPh>
    <rPh sb="6" eb="7">
      <t>チャ</t>
    </rPh>
    <rPh sb="7" eb="8">
      <t>ハナ</t>
    </rPh>
    <rPh sb="8" eb="9">
      <t>セン</t>
    </rPh>
    <phoneticPr fontId="2"/>
  </si>
  <si>
    <t>（市道金久17号線）</t>
    <rPh sb="1" eb="3">
      <t>シドウ</t>
    </rPh>
    <rPh sb="3" eb="5">
      <t>カネク</t>
    </rPh>
    <rPh sb="7" eb="9">
      <t>ゴウセン</t>
    </rPh>
    <phoneticPr fontId="2"/>
  </si>
  <si>
    <t>令和６年度　基準地価格（案）　【田・畑・山林】</t>
    <rPh sb="0" eb="2">
      <t>レイワ</t>
    </rPh>
    <rPh sb="3" eb="5">
      <t>ネンド</t>
    </rPh>
    <rPh sb="6" eb="9">
      <t>キジュンチ</t>
    </rPh>
    <rPh sb="9" eb="11">
      <t>カカク</t>
    </rPh>
    <rPh sb="12" eb="13">
      <t>アン</t>
    </rPh>
    <rPh sb="16" eb="17">
      <t>タ</t>
    </rPh>
    <rPh sb="18" eb="19">
      <t>ハタケ</t>
    </rPh>
    <rPh sb="20" eb="22">
      <t>サンリン</t>
    </rPh>
    <phoneticPr fontId="2"/>
  </si>
  <si>
    <t>※　基準地の変更のあった市町村における令和３年度価格は，変更後の地点の令和３年度評価額である。</t>
    <rPh sb="19" eb="21">
      <t>レイワ</t>
    </rPh>
    <rPh sb="35" eb="37">
      <t>レイワ</t>
    </rPh>
    <phoneticPr fontId="2"/>
  </si>
  <si>
    <t>※　県平均は単純平均である。（田については，当該地目のない３団体を除く40団体の単純平均，</t>
    <rPh sb="2" eb="3">
      <t>ケン</t>
    </rPh>
    <rPh sb="3" eb="5">
      <t>ヘイキン</t>
    </rPh>
    <rPh sb="6" eb="8">
      <t>タンジュン</t>
    </rPh>
    <rPh sb="8" eb="10">
      <t>ヘイキン</t>
    </rPh>
    <phoneticPr fontId="2"/>
  </si>
  <si>
    <t>※　令和６年度価格の◎は，基準地の変更である。</t>
    <rPh sb="2" eb="4">
      <t>レイワ</t>
    </rPh>
    <rPh sb="5" eb="7">
      <t>ネンド</t>
    </rPh>
    <rPh sb="7" eb="9">
      <t>カカク</t>
    </rPh>
    <rPh sb="13" eb="15">
      <t>キジュン</t>
    </rPh>
    <rPh sb="15" eb="16">
      <t>チ</t>
    </rPh>
    <rPh sb="17" eb="19">
      <t>ヘンコウ</t>
    </rPh>
    <phoneticPr fontId="2"/>
  </si>
  <si>
    <t>※　基準地の変更のあった市町村における令和３年度価格は，変更後の地点の令和３年度評価額である。</t>
    <rPh sb="2" eb="5">
      <t>キジュンチ</t>
    </rPh>
    <rPh sb="6" eb="8">
      <t>ヘンコウ</t>
    </rPh>
    <rPh sb="12" eb="15">
      <t>シチョウソン</t>
    </rPh>
    <rPh sb="19" eb="21">
      <t>レイワ</t>
    </rPh>
    <rPh sb="22" eb="24">
      <t>ネンド</t>
    </rPh>
    <rPh sb="24" eb="26">
      <t>カカク</t>
    </rPh>
    <rPh sb="28" eb="31">
      <t>ヘンコウゴ</t>
    </rPh>
    <rPh sb="32" eb="34">
      <t>チテン</t>
    </rPh>
    <rPh sb="35" eb="37">
      <t>レイワ</t>
    </rPh>
    <rPh sb="38" eb="40">
      <t>ネンド</t>
    </rPh>
    <rPh sb="40" eb="43">
      <t>ヒョウカガク</t>
    </rPh>
    <phoneticPr fontId="2"/>
  </si>
  <si>
    <t>※　旧基準地の変動率は，旧基準地の令和３年度価格に対する新基準地の令和６年度価格の変動率である。</t>
    <rPh sb="17" eb="19">
      <t>レイワ</t>
    </rPh>
    <phoneticPr fontId="2"/>
  </si>
  <si>
    <t>-</t>
  </si>
  <si>
    <t>◎</t>
  </si>
  <si>
    <t>志布志町志布志2丁目2413番1</t>
    <rPh sb="8" eb="10">
      <t>チョウメ</t>
    </rPh>
    <rPh sb="14" eb="15">
      <t>バン</t>
    </rPh>
    <phoneticPr fontId="2"/>
  </si>
  <si>
    <t>基準地
変更</t>
    <rPh sb="0" eb="3">
      <t>キジュンチ</t>
    </rPh>
    <rPh sb="4" eb="6">
      <t>ヘンコウ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</si>
</sst>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177" formatCode="0.0;&quot;△ &quot;0.0"/>
    <numFmt numFmtId="178" formatCode="0.0_ 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20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18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lightGray"/>
    </fill>
    <fill>
      <patternFill patternType="solid">
        <fgColor rgb="FFFFFF00"/>
        <bgColor indexed="64"/>
      </patternFill>
    </fill>
  </fills>
  <borders count="9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 diagonalUp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ck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ck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</cellStyleXfs>
  <cellXfs count="238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3" fillId="0" borderId="40" xfId="0" applyFont="1" applyFill="1" applyBorder="1" applyAlignment="1">
      <alignment vertical="center" wrapText="1"/>
    </xf>
    <xf numFmtId="0" fontId="3" fillId="0" borderId="9" xfId="0" applyFont="1" applyFill="1" applyBorder="1" applyAlignment="1">
      <alignment vertical="center" wrapText="1"/>
    </xf>
    <xf numFmtId="0" fontId="3" fillId="0" borderId="64" xfId="0" applyFont="1" applyFill="1" applyBorder="1" applyAlignment="1">
      <alignment vertical="center" wrapText="1"/>
    </xf>
    <xf numFmtId="0" fontId="3" fillId="0" borderId="67" xfId="0" applyFont="1" applyFill="1" applyBorder="1" applyAlignment="1">
      <alignment vertical="center" wrapText="1"/>
    </xf>
    <xf numFmtId="0" fontId="0" fillId="0" borderId="46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20" xfId="0" applyFont="1" applyFill="1" applyBorder="1" applyAlignment="1">
      <alignment horizontal="distributed" vertical="center" shrinkToFit="1"/>
    </xf>
    <xf numFmtId="0" fontId="5" fillId="0" borderId="14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distributed" vertical="center" shrinkToFit="1"/>
    </xf>
    <xf numFmtId="0" fontId="5" fillId="0" borderId="10" xfId="0" applyFont="1" applyFill="1" applyBorder="1" applyAlignment="1">
      <alignment horizontal="center" vertical="center"/>
    </xf>
    <xf numFmtId="0" fontId="5" fillId="0" borderId="43" xfId="0" applyFont="1" applyFill="1" applyBorder="1" applyAlignment="1">
      <alignment horizontal="distributed" vertical="center" shrinkToFit="1"/>
    </xf>
    <xf numFmtId="0" fontId="5" fillId="0" borderId="69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distributed" vertical="center" shrinkToFit="1"/>
    </xf>
    <xf numFmtId="0" fontId="3" fillId="2" borderId="40" xfId="0" applyFont="1" applyFill="1" applyBorder="1" applyAlignment="1">
      <alignment vertical="center" wrapText="1"/>
    </xf>
    <xf numFmtId="0" fontId="5" fillId="2" borderId="10" xfId="0" applyFont="1" applyFill="1" applyBorder="1" applyAlignment="1">
      <alignment horizontal="center" vertical="center"/>
    </xf>
    <xf numFmtId="0" fontId="5" fillId="2" borderId="26" xfId="0" applyFont="1" applyFill="1" applyBorder="1" applyAlignment="1">
      <alignment horizontal="center" vertical="center"/>
    </xf>
    <xf numFmtId="177" fontId="5" fillId="0" borderId="0" xfId="0" applyNumberFormat="1" applyFont="1" applyFill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vertical="center" wrapText="1"/>
    </xf>
    <xf numFmtId="0" fontId="0" fillId="0" borderId="0" xfId="0" applyFont="1" applyFill="1" applyAlignment="1">
      <alignment horizontal="center" vertical="center"/>
    </xf>
    <xf numFmtId="49" fontId="0" fillId="0" borderId="0" xfId="0" applyNumberFormat="1" applyFont="1" applyAlignment="1">
      <alignment horizontal="center" vertical="center"/>
    </xf>
    <xf numFmtId="0" fontId="0" fillId="0" borderId="0" xfId="0" applyFont="1">
      <alignment vertical="center"/>
    </xf>
    <xf numFmtId="0" fontId="0" fillId="0" borderId="19" xfId="0" applyFont="1" applyBorder="1" applyAlignment="1">
      <alignment horizontal="center" vertical="center"/>
    </xf>
    <xf numFmtId="6" fontId="0" fillId="0" borderId="0" xfId="2" applyFont="1" applyBorder="1" applyAlignment="1">
      <alignment horizontal="center" vertical="center"/>
    </xf>
    <xf numFmtId="6" fontId="0" fillId="0" borderId="8" xfId="2" applyFont="1" applyBorder="1" applyAlignment="1">
      <alignment horizontal="center" vertical="center"/>
    </xf>
    <xf numFmtId="0" fontId="0" fillId="0" borderId="66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20" xfId="0" applyFont="1" applyBorder="1" applyAlignment="1">
      <alignment horizontal="distributed" vertical="center" shrinkToFit="1"/>
    </xf>
    <xf numFmtId="0" fontId="0" fillId="2" borderId="20" xfId="0" applyFont="1" applyFill="1" applyBorder="1" applyAlignment="1">
      <alignment horizontal="distributed" vertical="center" shrinkToFit="1"/>
    </xf>
    <xf numFmtId="0" fontId="0" fillId="0" borderId="21" xfId="0" applyFont="1" applyBorder="1" applyAlignment="1">
      <alignment horizontal="distributed" vertical="center" shrinkToFit="1"/>
    </xf>
    <xf numFmtId="0" fontId="0" fillId="0" borderId="22" xfId="0" applyFont="1" applyBorder="1" applyAlignment="1">
      <alignment horizontal="distributed" vertical="center" shrinkToFit="1"/>
    </xf>
    <xf numFmtId="0" fontId="0" fillId="0" borderId="17" xfId="0" applyFont="1" applyFill="1" applyBorder="1" applyAlignment="1">
      <alignment horizontal="distributed" vertical="center" shrinkToFit="1"/>
    </xf>
    <xf numFmtId="0" fontId="0" fillId="0" borderId="62" xfId="0" applyFont="1" applyBorder="1">
      <alignment vertical="center"/>
    </xf>
    <xf numFmtId="0" fontId="0" fillId="0" borderId="0" xfId="0" applyFont="1" applyBorder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>
      <alignment vertical="center"/>
    </xf>
    <xf numFmtId="0" fontId="5" fillId="0" borderId="0" xfId="0" applyFont="1" applyFill="1" applyAlignment="1">
      <alignment horizontal="center" vertical="center"/>
    </xf>
    <xf numFmtId="38" fontId="6" fillId="0" borderId="48" xfId="1" applyFont="1" applyFill="1" applyBorder="1" applyAlignment="1">
      <alignment horizontal="center" vertical="center"/>
    </xf>
    <xf numFmtId="38" fontId="6" fillId="0" borderId="49" xfId="1" applyFont="1" applyFill="1" applyBorder="1">
      <alignment vertical="center"/>
    </xf>
    <xf numFmtId="177" fontId="6" fillId="0" borderId="48" xfId="0" applyNumberFormat="1" applyFont="1" applyFill="1" applyBorder="1">
      <alignment vertical="center"/>
    </xf>
    <xf numFmtId="38" fontId="6" fillId="0" borderId="50" xfId="1" applyFont="1" applyFill="1" applyBorder="1">
      <alignment vertical="center"/>
    </xf>
    <xf numFmtId="38" fontId="6" fillId="0" borderId="12" xfId="1" applyFont="1" applyFill="1" applyBorder="1" applyAlignment="1">
      <alignment horizontal="center" vertical="center"/>
    </xf>
    <xf numFmtId="177" fontId="6" fillId="0" borderId="13" xfId="0" applyNumberFormat="1" applyFont="1" applyFill="1" applyBorder="1">
      <alignment vertical="center"/>
    </xf>
    <xf numFmtId="177" fontId="6" fillId="0" borderId="14" xfId="0" applyNumberFormat="1" applyFont="1" applyFill="1" applyBorder="1">
      <alignment vertical="center"/>
    </xf>
    <xf numFmtId="177" fontId="6" fillId="0" borderId="52" xfId="0" applyNumberFormat="1" applyFont="1" applyFill="1" applyBorder="1">
      <alignment vertical="center"/>
    </xf>
    <xf numFmtId="38" fontId="6" fillId="0" borderId="38" xfId="1" applyFont="1" applyFill="1" applyBorder="1">
      <alignment vertical="center"/>
    </xf>
    <xf numFmtId="38" fontId="6" fillId="0" borderId="53" xfId="1" applyFont="1" applyFill="1" applyBorder="1" applyAlignment="1">
      <alignment horizontal="center" vertical="center"/>
    </xf>
    <xf numFmtId="38" fontId="6" fillId="0" borderId="41" xfId="1" applyFont="1" applyFill="1" applyBorder="1">
      <alignment vertical="center"/>
    </xf>
    <xf numFmtId="177" fontId="6" fillId="0" borderId="53" xfId="0" applyNumberFormat="1" applyFont="1" applyFill="1" applyBorder="1">
      <alignment vertical="center"/>
    </xf>
    <xf numFmtId="38" fontId="6" fillId="0" borderId="39" xfId="1" applyNumberFormat="1" applyFont="1" applyFill="1" applyBorder="1">
      <alignment vertical="center"/>
    </xf>
    <xf numFmtId="38" fontId="6" fillId="0" borderId="6" xfId="1" applyFont="1" applyFill="1" applyBorder="1" applyAlignment="1">
      <alignment horizontal="center" vertical="center"/>
    </xf>
    <xf numFmtId="38" fontId="6" fillId="0" borderId="41" xfId="1" applyNumberFormat="1" applyFont="1" applyFill="1" applyBorder="1">
      <alignment vertical="center"/>
    </xf>
    <xf numFmtId="177" fontId="6" fillId="0" borderId="9" xfId="0" applyNumberFormat="1" applyFont="1" applyFill="1" applyBorder="1">
      <alignment vertical="center"/>
    </xf>
    <xf numFmtId="177" fontId="6" fillId="0" borderId="10" xfId="0" applyNumberFormat="1" applyFont="1" applyFill="1" applyBorder="1">
      <alignment vertical="center"/>
    </xf>
    <xf numFmtId="177" fontId="6" fillId="0" borderId="40" xfId="0" applyNumberFormat="1" applyFont="1" applyFill="1" applyBorder="1">
      <alignment vertical="center"/>
    </xf>
    <xf numFmtId="38" fontId="6" fillId="0" borderId="39" xfId="1" applyFont="1" applyFill="1" applyBorder="1">
      <alignment vertical="center"/>
    </xf>
    <xf numFmtId="38" fontId="6" fillId="2" borderId="88" xfId="1" applyFont="1" applyFill="1" applyBorder="1">
      <alignment vertical="center"/>
    </xf>
    <xf numFmtId="38" fontId="6" fillId="2" borderId="89" xfId="1" applyFont="1" applyFill="1" applyBorder="1" applyAlignment="1">
      <alignment horizontal="center" vertical="center"/>
    </xf>
    <xf numFmtId="38" fontId="6" fillId="2" borderId="90" xfId="1" applyFont="1" applyFill="1" applyBorder="1">
      <alignment vertical="center"/>
    </xf>
    <xf numFmtId="177" fontId="6" fillId="2" borderId="87" xfId="0" applyNumberFormat="1" applyFont="1" applyFill="1" applyBorder="1">
      <alignment vertical="center"/>
    </xf>
    <xf numFmtId="38" fontId="6" fillId="2" borderId="39" xfId="1" applyFont="1" applyFill="1" applyBorder="1">
      <alignment vertical="center"/>
    </xf>
    <xf numFmtId="38" fontId="6" fillId="2" borderId="95" xfId="1" applyFont="1" applyFill="1" applyBorder="1" applyAlignment="1">
      <alignment horizontal="center" vertical="center"/>
    </xf>
    <xf numFmtId="38" fontId="6" fillId="2" borderId="41" xfId="1" applyFont="1" applyFill="1" applyBorder="1">
      <alignment vertical="center"/>
    </xf>
    <xf numFmtId="177" fontId="6" fillId="2" borderId="9" xfId="0" applyNumberFormat="1" applyFont="1" applyFill="1" applyBorder="1">
      <alignment vertical="center"/>
    </xf>
    <xf numFmtId="177" fontId="6" fillId="2" borderId="39" xfId="0" applyNumberFormat="1" applyFont="1" applyFill="1" applyBorder="1">
      <alignment vertical="center"/>
    </xf>
    <xf numFmtId="177" fontId="6" fillId="2" borderId="40" xfId="0" applyNumberFormat="1" applyFont="1" applyFill="1" applyBorder="1">
      <alignment vertical="center"/>
    </xf>
    <xf numFmtId="38" fontId="6" fillId="0" borderId="96" xfId="1" applyFont="1" applyFill="1" applyBorder="1">
      <alignment vertical="center"/>
    </xf>
    <xf numFmtId="38" fontId="6" fillId="0" borderId="54" xfId="1" applyFont="1" applyFill="1" applyBorder="1" applyAlignment="1">
      <alignment horizontal="center" vertical="center"/>
    </xf>
    <xf numFmtId="38" fontId="6" fillId="0" borderId="55" xfId="1" applyFont="1" applyFill="1" applyBorder="1">
      <alignment vertical="center"/>
    </xf>
    <xf numFmtId="38" fontId="6" fillId="0" borderId="56" xfId="1" applyFont="1" applyFill="1" applyBorder="1">
      <alignment vertical="center"/>
    </xf>
    <xf numFmtId="38" fontId="6" fillId="0" borderId="61" xfId="1" applyFont="1" applyFill="1" applyBorder="1" applyAlignment="1">
      <alignment horizontal="center" vertical="center"/>
    </xf>
    <xf numFmtId="177" fontId="6" fillId="0" borderId="67" xfId="0" applyNumberFormat="1" applyFont="1" applyFill="1" applyBorder="1">
      <alignment vertical="center"/>
    </xf>
    <xf numFmtId="177" fontId="6" fillId="0" borderId="69" xfId="0" applyNumberFormat="1" applyFont="1" applyFill="1" applyBorder="1">
      <alignment vertical="center"/>
    </xf>
    <xf numFmtId="177" fontId="6" fillId="0" borderId="68" xfId="0" applyNumberFormat="1" applyFont="1" applyFill="1" applyBorder="1">
      <alignment vertical="center"/>
    </xf>
    <xf numFmtId="38" fontId="6" fillId="0" borderId="3" xfId="1" applyFont="1" applyFill="1" applyBorder="1">
      <alignment vertical="center"/>
    </xf>
    <xf numFmtId="38" fontId="6" fillId="0" borderId="16" xfId="1" applyFont="1" applyFill="1" applyBorder="1" applyAlignment="1">
      <alignment horizontal="center" vertical="center"/>
    </xf>
    <xf numFmtId="38" fontId="6" fillId="0" borderId="16" xfId="1" applyFont="1" applyFill="1" applyBorder="1">
      <alignment vertical="center"/>
    </xf>
    <xf numFmtId="177" fontId="6" fillId="0" borderId="58" xfId="0" applyNumberFormat="1" applyFont="1" applyFill="1" applyBorder="1">
      <alignment vertical="center"/>
    </xf>
    <xf numFmtId="38" fontId="6" fillId="0" borderId="59" xfId="1" applyFont="1" applyFill="1" applyBorder="1">
      <alignment vertical="center"/>
    </xf>
    <xf numFmtId="38" fontId="6" fillId="0" borderId="58" xfId="1" applyFont="1" applyFill="1" applyBorder="1" applyAlignment="1">
      <alignment horizontal="center" vertical="center"/>
    </xf>
    <xf numFmtId="177" fontId="6" fillId="0" borderId="5" xfId="0" applyNumberFormat="1" applyFont="1" applyFill="1" applyBorder="1">
      <alignment vertical="center"/>
    </xf>
    <xf numFmtId="177" fontId="6" fillId="0" borderId="60" xfId="0" applyNumberFormat="1" applyFont="1" applyFill="1" applyBorder="1">
      <alignment vertical="center"/>
    </xf>
    <xf numFmtId="177" fontId="6" fillId="0" borderId="42" xfId="0" applyNumberFormat="1" applyFont="1" applyFill="1" applyBorder="1">
      <alignment vertical="center"/>
    </xf>
    <xf numFmtId="0" fontId="5" fillId="0" borderId="47" xfId="0" applyFont="1" applyFill="1" applyBorder="1" applyAlignment="1">
      <alignment horizontal="center" vertical="center"/>
    </xf>
    <xf numFmtId="0" fontId="5" fillId="0" borderId="44" xfId="0" applyFont="1" applyFill="1" applyBorder="1" applyAlignment="1">
      <alignment horizontal="center" vertical="center"/>
    </xf>
    <xf numFmtId="0" fontId="5" fillId="0" borderId="44" xfId="0" applyFont="1" applyFill="1" applyBorder="1" applyAlignment="1">
      <alignment horizontal="center" vertical="center" wrapText="1"/>
    </xf>
    <xf numFmtId="0" fontId="5" fillId="2" borderId="86" xfId="0" applyFont="1" applyFill="1" applyBorder="1" applyAlignment="1">
      <alignment horizontal="center" vertical="center"/>
    </xf>
    <xf numFmtId="0" fontId="5" fillId="0" borderId="39" xfId="0" applyFont="1" applyFill="1" applyBorder="1" applyAlignment="1">
      <alignment vertical="center" shrinkToFit="1"/>
    </xf>
    <xf numFmtId="0" fontId="5" fillId="0" borderId="57" xfId="0" applyFont="1" applyFill="1" applyBorder="1" applyAlignment="1">
      <alignment horizontal="center" vertical="center"/>
    </xf>
    <xf numFmtId="0" fontId="7" fillId="0" borderId="36" xfId="0" applyFont="1" applyFill="1" applyBorder="1" applyAlignment="1">
      <alignment horizontal="center" vertical="center"/>
    </xf>
    <xf numFmtId="0" fontId="7" fillId="0" borderId="42" xfId="0" applyFont="1" applyFill="1" applyBorder="1" applyAlignment="1">
      <alignment horizontal="center" vertical="center"/>
    </xf>
    <xf numFmtId="0" fontId="7" fillId="0" borderId="17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30" xfId="0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0" fontId="0" fillId="0" borderId="15" xfId="0" applyFont="1" applyFill="1" applyBorder="1" applyAlignment="1">
      <alignment horizontal="center" vertical="center"/>
    </xf>
    <xf numFmtId="0" fontId="0" fillId="0" borderId="18" xfId="0" applyFont="1" applyFill="1" applyBorder="1" applyAlignment="1">
      <alignment horizontal="center" vertical="center"/>
    </xf>
    <xf numFmtId="0" fontId="0" fillId="0" borderId="31" xfId="0" applyFont="1" applyFill="1" applyBorder="1" applyAlignment="1">
      <alignment horizontal="center" vertical="center"/>
    </xf>
    <xf numFmtId="0" fontId="0" fillId="0" borderId="32" xfId="0" applyFont="1" applyFill="1" applyBorder="1" applyAlignment="1">
      <alignment horizontal="center" vertical="center"/>
    </xf>
    <xf numFmtId="0" fontId="0" fillId="0" borderId="19" xfId="0" applyFont="1" applyFill="1" applyBorder="1" applyAlignment="1">
      <alignment horizontal="center" vertical="center"/>
    </xf>
    <xf numFmtId="0" fontId="0" fillId="0" borderId="33" xfId="0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/>
    </xf>
    <xf numFmtId="0" fontId="0" fillId="0" borderId="34" xfId="0" applyFont="1" applyFill="1" applyBorder="1" applyAlignment="1">
      <alignment horizontal="center" vertical="center"/>
    </xf>
    <xf numFmtId="0" fontId="0" fillId="0" borderId="35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36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3" fillId="0" borderId="23" xfId="0" applyFont="1" applyBorder="1" applyAlignment="1">
      <alignment horizontal="distributed" vertical="center" shrinkToFit="1"/>
    </xf>
    <xf numFmtId="38" fontId="3" fillId="0" borderId="24" xfId="1" applyFont="1" applyBorder="1">
      <alignment vertical="center"/>
    </xf>
    <xf numFmtId="38" fontId="3" fillId="0" borderId="14" xfId="1" applyFont="1" applyBorder="1">
      <alignment vertical="center"/>
    </xf>
    <xf numFmtId="177" fontId="3" fillId="0" borderId="12" xfId="0" applyNumberFormat="1" applyFont="1" applyBorder="1">
      <alignment vertical="center"/>
    </xf>
    <xf numFmtId="177" fontId="3" fillId="0" borderId="23" xfId="0" applyNumberFormat="1" applyFont="1" applyBorder="1" applyAlignment="1">
      <alignment horizontal="center" vertical="center"/>
    </xf>
    <xf numFmtId="177" fontId="3" fillId="0" borderId="13" xfId="0" applyNumberFormat="1" applyFont="1" applyBorder="1">
      <alignment vertical="center"/>
    </xf>
    <xf numFmtId="0" fontId="3" fillId="0" borderId="25" xfId="0" applyFont="1" applyBorder="1" applyAlignment="1">
      <alignment horizontal="distributed" vertical="center" shrinkToFit="1"/>
    </xf>
    <xf numFmtId="38" fontId="3" fillId="0" borderId="26" xfId="1" applyFont="1" applyBorder="1">
      <alignment vertical="center"/>
    </xf>
    <xf numFmtId="38" fontId="3" fillId="0" borderId="10" xfId="1" applyFont="1" applyFill="1" applyBorder="1">
      <alignment vertical="center"/>
    </xf>
    <xf numFmtId="177" fontId="3" fillId="0" borderId="6" xfId="0" applyNumberFormat="1" applyFont="1" applyBorder="1">
      <alignment vertical="center"/>
    </xf>
    <xf numFmtId="177" fontId="3" fillId="0" borderId="25" xfId="0" applyNumberFormat="1" applyFont="1" applyBorder="1" applyAlignment="1">
      <alignment horizontal="center" vertical="center"/>
    </xf>
    <xf numFmtId="38" fontId="3" fillId="0" borderId="10" xfId="1" applyFont="1" applyBorder="1">
      <alignment vertical="center"/>
    </xf>
    <xf numFmtId="177" fontId="3" fillId="0" borderId="9" xfId="0" applyNumberFormat="1" applyFont="1" applyBorder="1">
      <alignment vertical="center"/>
    </xf>
    <xf numFmtId="177" fontId="3" fillId="0" borderId="6" xfId="0" applyNumberFormat="1" applyFont="1" applyFill="1" applyBorder="1">
      <alignment vertical="center"/>
    </xf>
    <xf numFmtId="177" fontId="3" fillId="0" borderId="25" xfId="0" applyNumberFormat="1" applyFont="1" applyFill="1" applyBorder="1" applyAlignment="1">
      <alignment horizontal="center" vertical="center"/>
    </xf>
    <xf numFmtId="38" fontId="3" fillId="2" borderId="94" xfId="1" applyFont="1" applyFill="1" applyBorder="1">
      <alignment vertical="center"/>
    </xf>
    <xf numFmtId="177" fontId="3" fillId="2" borderId="93" xfId="0" applyNumberFormat="1" applyFont="1" applyFill="1" applyBorder="1">
      <alignment vertical="center"/>
    </xf>
    <xf numFmtId="38" fontId="3" fillId="2" borderId="10" xfId="1" applyFont="1" applyFill="1" applyBorder="1">
      <alignment vertical="center"/>
    </xf>
    <xf numFmtId="177" fontId="3" fillId="2" borderId="26" xfId="0" applyNumberFormat="1" applyFont="1" applyFill="1" applyBorder="1">
      <alignment vertical="center"/>
    </xf>
    <xf numFmtId="177" fontId="3" fillId="2" borderId="91" xfId="0" applyNumberFormat="1" applyFont="1" applyFill="1" applyBorder="1">
      <alignment vertical="center"/>
    </xf>
    <xf numFmtId="177" fontId="3" fillId="0" borderId="9" xfId="0" applyNumberFormat="1" applyFont="1" applyFill="1" applyBorder="1">
      <alignment vertical="center"/>
    </xf>
    <xf numFmtId="38" fontId="3" fillId="0" borderId="26" xfId="1" applyFont="1" applyFill="1" applyBorder="1">
      <alignment vertical="center"/>
    </xf>
    <xf numFmtId="177" fontId="3" fillId="2" borderId="6" xfId="0" applyNumberFormat="1" applyFont="1" applyFill="1" applyBorder="1">
      <alignment vertical="center"/>
    </xf>
    <xf numFmtId="177" fontId="3" fillId="2" borderId="95" xfId="0" applyNumberFormat="1" applyFont="1" applyFill="1" applyBorder="1">
      <alignment vertical="center"/>
    </xf>
    <xf numFmtId="0" fontId="3" fillId="0" borderId="25" xfId="0" applyFont="1" applyFill="1" applyBorder="1" applyAlignment="1">
      <alignment horizontal="distributed" vertical="center" shrinkToFit="1"/>
    </xf>
    <xf numFmtId="177" fontId="3" fillId="2" borderId="9" xfId="0" applyNumberFormat="1" applyFont="1" applyFill="1" applyBorder="1">
      <alignment vertical="center"/>
    </xf>
    <xf numFmtId="38" fontId="3" fillId="0" borderId="26" xfId="1" applyFont="1" applyBorder="1" applyAlignment="1">
      <alignment horizontal="right" vertical="center"/>
    </xf>
    <xf numFmtId="38" fontId="3" fillId="0" borderId="10" xfId="1" applyFont="1" applyBorder="1" applyAlignment="1">
      <alignment horizontal="right" vertical="center"/>
    </xf>
    <xf numFmtId="177" fontId="3" fillId="0" borderId="6" xfId="0" applyNumberFormat="1" applyFont="1" applyBorder="1" applyAlignment="1">
      <alignment horizontal="right" vertical="center"/>
    </xf>
    <xf numFmtId="38" fontId="3" fillId="0" borderId="11" xfId="1" applyFont="1" applyBorder="1">
      <alignment vertical="center"/>
    </xf>
    <xf numFmtId="0" fontId="3" fillId="0" borderId="25" xfId="0" applyFont="1" applyBorder="1" applyAlignment="1">
      <alignment horizontal="center" vertical="center" shrinkToFit="1"/>
    </xf>
    <xf numFmtId="177" fontId="3" fillId="0" borderId="9" xfId="0" applyNumberFormat="1" applyFont="1" applyBorder="1" applyAlignment="1">
      <alignment horizontal="right" vertical="center"/>
    </xf>
    <xf numFmtId="38" fontId="3" fillId="0" borderId="26" xfId="1" applyFont="1" applyFill="1" applyBorder="1" applyAlignment="1">
      <alignment horizontal="right" vertical="center"/>
    </xf>
    <xf numFmtId="38" fontId="3" fillId="0" borderId="10" xfId="1" applyFont="1" applyFill="1" applyBorder="1" applyAlignment="1">
      <alignment horizontal="right" vertical="center"/>
    </xf>
    <xf numFmtId="177" fontId="3" fillId="0" borderId="6" xfId="0" applyNumberFormat="1" applyFont="1" applyFill="1" applyBorder="1" applyAlignment="1">
      <alignment horizontal="right" vertical="center"/>
    </xf>
    <xf numFmtId="0" fontId="3" fillId="0" borderId="27" xfId="0" applyFont="1" applyBorder="1" applyAlignment="1">
      <alignment horizontal="distributed" vertical="center" shrinkToFit="1"/>
    </xf>
    <xf numFmtId="38" fontId="3" fillId="0" borderId="28" xfId="1" applyFont="1" applyBorder="1">
      <alignment vertical="center"/>
    </xf>
    <xf numFmtId="38" fontId="3" fillId="0" borderId="65" xfId="1" applyFont="1" applyBorder="1">
      <alignment vertical="center"/>
    </xf>
    <xf numFmtId="177" fontId="3" fillId="0" borderId="7" xfId="0" applyNumberFormat="1" applyFont="1" applyBorder="1">
      <alignment vertical="center"/>
    </xf>
    <xf numFmtId="177" fontId="3" fillId="0" borderId="27" xfId="0" applyNumberFormat="1" applyFont="1" applyBorder="1" applyAlignment="1">
      <alignment horizontal="center" vertical="center"/>
    </xf>
    <xf numFmtId="38" fontId="3" fillId="0" borderId="28" xfId="1" applyFont="1" applyBorder="1" applyAlignment="1">
      <alignment horizontal="right" vertical="center"/>
    </xf>
    <xf numFmtId="38" fontId="3" fillId="0" borderId="11" xfId="1" applyFont="1" applyBorder="1" applyAlignment="1">
      <alignment horizontal="right" vertical="center"/>
    </xf>
    <xf numFmtId="177" fontId="3" fillId="0" borderId="18" xfId="0" applyNumberFormat="1" applyFont="1" applyBorder="1" applyAlignment="1">
      <alignment horizontal="right" vertical="center"/>
    </xf>
    <xf numFmtId="0" fontId="3" fillId="0" borderId="70" xfId="0" applyFont="1" applyFill="1" applyBorder="1" applyAlignment="1">
      <alignment horizontal="distributed" vertical="center" shrinkToFit="1"/>
    </xf>
    <xf numFmtId="38" fontId="3" fillId="0" borderId="1" xfId="1" applyFont="1" applyBorder="1">
      <alignment vertical="center"/>
    </xf>
    <xf numFmtId="38" fontId="3" fillId="0" borderId="35" xfId="1" applyFont="1" applyBorder="1">
      <alignment vertical="center"/>
    </xf>
    <xf numFmtId="177" fontId="3" fillId="0" borderId="4" xfId="0" applyNumberFormat="1" applyFont="1" applyBorder="1">
      <alignment vertical="center"/>
    </xf>
    <xf numFmtId="178" fontId="3" fillId="0" borderId="29" xfId="0" applyNumberFormat="1" applyFont="1" applyBorder="1">
      <alignment vertical="center"/>
    </xf>
    <xf numFmtId="38" fontId="3" fillId="0" borderId="16" xfId="1" applyFont="1" applyBorder="1">
      <alignment vertical="center"/>
    </xf>
    <xf numFmtId="177" fontId="3" fillId="0" borderId="5" xfId="0" applyNumberFormat="1" applyFont="1" applyBorder="1">
      <alignment vertical="center"/>
    </xf>
    <xf numFmtId="178" fontId="3" fillId="0" borderId="1" xfId="0" applyNumberFormat="1" applyFont="1" applyBorder="1">
      <alignment vertical="center"/>
    </xf>
    <xf numFmtId="0" fontId="5" fillId="0" borderId="0" xfId="0" applyFont="1" applyFill="1" applyAlignment="1">
      <alignment vertical="center" wrapText="1"/>
    </xf>
    <xf numFmtId="0" fontId="5" fillId="0" borderId="6" xfId="0" applyFont="1" applyFill="1" applyBorder="1" applyAlignment="1">
      <alignment horizontal="center" vertical="center"/>
    </xf>
    <xf numFmtId="0" fontId="5" fillId="0" borderId="61" xfId="0" applyFont="1" applyFill="1" applyBorder="1" applyAlignment="1">
      <alignment horizontal="center" vertical="center"/>
    </xf>
    <xf numFmtId="49" fontId="0" fillId="0" borderId="0" xfId="0" applyNumberFormat="1" applyFont="1" applyFill="1" applyAlignment="1">
      <alignment horizontal="center" vertical="center"/>
    </xf>
    <xf numFmtId="177" fontId="6" fillId="0" borderId="54" xfId="0" applyNumberFormat="1" applyFont="1" applyFill="1" applyBorder="1">
      <alignment vertical="center"/>
    </xf>
    <xf numFmtId="177" fontId="6" fillId="3" borderId="53" xfId="0" applyNumberFormat="1" applyFont="1" applyFill="1" applyBorder="1">
      <alignment vertical="center"/>
    </xf>
    <xf numFmtId="0" fontId="5" fillId="0" borderId="63" xfId="0" applyFont="1" applyFill="1" applyBorder="1" applyAlignment="1">
      <alignment vertical="center" shrinkToFit="1"/>
    </xf>
    <xf numFmtId="0" fontId="5" fillId="0" borderId="21" xfId="0" applyFont="1" applyFill="1" applyBorder="1" applyAlignment="1">
      <alignment vertical="center" shrinkToFit="1"/>
    </xf>
    <xf numFmtId="0" fontId="5" fillId="2" borderId="21" xfId="0" applyFont="1" applyFill="1" applyBorder="1" applyAlignment="1">
      <alignment vertical="center" shrinkToFit="1"/>
    </xf>
    <xf numFmtId="0" fontId="5" fillId="0" borderId="22" xfId="0" applyFont="1" applyFill="1" applyBorder="1" applyAlignment="1">
      <alignment vertical="center" shrinkToFit="1"/>
    </xf>
    <xf numFmtId="0" fontId="5" fillId="0" borderId="56" xfId="0" applyFont="1" applyFill="1" applyBorder="1" applyAlignment="1">
      <alignment vertical="center" shrinkToFit="1"/>
    </xf>
    <xf numFmtId="38" fontId="6" fillId="4" borderId="37" xfId="1" applyFont="1" applyFill="1" applyBorder="1">
      <alignment vertical="center"/>
    </xf>
    <xf numFmtId="177" fontId="3" fillId="4" borderId="25" xfId="0" applyNumberFormat="1" applyFont="1" applyFill="1" applyBorder="1" applyAlignment="1">
      <alignment horizontal="center" vertical="center"/>
    </xf>
    <xf numFmtId="38" fontId="3" fillId="4" borderId="26" xfId="1" applyFont="1" applyFill="1" applyBorder="1">
      <alignment vertical="center"/>
    </xf>
    <xf numFmtId="0" fontId="3" fillId="4" borderId="25" xfId="0" applyFont="1" applyFill="1" applyBorder="1" applyAlignment="1">
      <alignment horizontal="distributed" vertical="center" shrinkToFit="1"/>
    </xf>
    <xf numFmtId="0" fontId="5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/>
    </xf>
    <xf numFmtId="0" fontId="5" fillId="0" borderId="75" xfId="0" applyFont="1" applyFill="1" applyBorder="1" applyAlignment="1">
      <alignment horizontal="center" vertical="center" shrinkToFit="1"/>
    </xf>
    <xf numFmtId="0" fontId="5" fillId="0" borderId="16" xfId="0" applyFont="1" applyFill="1" applyBorder="1" applyAlignment="1">
      <alignment horizontal="center" vertical="center" shrinkToFit="1"/>
    </xf>
    <xf numFmtId="0" fontId="5" fillId="0" borderId="58" xfId="0" applyFont="1" applyFill="1" applyBorder="1" applyAlignment="1">
      <alignment horizontal="center" vertical="center" shrinkToFit="1"/>
    </xf>
    <xf numFmtId="0" fontId="5" fillId="0" borderId="63" xfId="0" applyFont="1" applyFill="1" applyBorder="1" applyAlignment="1">
      <alignment horizontal="center" vertical="center"/>
    </xf>
    <xf numFmtId="0" fontId="5" fillId="0" borderId="22" xfId="0" applyFont="1" applyFill="1" applyBorder="1" applyAlignment="1">
      <alignment horizontal="center" vertical="center"/>
    </xf>
    <xf numFmtId="0" fontId="5" fillId="0" borderId="76" xfId="0" applyFont="1" applyFill="1" applyBorder="1" applyAlignment="1">
      <alignment horizontal="center" vertical="center"/>
    </xf>
    <xf numFmtId="0" fontId="5" fillId="0" borderId="43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 wrapText="1"/>
    </xf>
    <xf numFmtId="0" fontId="5" fillId="0" borderId="36" xfId="0" applyFont="1" applyFill="1" applyBorder="1" applyAlignment="1">
      <alignment horizontal="center" vertical="center"/>
    </xf>
    <xf numFmtId="0" fontId="5" fillId="0" borderId="53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/>
    </xf>
    <xf numFmtId="0" fontId="5" fillId="0" borderId="61" xfId="0" applyFont="1" applyFill="1" applyBorder="1" applyAlignment="1">
      <alignment horizontal="center" vertical="center"/>
    </xf>
    <xf numFmtId="0" fontId="5" fillId="0" borderId="74" xfId="0" applyFont="1" applyFill="1" applyBorder="1" applyAlignment="1">
      <alignment horizontal="center" vertical="center" wrapText="1"/>
    </xf>
    <xf numFmtId="0" fontId="5" fillId="0" borderId="77" xfId="0" applyFont="1" applyFill="1" applyBorder="1" applyAlignment="1">
      <alignment vertical="center" wrapText="1"/>
    </xf>
    <xf numFmtId="0" fontId="5" fillId="0" borderId="78" xfId="0" applyFont="1" applyFill="1" applyBorder="1" applyAlignment="1">
      <alignment vertical="center" wrapText="1"/>
    </xf>
    <xf numFmtId="0" fontId="5" fillId="0" borderId="79" xfId="0" applyFont="1" applyFill="1" applyBorder="1" applyAlignment="1">
      <alignment vertical="center" wrapText="1"/>
    </xf>
    <xf numFmtId="0" fontId="5" fillId="0" borderId="62" xfId="0" applyFont="1" applyFill="1" applyBorder="1" applyAlignment="1">
      <alignment vertical="center" wrapText="1"/>
    </xf>
    <xf numFmtId="0" fontId="5" fillId="0" borderId="8" xfId="0" applyFont="1" applyFill="1" applyBorder="1" applyAlignment="1">
      <alignment vertical="center" wrapText="1"/>
    </xf>
    <xf numFmtId="0" fontId="5" fillId="0" borderId="29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vertical="center" wrapText="1"/>
    </xf>
    <xf numFmtId="0" fontId="5" fillId="0" borderId="80" xfId="0" applyFont="1" applyFill="1" applyBorder="1" applyAlignment="1">
      <alignment horizontal="center" vertical="center"/>
    </xf>
    <xf numFmtId="0" fontId="5" fillId="0" borderId="81" xfId="0" applyFont="1" applyFill="1" applyBorder="1" applyAlignment="1">
      <alignment horizontal="center" vertical="center"/>
    </xf>
    <xf numFmtId="6" fontId="5" fillId="0" borderId="72" xfId="2" applyFont="1" applyFill="1" applyBorder="1" applyAlignment="1">
      <alignment horizontal="center" vertical="center"/>
    </xf>
    <xf numFmtId="6" fontId="5" fillId="0" borderId="77" xfId="2" applyFont="1" applyFill="1" applyBorder="1" applyAlignment="1">
      <alignment horizontal="center" vertical="center"/>
    </xf>
    <xf numFmtId="6" fontId="5" fillId="0" borderId="12" xfId="2" applyFont="1" applyFill="1" applyBorder="1" applyAlignment="1">
      <alignment horizontal="center" vertical="center"/>
    </xf>
    <xf numFmtId="6" fontId="5" fillId="0" borderId="13" xfId="2" applyFont="1" applyFill="1" applyBorder="1" applyAlignment="1">
      <alignment horizontal="center" vertical="center"/>
    </xf>
    <xf numFmtId="0" fontId="5" fillId="0" borderId="71" xfId="0" applyFont="1" applyFill="1" applyBorder="1" applyAlignment="1">
      <alignment horizontal="center" vertical="center"/>
    </xf>
    <xf numFmtId="0" fontId="5" fillId="0" borderId="72" xfId="0" applyFont="1" applyFill="1" applyBorder="1" applyAlignment="1">
      <alignment horizontal="center" vertical="center"/>
    </xf>
    <xf numFmtId="0" fontId="5" fillId="0" borderId="73" xfId="0" applyFont="1" applyFill="1" applyBorder="1" applyAlignment="1">
      <alignment horizontal="center" vertical="center"/>
    </xf>
    <xf numFmtId="0" fontId="5" fillId="0" borderId="74" xfId="0" applyFont="1" applyFill="1" applyBorder="1" applyAlignment="1">
      <alignment horizontal="center" vertical="center"/>
    </xf>
    <xf numFmtId="0" fontId="3" fillId="0" borderId="51" xfId="0" applyFont="1" applyFill="1" applyBorder="1" applyAlignment="1">
      <alignment horizontal="center" vertical="center" wrapText="1"/>
    </xf>
    <xf numFmtId="0" fontId="3" fillId="0" borderId="44" xfId="0" applyFont="1" applyFill="1" applyBorder="1" applyAlignment="1">
      <alignment horizontal="center" vertical="center"/>
    </xf>
    <xf numFmtId="0" fontId="3" fillId="0" borderId="57" xfId="0" applyFont="1" applyFill="1" applyBorder="1" applyAlignment="1">
      <alignment horizontal="center" vertical="center"/>
    </xf>
    <xf numFmtId="0" fontId="3" fillId="2" borderId="92" xfId="0" applyFont="1" applyFill="1" applyBorder="1" applyAlignment="1">
      <alignment horizontal="center" vertical="center" shrinkToFit="1"/>
    </xf>
    <xf numFmtId="0" fontId="3" fillId="2" borderId="93" xfId="0" applyFont="1" applyFill="1" applyBorder="1" applyAlignment="1">
      <alignment horizontal="center" vertical="center" shrinkToFit="1"/>
    </xf>
    <xf numFmtId="177" fontId="3" fillId="2" borderId="92" xfId="0" applyNumberFormat="1" applyFont="1" applyFill="1" applyBorder="1" applyAlignment="1">
      <alignment horizontal="center" vertical="center"/>
    </xf>
    <xf numFmtId="177" fontId="3" fillId="2" borderId="93" xfId="0" applyNumberFormat="1" applyFont="1" applyFill="1" applyBorder="1" applyAlignment="1">
      <alignment horizontal="center" vertical="center"/>
    </xf>
    <xf numFmtId="0" fontId="0" fillId="0" borderId="82" xfId="0" applyFont="1" applyBorder="1" applyAlignment="1">
      <alignment horizontal="center" vertical="center"/>
    </xf>
    <xf numFmtId="0" fontId="0" fillId="0" borderId="83" xfId="0" applyFont="1" applyBorder="1" applyAlignment="1">
      <alignment horizontal="center" vertical="center"/>
    </xf>
    <xf numFmtId="6" fontId="0" fillId="0" borderId="84" xfId="2" applyFont="1" applyBorder="1" applyAlignment="1">
      <alignment horizontal="center" vertical="center"/>
    </xf>
    <xf numFmtId="6" fontId="0" fillId="0" borderId="85" xfId="2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74" xfId="0" applyFont="1" applyBorder="1" applyAlignment="1">
      <alignment horizontal="center" vertical="center"/>
    </xf>
    <xf numFmtId="0" fontId="0" fillId="0" borderId="72" xfId="0" applyFont="1" applyBorder="1" applyAlignment="1">
      <alignment horizontal="center" vertical="center"/>
    </xf>
    <xf numFmtId="0" fontId="0" fillId="0" borderId="71" xfId="0" applyFont="1" applyBorder="1" applyAlignment="1">
      <alignment horizontal="center" vertical="center"/>
    </xf>
    <xf numFmtId="0" fontId="0" fillId="0" borderId="73" xfId="0" applyFont="1" applyBorder="1" applyAlignment="1">
      <alignment horizontal="center" vertical="center"/>
    </xf>
    <xf numFmtId="0" fontId="0" fillId="0" borderId="45" xfId="0" applyFont="1" applyBorder="1" applyAlignment="1">
      <alignment horizontal="center" vertical="center"/>
    </xf>
    <xf numFmtId="0" fontId="0" fillId="0" borderId="62" xfId="0" applyFont="1" applyBorder="1" applyAlignment="1">
      <alignment horizontal="center" vertical="center"/>
    </xf>
    <xf numFmtId="0" fontId="0" fillId="0" borderId="70" xfId="0" applyFont="1" applyBorder="1" applyAlignment="1">
      <alignment horizontal="center" vertical="center"/>
    </xf>
    <xf numFmtId="0" fontId="0" fillId="0" borderId="84" xfId="0" applyFont="1" applyBorder="1" applyAlignment="1">
      <alignment horizontal="center" vertical="center"/>
    </xf>
    <xf numFmtId="0" fontId="0" fillId="0" borderId="85" xfId="0" applyFont="1" applyBorder="1" applyAlignment="1">
      <alignment horizontal="center" vertical="center"/>
    </xf>
  </cellXfs>
  <cellStyles count="3">
    <cellStyle name="桁区切り" xfId="1" builtinId="6"/>
    <cellStyle name="通貨" xfId="2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10886</xdr:colOff>
      <xdr:row>3</xdr:row>
      <xdr:rowOff>19525</xdr:rowOff>
    </xdr:from>
    <xdr:to>
      <xdr:col>7</xdr:col>
      <xdr:colOff>17318</xdr:colOff>
      <xdr:row>52</xdr:row>
      <xdr:rowOff>27215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7277100" y="792411"/>
          <a:ext cx="1263732" cy="26410990"/>
        </a:xfrm>
        <a:prstGeom prst="rect">
          <a:avLst/>
        </a:prstGeom>
        <a:noFill/>
        <a:ln w="571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21771</xdr:colOff>
      <xdr:row>4</xdr:row>
      <xdr:rowOff>0</xdr:rowOff>
    </xdr:from>
    <xdr:to>
      <xdr:col>15</xdr:col>
      <xdr:colOff>27213</xdr:colOff>
      <xdr:row>52</xdr:row>
      <xdr:rowOff>13608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5691757" y="1061357"/>
          <a:ext cx="1208313" cy="26128437"/>
        </a:xfrm>
        <a:prstGeom prst="rect">
          <a:avLst/>
        </a:prstGeom>
        <a:noFill/>
        <a:ln w="571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U63"/>
  <sheetViews>
    <sheetView tabSelected="1" view="pageBreakPreview" zoomScale="62" zoomScaleNormal="100" zoomScaleSheetLayoutView="62" workbookViewId="0">
      <pane xSplit="3" ySplit="6" topLeftCell="D7" activePane="bottomRight" state="frozen"/>
      <selection activeCell="H2" sqref="H2"/>
      <selection pane="topRight" activeCell="H2" sqref="H2"/>
      <selection pane="bottomLeft" activeCell="H2" sqref="H2"/>
      <selection pane="bottomRight"/>
    </sheetView>
  </sheetViews>
  <sheetFormatPr defaultRowHeight="13.5" x14ac:dyDescent="0.15"/>
  <cols>
    <col min="1" max="1" width="3.625" style="21" customWidth="1"/>
    <col min="2" max="2" width="18.625" style="21" customWidth="1"/>
    <col min="3" max="3" width="37.375" style="22" customWidth="1"/>
    <col min="4" max="4" width="23" style="22" customWidth="1"/>
    <col min="5" max="6" width="6.375" style="21" customWidth="1"/>
    <col min="7" max="7" width="16.5" style="21" customWidth="1"/>
    <col min="8" max="8" width="6.375" style="23" customWidth="1"/>
    <col min="9" max="9" width="16.5" style="21" customWidth="1"/>
    <col min="10" max="10" width="15.75" style="21" customWidth="1"/>
    <col min="11" max="11" width="16.5" style="21" customWidth="1"/>
    <col min="12" max="12" width="6.375" style="23" customWidth="1"/>
    <col min="13" max="13" width="16.5" style="21" customWidth="1"/>
    <col min="14" max="16" width="15.75" style="21" customWidth="1"/>
    <col min="17" max="17" width="8" style="21" bestFit="1" customWidth="1"/>
    <col min="18" max="18" width="9.5" style="21" customWidth="1"/>
    <col min="19" max="16384" width="9" style="21"/>
  </cols>
  <sheetData>
    <row r="1" spans="1:21" ht="24" x14ac:dyDescent="0.15">
      <c r="B1" s="186" t="s">
        <v>118</v>
      </c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186"/>
      <c r="O1" s="186"/>
      <c r="P1" s="186"/>
    </row>
    <row r="2" spans="1:21" s="173" customFormat="1" ht="14.25" thickBot="1" x14ac:dyDescent="0.2"/>
    <row r="3" spans="1:21" ht="22.5" customHeight="1" thickBot="1" x14ac:dyDescent="0.2">
      <c r="B3" s="190" t="s">
        <v>0</v>
      </c>
      <c r="C3" s="199" t="s">
        <v>1</v>
      </c>
      <c r="D3" s="200"/>
      <c r="E3" s="207" t="s">
        <v>2</v>
      </c>
      <c r="F3" s="208"/>
      <c r="G3" s="216" t="s">
        <v>119</v>
      </c>
      <c r="H3" s="214"/>
      <c r="I3" s="214"/>
      <c r="J3" s="214"/>
      <c r="K3" s="190" t="s">
        <v>115</v>
      </c>
      <c r="L3" s="213"/>
      <c r="M3" s="214"/>
      <c r="N3" s="215"/>
      <c r="O3" s="209" t="s">
        <v>5</v>
      </c>
      <c r="P3" s="210"/>
      <c r="Q3" s="217" t="s">
        <v>182</v>
      </c>
      <c r="R3" s="102"/>
    </row>
    <row r="4" spans="1:21" ht="22.5" customHeight="1" thickTop="1" thickBot="1" x14ac:dyDescent="0.2">
      <c r="B4" s="191"/>
      <c r="C4" s="201"/>
      <c r="D4" s="202"/>
      <c r="E4" s="194" t="s">
        <v>52</v>
      </c>
      <c r="F4" s="196" t="s">
        <v>53</v>
      </c>
      <c r="G4" s="7" t="s">
        <v>120</v>
      </c>
      <c r="H4" s="103" t="s">
        <v>55</v>
      </c>
      <c r="I4" s="104" t="s">
        <v>121</v>
      </c>
      <c r="J4" s="105" t="s">
        <v>4</v>
      </c>
      <c r="K4" s="106" t="s">
        <v>116</v>
      </c>
      <c r="L4" s="102" t="s">
        <v>55</v>
      </c>
      <c r="M4" s="103" t="s">
        <v>117</v>
      </c>
      <c r="N4" s="107" t="s">
        <v>4</v>
      </c>
      <c r="O4" s="211"/>
      <c r="P4" s="212"/>
      <c r="Q4" s="218"/>
      <c r="R4" s="102"/>
    </row>
    <row r="5" spans="1:21" ht="22.5" customHeight="1" thickTop="1" thickBot="1" x14ac:dyDescent="0.2">
      <c r="B5" s="192"/>
      <c r="C5" s="203"/>
      <c r="D5" s="204"/>
      <c r="E5" s="195"/>
      <c r="F5" s="197"/>
      <c r="G5" s="108" t="s">
        <v>3</v>
      </c>
      <c r="H5" s="109"/>
      <c r="I5" s="110" t="s">
        <v>3</v>
      </c>
      <c r="J5" s="102" t="s">
        <v>62</v>
      </c>
      <c r="K5" s="111" t="s">
        <v>3</v>
      </c>
      <c r="L5" s="102"/>
      <c r="M5" s="109" t="s">
        <v>3</v>
      </c>
      <c r="N5" s="112" t="s">
        <v>62</v>
      </c>
      <c r="O5" s="98" t="s">
        <v>62</v>
      </c>
      <c r="P5" s="99" t="s">
        <v>62</v>
      </c>
      <c r="Q5" s="218"/>
      <c r="R5" s="102"/>
    </row>
    <row r="6" spans="1:21" ht="22.5" customHeight="1" thickBot="1" x14ac:dyDescent="0.2">
      <c r="B6" s="193"/>
      <c r="C6" s="205"/>
      <c r="D6" s="206"/>
      <c r="E6" s="195"/>
      <c r="F6" s="198"/>
      <c r="G6" s="113" t="s">
        <v>63</v>
      </c>
      <c r="H6" s="114" t="s">
        <v>56</v>
      </c>
      <c r="I6" s="115" t="s">
        <v>64</v>
      </c>
      <c r="J6" s="116" t="s">
        <v>65</v>
      </c>
      <c r="K6" s="117" t="s">
        <v>66</v>
      </c>
      <c r="L6" s="116" t="s">
        <v>56</v>
      </c>
      <c r="M6" s="114" t="s">
        <v>67</v>
      </c>
      <c r="N6" s="118" t="s">
        <v>71</v>
      </c>
      <c r="O6" s="100" t="s">
        <v>68</v>
      </c>
      <c r="P6" s="101" t="s">
        <v>69</v>
      </c>
      <c r="Q6" s="219"/>
      <c r="R6" s="102"/>
      <c r="T6" s="21" t="s">
        <v>114</v>
      </c>
    </row>
    <row r="7" spans="1:21" ht="43.5" customHeight="1" x14ac:dyDescent="0.15">
      <c r="A7" s="21">
        <v>1</v>
      </c>
      <c r="B7" s="9" t="s">
        <v>6</v>
      </c>
      <c r="C7" s="176" t="s">
        <v>129</v>
      </c>
      <c r="D7" s="3" t="s">
        <v>130</v>
      </c>
      <c r="E7" s="10" t="s">
        <v>73</v>
      </c>
      <c r="F7" s="11"/>
      <c r="G7" s="181">
        <f>ROUND(I7/((J7/100)+1),0)</f>
        <v>798000</v>
      </c>
      <c r="H7" s="43">
        <f>_xlfn.RANK.EQ(G7,$T$7:$T$49,0)</f>
        <v>1</v>
      </c>
      <c r="I7" s="44">
        <v>798000</v>
      </c>
      <c r="J7" s="45">
        <v>0</v>
      </c>
      <c r="K7" s="46">
        <f>ROUND(M7/((N7/100)+1),0)</f>
        <v>805000</v>
      </c>
      <c r="L7" s="47">
        <f>_xlfn.RANK.EQ(K7,$U$7:$U$49,0)</f>
        <v>1</v>
      </c>
      <c r="M7" s="44">
        <v>805000</v>
      </c>
      <c r="N7" s="48">
        <v>0</v>
      </c>
      <c r="O7" s="49">
        <f>ROUND((G7/K7-1)*100,1)</f>
        <v>-0.9</v>
      </c>
      <c r="P7" s="50">
        <f>ROUND((I7/M7-1)*100,1)</f>
        <v>-0.9</v>
      </c>
      <c r="Q7" s="89"/>
      <c r="R7" s="20"/>
      <c r="S7" s="21" t="s">
        <v>6</v>
      </c>
      <c r="T7" s="21">
        <f t="shared" ref="T7:T49" si="0">INDEX($G$7:$G$52,MATCH(S7,$B$7:$B$52,0))</f>
        <v>798000</v>
      </c>
      <c r="U7" s="21">
        <f t="shared" ref="U7:U49" si="1">INDEX($K$7:$K$52,MATCH(S7,$B$7:$B$52,0))</f>
        <v>805000</v>
      </c>
    </row>
    <row r="8" spans="1:21" ht="43.5" customHeight="1" x14ac:dyDescent="0.15">
      <c r="A8" s="21">
        <v>2</v>
      </c>
      <c r="B8" s="12" t="s">
        <v>7</v>
      </c>
      <c r="C8" s="177" t="s">
        <v>92</v>
      </c>
      <c r="D8" s="3" t="s">
        <v>111</v>
      </c>
      <c r="E8" s="13" t="s">
        <v>73</v>
      </c>
      <c r="F8" s="171"/>
      <c r="G8" s="51">
        <f t="shared" ref="G8:G52" si="2">ROUND(I8/((J8/100)+1),0)</f>
        <v>36900</v>
      </c>
      <c r="H8" s="52">
        <f>_xlfn.RANK.EQ(G8,$T$7:$T$49,0)</f>
        <v>6</v>
      </c>
      <c r="I8" s="53">
        <v>36900</v>
      </c>
      <c r="J8" s="54">
        <v>0</v>
      </c>
      <c r="K8" s="55">
        <f t="shared" ref="K8:K52" si="3">ROUND(M8/((N8/100)+1),0)</f>
        <v>37800</v>
      </c>
      <c r="L8" s="56">
        <f>_xlfn.RANK.EQ(K8,$U$7:$U$49,0)</f>
        <v>6</v>
      </c>
      <c r="M8" s="57">
        <v>37800</v>
      </c>
      <c r="N8" s="58">
        <v>0</v>
      </c>
      <c r="O8" s="59">
        <f t="shared" ref="O8:O52" si="4">ROUND((G8/K8-1)*100,1)</f>
        <v>-2.4</v>
      </c>
      <c r="P8" s="60">
        <f t="shared" ref="P8:P52" si="5">ROUND((I8/M8-1)*100,1)</f>
        <v>-2.4</v>
      </c>
      <c r="Q8" s="90"/>
      <c r="R8" s="20"/>
      <c r="S8" s="21" t="s">
        <v>7</v>
      </c>
      <c r="T8" s="21">
        <f t="shared" si="0"/>
        <v>36900</v>
      </c>
      <c r="U8" s="21">
        <f t="shared" si="1"/>
        <v>37800</v>
      </c>
    </row>
    <row r="9" spans="1:21" ht="43.5" customHeight="1" x14ac:dyDescent="0.15">
      <c r="A9" s="21">
        <v>3</v>
      </c>
      <c r="B9" s="12" t="s">
        <v>8</v>
      </c>
      <c r="C9" s="177" t="s">
        <v>131</v>
      </c>
      <c r="D9" s="3" t="s">
        <v>132</v>
      </c>
      <c r="E9" s="13" t="s">
        <v>73</v>
      </c>
      <c r="F9" s="171"/>
      <c r="G9" s="51">
        <f t="shared" si="2"/>
        <v>23092</v>
      </c>
      <c r="H9" s="52">
        <f t="shared" ref="H9:H27" si="6">_xlfn.RANK.EQ(G9,$T$7:$T$49,0)</f>
        <v>13</v>
      </c>
      <c r="I9" s="53">
        <v>23000</v>
      </c>
      <c r="J9" s="54">
        <v>-0.4</v>
      </c>
      <c r="K9" s="61">
        <f t="shared" si="3"/>
        <v>26284</v>
      </c>
      <c r="L9" s="56">
        <f t="shared" ref="L9:L27" si="7">_xlfn.RANK.EQ(K9,$U$7:$U$49,0)</f>
        <v>13</v>
      </c>
      <c r="M9" s="53">
        <v>26100</v>
      </c>
      <c r="N9" s="58">
        <v>-0.7</v>
      </c>
      <c r="O9" s="59">
        <f t="shared" si="4"/>
        <v>-12.1</v>
      </c>
      <c r="P9" s="60">
        <f t="shared" si="5"/>
        <v>-11.9</v>
      </c>
      <c r="Q9" s="90"/>
      <c r="R9" s="20"/>
      <c r="S9" s="21" t="s">
        <v>8</v>
      </c>
      <c r="T9" s="21">
        <f t="shared" si="0"/>
        <v>23092</v>
      </c>
      <c r="U9" s="21">
        <f t="shared" si="1"/>
        <v>26284</v>
      </c>
    </row>
    <row r="10" spans="1:21" ht="43.5" customHeight="1" x14ac:dyDescent="0.15">
      <c r="A10" s="21">
        <v>4</v>
      </c>
      <c r="B10" s="12" t="s">
        <v>9</v>
      </c>
      <c r="C10" s="177" t="s">
        <v>93</v>
      </c>
      <c r="D10" s="3" t="s">
        <v>133</v>
      </c>
      <c r="E10" s="13" t="s">
        <v>73</v>
      </c>
      <c r="F10" s="171"/>
      <c r="G10" s="51">
        <f t="shared" si="2"/>
        <v>16989</v>
      </c>
      <c r="H10" s="52">
        <f t="shared" si="6"/>
        <v>23</v>
      </c>
      <c r="I10" s="53">
        <v>16700</v>
      </c>
      <c r="J10" s="54">
        <v>-1.7</v>
      </c>
      <c r="K10" s="61">
        <f t="shared" si="3"/>
        <v>19086</v>
      </c>
      <c r="L10" s="56">
        <f t="shared" si="7"/>
        <v>22</v>
      </c>
      <c r="M10" s="53">
        <v>18800</v>
      </c>
      <c r="N10" s="58">
        <v>-1.5</v>
      </c>
      <c r="O10" s="59">
        <f t="shared" si="4"/>
        <v>-11</v>
      </c>
      <c r="P10" s="60">
        <f t="shared" si="5"/>
        <v>-11.2</v>
      </c>
      <c r="Q10" s="91"/>
      <c r="R10" s="20"/>
      <c r="S10" s="21" t="s">
        <v>9</v>
      </c>
      <c r="T10" s="21">
        <f t="shared" si="0"/>
        <v>16989</v>
      </c>
      <c r="U10" s="21">
        <f t="shared" si="1"/>
        <v>19086</v>
      </c>
    </row>
    <row r="11" spans="1:21" ht="43.5" customHeight="1" x14ac:dyDescent="0.15">
      <c r="A11" s="21">
        <v>5</v>
      </c>
      <c r="B11" s="12" t="s">
        <v>10</v>
      </c>
      <c r="C11" s="177" t="s">
        <v>134</v>
      </c>
      <c r="D11" s="3" t="s">
        <v>135</v>
      </c>
      <c r="E11" s="13" t="s">
        <v>73</v>
      </c>
      <c r="F11" s="171"/>
      <c r="G11" s="51">
        <f t="shared" si="2"/>
        <v>22535</v>
      </c>
      <c r="H11" s="52">
        <f t="shared" si="6"/>
        <v>15</v>
      </c>
      <c r="I11" s="53">
        <v>22310</v>
      </c>
      <c r="J11" s="54">
        <v>-1</v>
      </c>
      <c r="K11" s="61">
        <f t="shared" si="3"/>
        <v>24155</v>
      </c>
      <c r="L11" s="56">
        <f t="shared" si="7"/>
        <v>15</v>
      </c>
      <c r="M11" s="53">
        <v>24010</v>
      </c>
      <c r="N11" s="58">
        <v>-0.6</v>
      </c>
      <c r="O11" s="59">
        <f t="shared" si="4"/>
        <v>-6.7</v>
      </c>
      <c r="P11" s="60">
        <f t="shared" si="5"/>
        <v>-7.1</v>
      </c>
      <c r="Q11" s="91"/>
      <c r="R11" s="20"/>
      <c r="S11" s="21" t="s">
        <v>10</v>
      </c>
      <c r="T11" s="21">
        <f t="shared" si="0"/>
        <v>22535</v>
      </c>
      <c r="U11" s="21">
        <f t="shared" si="1"/>
        <v>24155</v>
      </c>
    </row>
    <row r="12" spans="1:21" ht="43.5" customHeight="1" x14ac:dyDescent="0.15">
      <c r="A12" s="21">
        <v>6</v>
      </c>
      <c r="B12" s="12" t="s">
        <v>11</v>
      </c>
      <c r="C12" s="177" t="s">
        <v>136</v>
      </c>
      <c r="D12" s="3" t="s">
        <v>137</v>
      </c>
      <c r="E12" s="13" t="s">
        <v>73</v>
      </c>
      <c r="F12" s="171"/>
      <c r="G12" s="51">
        <f t="shared" si="2"/>
        <v>29760</v>
      </c>
      <c r="H12" s="52">
        <f t="shared" si="6"/>
        <v>11</v>
      </c>
      <c r="I12" s="53">
        <v>29760</v>
      </c>
      <c r="J12" s="54">
        <v>0</v>
      </c>
      <c r="K12" s="61">
        <f t="shared" si="3"/>
        <v>30802</v>
      </c>
      <c r="L12" s="56">
        <f t="shared" si="7"/>
        <v>11</v>
      </c>
      <c r="M12" s="53">
        <v>30432</v>
      </c>
      <c r="N12" s="58">
        <v>-1.2</v>
      </c>
      <c r="O12" s="59">
        <f t="shared" si="4"/>
        <v>-3.4</v>
      </c>
      <c r="P12" s="60">
        <f t="shared" si="5"/>
        <v>-2.2000000000000002</v>
      </c>
      <c r="Q12" s="90"/>
      <c r="R12" s="20"/>
      <c r="S12" s="21" t="s">
        <v>11</v>
      </c>
      <c r="T12" s="21">
        <f t="shared" si="0"/>
        <v>29760</v>
      </c>
      <c r="U12" s="21">
        <f t="shared" si="1"/>
        <v>30802</v>
      </c>
    </row>
    <row r="13" spans="1:21" ht="43.5" customHeight="1" x14ac:dyDescent="0.15">
      <c r="A13" s="21">
        <v>7</v>
      </c>
      <c r="B13" s="12" t="s">
        <v>12</v>
      </c>
      <c r="C13" s="177" t="s">
        <v>74</v>
      </c>
      <c r="D13" s="3" t="s">
        <v>138</v>
      </c>
      <c r="E13" s="13" t="s">
        <v>73</v>
      </c>
      <c r="F13" s="171" t="s">
        <v>89</v>
      </c>
      <c r="G13" s="51">
        <f t="shared" si="2"/>
        <v>35200</v>
      </c>
      <c r="H13" s="52">
        <f t="shared" si="6"/>
        <v>9</v>
      </c>
      <c r="I13" s="53">
        <v>35200</v>
      </c>
      <c r="J13" s="54">
        <v>0</v>
      </c>
      <c r="K13" s="61">
        <f t="shared" si="3"/>
        <v>35988</v>
      </c>
      <c r="L13" s="56">
        <f t="shared" si="7"/>
        <v>8</v>
      </c>
      <c r="M13" s="53">
        <v>35700</v>
      </c>
      <c r="N13" s="58">
        <v>-0.8</v>
      </c>
      <c r="O13" s="59">
        <f t="shared" si="4"/>
        <v>-2.2000000000000002</v>
      </c>
      <c r="P13" s="60">
        <f t="shared" si="5"/>
        <v>-1.4</v>
      </c>
      <c r="Q13" s="90"/>
      <c r="R13" s="20"/>
      <c r="S13" s="21" t="s">
        <v>12</v>
      </c>
      <c r="T13" s="21">
        <f t="shared" si="0"/>
        <v>35200</v>
      </c>
      <c r="U13" s="21">
        <f t="shared" si="1"/>
        <v>35988</v>
      </c>
    </row>
    <row r="14" spans="1:21" ht="43.5" customHeight="1" x14ac:dyDescent="0.15">
      <c r="A14" s="21">
        <v>8</v>
      </c>
      <c r="B14" s="12" t="s">
        <v>13</v>
      </c>
      <c r="C14" s="177" t="s">
        <v>139</v>
      </c>
      <c r="D14" s="3" t="s">
        <v>140</v>
      </c>
      <c r="E14" s="13" t="s">
        <v>73</v>
      </c>
      <c r="F14" s="171"/>
      <c r="G14" s="51">
        <f t="shared" si="2"/>
        <v>18622</v>
      </c>
      <c r="H14" s="52">
        <f t="shared" si="6"/>
        <v>19</v>
      </c>
      <c r="I14" s="53">
        <v>18380</v>
      </c>
      <c r="J14" s="54">
        <v>-1.3</v>
      </c>
      <c r="K14" s="61">
        <f t="shared" si="3"/>
        <v>20232</v>
      </c>
      <c r="L14" s="56">
        <f t="shared" si="7"/>
        <v>19</v>
      </c>
      <c r="M14" s="53">
        <v>20030</v>
      </c>
      <c r="N14" s="58">
        <v>-1</v>
      </c>
      <c r="O14" s="59">
        <f t="shared" si="4"/>
        <v>-8</v>
      </c>
      <c r="P14" s="60">
        <f t="shared" si="5"/>
        <v>-8.1999999999999993</v>
      </c>
      <c r="Q14" s="90"/>
      <c r="R14" s="20"/>
      <c r="S14" s="21" t="s">
        <v>13</v>
      </c>
      <c r="T14" s="21">
        <f t="shared" si="0"/>
        <v>18622</v>
      </c>
      <c r="U14" s="21">
        <f t="shared" si="1"/>
        <v>20232</v>
      </c>
    </row>
    <row r="15" spans="1:21" ht="43.5" customHeight="1" x14ac:dyDescent="0.15">
      <c r="A15" s="21">
        <v>9</v>
      </c>
      <c r="B15" s="12" t="s">
        <v>14</v>
      </c>
      <c r="C15" s="177" t="s">
        <v>94</v>
      </c>
      <c r="D15" s="3" t="s">
        <v>133</v>
      </c>
      <c r="E15" s="13" t="s">
        <v>73</v>
      </c>
      <c r="F15" s="171"/>
      <c r="G15" s="51">
        <f t="shared" si="2"/>
        <v>61348</v>
      </c>
      <c r="H15" s="52">
        <f t="shared" si="6"/>
        <v>3</v>
      </c>
      <c r="I15" s="53">
        <v>60550</v>
      </c>
      <c r="J15" s="54">
        <v>-1.3</v>
      </c>
      <c r="K15" s="61">
        <f t="shared" si="3"/>
        <v>64770</v>
      </c>
      <c r="L15" s="56">
        <f t="shared" si="7"/>
        <v>3</v>
      </c>
      <c r="M15" s="53">
        <v>63993</v>
      </c>
      <c r="N15" s="58">
        <v>-1.2</v>
      </c>
      <c r="O15" s="59">
        <f t="shared" si="4"/>
        <v>-5.3</v>
      </c>
      <c r="P15" s="60">
        <f t="shared" si="5"/>
        <v>-5.4</v>
      </c>
      <c r="Q15" s="90"/>
      <c r="R15" s="20"/>
      <c r="S15" s="21" t="s">
        <v>14</v>
      </c>
      <c r="T15" s="21">
        <f t="shared" si="0"/>
        <v>61348</v>
      </c>
      <c r="U15" s="21">
        <f t="shared" si="1"/>
        <v>64770</v>
      </c>
    </row>
    <row r="16" spans="1:21" ht="43.5" customHeight="1" x14ac:dyDescent="0.15">
      <c r="A16" s="21">
        <v>10</v>
      </c>
      <c r="B16" s="12" t="s">
        <v>15</v>
      </c>
      <c r="C16" s="177" t="s">
        <v>95</v>
      </c>
      <c r="D16" s="3" t="s">
        <v>141</v>
      </c>
      <c r="E16" s="13" t="s">
        <v>73</v>
      </c>
      <c r="F16" s="171"/>
      <c r="G16" s="51">
        <f t="shared" si="2"/>
        <v>36462</v>
      </c>
      <c r="H16" s="52">
        <f t="shared" si="6"/>
        <v>7</v>
      </c>
      <c r="I16" s="53">
        <v>36426</v>
      </c>
      <c r="J16" s="54">
        <v>-0.1</v>
      </c>
      <c r="K16" s="61">
        <f t="shared" si="3"/>
        <v>36982</v>
      </c>
      <c r="L16" s="56">
        <f t="shared" si="7"/>
        <v>7</v>
      </c>
      <c r="M16" s="53">
        <v>36834</v>
      </c>
      <c r="N16" s="58">
        <v>-0.4</v>
      </c>
      <c r="O16" s="59">
        <f t="shared" si="4"/>
        <v>-1.4</v>
      </c>
      <c r="P16" s="60">
        <f t="shared" si="5"/>
        <v>-1.1000000000000001</v>
      </c>
      <c r="Q16" s="90"/>
      <c r="R16" s="20"/>
      <c r="S16" s="21" t="s">
        <v>15</v>
      </c>
      <c r="T16" s="21">
        <f t="shared" si="0"/>
        <v>36462</v>
      </c>
      <c r="U16" s="21">
        <f t="shared" si="1"/>
        <v>36982</v>
      </c>
    </row>
    <row r="17" spans="1:21" ht="43.5" customHeight="1" x14ac:dyDescent="0.15">
      <c r="A17" s="21">
        <v>11</v>
      </c>
      <c r="B17" s="12" t="s">
        <v>16</v>
      </c>
      <c r="C17" s="177" t="s">
        <v>96</v>
      </c>
      <c r="D17" s="3" t="s">
        <v>142</v>
      </c>
      <c r="E17" s="13" t="s">
        <v>73</v>
      </c>
      <c r="F17" s="171" t="s">
        <v>89</v>
      </c>
      <c r="G17" s="51">
        <f t="shared" si="2"/>
        <v>18995</v>
      </c>
      <c r="H17" s="52">
        <f t="shared" si="6"/>
        <v>17</v>
      </c>
      <c r="I17" s="53">
        <v>18900</v>
      </c>
      <c r="J17" s="54">
        <v>-0.5</v>
      </c>
      <c r="K17" s="61">
        <f t="shared" si="3"/>
        <v>19818</v>
      </c>
      <c r="L17" s="56">
        <f t="shared" si="7"/>
        <v>20</v>
      </c>
      <c r="M17" s="53">
        <v>19600</v>
      </c>
      <c r="N17" s="58">
        <v>-1.1000000000000001</v>
      </c>
      <c r="O17" s="59">
        <f t="shared" si="4"/>
        <v>-4.2</v>
      </c>
      <c r="P17" s="60">
        <f t="shared" si="5"/>
        <v>-3.6</v>
      </c>
      <c r="Q17" s="90"/>
      <c r="R17" s="20"/>
      <c r="S17" s="21" t="s">
        <v>16</v>
      </c>
      <c r="T17" s="21">
        <f t="shared" si="0"/>
        <v>18995</v>
      </c>
      <c r="U17" s="21">
        <f t="shared" si="1"/>
        <v>19818</v>
      </c>
    </row>
    <row r="18" spans="1:21" ht="43.5" customHeight="1" x14ac:dyDescent="0.15">
      <c r="A18" s="21">
        <v>12</v>
      </c>
      <c r="B18" s="12" t="s">
        <v>17</v>
      </c>
      <c r="C18" s="177" t="s">
        <v>75</v>
      </c>
      <c r="D18" s="3" t="s">
        <v>143</v>
      </c>
      <c r="E18" s="13" t="s">
        <v>73</v>
      </c>
      <c r="F18" s="171"/>
      <c r="G18" s="51">
        <f t="shared" si="2"/>
        <v>51669</v>
      </c>
      <c r="H18" s="52">
        <f t="shared" si="6"/>
        <v>4</v>
      </c>
      <c r="I18" s="53">
        <v>51669</v>
      </c>
      <c r="J18" s="54">
        <v>0</v>
      </c>
      <c r="K18" s="61">
        <f t="shared" si="3"/>
        <v>53934</v>
      </c>
      <c r="L18" s="56">
        <f t="shared" si="7"/>
        <v>4</v>
      </c>
      <c r="M18" s="53">
        <v>53610</v>
      </c>
      <c r="N18" s="58">
        <v>-0.6</v>
      </c>
      <c r="O18" s="59">
        <f t="shared" si="4"/>
        <v>-4.2</v>
      </c>
      <c r="P18" s="60">
        <f t="shared" si="5"/>
        <v>-3.6</v>
      </c>
      <c r="Q18" s="90"/>
      <c r="R18" s="20"/>
      <c r="S18" s="21" t="s">
        <v>17</v>
      </c>
      <c r="T18" s="21">
        <f t="shared" si="0"/>
        <v>51669</v>
      </c>
      <c r="U18" s="21">
        <f t="shared" si="1"/>
        <v>53934</v>
      </c>
    </row>
    <row r="19" spans="1:21" ht="43.5" customHeight="1" x14ac:dyDescent="0.15">
      <c r="A19" s="21">
        <v>13</v>
      </c>
      <c r="B19" s="12" t="s">
        <v>18</v>
      </c>
      <c r="C19" s="177" t="s">
        <v>76</v>
      </c>
      <c r="D19" s="3" t="s">
        <v>133</v>
      </c>
      <c r="E19" s="13" t="s">
        <v>73</v>
      </c>
      <c r="F19" s="171"/>
      <c r="G19" s="51">
        <f t="shared" si="2"/>
        <v>22795</v>
      </c>
      <c r="H19" s="52">
        <f t="shared" si="6"/>
        <v>14</v>
      </c>
      <c r="I19" s="53">
        <v>22795</v>
      </c>
      <c r="J19" s="54">
        <v>0</v>
      </c>
      <c r="K19" s="61">
        <f t="shared" si="3"/>
        <v>25511</v>
      </c>
      <c r="L19" s="56">
        <f t="shared" si="7"/>
        <v>14</v>
      </c>
      <c r="M19" s="53">
        <v>25511</v>
      </c>
      <c r="N19" s="58">
        <v>0</v>
      </c>
      <c r="O19" s="59">
        <f t="shared" si="4"/>
        <v>-10.6</v>
      </c>
      <c r="P19" s="60">
        <f t="shared" si="5"/>
        <v>-10.6</v>
      </c>
      <c r="Q19" s="91"/>
      <c r="R19" s="20"/>
      <c r="S19" s="21" t="s">
        <v>18</v>
      </c>
      <c r="T19" s="21">
        <f t="shared" si="0"/>
        <v>22795</v>
      </c>
      <c r="U19" s="21">
        <f t="shared" si="1"/>
        <v>25511</v>
      </c>
    </row>
    <row r="20" spans="1:21" ht="43.5" customHeight="1" x14ac:dyDescent="0.15">
      <c r="A20" s="21">
        <v>14</v>
      </c>
      <c r="B20" s="12" t="s">
        <v>19</v>
      </c>
      <c r="C20" s="177" t="s">
        <v>97</v>
      </c>
      <c r="D20" s="3" t="s">
        <v>144</v>
      </c>
      <c r="E20" s="13" t="s">
        <v>73</v>
      </c>
      <c r="F20" s="171"/>
      <c r="G20" s="51">
        <f>ROUND(I20/((J20/100)+1),0)</f>
        <v>25900</v>
      </c>
      <c r="H20" s="52">
        <f t="shared" si="6"/>
        <v>12</v>
      </c>
      <c r="I20" s="53">
        <v>25900</v>
      </c>
      <c r="J20" s="54">
        <v>0</v>
      </c>
      <c r="K20" s="61">
        <f t="shared" si="3"/>
        <v>28812</v>
      </c>
      <c r="L20" s="56">
        <f t="shared" si="7"/>
        <v>12</v>
      </c>
      <c r="M20" s="53">
        <v>28812</v>
      </c>
      <c r="N20" s="58">
        <v>0</v>
      </c>
      <c r="O20" s="59">
        <f t="shared" si="4"/>
        <v>-10.1</v>
      </c>
      <c r="P20" s="60">
        <f t="shared" si="5"/>
        <v>-10.1</v>
      </c>
      <c r="Q20" s="90"/>
      <c r="R20" s="20"/>
      <c r="S20" s="21" t="s">
        <v>19</v>
      </c>
      <c r="T20" s="21">
        <f t="shared" si="0"/>
        <v>25900</v>
      </c>
      <c r="U20" s="21">
        <f t="shared" si="1"/>
        <v>28812</v>
      </c>
    </row>
    <row r="21" spans="1:21" ht="43.5" customHeight="1" x14ac:dyDescent="0.15">
      <c r="A21" s="21">
        <v>15</v>
      </c>
      <c r="B21" s="12" t="s">
        <v>20</v>
      </c>
      <c r="C21" s="177" t="s">
        <v>181</v>
      </c>
      <c r="D21" s="3" t="s">
        <v>140</v>
      </c>
      <c r="E21" s="13" t="s">
        <v>73</v>
      </c>
      <c r="F21" s="171"/>
      <c r="G21" s="51">
        <f t="shared" si="2"/>
        <v>19747</v>
      </c>
      <c r="H21" s="52">
        <f t="shared" si="6"/>
        <v>16</v>
      </c>
      <c r="I21" s="53">
        <v>19530</v>
      </c>
      <c r="J21" s="54">
        <v>-1.1000000000000001</v>
      </c>
      <c r="K21" s="61">
        <f t="shared" si="3"/>
        <v>21135</v>
      </c>
      <c r="L21" s="56">
        <f t="shared" si="7"/>
        <v>17</v>
      </c>
      <c r="M21" s="53">
        <v>20860</v>
      </c>
      <c r="N21" s="58">
        <v>-1.3</v>
      </c>
      <c r="O21" s="59">
        <f t="shared" si="4"/>
        <v>-6.6</v>
      </c>
      <c r="P21" s="60">
        <f t="shared" si="5"/>
        <v>-6.4</v>
      </c>
      <c r="Q21" s="90"/>
      <c r="R21" s="20"/>
      <c r="S21" s="21" t="s">
        <v>20</v>
      </c>
      <c r="T21" s="21">
        <f t="shared" si="0"/>
        <v>19747</v>
      </c>
      <c r="U21" s="21">
        <f t="shared" si="1"/>
        <v>21135</v>
      </c>
    </row>
    <row r="22" spans="1:21" ht="43.5" customHeight="1" x14ac:dyDescent="0.15">
      <c r="A22" s="21">
        <v>16</v>
      </c>
      <c r="B22" s="12" t="s">
        <v>21</v>
      </c>
      <c r="C22" s="177" t="s">
        <v>126</v>
      </c>
      <c r="D22" s="3" t="s">
        <v>172</v>
      </c>
      <c r="E22" s="13" t="s">
        <v>73</v>
      </c>
      <c r="F22" s="171"/>
      <c r="G22" s="51">
        <f t="shared" si="2"/>
        <v>104405</v>
      </c>
      <c r="H22" s="52">
        <f t="shared" si="6"/>
        <v>2</v>
      </c>
      <c r="I22" s="53">
        <v>104405</v>
      </c>
      <c r="J22" s="54">
        <v>0</v>
      </c>
      <c r="K22" s="61">
        <f t="shared" si="3"/>
        <v>101745</v>
      </c>
      <c r="L22" s="56">
        <f t="shared" si="7"/>
        <v>2</v>
      </c>
      <c r="M22" s="53">
        <v>101745</v>
      </c>
      <c r="N22" s="58">
        <v>0</v>
      </c>
      <c r="O22" s="59">
        <f t="shared" si="4"/>
        <v>2.6</v>
      </c>
      <c r="P22" s="60">
        <f t="shared" si="5"/>
        <v>2.6</v>
      </c>
      <c r="Q22" s="90" t="s">
        <v>73</v>
      </c>
      <c r="R22" s="20"/>
      <c r="S22" s="21" t="s">
        <v>21</v>
      </c>
      <c r="T22" s="21">
        <f t="shared" si="0"/>
        <v>104405</v>
      </c>
      <c r="U22" s="21">
        <f t="shared" si="1"/>
        <v>101745</v>
      </c>
    </row>
    <row r="23" spans="1:21" ht="43.5" customHeight="1" x14ac:dyDescent="0.15">
      <c r="B23" s="16" t="s">
        <v>110</v>
      </c>
      <c r="C23" s="178" t="s">
        <v>98</v>
      </c>
      <c r="D23" s="17" t="s">
        <v>99</v>
      </c>
      <c r="E23" s="18" t="s">
        <v>73</v>
      </c>
      <c r="F23" s="19"/>
      <c r="G23" s="62"/>
      <c r="H23" s="63"/>
      <c r="I23" s="64"/>
      <c r="J23" s="65"/>
      <c r="K23" s="66">
        <f>ROUND(M23/((N23/100)+1),0)</f>
        <v>107100</v>
      </c>
      <c r="L23" s="67"/>
      <c r="M23" s="68">
        <v>107100</v>
      </c>
      <c r="N23" s="69">
        <v>0</v>
      </c>
      <c r="O23" s="70">
        <f>ROUND((G22/K23-1)*100,1)</f>
        <v>-2.5</v>
      </c>
      <c r="P23" s="71">
        <f>ROUND((I22/M23-1)*100,1)</f>
        <v>-2.5</v>
      </c>
      <c r="Q23" s="92"/>
      <c r="R23" s="20"/>
      <c r="S23" s="21" t="s">
        <v>22</v>
      </c>
      <c r="T23" s="21">
        <f t="shared" si="0"/>
        <v>16433</v>
      </c>
      <c r="U23" s="21">
        <f t="shared" si="1"/>
        <v>17232</v>
      </c>
    </row>
    <row r="24" spans="1:21" ht="43.5" customHeight="1" x14ac:dyDescent="0.15">
      <c r="A24" s="21">
        <v>17</v>
      </c>
      <c r="B24" s="12" t="s">
        <v>22</v>
      </c>
      <c r="C24" s="177" t="s">
        <v>127</v>
      </c>
      <c r="D24" s="3" t="s">
        <v>145</v>
      </c>
      <c r="E24" s="13" t="s">
        <v>73</v>
      </c>
      <c r="F24" s="171" t="s">
        <v>89</v>
      </c>
      <c r="G24" s="51">
        <f t="shared" si="2"/>
        <v>16433</v>
      </c>
      <c r="H24" s="52">
        <f t="shared" si="6"/>
        <v>26</v>
      </c>
      <c r="I24" s="53">
        <v>16433</v>
      </c>
      <c r="J24" s="175">
        <v>0</v>
      </c>
      <c r="K24" s="61">
        <f t="shared" si="3"/>
        <v>17232</v>
      </c>
      <c r="L24" s="56">
        <f t="shared" si="7"/>
        <v>27</v>
      </c>
      <c r="M24" s="53">
        <v>17232</v>
      </c>
      <c r="N24" s="58">
        <v>0</v>
      </c>
      <c r="O24" s="59">
        <f t="shared" si="4"/>
        <v>-4.5999999999999996</v>
      </c>
      <c r="P24" s="60">
        <f t="shared" si="5"/>
        <v>-4.5999999999999996</v>
      </c>
      <c r="Q24" s="90" t="s">
        <v>73</v>
      </c>
      <c r="R24" s="20"/>
      <c r="S24" s="21" t="s">
        <v>23</v>
      </c>
      <c r="T24" s="21">
        <f t="shared" si="0"/>
        <v>15400</v>
      </c>
      <c r="U24" s="21">
        <f t="shared" si="1"/>
        <v>17200</v>
      </c>
    </row>
    <row r="25" spans="1:21" ht="43.5" customHeight="1" x14ac:dyDescent="0.15">
      <c r="B25" s="16" t="s">
        <v>110</v>
      </c>
      <c r="C25" s="178" t="s">
        <v>77</v>
      </c>
      <c r="D25" s="17" t="s">
        <v>100</v>
      </c>
      <c r="E25" s="18" t="s">
        <v>73</v>
      </c>
      <c r="F25" s="19"/>
      <c r="G25" s="62"/>
      <c r="H25" s="63"/>
      <c r="I25" s="64"/>
      <c r="J25" s="65"/>
      <c r="K25" s="66">
        <f>ROUND(M25/((N25/100)+1),0)</f>
        <v>19400</v>
      </c>
      <c r="L25" s="67"/>
      <c r="M25" s="68">
        <v>19400</v>
      </c>
      <c r="N25" s="69">
        <v>0</v>
      </c>
      <c r="O25" s="70">
        <f>ROUND((G24/K25-1)*100,1)</f>
        <v>-15.3</v>
      </c>
      <c r="P25" s="71">
        <f>ROUND((I24/M25-1)*100,1)</f>
        <v>-15.3</v>
      </c>
      <c r="Q25" s="92"/>
      <c r="R25" s="20"/>
      <c r="S25" s="21" t="s">
        <v>70</v>
      </c>
      <c r="T25" s="21">
        <f t="shared" si="0"/>
        <v>35714</v>
      </c>
      <c r="U25" s="21">
        <f t="shared" si="1"/>
        <v>35380</v>
      </c>
    </row>
    <row r="26" spans="1:21" ht="43.5" customHeight="1" x14ac:dyDescent="0.15">
      <c r="A26" s="21">
        <v>18</v>
      </c>
      <c r="B26" s="12" t="s">
        <v>23</v>
      </c>
      <c r="C26" s="177" t="s">
        <v>101</v>
      </c>
      <c r="D26" s="3" t="s">
        <v>146</v>
      </c>
      <c r="E26" s="13" t="s">
        <v>73</v>
      </c>
      <c r="F26" s="171"/>
      <c r="G26" s="51">
        <f t="shared" si="2"/>
        <v>15400</v>
      </c>
      <c r="H26" s="52">
        <f t="shared" si="6"/>
        <v>27</v>
      </c>
      <c r="I26" s="53">
        <v>15200</v>
      </c>
      <c r="J26" s="54">
        <v>-1.3</v>
      </c>
      <c r="K26" s="61">
        <f t="shared" si="3"/>
        <v>17200</v>
      </c>
      <c r="L26" s="56">
        <f t="shared" si="7"/>
        <v>28</v>
      </c>
      <c r="M26" s="53">
        <v>17200</v>
      </c>
      <c r="N26" s="58">
        <v>0</v>
      </c>
      <c r="O26" s="59">
        <f t="shared" si="4"/>
        <v>-10.5</v>
      </c>
      <c r="P26" s="60">
        <f t="shared" si="5"/>
        <v>-11.6</v>
      </c>
      <c r="Q26" s="90"/>
      <c r="R26" s="20"/>
      <c r="S26" s="21" t="s">
        <v>24</v>
      </c>
      <c r="T26" s="21">
        <f t="shared" si="0"/>
        <v>1330</v>
      </c>
      <c r="U26" s="21">
        <f t="shared" si="1"/>
        <v>1330</v>
      </c>
    </row>
    <row r="27" spans="1:21" ht="43.5" customHeight="1" x14ac:dyDescent="0.15">
      <c r="A27" s="21">
        <v>19</v>
      </c>
      <c r="B27" s="12" t="s">
        <v>70</v>
      </c>
      <c r="C27" s="93" t="s">
        <v>147</v>
      </c>
      <c r="D27" s="4" t="s">
        <v>148</v>
      </c>
      <c r="E27" s="13" t="s">
        <v>73</v>
      </c>
      <c r="F27" s="171"/>
      <c r="G27" s="51">
        <f t="shared" si="2"/>
        <v>35714</v>
      </c>
      <c r="H27" s="52">
        <f t="shared" si="6"/>
        <v>8</v>
      </c>
      <c r="I27" s="53">
        <v>35714</v>
      </c>
      <c r="J27" s="54">
        <v>0</v>
      </c>
      <c r="K27" s="61">
        <f t="shared" si="3"/>
        <v>35380</v>
      </c>
      <c r="L27" s="56">
        <f t="shared" si="7"/>
        <v>9</v>
      </c>
      <c r="M27" s="53">
        <v>35380</v>
      </c>
      <c r="N27" s="58">
        <v>0</v>
      </c>
      <c r="O27" s="59">
        <f t="shared" si="4"/>
        <v>0.9</v>
      </c>
      <c r="P27" s="60">
        <f t="shared" si="5"/>
        <v>0.9</v>
      </c>
      <c r="Q27" s="90"/>
      <c r="R27" s="20"/>
      <c r="S27" s="21" t="s">
        <v>25</v>
      </c>
      <c r="T27" s="21">
        <f t="shared" si="0"/>
        <v>1190</v>
      </c>
      <c r="U27" s="21">
        <f t="shared" si="1"/>
        <v>1190</v>
      </c>
    </row>
    <row r="28" spans="1:21" ht="43.5" customHeight="1" x14ac:dyDescent="0.15">
      <c r="A28" s="21">
        <v>20</v>
      </c>
      <c r="B28" s="12" t="s">
        <v>24</v>
      </c>
      <c r="C28" s="177" t="s">
        <v>78</v>
      </c>
      <c r="D28" s="3" t="s">
        <v>149</v>
      </c>
      <c r="E28" s="13"/>
      <c r="F28" s="171" t="s">
        <v>73</v>
      </c>
      <c r="G28" s="51">
        <f t="shared" si="2"/>
        <v>1330</v>
      </c>
      <c r="H28" s="52">
        <f t="shared" ref="H28:H42" si="8">_xlfn.RANK.EQ(G28,$T$7:$T$49,0)</f>
        <v>42</v>
      </c>
      <c r="I28" s="53">
        <v>1330</v>
      </c>
      <c r="J28" s="54">
        <v>0</v>
      </c>
      <c r="K28" s="61">
        <f t="shared" si="3"/>
        <v>1330</v>
      </c>
      <c r="L28" s="56">
        <f t="shared" ref="L28:L42" si="9">_xlfn.RANK.EQ(K28,$U$7:$U$49,0)</f>
        <v>42</v>
      </c>
      <c r="M28" s="53">
        <v>1330</v>
      </c>
      <c r="N28" s="58">
        <v>0</v>
      </c>
      <c r="O28" s="59">
        <f t="shared" si="4"/>
        <v>0</v>
      </c>
      <c r="P28" s="60">
        <f t="shared" si="5"/>
        <v>0</v>
      </c>
      <c r="Q28" s="90"/>
      <c r="R28" s="20"/>
      <c r="S28" s="21" t="s">
        <v>26</v>
      </c>
      <c r="T28" s="21">
        <f t="shared" si="0"/>
        <v>16887</v>
      </c>
      <c r="U28" s="21">
        <f t="shared" si="1"/>
        <v>18960</v>
      </c>
    </row>
    <row r="29" spans="1:21" ht="43.5" customHeight="1" x14ac:dyDescent="0.15">
      <c r="A29" s="21">
        <v>21</v>
      </c>
      <c r="B29" s="12" t="s">
        <v>25</v>
      </c>
      <c r="C29" s="177" t="s">
        <v>102</v>
      </c>
      <c r="D29" s="3" t="s">
        <v>150</v>
      </c>
      <c r="E29" s="13"/>
      <c r="F29" s="171" t="s">
        <v>73</v>
      </c>
      <c r="G29" s="51">
        <f t="shared" si="2"/>
        <v>1190</v>
      </c>
      <c r="H29" s="52">
        <f t="shared" si="8"/>
        <v>43</v>
      </c>
      <c r="I29" s="53">
        <v>1190</v>
      </c>
      <c r="J29" s="54">
        <v>0</v>
      </c>
      <c r="K29" s="61">
        <f t="shared" si="3"/>
        <v>1190</v>
      </c>
      <c r="L29" s="56">
        <f t="shared" si="9"/>
        <v>43</v>
      </c>
      <c r="M29" s="53">
        <v>1190</v>
      </c>
      <c r="N29" s="58">
        <v>0</v>
      </c>
      <c r="O29" s="59">
        <f t="shared" si="4"/>
        <v>0</v>
      </c>
      <c r="P29" s="60">
        <f t="shared" si="5"/>
        <v>0</v>
      </c>
      <c r="Q29" s="90"/>
      <c r="R29" s="20"/>
      <c r="S29" s="21" t="s">
        <v>27</v>
      </c>
      <c r="T29" s="21">
        <f t="shared" si="0"/>
        <v>10290</v>
      </c>
      <c r="U29" s="21">
        <f t="shared" si="1"/>
        <v>10360</v>
      </c>
    </row>
    <row r="30" spans="1:21" ht="43.5" customHeight="1" x14ac:dyDescent="0.15">
      <c r="A30" s="21">
        <v>22</v>
      </c>
      <c r="B30" s="12" t="s">
        <v>26</v>
      </c>
      <c r="C30" s="177" t="s">
        <v>103</v>
      </c>
      <c r="D30" s="3" t="s">
        <v>151</v>
      </c>
      <c r="E30" s="13"/>
      <c r="F30" s="171" t="s">
        <v>73</v>
      </c>
      <c r="G30" s="51">
        <f t="shared" si="2"/>
        <v>16887</v>
      </c>
      <c r="H30" s="52">
        <f t="shared" si="8"/>
        <v>24</v>
      </c>
      <c r="I30" s="53">
        <v>16600</v>
      </c>
      <c r="J30" s="54">
        <v>-1.7</v>
      </c>
      <c r="K30" s="61">
        <f t="shared" si="3"/>
        <v>18960</v>
      </c>
      <c r="L30" s="56">
        <f t="shared" si="9"/>
        <v>23</v>
      </c>
      <c r="M30" s="53">
        <v>18600</v>
      </c>
      <c r="N30" s="58">
        <v>-1.9</v>
      </c>
      <c r="O30" s="59">
        <f t="shared" si="4"/>
        <v>-10.9</v>
      </c>
      <c r="P30" s="60">
        <f t="shared" si="5"/>
        <v>-10.8</v>
      </c>
      <c r="Q30" s="91"/>
      <c r="R30" s="20"/>
      <c r="S30" s="21" t="s">
        <v>28</v>
      </c>
      <c r="T30" s="21">
        <f t="shared" si="0"/>
        <v>13727</v>
      </c>
      <c r="U30" s="21">
        <f t="shared" si="1"/>
        <v>14952</v>
      </c>
    </row>
    <row r="31" spans="1:21" ht="43.5" customHeight="1" x14ac:dyDescent="0.15">
      <c r="A31" s="21">
        <v>23</v>
      </c>
      <c r="B31" s="12" t="s">
        <v>27</v>
      </c>
      <c r="C31" s="177" t="s">
        <v>79</v>
      </c>
      <c r="D31" s="5" t="s">
        <v>152</v>
      </c>
      <c r="E31" s="13"/>
      <c r="F31" s="171" t="s">
        <v>73</v>
      </c>
      <c r="G31" s="51">
        <f t="shared" si="2"/>
        <v>10290</v>
      </c>
      <c r="H31" s="52">
        <f t="shared" si="8"/>
        <v>36</v>
      </c>
      <c r="I31" s="53">
        <v>10290</v>
      </c>
      <c r="J31" s="54">
        <v>0</v>
      </c>
      <c r="K31" s="61">
        <f t="shared" si="3"/>
        <v>10360</v>
      </c>
      <c r="L31" s="56">
        <f t="shared" si="9"/>
        <v>36</v>
      </c>
      <c r="M31" s="53">
        <v>10360</v>
      </c>
      <c r="N31" s="58">
        <v>0</v>
      </c>
      <c r="O31" s="59">
        <f t="shared" si="4"/>
        <v>-0.7</v>
      </c>
      <c r="P31" s="60">
        <f t="shared" si="5"/>
        <v>-0.7</v>
      </c>
      <c r="Q31" s="90"/>
      <c r="R31" s="20"/>
      <c r="S31" s="21" t="s">
        <v>29</v>
      </c>
      <c r="T31" s="21">
        <f t="shared" si="0"/>
        <v>10345</v>
      </c>
      <c r="U31" s="21">
        <f t="shared" si="1"/>
        <v>11077</v>
      </c>
    </row>
    <row r="32" spans="1:21" ht="43.5" customHeight="1" x14ac:dyDescent="0.15">
      <c r="A32" s="21">
        <v>24</v>
      </c>
      <c r="B32" s="12" t="s">
        <v>28</v>
      </c>
      <c r="C32" s="177" t="s">
        <v>104</v>
      </c>
      <c r="D32" s="3" t="s">
        <v>153</v>
      </c>
      <c r="E32" s="13" t="s">
        <v>73</v>
      </c>
      <c r="F32" s="171"/>
      <c r="G32" s="51">
        <f t="shared" si="2"/>
        <v>13727</v>
      </c>
      <c r="H32" s="52">
        <f t="shared" si="8"/>
        <v>30</v>
      </c>
      <c r="I32" s="53">
        <v>13727</v>
      </c>
      <c r="J32" s="54">
        <v>0</v>
      </c>
      <c r="K32" s="61">
        <f t="shared" si="3"/>
        <v>14952</v>
      </c>
      <c r="L32" s="56">
        <f t="shared" si="9"/>
        <v>30</v>
      </c>
      <c r="M32" s="53">
        <v>14952</v>
      </c>
      <c r="N32" s="58">
        <v>0</v>
      </c>
      <c r="O32" s="59">
        <f t="shared" si="4"/>
        <v>-8.1999999999999993</v>
      </c>
      <c r="P32" s="60">
        <f t="shared" si="5"/>
        <v>-8.1999999999999993</v>
      </c>
      <c r="Q32" s="90"/>
      <c r="R32" s="20"/>
      <c r="S32" s="21" t="s">
        <v>30</v>
      </c>
      <c r="T32" s="21">
        <f t="shared" si="0"/>
        <v>7665</v>
      </c>
      <c r="U32" s="21">
        <f t="shared" si="1"/>
        <v>8449</v>
      </c>
    </row>
    <row r="33" spans="1:21" ht="43.5" customHeight="1" x14ac:dyDescent="0.15">
      <c r="A33" s="21">
        <v>25</v>
      </c>
      <c r="B33" s="12" t="s">
        <v>29</v>
      </c>
      <c r="C33" s="177" t="s">
        <v>80</v>
      </c>
      <c r="D33" s="3" t="s">
        <v>140</v>
      </c>
      <c r="E33" s="13" t="s">
        <v>73</v>
      </c>
      <c r="F33" s="171"/>
      <c r="G33" s="51">
        <f t="shared" si="2"/>
        <v>10345</v>
      </c>
      <c r="H33" s="52">
        <f t="shared" si="8"/>
        <v>35</v>
      </c>
      <c r="I33" s="53">
        <v>10200</v>
      </c>
      <c r="J33" s="54">
        <v>-1.4</v>
      </c>
      <c r="K33" s="61">
        <f t="shared" si="3"/>
        <v>11077</v>
      </c>
      <c r="L33" s="56">
        <f t="shared" si="9"/>
        <v>34</v>
      </c>
      <c r="M33" s="53">
        <v>10800</v>
      </c>
      <c r="N33" s="58">
        <v>-2.5</v>
      </c>
      <c r="O33" s="59">
        <f t="shared" si="4"/>
        <v>-6.6</v>
      </c>
      <c r="P33" s="60">
        <f t="shared" si="5"/>
        <v>-5.6</v>
      </c>
      <c r="Q33" s="90"/>
      <c r="R33" s="20"/>
      <c r="S33" s="21" t="s">
        <v>31</v>
      </c>
      <c r="T33" s="21">
        <f t="shared" si="0"/>
        <v>10714</v>
      </c>
      <c r="U33" s="21">
        <f t="shared" si="1"/>
        <v>11833</v>
      </c>
    </row>
    <row r="34" spans="1:21" ht="43.5" customHeight="1" x14ac:dyDescent="0.15">
      <c r="A34" s="21">
        <v>26</v>
      </c>
      <c r="B34" s="12" t="s">
        <v>30</v>
      </c>
      <c r="C34" s="177" t="s">
        <v>154</v>
      </c>
      <c r="D34" s="3" t="s">
        <v>155</v>
      </c>
      <c r="E34" s="13" t="s">
        <v>73</v>
      </c>
      <c r="F34" s="171"/>
      <c r="G34" s="51">
        <f t="shared" si="2"/>
        <v>7665</v>
      </c>
      <c r="H34" s="52">
        <f t="shared" si="8"/>
        <v>40</v>
      </c>
      <c r="I34" s="53">
        <v>7665</v>
      </c>
      <c r="J34" s="54">
        <v>0</v>
      </c>
      <c r="K34" s="61">
        <f t="shared" si="3"/>
        <v>8449</v>
      </c>
      <c r="L34" s="56">
        <f t="shared" si="9"/>
        <v>40</v>
      </c>
      <c r="M34" s="53">
        <v>8255</v>
      </c>
      <c r="N34" s="58">
        <v>-2.2999999999999998</v>
      </c>
      <c r="O34" s="59">
        <f t="shared" si="4"/>
        <v>-9.3000000000000007</v>
      </c>
      <c r="P34" s="60">
        <f t="shared" si="5"/>
        <v>-7.1</v>
      </c>
      <c r="Q34" s="90"/>
      <c r="R34" s="20"/>
      <c r="S34" s="21" t="s">
        <v>32</v>
      </c>
      <c r="T34" s="21">
        <f t="shared" si="0"/>
        <v>9314</v>
      </c>
      <c r="U34" s="21">
        <f t="shared" si="1"/>
        <v>10357</v>
      </c>
    </row>
    <row r="35" spans="1:21" ht="43.5" customHeight="1" x14ac:dyDescent="0.15">
      <c r="A35" s="21">
        <v>27</v>
      </c>
      <c r="B35" s="12" t="s">
        <v>31</v>
      </c>
      <c r="C35" s="177" t="s">
        <v>105</v>
      </c>
      <c r="D35" s="3" t="s">
        <v>156</v>
      </c>
      <c r="E35" s="13" t="s">
        <v>73</v>
      </c>
      <c r="F35" s="171"/>
      <c r="G35" s="51">
        <f t="shared" si="2"/>
        <v>10714</v>
      </c>
      <c r="H35" s="52">
        <f t="shared" si="8"/>
        <v>34</v>
      </c>
      <c r="I35" s="53">
        <v>10500</v>
      </c>
      <c r="J35" s="54">
        <v>-2</v>
      </c>
      <c r="K35" s="61">
        <f t="shared" si="3"/>
        <v>11833</v>
      </c>
      <c r="L35" s="56">
        <f t="shared" si="9"/>
        <v>33</v>
      </c>
      <c r="M35" s="53">
        <v>11620</v>
      </c>
      <c r="N35" s="58">
        <v>-1.8</v>
      </c>
      <c r="O35" s="59">
        <f t="shared" si="4"/>
        <v>-9.5</v>
      </c>
      <c r="P35" s="60">
        <f t="shared" si="5"/>
        <v>-9.6</v>
      </c>
      <c r="Q35" s="90"/>
      <c r="R35" s="20"/>
      <c r="S35" s="21" t="s">
        <v>33</v>
      </c>
      <c r="T35" s="21">
        <f t="shared" si="0"/>
        <v>13508</v>
      </c>
      <c r="U35" s="21">
        <f t="shared" si="1"/>
        <v>14357</v>
      </c>
    </row>
    <row r="36" spans="1:21" ht="43.5" customHeight="1" x14ac:dyDescent="0.15">
      <c r="A36" s="21">
        <v>28</v>
      </c>
      <c r="B36" s="12" t="s">
        <v>32</v>
      </c>
      <c r="C36" s="177" t="s">
        <v>106</v>
      </c>
      <c r="D36" s="3" t="s">
        <v>156</v>
      </c>
      <c r="E36" s="13" t="s">
        <v>73</v>
      </c>
      <c r="F36" s="171"/>
      <c r="G36" s="51">
        <f t="shared" si="2"/>
        <v>9314</v>
      </c>
      <c r="H36" s="52">
        <f t="shared" si="8"/>
        <v>37</v>
      </c>
      <c r="I36" s="53">
        <v>9100</v>
      </c>
      <c r="J36" s="54">
        <v>-2.2999999999999998</v>
      </c>
      <c r="K36" s="61">
        <f t="shared" si="3"/>
        <v>10357</v>
      </c>
      <c r="L36" s="56">
        <f t="shared" si="9"/>
        <v>37</v>
      </c>
      <c r="M36" s="53">
        <v>10150</v>
      </c>
      <c r="N36" s="58">
        <v>-2</v>
      </c>
      <c r="O36" s="59">
        <f t="shared" si="4"/>
        <v>-10.1</v>
      </c>
      <c r="P36" s="60">
        <f t="shared" si="5"/>
        <v>-10.3</v>
      </c>
      <c r="Q36" s="91"/>
      <c r="R36" s="20"/>
      <c r="S36" s="21" t="s">
        <v>34</v>
      </c>
      <c r="T36" s="21">
        <f t="shared" si="0"/>
        <v>17080</v>
      </c>
      <c r="U36" s="21">
        <f t="shared" si="1"/>
        <v>19250</v>
      </c>
    </row>
    <row r="37" spans="1:21" ht="43.5" customHeight="1" x14ac:dyDescent="0.15">
      <c r="A37" s="21">
        <v>29</v>
      </c>
      <c r="B37" s="12" t="s">
        <v>33</v>
      </c>
      <c r="C37" s="177" t="s">
        <v>81</v>
      </c>
      <c r="D37" s="3" t="s">
        <v>140</v>
      </c>
      <c r="E37" s="13" t="s">
        <v>73</v>
      </c>
      <c r="F37" s="171" t="s">
        <v>89</v>
      </c>
      <c r="G37" s="51">
        <f t="shared" si="2"/>
        <v>13508</v>
      </c>
      <c r="H37" s="52">
        <f t="shared" si="8"/>
        <v>31</v>
      </c>
      <c r="I37" s="53">
        <v>13440</v>
      </c>
      <c r="J37" s="54">
        <v>-0.5</v>
      </c>
      <c r="K37" s="61">
        <f t="shared" si="3"/>
        <v>14357</v>
      </c>
      <c r="L37" s="56">
        <f t="shared" si="9"/>
        <v>31</v>
      </c>
      <c r="M37" s="53">
        <v>14070</v>
      </c>
      <c r="N37" s="58">
        <v>-2</v>
      </c>
      <c r="O37" s="59">
        <f t="shared" si="4"/>
        <v>-5.9</v>
      </c>
      <c r="P37" s="60">
        <f t="shared" si="5"/>
        <v>-4.5</v>
      </c>
      <c r="Q37" s="91"/>
      <c r="R37" s="20"/>
      <c r="S37" s="21" t="s">
        <v>35</v>
      </c>
      <c r="T37" s="21">
        <f t="shared" si="0"/>
        <v>13020</v>
      </c>
      <c r="U37" s="21">
        <f t="shared" si="1"/>
        <v>13860</v>
      </c>
    </row>
    <row r="38" spans="1:21" ht="43.5" customHeight="1" x14ac:dyDescent="0.15">
      <c r="A38" s="21">
        <v>30</v>
      </c>
      <c r="B38" s="12" t="s">
        <v>34</v>
      </c>
      <c r="C38" s="177" t="s">
        <v>82</v>
      </c>
      <c r="D38" s="3" t="s">
        <v>157</v>
      </c>
      <c r="E38" s="13"/>
      <c r="F38" s="171" t="s">
        <v>73</v>
      </c>
      <c r="G38" s="51">
        <f t="shared" si="2"/>
        <v>17080</v>
      </c>
      <c r="H38" s="52">
        <f t="shared" si="8"/>
        <v>22</v>
      </c>
      <c r="I38" s="53">
        <v>17080</v>
      </c>
      <c r="J38" s="54">
        <v>0</v>
      </c>
      <c r="K38" s="61">
        <f t="shared" si="3"/>
        <v>19250</v>
      </c>
      <c r="L38" s="56">
        <f t="shared" si="9"/>
        <v>21</v>
      </c>
      <c r="M38" s="53">
        <v>19250</v>
      </c>
      <c r="N38" s="58">
        <v>0</v>
      </c>
      <c r="O38" s="59">
        <f t="shared" si="4"/>
        <v>-11.3</v>
      </c>
      <c r="P38" s="60">
        <f t="shared" si="5"/>
        <v>-11.3</v>
      </c>
      <c r="Q38" s="90"/>
      <c r="R38" s="20"/>
      <c r="S38" s="21" t="s">
        <v>36</v>
      </c>
      <c r="T38" s="21">
        <f t="shared" si="0"/>
        <v>16450</v>
      </c>
      <c r="U38" s="21">
        <f t="shared" si="1"/>
        <v>18270</v>
      </c>
    </row>
    <row r="39" spans="1:21" ht="43.5" customHeight="1" x14ac:dyDescent="0.15">
      <c r="A39" s="21">
        <v>31</v>
      </c>
      <c r="B39" s="12" t="s">
        <v>35</v>
      </c>
      <c r="C39" s="177" t="s">
        <v>158</v>
      </c>
      <c r="D39" s="3" t="s">
        <v>159</v>
      </c>
      <c r="E39" s="13"/>
      <c r="F39" s="171" t="s">
        <v>73</v>
      </c>
      <c r="G39" s="51">
        <f t="shared" si="2"/>
        <v>13020</v>
      </c>
      <c r="H39" s="52">
        <f t="shared" si="8"/>
        <v>32</v>
      </c>
      <c r="I39" s="53">
        <v>13020</v>
      </c>
      <c r="J39" s="54">
        <v>0</v>
      </c>
      <c r="K39" s="61">
        <f t="shared" si="3"/>
        <v>13860</v>
      </c>
      <c r="L39" s="56">
        <f t="shared" si="9"/>
        <v>32</v>
      </c>
      <c r="M39" s="53">
        <v>13860</v>
      </c>
      <c r="N39" s="58">
        <v>0</v>
      </c>
      <c r="O39" s="59">
        <f t="shared" si="4"/>
        <v>-6.1</v>
      </c>
      <c r="P39" s="60">
        <f t="shared" si="5"/>
        <v>-6.1</v>
      </c>
      <c r="Q39" s="90"/>
      <c r="R39" s="20"/>
      <c r="S39" s="21" t="s">
        <v>37</v>
      </c>
      <c r="T39" s="21">
        <f t="shared" si="0"/>
        <v>6608</v>
      </c>
      <c r="U39" s="21">
        <f t="shared" si="1"/>
        <v>6643</v>
      </c>
    </row>
    <row r="40" spans="1:21" ht="43.5" customHeight="1" x14ac:dyDescent="0.15">
      <c r="A40" s="21">
        <v>32</v>
      </c>
      <c r="B40" s="12" t="s">
        <v>36</v>
      </c>
      <c r="C40" s="177" t="s">
        <v>83</v>
      </c>
      <c r="D40" s="3" t="s">
        <v>160</v>
      </c>
      <c r="E40" s="13"/>
      <c r="F40" s="171" t="s">
        <v>73</v>
      </c>
      <c r="G40" s="51">
        <f t="shared" si="2"/>
        <v>16450</v>
      </c>
      <c r="H40" s="52">
        <f t="shared" si="8"/>
        <v>25</v>
      </c>
      <c r="I40" s="53">
        <v>16450</v>
      </c>
      <c r="J40" s="54">
        <v>0</v>
      </c>
      <c r="K40" s="61">
        <f t="shared" si="3"/>
        <v>18270</v>
      </c>
      <c r="L40" s="56">
        <f t="shared" si="9"/>
        <v>25</v>
      </c>
      <c r="M40" s="53">
        <v>18270</v>
      </c>
      <c r="N40" s="58">
        <v>0</v>
      </c>
      <c r="O40" s="59">
        <f t="shared" si="4"/>
        <v>-10</v>
      </c>
      <c r="P40" s="60">
        <f t="shared" si="5"/>
        <v>-10</v>
      </c>
      <c r="Q40" s="90"/>
      <c r="R40" s="20"/>
      <c r="S40" s="21" t="s">
        <v>38</v>
      </c>
      <c r="T40" s="21">
        <f t="shared" si="0"/>
        <v>8190</v>
      </c>
      <c r="U40" s="21">
        <f t="shared" si="1"/>
        <v>8610</v>
      </c>
    </row>
    <row r="41" spans="1:21" ht="43.5" customHeight="1" x14ac:dyDescent="0.15">
      <c r="A41" s="21">
        <v>33</v>
      </c>
      <c r="B41" s="12" t="s">
        <v>37</v>
      </c>
      <c r="C41" s="177" t="s">
        <v>84</v>
      </c>
      <c r="D41" s="3" t="s">
        <v>161</v>
      </c>
      <c r="E41" s="13"/>
      <c r="F41" s="171" t="s">
        <v>73</v>
      </c>
      <c r="G41" s="51">
        <f t="shared" si="2"/>
        <v>6608</v>
      </c>
      <c r="H41" s="52">
        <f t="shared" si="8"/>
        <v>41</v>
      </c>
      <c r="I41" s="53">
        <v>6608</v>
      </c>
      <c r="J41" s="54">
        <v>0</v>
      </c>
      <c r="K41" s="61">
        <f t="shared" si="3"/>
        <v>6643</v>
      </c>
      <c r="L41" s="56">
        <f t="shared" si="9"/>
        <v>41</v>
      </c>
      <c r="M41" s="53">
        <v>6643</v>
      </c>
      <c r="N41" s="58">
        <v>0</v>
      </c>
      <c r="O41" s="59">
        <f t="shared" si="4"/>
        <v>-0.5</v>
      </c>
      <c r="P41" s="60">
        <f t="shared" si="5"/>
        <v>-0.5</v>
      </c>
      <c r="Q41" s="90"/>
      <c r="R41" s="20"/>
      <c r="S41" s="21" t="s">
        <v>39</v>
      </c>
      <c r="T41" s="21">
        <f t="shared" si="0"/>
        <v>43600</v>
      </c>
      <c r="U41" s="21">
        <f t="shared" si="1"/>
        <v>43100</v>
      </c>
    </row>
    <row r="42" spans="1:21" ht="43.5" customHeight="1" x14ac:dyDescent="0.15">
      <c r="A42" s="21">
        <v>34</v>
      </c>
      <c r="B42" s="12" t="s">
        <v>38</v>
      </c>
      <c r="C42" s="177" t="s">
        <v>107</v>
      </c>
      <c r="D42" s="3" t="s">
        <v>162</v>
      </c>
      <c r="E42" s="13"/>
      <c r="F42" s="171" t="s">
        <v>73</v>
      </c>
      <c r="G42" s="51">
        <f t="shared" si="2"/>
        <v>8190</v>
      </c>
      <c r="H42" s="52">
        <f t="shared" si="8"/>
        <v>39</v>
      </c>
      <c r="I42" s="53">
        <v>8190</v>
      </c>
      <c r="J42" s="54">
        <v>0</v>
      </c>
      <c r="K42" s="55">
        <f t="shared" si="3"/>
        <v>8610</v>
      </c>
      <c r="L42" s="56">
        <f t="shared" si="9"/>
        <v>39</v>
      </c>
      <c r="M42" s="57">
        <v>8610</v>
      </c>
      <c r="N42" s="58">
        <v>0</v>
      </c>
      <c r="O42" s="59">
        <f t="shared" si="4"/>
        <v>-4.9000000000000004</v>
      </c>
      <c r="P42" s="60">
        <f t="shared" si="5"/>
        <v>-4.9000000000000004</v>
      </c>
      <c r="Q42" s="90"/>
      <c r="R42" s="20"/>
      <c r="S42" s="21" t="s">
        <v>40</v>
      </c>
      <c r="T42" s="21">
        <f t="shared" si="0"/>
        <v>11620</v>
      </c>
      <c r="U42" s="21">
        <f t="shared" si="1"/>
        <v>11060</v>
      </c>
    </row>
    <row r="43" spans="1:21" ht="43.5" customHeight="1" x14ac:dyDescent="0.15">
      <c r="A43" s="21">
        <v>35</v>
      </c>
      <c r="B43" s="12" t="s">
        <v>39</v>
      </c>
      <c r="C43" s="177" t="s">
        <v>85</v>
      </c>
      <c r="D43" s="3" t="s">
        <v>162</v>
      </c>
      <c r="E43" s="13"/>
      <c r="F43" s="171" t="s">
        <v>73</v>
      </c>
      <c r="G43" s="51">
        <f t="shared" si="2"/>
        <v>43600</v>
      </c>
      <c r="H43" s="52">
        <f t="shared" ref="H43:H48" si="10">_xlfn.RANK.EQ(G43,$T$7:$T$49,0)</f>
        <v>5</v>
      </c>
      <c r="I43" s="53">
        <v>43600</v>
      </c>
      <c r="J43" s="54">
        <v>0</v>
      </c>
      <c r="K43" s="61">
        <f t="shared" si="3"/>
        <v>43100</v>
      </c>
      <c r="L43" s="56">
        <f t="shared" ref="L43:L48" si="11">_xlfn.RANK.EQ(K43,$U$7:$U$49,0)</f>
        <v>5</v>
      </c>
      <c r="M43" s="53">
        <v>43100</v>
      </c>
      <c r="N43" s="58">
        <v>0</v>
      </c>
      <c r="O43" s="59">
        <f t="shared" si="4"/>
        <v>1.2</v>
      </c>
      <c r="P43" s="60">
        <f t="shared" si="5"/>
        <v>1.2</v>
      </c>
      <c r="Q43" s="90"/>
      <c r="R43" s="20"/>
      <c r="S43" s="21" t="s">
        <v>41</v>
      </c>
      <c r="T43" s="21">
        <f t="shared" si="0"/>
        <v>9100</v>
      </c>
      <c r="U43" s="21">
        <f t="shared" si="1"/>
        <v>9730</v>
      </c>
    </row>
    <row r="44" spans="1:21" ht="43.5" customHeight="1" x14ac:dyDescent="0.15">
      <c r="A44" s="21">
        <v>36</v>
      </c>
      <c r="B44" s="12" t="s">
        <v>40</v>
      </c>
      <c r="C44" s="177" t="s">
        <v>86</v>
      </c>
      <c r="D44" s="3" t="s">
        <v>157</v>
      </c>
      <c r="E44" s="13"/>
      <c r="F44" s="171" t="s">
        <v>73</v>
      </c>
      <c r="G44" s="51">
        <f t="shared" si="2"/>
        <v>11620</v>
      </c>
      <c r="H44" s="52">
        <f t="shared" si="10"/>
        <v>33</v>
      </c>
      <c r="I44" s="53">
        <v>11620</v>
      </c>
      <c r="J44" s="54">
        <v>0</v>
      </c>
      <c r="K44" s="61">
        <f t="shared" si="3"/>
        <v>11060</v>
      </c>
      <c r="L44" s="56">
        <f t="shared" si="11"/>
        <v>35</v>
      </c>
      <c r="M44" s="53">
        <v>11060</v>
      </c>
      <c r="N44" s="58">
        <v>0</v>
      </c>
      <c r="O44" s="59">
        <f t="shared" si="4"/>
        <v>5.0999999999999996</v>
      </c>
      <c r="P44" s="60">
        <f t="shared" si="5"/>
        <v>5.0999999999999996</v>
      </c>
      <c r="Q44" s="90"/>
      <c r="R44" s="20"/>
      <c r="S44" s="21" t="s">
        <v>42</v>
      </c>
      <c r="T44" s="21">
        <f t="shared" si="0"/>
        <v>34160</v>
      </c>
      <c r="U44" s="21">
        <f t="shared" si="1"/>
        <v>34440</v>
      </c>
    </row>
    <row r="45" spans="1:21" ht="43.5" customHeight="1" x14ac:dyDescent="0.15">
      <c r="A45" s="21">
        <v>37</v>
      </c>
      <c r="B45" s="12" t="s">
        <v>41</v>
      </c>
      <c r="C45" s="177" t="s">
        <v>163</v>
      </c>
      <c r="D45" s="3" t="s">
        <v>164</v>
      </c>
      <c r="E45" s="13"/>
      <c r="F45" s="171" t="s">
        <v>73</v>
      </c>
      <c r="G45" s="51">
        <f t="shared" si="2"/>
        <v>9100</v>
      </c>
      <c r="H45" s="52">
        <f t="shared" si="10"/>
        <v>38</v>
      </c>
      <c r="I45" s="53">
        <v>9100</v>
      </c>
      <c r="J45" s="54">
        <v>0</v>
      </c>
      <c r="K45" s="61">
        <f t="shared" si="3"/>
        <v>9730</v>
      </c>
      <c r="L45" s="56">
        <f t="shared" si="11"/>
        <v>38</v>
      </c>
      <c r="M45" s="53">
        <v>9730</v>
      </c>
      <c r="N45" s="58">
        <v>0</v>
      </c>
      <c r="O45" s="59">
        <f t="shared" si="4"/>
        <v>-6.5</v>
      </c>
      <c r="P45" s="60">
        <f t="shared" si="5"/>
        <v>-6.5</v>
      </c>
      <c r="Q45" s="90"/>
      <c r="R45" s="20"/>
      <c r="S45" s="21" t="s">
        <v>43</v>
      </c>
      <c r="T45" s="21">
        <f t="shared" si="0"/>
        <v>14000</v>
      </c>
      <c r="U45" s="21">
        <f t="shared" si="1"/>
        <v>16100</v>
      </c>
    </row>
    <row r="46" spans="1:21" ht="43.5" customHeight="1" x14ac:dyDescent="0.15">
      <c r="A46" s="21">
        <v>38</v>
      </c>
      <c r="B46" s="12" t="s">
        <v>42</v>
      </c>
      <c r="C46" s="177" t="s">
        <v>165</v>
      </c>
      <c r="D46" s="3" t="s">
        <v>166</v>
      </c>
      <c r="E46" s="13"/>
      <c r="F46" s="171" t="s">
        <v>73</v>
      </c>
      <c r="G46" s="51">
        <f t="shared" si="2"/>
        <v>34160</v>
      </c>
      <c r="H46" s="52">
        <f t="shared" si="10"/>
        <v>10</v>
      </c>
      <c r="I46" s="53">
        <v>34160</v>
      </c>
      <c r="J46" s="54">
        <v>0</v>
      </c>
      <c r="K46" s="61">
        <f t="shared" si="3"/>
        <v>34440</v>
      </c>
      <c r="L46" s="56">
        <f t="shared" si="11"/>
        <v>10</v>
      </c>
      <c r="M46" s="53">
        <v>34440</v>
      </c>
      <c r="N46" s="58">
        <v>0</v>
      </c>
      <c r="O46" s="59">
        <f t="shared" si="4"/>
        <v>-0.8</v>
      </c>
      <c r="P46" s="60">
        <f t="shared" si="5"/>
        <v>-0.8</v>
      </c>
      <c r="Q46" s="90"/>
      <c r="R46" s="20"/>
      <c r="S46" s="21" t="s">
        <v>44</v>
      </c>
      <c r="T46" s="21">
        <f t="shared" si="0"/>
        <v>15400</v>
      </c>
      <c r="U46" s="21">
        <f t="shared" si="1"/>
        <v>17500</v>
      </c>
    </row>
    <row r="47" spans="1:21" ht="43.5" customHeight="1" x14ac:dyDescent="0.15">
      <c r="A47" s="21">
        <v>39</v>
      </c>
      <c r="B47" s="12" t="s">
        <v>43</v>
      </c>
      <c r="C47" s="177" t="s">
        <v>167</v>
      </c>
      <c r="D47" s="3" t="s">
        <v>168</v>
      </c>
      <c r="E47" s="13"/>
      <c r="F47" s="171" t="s">
        <v>73</v>
      </c>
      <c r="G47" s="51">
        <f t="shared" si="2"/>
        <v>14000</v>
      </c>
      <c r="H47" s="52">
        <f t="shared" si="10"/>
        <v>29</v>
      </c>
      <c r="I47" s="53">
        <v>14000</v>
      </c>
      <c r="J47" s="54">
        <v>0</v>
      </c>
      <c r="K47" s="61">
        <f t="shared" si="3"/>
        <v>16100</v>
      </c>
      <c r="L47" s="56">
        <f t="shared" si="11"/>
        <v>29</v>
      </c>
      <c r="M47" s="53">
        <v>16100</v>
      </c>
      <c r="N47" s="58">
        <v>0</v>
      </c>
      <c r="O47" s="59">
        <f t="shared" si="4"/>
        <v>-13</v>
      </c>
      <c r="P47" s="60">
        <f t="shared" si="5"/>
        <v>-13</v>
      </c>
      <c r="Q47" s="91"/>
      <c r="R47" s="20"/>
      <c r="S47" s="21" t="s">
        <v>45</v>
      </c>
      <c r="T47" s="21">
        <f t="shared" si="0"/>
        <v>18724</v>
      </c>
      <c r="U47" s="21">
        <f t="shared" si="1"/>
        <v>21649</v>
      </c>
    </row>
    <row r="48" spans="1:21" ht="43.5" customHeight="1" x14ac:dyDescent="0.15">
      <c r="A48" s="21">
        <v>40</v>
      </c>
      <c r="B48" s="12" t="s">
        <v>44</v>
      </c>
      <c r="C48" s="177" t="s">
        <v>108</v>
      </c>
      <c r="D48" s="3" t="s">
        <v>112</v>
      </c>
      <c r="E48" s="13"/>
      <c r="F48" s="171" t="s">
        <v>73</v>
      </c>
      <c r="G48" s="51">
        <f t="shared" si="2"/>
        <v>15400</v>
      </c>
      <c r="H48" s="52">
        <f t="shared" si="10"/>
        <v>27</v>
      </c>
      <c r="I48" s="53">
        <v>15400</v>
      </c>
      <c r="J48" s="54">
        <v>0</v>
      </c>
      <c r="K48" s="61">
        <f t="shared" si="3"/>
        <v>17500</v>
      </c>
      <c r="L48" s="56">
        <f t="shared" si="11"/>
        <v>26</v>
      </c>
      <c r="M48" s="53">
        <v>17500</v>
      </c>
      <c r="N48" s="58">
        <v>0</v>
      </c>
      <c r="O48" s="59">
        <f t="shared" si="4"/>
        <v>-12</v>
      </c>
      <c r="P48" s="60">
        <f t="shared" si="5"/>
        <v>-12</v>
      </c>
      <c r="Q48" s="90"/>
      <c r="R48" s="20"/>
      <c r="S48" s="21" t="s">
        <v>46</v>
      </c>
      <c r="T48" s="21">
        <f t="shared" si="0"/>
        <v>18270</v>
      </c>
      <c r="U48" s="21">
        <f t="shared" si="1"/>
        <v>20370</v>
      </c>
    </row>
    <row r="49" spans="1:21" ht="43.5" customHeight="1" x14ac:dyDescent="0.15">
      <c r="A49" s="21">
        <v>41</v>
      </c>
      <c r="B49" s="12" t="s">
        <v>45</v>
      </c>
      <c r="C49" s="177" t="s">
        <v>90</v>
      </c>
      <c r="D49" s="3" t="s">
        <v>169</v>
      </c>
      <c r="E49" s="13"/>
      <c r="F49" s="171" t="s">
        <v>73</v>
      </c>
      <c r="G49" s="51">
        <f t="shared" si="2"/>
        <v>18724</v>
      </c>
      <c r="H49" s="52">
        <f t="shared" ref="H49:H52" si="12">_xlfn.RANK.EQ(G49,$T$7:$T$49,0)</f>
        <v>18</v>
      </c>
      <c r="I49" s="53">
        <v>18200</v>
      </c>
      <c r="J49" s="54">
        <v>-2.8</v>
      </c>
      <c r="K49" s="61">
        <f t="shared" si="3"/>
        <v>21649</v>
      </c>
      <c r="L49" s="56">
        <f t="shared" ref="L49:L52" si="13">_xlfn.RANK.EQ(K49,$U$7:$U$49,0)</f>
        <v>16</v>
      </c>
      <c r="M49" s="53">
        <v>21000</v>
      </c>
      <c r="N49" s="58">
        <v>-3</v>
      </c>
      <c r="O49" s="59">
        <f t="shared" si="4"/>
        <v>-13.5</v>
      </c>
      <c r="P49" s="60">
        <f t="shared" si="5"/>
        <v>-13.3</v>
      </c>
      <c r="Q49" s="91"/>
      <c r="R49" s="20"/>
      <c r="S49" s="21" t="s">
        <v>47</v>
      </c>
      <c r="T49" s="21">
        <f t="shared" si="0"/>
        <v>18130</v>
      </c>
      <c r="U49" s="21">
        <f t="shared" si="1"/>
        <v>18312</v>
      </c>
    </row>
    <row r="50" spans="1:21" ht="43.5" customHeight="1" x14ac:dyDescent="0.15">
      <c r="A50" s="21">
        <v>42</v>
      </c>
      <c r="B50" s="12" t="s">
        <v>46</v>
      </c>
      <c r="C50" s="179" t="s">
        <v>128</v>
      </c>
      <c r="D50" s="5" t="s">
        <v>170</v>
      </c>
      <c r="E50" s="8"/>
      <c r="F50" s="171" t="s">
        <v>73</v>
      </c>
      <c r="G50" s="51">
        <f t="shared" si="2"/>
        <v>18270</v>
      </c>
      <c r="H50" s="52">
        <f t="shared" si="12"/>
        <v>20</v>
      </c>
      <c r="I50" s="53">
        <v>17868</v>
      </c>
      <c r="J50" s="54">
        <v>-2.2000000000000002</v>
      </c>
      <c r="K50" s="61">
        <f t="shared" si="3"/>
        <v>20370</v>
      </c>
      <c r="L50" s="56">
        <f t="shared" si="13"/>
        <v>18</v>
      </c>
      <c r="M50" s="53">
        <v>19963</v>
      </c>
      <c r="N50" s="58">
        <v>-2</v>
      </c>
      <c r="O50" s="59">
        <f t="shared" si="4"/>
        <v>-10.3</v>
      </c>
      <c r="P50" s="60">
        <f t="shared" si="5"/>
        <v>-10.5</v>
      </c>
      <c r="Q50" s="90" t="s">
        <v>73</v>
      </c>
      <c r="R50" s="20"/>
    </row>
    <row r="51" spans="1:21" ht="43.5" customHeight="1" x14ac:dyDescent="0.15">
      <c r="B51" s="16" t="s">
        <v>110</v>
      </c>
      <c r="C51" s="178" t="s">
        <v>87</v>
      </c>
      <c r="D51" s="17" t="s">
        <v>109</v>
      </c>
      <c r="E51" s="18"/>
      <c r="F51" s="19" t="s">
        <v>73</v>
      </c>
      <c r="G51" s="62"/>
      <c r="H51" s="63"/>
      <c r="I51" s="64"/>
      <c r="J51" s="65"/>
      <c r="K51" s="66">
        <f>ROUND(M51/((N51/100)+1),0)</f>
        <v>20370</v>
      </c>
      <c r="L51" s="67"/>
      <c r="M51" s="68">
        <v>19963</v>
      </c>
      <c r="N51" s="69">
        <v>-2</v>
      </c>
      <c r="O51" s="70">
        <f>ROUND((G50/K51-1)*100,1)</f>
        <v>-10.3</v>
      </c>
      <c r="P51" s="71">
        <f>ROUND((I50/M51-1)*100,1)</f>
        <v>-10.5</v>
      </c>
      <c r="Q51" s="92"/>
      <c r="R51" s="20"/>
    </row>
    <row r="52" spans="1:21" ht="43.5" customHeight="1" thickBot="1" x14ac:dyDescent="0.2">
      <c r="A52" s="21">
        <v>43</v>
      </c>
      <c r="B52" s="14" t="s">
        <v>47</v>
      </c>
      <c r="C52" s="180" t="s">
        <v>88</v>
      </c>
      <c r="D52" s="6" t="s">
        <v>171</v>
      </c>
      <c r="E52" s="15"/>
      <c r="F52" s="172" t="s">
        <v>73</v>
      </c>
      <c r="G52" s="72">
        <f t="shared" si="2"/>
        <v>18130</v>
      </c>
      <c r="H52" s="73">
        <f t="shared" si="12"/>
        <v>21</v>
      </c>
      <c r="I52" s="74">
        <v>18130</v>
      </c>
      <c r="J52" s="174">
        <v>0</v>
      </c>
      <c r="K52" s="75">
        <f t="shared" si="3"/>
        <v>18312</v>
      </c>
      <c r="L52" s="76">
        <f t="shared" si="13"/>
        <v>24</v>
      </c>
      <c r="M52" s="74">
        <v>18220</v>
      </c>
      <c r="N52" s="77">
        <v>-0.5</v>
      </c>
      <c r="O52" s="78">
        <f t="shared" si="4"/>
        <v>-1</v>
      </c>
      <c r="P52" s="79">
        <f t="shared" si="5"/>
        <v>-0.5</v>
      </c>
      <c r="Q52" s="94"/>
      <c r="R52" s="20"/>
    </row>
    <row r="53" spans="1:21" ht="43.5" customHeight="1" thickBot="1" x14ac:dyDescent="0.2">
      <c r="B53" s="187" t="s">
        <v>60</v>
      </c>
      <c r="C53" s="188"/>
      <c r="D53" s="189"/>
      <c r="E53" s="95"/>
      <c r="F53" s="96"/>
      <c r="G53" s="80">
        <f>ROUND(SUM(G7:G22,G24,G26:G50,G52)/43,0)</f>
        <v>40216</v>
      </c>
      <c r="H53" s="81"/>
      <c r="I53" s="82">
        <f>ROUND(SUM(I7:I22,I24,I26:I50,I52)/43,0)</f>
        <v>40122</v>
      </c>
      <c r="J53" s="83">
        <f>ROUND(SUM(J7:J22,J24,J26:J50,J52)/43,1)</f>
        <v>-0.5</v>
      </c>
      <c r="K53" s="84">
        <f>ROUND(SUM(K7:K22,K24,K26:K50,K52)/43,0)</f>
        <v>41480</v>
      </c>
      <c r="L53" s="85"/>
      <c r="M53" s="82">
        <f>ROUND(SUM(M7:M22,M24,M26:M50,M52)/43,0)</f>
        <v>41342</v>
      </c>
      <c r="N53" s="86">
        <f>ROUND(SUM(N7:N22,N24,N26:N50,N52)/43,1)</f>
        <v>-0.7</v>
      </c>
      <c r="O53" s="87">
        <f>ROUND(SUM(O7:O22,O24,O26:O50,O52)/43,1)</f>
        <v>-5.7</v>
      </c>
      <c r="P53" s="88">
        <f>ROUND(SUM(P7:P22,P24,P26:P50,P52)/43,1)</f>
        <v>-5.6</v>
      </c>
      <c r="Q53" s="97"/>
      <c r="R53" s="20"/>
    </row>
    <row r="55" spans="1:21" ht="23.25" customHeight="1" x14ac:dyDescent="0.15">
      <c r="B55" s="40" t="s">
        <v>57</v>
      </c>
      <c r="C55" s="170"/>
      <c r="D55" s="170"/>
      <c r="E55" s="41"/>
      <c r="F55" s="41"/>
      <c r="G55" s="41"/>
      <c r="H55" s="42"/>
      <c r="I55" s="41"/>
      <c r="J55" s="41"/>
      <c r="K55" s="41"/>
      <c r="L55" s="42"/>
      <c r="M55" s="41"/>
      <c r="N55" s="41"/>
      <c r="O55" s="41"/>
      <c r="P55" s="41"/>
      <c r="Q55" s="41"/>
      <c r="R55" s="20"/>
    </row>
    <row r="56" spans="1:21" ht="23.25" customHeight="1" x14ac:dyDescent="0.15">
      <c r="B56" s="40" t="s">
        <v>58</v>
      </c>
      <c r="C56" s="170"/>
      <c r="D56" s="170"/>
      <c r="E56" s="41"/>
      <c r="F56" s="41"/>
      <c r="G56" s="41"/>
      <c r="H56" s="42"/>
      <c r="I56" s="41"/>
      <c r="J56" s="41"/>
      <c r="K56" s="41"/>
      <c r="L56" s="42"/>
      <c r="M56" s="41"/>
      <c r="N56" s="41"/>
      <c r="O56" s="41"/>
      <c r="P56" s="41"/>
      <c r="Q56" s="41"/>
    </row>
    <row r="57" spans="1:21" ht="23.25" customHeight="1" x14ac:dyDescent="0.15">
      <c r="B57" s="41" t="s">
        <v>61</v>
      </c>
      <c r="C57" s="170"/>
      <c r="D57" s="170"/>
      <c r="E57" s="41"/>
      <c r="F57" s="41"/>
      <c r="G57" s="41"/>
      <c r="H57" s="42"/>
      <c r="I57" s="41"/>
      <c r="J57" s="41"/>
      <c r="K57" s="41"/>
      <c r="L57" s="42"/>
      <c r="M57" s="41"/>
      <c r="N57" s="41"/>
      <c r="O57" s="41"/>
      <c r="P57" s="41"/>
      <c r="Q57" s="41"/>
    </row>
    <row r="58" spans="1:21" ht="23.25" customHeight="1" x14ac:dyDescent="0.15">
      <c r="B58" s="185" t="s">
        <v>174</v>
      </c>
      <c r="C58" s="185"/>
      <c r="D58" s="185"/>
      <c r="E58" s="185"/>
      <c r="F58" s="185"/>
      <c r="G58" s="185"/>
      <c r="H58" s="185"/>
      <c r="I58" s="185"/>
      <c r="J58" s="185"/>
      <c r="K58" s="185"/>
      <c r="L58" s="185"/>
      <c r="M58" s="185"/>
      <c r="N58" s="185"/>
      <c r="O58" s="185"/>
      <c r="P58" s="185"/>
      <c r="Q58" s="185"/>
    </row>
    <row r="59" spans="1:21" ht="23.25" customHeight="1" x14ac:dyDescent="0.15">
      <c r="B59" s="41" t="s">
        <v>122</v>
      </c>
      <c r="C59" s="170"/>
      <c r="D59" s="170"/>
      <c r="E59" s="41"/>
      <c r="F59" s="41"/>
      <c r="G59" s="41"/>
      <c r="H59" s="42"/>
      <c r="I59" s="41"/>
      <c r="J59" s="41"/>
      <c r="K59" s="41"/>
      <c r="L59" s="42"/>
      <c r="M59" s="41"/>
      <c r="N59" s="41"/>
      <c r="O59" s="41"/>
      <c r="P59" s="41"/>
      <c r="Q59" s="41"/>
    </row>
    <row r="60" spans="1:21" ht="23.25" customHeight="1" x14ac:dyDescent="0.15">
      <c r="B60" s="41" t="s">
        <v>123</v>
      </c>
      <c r="C60" s="170"/>
      <c r="D60" s="170"/>
      <c r="E60" s="41"/>
      <c r="F60" s="41"/>
      <c r="G60" s="41"/>
      <c r="H60" s="42"/>
      <c r="I60" s="41"/>
      <c r="J60" s="41"/>
      <c r="K60" s="41"/>
      <c r="L60" s="42"/>
      <c r="M60" s="41"/>
      <c r="N60" s="41"/>
      <c r="O60" s="41"/>
      <c r="P60" s="41"/>
      <c r="Q60" s="41"/>
    </row>
    <row r="61" spans="1:21" ht="23.25" customHeight="1" x14ac:dyDescent="0.15">
      <c r="B61" s="41" t="s">
        <v>124</v>
      </c>
      <c r="C61" s="170"/>
      <c r="D61" s="170"/>
      <c r="E61" s="41"/>
      <c r="F61" s="41"/>
      <c r="G61" s="41"/>
      <c r="H61" s="42"/>
      <c r="I61" s="41"/>
      <c r="J61" s="41"/>
      <c r="K61" s="41"/>
      <c r="L61" s="42"/>
      <c r="M61" s="41"/>
      <c r="N61" s="41"/>
      <c r="O61" s="41"/>
      <c r="P61" s="41"/>
      <c r="Q61" s="41"/>
    </row>
    <row r="62" spans="1:21" ht="23.25" customHeight="1" x14ac:dyDescent="0.15">
      <c r="B62" s="41" t="s">
        <v>125</v>
      </c>
      <c r="C62" s="170"/>
      <c r="D62" s="170"/>
      <c r="E62" s="41"/>
      <c r="F62" s="41"/>
      <c r="G62" s="41"/>
      <c r="H62" s="42"/>
      <c r="I62" s="41"/>
      <c r="J62" s="41"/>
      <c r="K62" s="41"/>
      <c r="L62" s="42"/>
      <c r="M62" s="41"/>
      <c r="N62" s="41"/>
      <c r="O62" s="41"/>
      <c r="P62" s="41"/>
      <c r="Q62" s="41"/>
    </row>
    <row r="63" spans="1:21" ht="22.5" customHeight="1" x14ac:dyDescent="0.15"/>
  </sheetData>
  <mergeCells count="12">
    <mergeCell ref="B58:Q58"/>
    <mergeCell ref="B1:P1"/>
    <mergeCell ref="B53:D53"/>
    <mergeCell ref="B3:B6"/>
    <mergeCell ref="E4:E6"/>
    <mergeCell ref="F4:F6"/>
    <mergeCell ref="C3:D6"/>
    <mergeCell ref="E3:F3"/>
    <mergeCell ref="O3:P4"/>
    <mergeCell ref="K3:N3"/>
    <mergeCell ref="G3:J3"/>
    <mergeCell ref="Q3:Q6"/>
  </mergeCells>
  <phoneticPr fontId="2"/>
  <printOptions horizontalCentered="1" verticalCentered="1"/>
  <pageMargins left="0.55118110236220474" right="0.55118110236220474" top="0.62992125984251968" bottom="0.62992125984251968" header="0.51181102362204722" footer="0.51181102362204722"/>
  <pageSetup paperSize="9" scale="34" orientation="portrait" r:id="rId1"/>
  <headerFooter alignWithMargins="0"/>
  <rowBreaks count="1" manualBreakCount="1">
    <brk id="20" max="18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1:R60"/>
  <sheetViews>
    <sheetView view="pageBreakPreview" zoomScaleNormal="100" zoomScaleSheetLayoutView="100" workbookViewId="0">
      <pane xSplit="2" topLeftCell="C1" activePane="topRight" state="frozen"/>
      <selection activeCell="H2" sqref="H2"/>
      <selection pane="topRight" activeCell="H36" sqref="H36"/>
    </sheetView>
  </sheetViews>
  <sheetFormatPr defaultRowHeight="13.5" x14ac:dyDescent="0.15"/>
  <cols>
    <col min="1" max="1" width="3.625" style="25" customWidth="1"/>
    <col min="2" max="2" width="14.625" style="25" customWidth="1"/>
    <col min="3" max="3" width="4.625" style="25" customWidth="1"/>
    <col min="4" max="4" width="8.625" style="25" customWidth="1"/>
    <col min="5" max="5" width="12.625" style="25" customWidth="1"/>
    <col min="6" max="6" width="9" style="25"/>
    <col min="7" max="7" width="4.625" style="25" customWidth="1"/>
    <col min="8" max="8" width="8.625" style="25" customWidth="1"/>
    <col min="9" max="9" width="12.625" style="25" customWidth="1"/>
    <col min="10" max="10" width="9" style="25"/>
    <col min="11" max="11" width="4.625" style="25" customWidth="1"/>
    <col min="12" max="12" width="8.625" style="25" customWidth="1"/>
    <col min="13" max="13" width="12.625" style="25" customWidth="1"/>
    <col min="14" max="16384" width="9" style="25"/>
  </cols>
  <sheetData>
    <row r="1" spans="1:18" s="24" customFormat="1" ht="24" x14ac:dyDescent="0.15">
      <c r="B1" s="228" t="s">
        <v>173</v>
      </c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  <c r="O1" s="2"/>
      <c r="P1" s="2"/>
      <c r="Q1" s="2"/>
      <c r="R1" s="2"/>
    </row>
    <row r="2" spans="1:18" s="24" customFormat="1" ht="14.25" thickBot="1" x14ac:dyDescent="0.2"/>
    <row r="3" spans="1:18" ht="20.100000000000001" customHeight="1" thickBot="1" x14ac:dyDescent="0.2">
      <c r="B3" s="233" t="s">
        <v>0</v>
      </c>
      <c r="C3" s="230" t="s">
        <v>49</v>
      </c>
      <c r="D3" s="230"/>
      <c r="E3" s="231"/>
      <c r="F3" s="231"/>
      <c r="G3" s="229" t="s">
        <v>50</v>
      </c>
      <c r="H3" s="230"/>
      <c r="I3" s="231"/>
      <c r="J3" s="232"/>
      <c r="K3" s="229" t="s">
        <v>51</v>
      </c>
      <c r="L3" s="230"/>
      <c r="M3" s="231"/>
      <c r="N3" s="232"/>
    </row>
    <row r="4" spans="1:18" ht="20.100000000000001" customHeight="1" thickTop="1" thickBot="1" x14ac:dyDescent="0.2">
      <c r="B4" s="234"/>
      <c r="C4" s="236" t="s">
        <v>119</v>
      </c>
      <c r="D4" s="237"/>
      <c r="E4" s="26" t="s">
        <v>115</v>
      </c>
      <c r="F4" s="27" t="s">
        <v>5</v>
      </c>
      <c r="G4" s="226" t="s">
        <v>119</v>
      </c>
      <c r="H4" s="227"/>
      <c r="I4" s="26" t="s">
        <v>115</v>
      </c>
      <c r="J4" s="27" t="s">
        <v>5</v>
      </c>
      <c r="K4" s="226" t="s">
        <v>119</v>
      </c>
      <c r="L4" s="227"/>
      <c r="M4" s="26" t="s">
        <v>115</v>
      </c>
      <c r="N4" s="28" t="s">
        <v>5</v>
      </c>
    </row>
    <row r="5" spans="1:18" ht="20.100000000000001" customHeight="1" thickTop="1" thickBot="1" x14ac:dyDescent="0.2">
      <c r="B5" s="235"/>
      <c r="C5" s="224" t="s">
        <v>54</v>
      </c>
      <c r="D5" s="225"/>
      <c r="E5" s="29" t="s">
        <v>54</v>
      </c>
      <c r="F5" s="30" t="s">
        <v>48</v>
      </c>
      <c r="G5" s="224" t="s">
        <v>54</v>
      </c>
      <c r="H5" s="225"/>
      <c r="I5" s="31" t="s">
        <v>54</v>
      </c>
      <c r="J5" s="30" t="s">
        <v>48</v>
      </c>
      <c r="K5" s="224" t="s">
        <v>54</v>
      </c>
      <c r="L5" s="225"/>
      <c r="M5" s="31" t="s">
        <v>54</v>
      </c>
      <c r="N5" s="32" t="s">
        <v>48</v>
      </c>
    </row>
    <row r="6" spans="1:18" ht="20.100000000000001" customHeight="1" x14ac:dyDescent="0.15">
      <c r="A6" s="25">
        <v>1</v>
      </c>
      <c r="B6" s="33" t="s">
        <v>6</v>
      </c>
      <c r="C6" s="119"/>
      <c r="D6" s="120">
        <v>165000</v>
      </c>
      <c r="E6" s="121">
        <v>165000</v>
      </c>
      <c r="F6" s="122">
        <f>ROUND((D6/E6-1)*100,1)</f>
        <v>0</v>
      </c>
      <c r="G6" s="123"/>
      <c r="H6" s="120">
        <v>62749</v>
      </c>
      <c r="I6" s="121">
        <v>62749</v>
      </c>
      <c r="J6" s="122">
        <f>ROUND((H6/I6-1)*100,1)</f>
        <v>0</v>
      </c>
      <c r="K6" s="123"/>
      <c r="L6" s="120">
        <v>42800</v>
      </c>
      <c r="M6" s="121">
        <v>42800</v>
      </c>
      <c r="N6" s="124">
        <f>ROUND((L6/M6-1)*100,1)</f>
        <v>0</v>
      </c>
    </row>
    <row r="7" spans="1:18" ht="20.100000000000001" customHeight="1" x14ac:dyDescent="0.15">
      <c r="A7" s="25">
        <v>2</v>
      </c>
      <c r="B7" s="35" t="s">
        <v>7</v>
      </c>
      <c r="C7" s="125"/>
      <c r="D7" s="126">
        <v>151800</v>
      </c>
      <c r="E7" s="127">
        <v>151800</v>
      </c>
      <c r="F7" s="128">
        <f t="shared" ref="F7:F27" si="0">ROUND((D7/E7-1)*100,1)</f>
        <v>0</v>
      </c>
      <c r="G7" s="129"/>
      <c r="H7" s="126">
        <v>83050</v>
      </c>
      <c r="I7" s="130">
        <v>83050</v>
      </c>
      <c r="J7" s="128">
        <f t="shared" ref="J7:J52" si="1">ROUND((H7/I7-1)*100,1)</f>
        <v>0</v>
      </c>
      <c r="K7" s="129"/>
      <c r="L7" s="126">
        <v>40000</v>
      </c>
      <c r="M7" s="130">
        <v>40000</v>
      </c>
      <c r="N7" s="131">
        <f t="shared" ref="N7:N45" si="2">ROUND((L7/M7-1)*100,1)</f>
        <v>0</v>
      </c>
    </row>
    <row r="8" spans="1:18" ht="20.100000000000001" customHeight="1" x14ac:dyDescent="0.15">
      <c r="A8" s="25">
        <v>3</v>
      </c>
      <c r="B8" s="35" t="s">
        <v>8</v>
      </c>
      <c r="C8" s="125"/>
      <c r="D8" s="126">
        <v>158000</v>
      </c>
      <c r="E8" s="130">
        <v>158000</v>
      </c>
      <c r="F8" s="128">
        <f t="shared" si="0"/>
        <v>0</v>
      </c>
      <c r="G8" s="129"/>
      <c r="H8" s="126">
        <v>69000</v>
      </c>
      <c r="I8" s="130">
        <v>69000</v>
      </c>
      <c r="J8" s="128">
        <f t="shared" si="1"/>
        <v>0</v>
      </c>
      <c r="K8" s="129"/>
      <c r="L8" s="126">
        <v>35000</v>
      </c>
      <c r="M8" s="130">
        <v>35000</v>
      </c>
      <c r="N8" s="131">
        <f t="shared" si="2"/>
        <v>0</v>
      </c>
    </row>
    <row r="9" spans="1:18" ht="20.100000000000001" customHeight="1" x14ac:dyDescent="0.15">
      <c r="A9" s="25">
        <v>4</v>
      </c>
      <c r="B9" s="35" t="s">
        <v>9</v>
      </c>
      <c r="C9" s="125"/>
      <c r="D9" s="126">
        <v>159500</v>
      </c>
      <c r="E9" s="130">
        <v>159500</v>
      </c>
      <c r="F9" s="128">
        <f t="shared" si="0"/>
        <v>0</v>
      </c>
      <c r="G9" s="129"/>
      <c r="H9" s="126">
        <v>79100</v>
      </c>
      <c r="I9" s="130">
        <v>79100</v>
      </c>
      <c r="J9" s="128">
        <f t="shared" si="1"/>
        <v>0</v>
      </c>
      <c r="K9" s="129"/>
      <c r="L9" s="126">
        <v>36400</v>
      </c>
      <c r="M9" s="130">
        <v>36400</v>
      </c>
      <c r="N9" s="131">
        <f t="shared" si="2"/>
        <v>0</v>
      </c>
    </row>
    <row r="10" spans="1:18" ht="20.100000000000001" customHeight="1" x14ac:dyDescent="0.15">
      <c r="A10" s="25">
        <v>5</v>
      </c>
      <c r="B10" s="35" t="s">
        <v>10</v>
      </c>
      <c r="C10" s="125"/>
      <c r="D10" s="126">
        <v>162500</v>
      </c>
      <c r="E10" s="127">
        <v>162500</v>
      </c>
      <c r="F10" s="132">
        <f t="shared" si="0"/>
        <v>0</v>
      </c>
      <c r="G10" s="133"/>
      <c r="H10" s="126">
        <v>82500</v>
      </c>
      <c r="I10" s="130">
        <v>82500</v>
      </c>
      <c r="J10" s="128">
        <f t="shared" si="1"/>
        <v>0</v>
      </c>
      <c r="K10" s="129"/>
      <c r="L10" s="126">
        <v>36000</v>
      </c>
      <c r="M10" s="130">
        <v>36000</v>
      </c>
      <c r="N10" s="131">
        <f t="shared" si="2"/>
        <v>0</v>
      </c>
    </row>
    <row r="11" spans="1:18" ht="20.100000000000001" customHeight="1" x14ac:dyDescent="0.15">
      <c r="A11" s="25">
        <v>6</v>
      </c>
      <c r="B11" s="35" t="s">
        <v>11</v>
      </c>
      <c r="C11" s="125"/>
      <c r="D11" s="126">
        <v>162000</v>
      </c>
      <c r="E11" s="127">
        <v>162000</v>
      </c>
      <c r="F11" s="132">
        <f t="shared" si="0"/>
        <v>0</v>
      </c>
      <c r="G11" s="133"/>
      <c r="H11" s="126">
        <v>74200</v>
      </c>
      <c r="I11" s="130">
        <v>74200</v>
      </c>
      <c r="J11" s="132">
        <f t="shared" si="1"/>
        <v>0</v>
      </c>
      <c r="K11" s="133"/>
      <c r="L11" s="126">
        <v>35400</v>
      </c>
      <c r="M11" s="130">
        <v>35400</v>
      </c>
      <c r="N11" s="131">
        <f t="shared" si="2"/>
        <v>0</v>
      </c>
    </row>
    <row r="12" spans="1:18" ht="20.100000000000001" customHeight="1" x14ac:dyDescent="0.15">
      <c r="A12" s="25">
        <v>7</v>
      </c>
      <c r="B12" s="35" t="s">
        <v>12</v>
      </c>
      <c r="C12" s="125"/>
      <c r="D12" s="126">
        <v>105600</v>
      </c>
      <c r="E12" s="130">
        <v>105600</v>
      </c>
      <c r="F12" s="128">
        <f t="shared" si="0"/>
        <v>0</v>
      </c>
      <c r="G12" s="129" t="s">
        <v>180</v>
      </c>
      <c r="H12" s="126">
        <v>56300</v>
      </c>
      <c r="I12" s="127">
        <v>56300</v>
      </c>
      <c r="J12" s="132">
        <f t="shared" si="1"/>
        <v>0</v>
      </c>
      <c r="K12" s="133"/>
      <c r="L12" s="126">
        <v>17500</v>
      </c>
      <c r="M12" s="130">
        <v>17500</v>
      </c>
      <c r="N12" s="131">
        <f t="shared" si="2"/>
        <v>0</v>
      </c>
    </row>
    <row r="13" spans="1:18" ht="20.100000000000001" customHeight="1" x14ac:dyDescent="0.15">
      <c r="B13" s="34" t="s">
        <v>110</v>
      </c>
      <c r="C13" s="220"/>
      <c r="D13" s="221"/>
      <c r="E13" s="134"/>
      <c r="F13" s="135"/>
      <c r="G13" s="222"/>
      <c r="H13" s="223"/>
      <c r="I13" s="136">
        <v>56300</v>
      </c>
      <c r="J13" s="137">
        <f>ROUND((H12/I13-1)*100,1)</f>
        <v>0</v>
      </c>
      <c r="K13" s="222"/>
      <c r="L13" s="223"/>
      <c r="M13" s="134"/>
      <c r="N13" s="138"/>
    </row>
    <row r="14" spans="1:18" ht="20.100000000000001" customHeight="1" x14ac:dyDescent="0.15">
      <c r="A14" s="25">
        <v>8</v>
      </c>
      <c r="B14" s="35" t="s">
        <v>13</v>
      </c>
      <c r="C14" s="125"/>
      <c r="D14" s="126">
        <v>147100</v>
      </c>
      <c r="E14" s="130">
        <v>147100</v>
      </c>
      <c r="F14" s="128">
        <f t="shared" si="0"/>
        <v>0</v>
      </c>
      <c r="G14" s="129"/>
      <c r="H14" s="126">
        <v>74300</v>
      </c>
      <c r="I14" s="130">
        <v>74300</v>
      </c>
      <c r="J14" s="128">
        <f t="shared" si="1"/>
        <v>0</v>
      </c>
      <c r="K14" s="129"/>
      <c r="L14" s="126">
        <v>33900</v>
      </c>
      <c r="M14" s="130">
        <v>33900</v>
      </c>
      <c r="N14" s="131">
        <f t="shared" si="2"/>
        <v>0</v>
      </c>
    </row>
    <row r="15" spans="1:18" ht="20.100000000000001" customHeight="1" x14ac:dyDescent="0.15">
      <c r="A15" s="25">
        <v>9</v>
      </c>
      <c r="B15" s="35" t="s">
        <v>14</v>
      </c>
      <c r="C15" s="125"/>
      <c r="D15" s="126">
        <v>158250</v>
      </c>
      <c r="E15" s="127">
        <v>158250</v>
      </c>
      <c r="F15" s="128">
        <f t="shared" si="0"/>
        <v>0</v>
      </c>
      <c r="G15" s="129"/>
      <c r="H15" s="126">
        <v>71390</v>
      </c>
      <c r="I15" s="130">
        <v>71390</v>
      </c>
      <c r="J15" s="132">
        <f t="shared" si="1"/>
        <v>0</v>
      </c>
      <c r="K15" s="133"/>
      <c r="L15" s="126">
        <v>37000</v>
      </c>
      <c r="M15" s="130">
        <v>37000</v>
      </c>
      <c r="N15" s="139">
        <f t="shared" si="2"/>
        <v>0</v>
      </c>
    </row>
    <row r="16" spans="1:18" ht="20.100000000000001" customHeight="1" x14ac:dyDescent="0.15">
      <c r="A16" s="25">
        <v>10</v>
      </c>
      <c r="B16" s="35" t="s">
        <v>15</v>
      </c>
      <c r="C16" s="125"/>
      <c r="D16" s="126">
        <v>167800</v>
      </c>
      <c r="E16" s="130">
        <v>167800</v>
      </c>
      <c r="F16" s="128">
        <f t="shared" si="0"/>
        <v>0</v>
      </c>
      <c r="G16" s="129"/>
      <c r="H16" s="126">
        <v>75000</v>
      </c>
      <c r="I16" s="130">
        <v>75000</v>
      </c>
      <c r="J16" s="132">
        <f t="shared" si="1"/>
        <v>0</v>
      </c>
      <c r="K16" s="133"/>
      <c r="L16" s="126">
        <v>40000</v>
      </c>
      <c r="M16" s="130">
        <v>40000</v>
      </c>
      <c r="N16" s="131">
        <f t="shared" si="2"/>
        <v>0</v>
      </c>
    </row>
    <row r="17" spans="1:14" ht="20.100000000000001" customHeight="1" x14ac:dyDescent="0.15">
      <c r="A17" s="25">
        <v>11</v>
      </c>
      <c r="B17" s="35" t="s">
        <v>16</v>
      </c>
      <c r="C17" s="125"/>
      <c r="D17" s="126">
        <v>148000</v>
      </c>
      <c r="E17" s="130">
        <v>148000</v>
      </c>
      <c r="F17" s="128">
        <f t="shared" si="0"/>
        <v>0</v>
      </c>
      <c r="G17" s="129"/>
      <c r="H17" s="126">
        <v>69000</v>
      </c>
      <c r="I17" s="130">
        <v>69000</v>
      </c>
      <c r="J17" s="132">
        <f t="shared" si="1"/>
        <v>0</v>
      </c>
      <c r="K17" s="182"/>
      <c r="L17" s="183">
        <v>35600</v>
      </c>
      <c r="M17" s="130">
        <v>35600</v>
      </c>
      <c r="N17" s="131">
        <f t="shared" si="2"/>
        <v>0</v>
      </c>
    </row>
    <row r="18" spans="1:14" ht="20.100000000000001" customHeight="1" x14ac:dyDescent="0.15">
      <c r="A18" s="25">
        <v>12</v>
      </c>
      <c r="B18" s="35" t="s">
        <v>17</v>
      </c>
      <c r="C18" s="125"/>
      <c r="D18" s="126">
        <v>174400</v>
      </c>
      <c r="E18" s="130">
        <v>174400</v>
      </c>
      <c r="F18" s="128">
        <f t="shared" si="0"/>
        <v>0</v>
      </c>
      <c r="G18" s="129"/>
      <c r="H18" s="126">
        <v>76000</v>
      </c>
      <c r="I18" s="130">
        <v>76000</v>
      </c>
      <c r="J18" s="132">
        <f t="shared" si="1"/>
        <v>0</v>
      </c>
      <c r="K18" s="133"/>
      <c r="L18" s="126">
        <v>37000</v>
      </c>
      <c r="M18" s="130">
        <v>37000</v>
      </c>
      <c r="N18" s="131">
        <f t="shared" si="2"/>
        <v>0</v>
      </c>
    </row>
    <row r="19" spans="1:14" ht="20.100000000000001" customHeight="1" x14ac:dyDescent="0.15">
      <c r="A19" s="25">
        <v>13</v>
      </c>
      <c r="B19" s="35" t="s">
        <v>18</v>
      </c>
      <c r="C19" s="125"/>
      <c r="D19" s="126">
        <v>145200</v>
      </c>
      <c r="E19" s="130">
        <v>145200</v>
      </c>
      <c r="F19" s="128">
        <f t="shared" si="0"/>
        <v>0</v>
      </c>
      <c r="G19" s="129"/>
      <c r="H19" s="126">
        <v>67900</v>
      </c>
      <c r="I19" s="130">
        <v>67900</v>
      </c>
      <c r="J19" s="128">
        <f t="shared" si="1"/>
        <v>0</v>
      </c>
      <c r="K19" s="129"/>
      <c r="L19" s="126">
        <v>34300</v>
      </c>
      <c r="M19" s="130">
        <v>34300</v>
      </c>
      <c r="N19" s="131">
        <f t="shared" si="2"/>
        <v>0</v>
      </c>
    </row>
    <row r="20" spans="1:14" ht="20.100000000000001" customHeight="1" x14ac:dyDescent="0.15">
      <c r="A20" s="25">
        <v>14</v>
      </c>
      <c r="B20" s="35" t="s">
        <v>19</v>
      </c>
      <c r="C20" s="125"/>
      <c r="D20" s="126">
        <v>153230</v>
      </c>
      <c r="E20" s="130">
        <v>153230</v>
      </c>
      <c r="F20" s="128">
        <f t="shared" si="0"/>
        <v>0</v>
      </c>
      <c r="G20" s="129"/>
      <c r="H20" s="126">
        <v>65065</v>
      </c>
      <c r="I20" s="130">
        <v>65065</v>
      </c>
      <c r="J20" s="128">
        <f t="shared" si="1"/>
        <v>0</v>
      </c>
      <c r="K20" s="129"/>
      <c r="L20" s="126">
        <v>32300</v>
      </c>
      <c r="M20" s="130">
        <v>32300</v>
      </c>
      <c r="N20" s="131">
        <f t="shared" si="2"/>
        <v>0</v>
      </c>
    </row>
    <row r="21" spans="1:14" ht="20.100000000000001" customHeight="1" x14ac:dyDescent="0.15">
      <c r="A21" s="25">
        <v>15</v>
      </c>
      <c r="B21" s="35" t="s">
        <v>20</v>
      </c>
      <c r="C21" s="125" t="s">
        <v>180</v>
      </c>
      <c r="D21" s="126">
        <v>144000</v>
      </c>
      <c r="E21" s="130">
        <v>144000</v>
      </c>
      <c r="F21" s="128">
        <f t="shared" si="0"/>
        <v>0</v>
      </c>
      <c r="G21" s="129"/>
      <c r="H21" s="126">
        <v>70000</v>
      </c>
      <c r="I21" s="130">
        <v>70000</v>
      </c>
      <c r="J21" s="128">
        <f t="shared" si="1"/>
        <v>0</v>
      </c>
      <c r="K21" s="129"/>
      <c r="L21" s="126">
        <v>34500</v>
      </c>
      <c r="M21" s="130">
        <v>34500</v>
      </c>
      <c r="N21" s="131">
        <f t="shared" si="2"/>
        <v>0</v>
      </c>
    </row>
    <row r="22" spans="1:14" ht="20.100000000000001" customHeight="1" x14ac:dyDescent="0.15">
      <c r="B22" s="34" t="s">
        <v>113</v>
      </c>
      <c r="C22" s="220"/>
      <c r="D22" s="221"/>
      <c r="E22" s="136">
        <v>144000</v>
      </c>
      <c r="F22" s="141">
        <f>ROUND((D21/E22-1)*100,1)</f>
        <v>0</v>
      </c>
      <c r="G22" s="222"/>
      <c r="H22" s="223"/>
      <c r="I22" s="134"/>
      <c r="J22" s="142"/>
      <c r="K22" s="222"/>
      <c r="L22" s="223"/>
      <c r="M22" s="134"/>
      <c r="N22" s="138"/>
    </row>
    <row r="23" spans="1:14" ht="20.100000000000001" customHeight="1" x14ac:dyDescent="0.15">
      <c r="A23" s="25">
        <v>16</v>
      </c>
      <c r="B23" s="35" t="s">
        <v>21</v>
      </c>
      <c r="C23" s="125"/>
      <c r="D23" s="126">
        <v>65000</v>
      </c>
      <c r="E23" s="130">
        <v>65000</v>
      </c>
      <c r="F23" s="128">
        <f t="shared" si="0"/>
        <v>0</v>
      </c>
      <c r="G23" s="129"/>
      <c r="H23" s="126">
        <v>60000</v>
      </c>
      <c r="I23" s="130">
        <v>60000</v>
      </c>
      <c r="J23" s="128">
        <f t="shared" si="1"/>
        <v>0</v>
      </c>
      <c r="K23" s="129"/>
      <c r="L23" s="126">
        <v>10100</v>
      </c>
      <c r="M23" s="130">
        <v>10100</v>
      </c>
      <c r="N23" s="131">
        <f t="shared" si="2"/>
        <v>0</v>
      </c>
    </row>
    <row r="24" spans="1:14" ht="20.100000000000001" customHeight="1" x14ac:dyDescent="0.15">
      <c r="A24" s="25">
        <v>17</v>
      </c>
      <c r="B24" s="35" t="s">
        <v>22</v>
      </c>
      <c r="C24" s="143"/>
      <c r="D24" s="140">
        <v>146000</v>
      </c>
      <c r="E24" s="127">
        <v>146000</v>
      </c>
      <c r="F24" s="132">
        <f t="shared" si="0"/>
        <v>0</v>
      </c>
      <c r="G24" s="133"/>
      <c r="H24" s="140">
        <v>84000</v>
      </c>
      <c r="I24" s="127">
        <v>84000</v>
      </c>
      <c r="J24" s="132">
        <f t="shared" si="1"/>
        <v>0</v>
      </c>
      <c r="K24" s="133" t="s">
        <v>180</v>
      </c>
      <c r="L24" s="140">
        <v>36000</v>
      </c>
      <c r="M24" s="127">
        <v>36000</v>
      </c>
      <c r="N24" s="139">
        <f t="shared" si="2"/>
        <v>0</v>
      </c>
    </row>
    <row r="25" spans="1:14" ht="20.100000000000001" customHeight="1" x14ac:dyDescent="0.15">
      <c r="B25" s="34" t="s">
        <v>110</v>
      </c>
      <c r="C25" s="220"/>
      <c r="D25" s="221"/>
      <c r="E25" s="134"/>
      <c r="F25" s="142"/>
      <c r="G25" s="222"/>
      <c r="H25" s="223"/>
      <c r="I25" s="134"/>
      <c r="J25" s="135"/>
      <c r="K25" s="222"/>
      <c r="L25" s="223"/>
      <c r="M25" s="136">
        <v>36000</v>
      </c>
      <c r="N25" s="144">
        <f>ROUND((L24/M25-1)*100,1)</f>
        <v>0</v>
      </c>
    </row>
    <row r="26" spans="1:14" ht="20.100000000000001" customHeight="1" x14ac:dyDescent="0.15">
      <c r="A26" s="25">
        <v>18</v>
      </c>
      <c r="B26" s="35" t="s">
        <v>23</v>
      </c>
      <c r="C26" s="125"/>
      <c r="D26" s="126">
        <v>157000</v>
      </c>
      <c r="E26" s="130">
        <v>157000</v>
      </c>
      <c r="F26" s="128">
        <f t="shared" si="0"/>
        <v>0</v>
      </c>
      <c r="G26" s="129"/>
      <c r="H26" s="126">
        <v>61700</v>
      </c>
      <c r="I26" s="130">
        <v>61700</v>
      </c>
      <c r="J26" s="128">
        <f t="shared" si="1"/>
        <v>0</v>
      </c>
      <c r="K26" s="129"/>
      <c r="L26" s="126">
        <v>36500</v>
      </c>
      <c r="M26" s="130">
        <v>36500</v>
      </c>
      <c r="N26" s="131">
        <f t="shared" si="2"/>
        <v>0</v>
      </c>
    </row>
    <row r="27" spans="1:14" ht="20.100000000000001" customHeight="1" x14ac:dyDescent="0.15">
      <c r="A27" s="25">
        <v>19</v>
      </c>
      <c r="B27" s="35" t="s">
        <v>70</v>
      </c>
      <c r="C27" s="125"/>
      <c r="D27" s="126">
        <v>145600</v>
      </c>
      <c r="E27" s="130">
        <v>145600</v>
      </c>
      <c r="F27" s="128">
        <f t="shared" si="0"/>
        <v>0</v>
      </c>
      <c r="G27" s="129"/>
      <c r="H27" s="126">
        <v>62000</v>
      </c>
      <c r="I27" s="130">
        <v>62000</v>
      </c>
      <c r="J27" s="128">
        <f t="shared" si="1"/>
        <v>0</v>
      </c>
      <c r="K27" s="129"/>
      <c r="L27" s="126">
        <v>34500</v>
      </c>
      <c r="M27" s="130">
        <v>34500</v>
      </c>
      <c r="N27" s="131">
        <f t="shared" si="2"/>
        <v>0</v>
      </c>
    </row>
    <row r="28" spans="1:14" ht="20.100000000000001" customHeight="1" x14ac:dyDescent="0.15">
      <c r="A28" s="25">
        <v>20</v>
      </c>
      <c r="B28" s="35" t="s">
        <v>24</v>
      </c>
      <c r="C28" s="125"/>
      <c r="D28" s="145" t="s">
        <v>179</v>
      </c>
      <c r="E28" s="146" t="s">
        <v>179</v>
      </c>
      <c r="F28" s="147" t="s">
        <v>179</v>
      </c>
      <c r="G28" s="129"/>
      <c r="H28" s="126">
        <v>9500</v>
      </c>
      <c r="I28" s="130">
        <v>9500</v>
      </c>
      <c r="J28" s="128">
        <f t="shared" si="1"/>
        <v>0</v>
      </c>
      <c r="K28" s="129"/>
      <c r="L28" s="126">
        <v>5500</v>
      </c>
      <c r="M28" s="130">
        <v>5500</v>
      </c>
      <c r="N28" s="131">
        <f t="shared" si="2"/>
        <v>0</v>
      </c>
    </row>
    <row r="29" spans="1:14" ht="20.100000000000001" customHeight="1" x14ac:dyDescent="0.15">
      <c r="A29" s="25">
        <v>21</v>
      </c>
      <c r="B29" s="35" t="s">
        <v>25</v>
      </c>
      <c r="C29" s="125"/>
      <c r="D29" s="126">
        <v>32500</v>
      </c>
      <c r="E29" s="130">
        <v>32500</v>
      </c>
      <c r="F29" s="128">
        <f t="shared" ref="F29:F48" si="3">ROUND((D29/E29-1)*100,1)</f>
        <v>0</v>
      </c>
      <c r="G29" s="129"/>
      <c r="H29" s="126">
        <v>9700</v>
      </c>
      <c r="I29" s="130">
        <v>9700</v>
      </c>
      <c r="J29" s="128">
        <f t="shared" si="1"/>
        <v>0</v>
      </c>
      <c r="K29" s="129"/>
      <c r="L29" s="126">
        <v>6000</v>
      </c>
      <c r="M29" s="130">
        <v>6000</v>
      </c>
      <c r="N29" s="131">
        <f t="shared" si="2"/>
        <v>0</v>
      </c>
    </row>
    <row r="30" spans="1:14" ht="20.100000000000001" customHeight="1" x14ac:dyDescent="0.15">
      <c r="A30" s="25">
        <v>22</v>
      </c>
      <c r="B30" s="35" t="s">
        <v>26</v>
      </c>
      <c r="C30" s="125"/>
      <c r="D30" s="126">
        <v>158400</v>
      </c>
      <c r="E30" s="127">
        <v>158400</v>
      </c>
      <c r="F30" s="128">
        <f t="shared" si="3"/>
        <v>0</v>
      </c>
      <c r="G30" s="129"/>
      <c r="H30" s="126">
        <v>65700</v>
      </c>
      <c r="I30" s="130">
        <v>65700</v>
      </c>
      <c r="J30" s="132">
        <f t="shared" si="1"/>
        <v>0</v>
      </c>
      <c r="K30" s="133"/>
      <c r="L30" s="140">
        <v>33030</v>
      </c>
      <c r="M30" s="127">
        <v>33030</v>
      </c>
      <c r="N30" s="139">
        <f t="shared" si="2"/>
        <v>0</v>
      </c>
    </row>
    <row r="31" spans="1:14" ht="20.100000000000001" customHeight="1" x14ac:dyDescent="0.15">
      <c r="A31" s="25">
        <v>23</v>
      </c>
      <c r="B31" s="35" t="s">
        <v>27</v>
      </c>
      <c r="C31" s="125"/>
      <c r="D31" s="126">
        <v>129000</v>
      </c>
      <c r="E31" s="127">
        <v>129000</v>
      </c>
      <c r="F31" s="132">
        <f t="shared" si="3"/>
        <v>0</v>
      </c>
      <c r="G31" s="133"/>
      <c r="H31" s="126">
        <v>57900</v>
      </c>
      <c r="I31" s="130">
        <v>57900</v>
      </c>
      <c r="J31" s="128">
        <f t="shared" si="1"/>
        <v>0</v>
      </c>
      <c r="K31" s="129"/>
      <c r="L31" s="126">
        <v>29500</v>
      </c>
      <c r="M31" s="130">
        <v>29500</v>
      </c>
      <c r="N31" s="131">
        <f t="shared" si="2"/>
        <v>0</v>
      </c>
    </row>
    <row r="32" spans="1:14" ht="20.100000000000001" customHeight="1" x14ac:dyDescent="0.15">
      <c r="A32" s="25">
        <v>24</v>
      </c>
      <c r="B32" s="35" t="s">
        <v>28</v>
      </c>
      <c r="C32" s="184"/>
      <c r="D32" s="183">
        <v>158100</v>
      </c>
      <c r="E32" s="130">
        <v>158100</v>
      </c>
      <c r="F32" s="132">
        <f t="shared" si="3"/>
        <v>0</v>
      </c>
      <c r="G32" s="133"/>
      <c r="H32" s="126">
        <v>62500</v>
      </c>
      <c r="I32" s="130">
        <v>62500</v>
      </c>
      <c r="J32" s="128">
        <f t="shared" si="1"/>
        <v>0</v>
      </c>
      <c r="K32" s="129"/>
      <c r="L32" s="126">
        <v>34400</v>
      </c>
      <c r="M32" s="130">
        <v>34400</v>
      </c>
      <c r="N32" s="131">
        <f t="shared" si="2"/>
        <v>0</v>
      </c>
    </row>
    <row r="33" spans="1:14" ht="20.100000000000001" customHeight="1" x14ac:dyDescent="0.15">
      <c r="A33" s="25">
        <v>25</v>
      </c>
      <c r="B33" s="35" t="s">
        <v>29</v>
      </c>
      <c r="C33" s="125"/>
      <c r="D33" s="126">
        <v>144300</v>
      </c>
      <c r="E33" s="127">
        <v>144300</v>
      </c>
      <c r="F33" s="132">
        <f t="shared" si="3"/>
        <v>0</v>
      </c>
      <c r="G33" s="133"/>
      <c r="H33" s="126">
        <v>70800</v>
      </c>
      <c r="I33" s="127">
        <v>70800</v>
      </c>
      <c r="J33" s="132">
        <f t="shared" si="1"/>
        <v>0</v>
      </c>
      <c r="K33" s="133"/>
      <c r="L33" s="126">
        <v>36500</v>
      </c>
      <c r="M33" s="130">
        <v>36500</v>
      </c>
      <c r="N33" s="131">
        <f t="shared" si="2"/>
        <v>0</v>
      </c>
    </row>
    <row r="34" spans="1:14" ht="20.100000000000001" customHeight="1" x14ac:dyDescent="0.15">
      <c r="A34" s="25">
        <v>26</v>
      </c>
      <c r="B34" s="35" t="s">
        <v>30</v>
      </c>
      <c r="C34" s="125"/>
      <c r="D34" s="126">
        <v>146000</v>
      </c>
      <c r="E34" s="127">
        <v>146000</v>
      </c>
      <c r="F34" s="132">
        <f t="shared" si="3"/>
        <v>0</v>
      </c>
      <c r="G34" s="133"/>
      <c r="H34" s="126">
        <v>74000</v>
      </c>
      <c r="I34" s="127">
        <v>74000</v>
      </c>
      <c r="J34" s="132">
        <f t="shared" si="1"/>
        <v>0</v>
      </c>
      <c r="K34" s="133" t="s">
        <v>180</v>
      </c>
      <c r="L34" s="126">
        <v>40000</v>
      </c>
      <c r="M34" s="130">
        <v>40000</v>
      </c>
      <c r="N34" s="139">
        <f t="shared" si="2"/>
        <v>0</v>
      </c>
    </row>
    <row r="35" spans="1:14" ht="20.100000000000001" customHeight="1" x14ac:dyDescent="0.15">
      <c r="B35" s="34" t="s">
        <v>110</v>
      </c>
      <c r="C35" s="220"/>
      <c r="D35" s="221"/>
      <c r="E35" s="134"/>
      <c r="F35" s="142"/>
      <c r="G35" s="222"/>
      <c r="H35" s="223"/>
      <c r="I35" s="134"/>
      <c r="J35" s="135"/>
      <c r="K35" s="222"/>
      <c r="L35" s="223"/>
      <c r="M35" s="136">
        <v>40000</v>
      </c>
      <c r="N35" s="144">
        <f>ROUND((L34/M35-1)*100,1)</f>
        <v>0</v>
      </c>
    </row>
    <row r="36" spans="1:14" ht="20.100000000000001" customHeight="1" x14ac:dyDescent="0.15">
      <c r="A36" s="25">
        <v>27</v>
      </c>
      <c r="B36" s="35" t="s">
        <v>31</v>
      </c>
      <c r="C36" s="125"/>
      <c r="D36" s="126">
        <v>150900</v>
      </c>
      <c r="E36" s="130">
        <v>150900</v>
      </c>
      <c r="F36" s="132">
        <f t="shared" si="3"/>
        <v>0</v>
      </c>
      <c r="G36" s="182"/>
      <c r="H36" s="183">
        <v>70400</v>
      </c>
      <c r="I36" s="130">
        <v>70400</v>
      </c>
      <c r="J36" s="128">
        <f t="shared" si="1"/>
        <v>0</v>
      </c>
      <c r="K36" s="129"/>
      <c r="L36" s="126">
        <v>37500</v>
      </c>
      <c r="M36" s="130">
        <v>37500</v>
      </c>
      <c r="N36" s="131">
        <f t="shared" si="2"/>
        <v>0</v>
      </c>
    </row>
    <row r="37" spans="1:14" ht="20.100000000000001" customHeight="1" x14ac:dyDescent="0.15">
      <c r="A37" s="25">
        <v>28</v>
      </c>
      <c r="B37" s="35" t="s">
        <v>32</v>
      </c>
      <c r="C37" s="125"/>
      <c r="D37" s="126">
        <v>151000</v>
      </c>
      <c r="E37" s="130">
        <v>151000</v>
      </c>
      <c r="F37" s="132">
        <f t="shared" si="3"/>
        <v>0</v>
      </c>
      <c r="G37" s="133"/>
      <c r="H37" s="126">
        <v>72400</v>
      </c>
      <c r="I37" s="130">
        <v>72400</v>
      </c>
      <c r="J37" s="128">
        <f t="shared" si="1"/>
        <v>0</v>
      </c>
      <c r="K37" s="129"/>
      <c r="L37" s="126">
        <v>37700</v>
      </c>
      <c r="M37" s="130">
        <v>37700</v>
      </c>
      <c r="N37" s="139">
        <f t="shared" si="2"/>
        <v>0</v>
      </c>
    </row>
    <row r="38" spans="1:14" ht="20.100000000000001" customHeight="1" x14ac:dyDescent="0.15">
      <c r="A38" s="25">
        <v>29</v>
      </c>
      <c r="B38" s="35" t="s">
        <v>33</v>
      </c>
      <c r="C38" s="125"/>
      <c r="D38" s="126">
        <v>150200</v>
      </c>
      <c r="E38" s="130">
        <v>150200</v>
      </c>
      <c r="F38" s="132">
        <f t="shared" si="3"/>
        <v>0</v>
      </c>
      <c r="G38" s="133"/>
      <c r="H38" s="126">
        <v>72200</v>
      </c>
      <c r="I38" s="130">
        <v>72200</v>
      </c>
      <c r="J38" s="128">
        <f t="shared" si="1"/>
        <v>0</v>
      </c>
      <c r="K38" s="129"/>
      <c r="L38" s="126">
        <v>33000</v>
      </c>
      <c r="M38" s="148">
        <v>33000</v>
      </c>
      <c r="N38" s="131">
        <f t="shared" si="2"/>
        <v>0</v>
      </c>
    </row>
    <row r="39" spans="1:14" ht="20.100000000000001" customHeight="1" x14ac:dyDescent="0.15">
      <c r="A39" s="25">
        <v>30</v>
      </c>
      <c r="B39" s="35" t="s">
        <v>34</v>
      </c>
      <c r="C39" s="125"/>
      <c r="D39" s="126">
        <v>111650</v>
      </c>
      <c r="E39" s="130">
        <v>111650</v>
      </c>
      <c r="F39" s="132">
        <f t="shared" si="3"/>
        <v>0</v>
      </c>
      <c r="G39" s="133"/>
      <c r="H39" s="126">
        <v>58300</v>
      </c>
      <c r="I39" s="130">
        <v>58300</v>
      </c>
      <c r="J39" s="128">
        <f t="shared" si="1"/>
        <v>0</v>
      </c>
      <c r="K39" s="133"/>
      <c r="L39" s="140">
        <v>17350</v>
      </c>
      <c r="M39" s="127">
        <v>17350</v>
      </c>
      <c r="N39" s="139">
        <f t="shared" si="2"/>
        <v>0</v>
      </c>
    </row>
    <row r="40" spans="1:14" ht="20.100000000000001" customHeight="1" x14ac:dyDescent="0.15">
      <c r="A40" s="25">
        <v>31</v>
      </c>
      <c r="B40" s="35" t="s">
        <v>35</v>
      </c>
      <c r="C40" s="125"/>
      <c r="D40" s="126">
        <v>116600</v>
      </c>
      <c r="E40" s="130">
        <v>116600</v>
      </c>
      <c r="F40" s="132">
        <f t="shared" si="3"/>
        <v>0</v>
      </c>
      <c r="G40" s="133"/>
      <c r="H40" s="126">
        <v>58300</v>
      </c>
      <c r="I40" s="130">
        <v>58300</v>
      </c>
      <c r="J40" s="128">
        <f t="shared" si="1"/>
        <v>0</v>
      </c>
      <c r="K40" s="129"/>
      <c r="L40" s="126">
        <v>17600</v>
      </c>
      <c r="M40" s="121">
        <v>17600</v>
      </c>
      <c r="N40" s="131">
        <f t="shared" si="2"/>
        <v>0</v>
      </c>
    </row>
    <row r="41" spans="1:14" ht="20.100000000000001" customHeight="1" x14ac:dyDescent="0.15">
      <c r="A41" s="25">
        <v>32</v>
      </c>
      <c r="B41" s="35" t="s">
        <v>36</v>
      </c>
      <c r="C41" s="149"/>
      <c r="D41" s="126">
        <v>84480</v>
      </c>
      <c r="E41" s="130">
        <v>84480</v>
      </c>
      <c r="F41" s="132">
        <f t="shared" si="3"/>
        <v>0</v>
      </c>
      <c r="G41" s="133"/>
      <c r="H41" s="126">
        <v>60100</v>
      </c>
      <c r="I41" s="127">
        <v>60100</v>
      </c>
      <c r="J41" s="132">
        <f t="shared" si="1"/>
        <v>0</v>
      </c>
      <c r="K41" s="133"/>
      <c r="L41" s="126">
        <v>22500</v>
      </c>
      <c r="M41" s="127">
        <v>22500</v>
      </c>
      <c r="N41" s="139">
        <f t="shared" si="2"/>
        <v>0</v>
      </c>
    </row>
    <row r="42" spans="1:14" ht="20.100000000000001" customHeight="1" x14ac:dyDescent="0.15">
      <c r="A42" s="25">
        <v>33</v>
      </c>
      <c r="B42" s="35" t="s">
        <v>37</v>
      </c>
      <c r="C42" s="125"/>
      <c r="D42" s="126">
        <v>34400</v>
      </c>
      <c r="E42" s="130">
        <v>34400</v>
      </c>
      <c r="F42" s="132">
        <f t="shared" si="3"/>
        <v>0</v>
      </c>
      <c r="G42" s="133"/>
      <c r="H42" s="126">
        <v>36900</v>
      </c>
      <c r="I42" s="130">
        <v>36900</v>
      </c>
      <c r="J42" s="128">
        <f t="shared" si="1"/>
        <v>0</v>
      </c>
      <c r="K42" s="129"/>
      <c r="L42" s="126">
        <v>9100</v>
      </c>
      <c r="M42" s="130">
        <v>9100</v>
      </c>
      <c r="N42" s="131">
        <f t="shared" si="2"/>
        <v>0</v>
      </c>
    </row>
    <row r="43" spans="1:14" ht="20.100000000000001" customHeight="1" x14ac:dyDescent="0.15">
      <c r="A43" s="25">
        <v>34</v>
      </c>
      <c r="B43" s="35" t="s">
        <v>38</v>
      </c>
      <c r="C43" s="125"/>
      <c r="D43" s="126">
        <v>36200</v>
      </c>
      <c r="E43" s="130">
        <v>36200</v>
      </c>
      <c r="F43" s="132">
        <f t="shared" si="3"/>
        <v>0</v>
      </c>
      <c r="G43" s="133"/>
      <c r="H43" s="126">
        <v>36500</v>
      </c>
      <c r="I43" s="130">
        <v>36500</v>
      </c>
      <c r="J43" s="132">
        <f t="shared" si="1"/>
        <v>0</v>
      </c>
      <c r="K43" s="133"/>
      <c r="L43" s="126">
        <v>8500</v>
      </c>
      <c r="M43" s="130">
        <v>8500</v>
      </c>
      <c r="N43" s="131">
        <f t="shared" si="2"/>
        <v>0</v>
      </c>
    </row>
    <row r="44" spans="1:14" ht="20.100000000000001" customHeight="1" x14ac:dyDescent="0.15">
      <c r="A44" s="25">
        <v>35</v>
      </c>
      <c r="B44" s="35" t="s">
        <v>39</v>
      </c>
      <c r="C44" s="125"/>
      <c r="D44" s="126">
        <v>44000</v>
      </c>
      <c r="E44" s="130">
        <v>44000</v>
      </c>
      <c r="F44" s="132">
        <f t="shared" si="3"/>
        <v>0</v>
      </c>
      <c r="G44" s="133"/>
      <c r="H44" s="126">
        <v>48000</v>
      </c>
      <c r="I44" s="130">
        <v>48000</v>
      </c>
      <c r="J44" s="132">
        <f t="shared" si="1"/>
        <v>0</v>
      </c>
      <c r="K44" s="133"/>
      <c r="L44" s="126">
        <v>10000</v>
      </c>
      <c r="M44" s="130">
        <v>10000</v>
      </c>
      <c r="N44" s="131">
        <f t="shared" si="2"/>
        <v>0</v>
      </c>
    </row>
    <row r="45" spans="1:14" ht="20.100000000000001" customHeight="1" x14ac:dyDescent="0.15">
      <c r="A45" s="25">
        <v>36</v>
      </c>
      <c r="B45" s="35" t="s">
        <v>40</v>
      </c>
      <c r="C45" s="125"/>
      <c r="D45" s="126">
        <v>47300</v>
      </c>
      <c r="E45" s="130">
        <v>47300</v>
      </c>
      <c r="F45" s="132">
        <f t="shared" si="3"/>
        <v>0</v>
      </c>
      <c r="G45" s="133"/>
      <c r="H45" s="126">
        <v>36000</v>
      </c>
      <c r="I45" s="130">
        <v>36000</v>
      </c>
      <c r="J45" s="132">
        <f t="shared" si="1"/>
        <v>0</v>
      </c>
      <c r="K45" s="133"/>
      <c r="L45" s="126">
        <v>9000</v>
      </c>
      <c r="M45" s="130">
        <v>9000</v>
      </c>
      <c r="N45" s="131">
        <f t="shared" si="2"/>
        <v>0</v>
      </c>
    </row>
    <row r="46" spans="1:14" ht="20.100000000000001" customHeight="1" x14ac:dyDescent="0.15">
      <c r="A46" s="25">
        <v>37</v>
      </c>
      <c r="B46" s="35" t="s">
        <v>41</v>
      </c>
      <c r="C46" s="125"/>
      <c r="D46" s="126">
        <v>31000</v>
      </c>
      <c r="E46" s="130">
        <v>31000</v>
      </c>
      <c r="F46" s="128">
        <f t="shared" si="3"/>
        <v>0</v>
      </c>
      <c r="G46" s="129"/>
      <c r="H46" s="126">
        <v>35000</v>
      </c>
      <c r="I46" s="130">
        <v>35000</v>
      </c>
      <c r="J46" s="132">
        <f t="shared" si="1"/>
        <v>0</v>
      </c>
      <c r="K46" s="133"/>
      <c r="L46" s="145" t="s">
        <v>179</v>
      </c>
      <c r="M46" s="146" t="s">
        <v>179</v>
      </c>
      <c r="N46" s="150" t="s">
        <v>179</v>
      </c>
    </row>
    <row r="47" spans="1:14" ht="20.100000000000001" customHeight="1" x14ac:dyDescent="0.15">
      <c r="A47" s="25">
        <v>38</v>
      </c>
      <c r="B47" s="35" t="s">
        <v>42</v>
      </c>
      <c r="C47" s="125"/>
      <c r="D47" s="126">
        <v>49000</v>
      </c>
      <c r="E47" s="130">
        <v>49000</v>
      </c>
      <c r="F47" s="128">
        <f t="shared" si="3"/>
        <v>0</v>
      </c>
      <c r="G47" s="129"/>
      <c r="H47" s="126">
        <v>38400</v>
      </c>
      <c r="I47" s="130">
        <v>38400</v>
      </c>
      <c r="J47" s="132">
        <f t="shared" si="1"/>
        <v>0</v>
      </c>
      <c r="K47" s="133"/>
      <c r="L47" s="126">
        <v>6600</v>
      </c>
      <c r="M47" s="130">
        <v>6600</v>
      </c>
      <c r="N47" s="131">
        <f t="shared" ref="N47:N51" si="4">ROUND((L47/M47-1)*100,1)</f>
        <v>0</v>
      </c>
    </row>
    <row r="48" spans="1:14" ht="20.100000000000001" customHeight="1" x14ac:dyDescent="0.15">
      <c r="A48" s="25">
        <v>39</v>
      </c>
      <c r="B48" s="35" t="s">
        <v>43</v>
      </c>
      <c r="C48" s="125"/>
      <c r="D48" s="126">
        <v>24600</v>
      </c>
      <c r="E48" s="130">
        <v>24600</v>
      </c>
      <c r="F48" s="128">
        <f t="shared" si="3"/>
        <v>0</v>
      </c>
      <c r="G48" s="129"/>
      <c r="H48" s="126">
        <v>38800</v>
      </c>
      <c r="I48" s="130">
        <v>38800</v>
      </c>
      <c r="J48" s="128">
        <f t="shared" si="1"/>
        <v>0</v>
      </c>
      <c r="K48" s="129"/>
      <c r="L48" s="126">
        <v>6600</v>
      </c>
      <c r="M48" s="130">
        <v>6600</v>
      </c>
      <c r="N48" s="131">
        <f t="shared" si="4"/>
        <v>0</v>
      </c>
    </row>
    <row r="49" spans="1:18" ht="20.100000000000001" customHeight="1" x14ac:dyDescent="0.15">
      <c r="A49" s="25">
        <v>40</v>
      </c>
      <c r="B49" s="35" t="s">
        <v>44</v>
      </c>
      <c r="C49" s="125"/>
      <c r="D49" s="151" t="s">
        <v>179</v>
      </c>
      <c r="E49" s="152" t="s">
        <v>179</v>
      </c>
      <c r="F49" s="153" t="s">
        <v>179</v>
      </c>
      <c r="G49" s="133"/>
      <c r="H49" s="140">
        <v>38400</v>
      </c>
      <c r="I49" s="127">
        <v>38400</v>
      </c>
      <c r="J49" s="132">
        <f t="shared" si="1"/>
        <v>0</v>
      </c>
      <c r="K49" s="133"/>
      <c r="L49" s="140">
        <v>6100</v>
      </c>
      <c r="M49" s="127">
        <v>6100</v>
      </c>
      <c r="N49" s="139">
        <f t="shared" si="4"/>
        <v>0</v>
      </c>
    </row>
    <row r="50" spans="1:18" ht="20.100000000000001" customHeight="1" x14ac:dyDescent="0.15">
      <c r="A50" s="25">
        <v>41</v>
      </c>
      <c r="B50" s="35" t="s">
        <v>45</v>
      </c>
      <c r="C50" s="125"/>
      <c r="D50" s="126">
        <v>26300</v>
      </c>
      <c r="E50" s="130">
        <v>26300</v>
      </c>
      <c r="F50" s="128">
        <f>ROUND((D50/E50-1)*100,1)</f>
        <v>0</v>
      </c>
      <c r="G50" s="129"/>
      <c r="H50" s="126">
        <v>41700</v>
      </c>
      <c r="I50" s="130">
        <v>41700</v>
      </c>
      <c r="J50" s="128">
        <f t="shared" si="1"/>
        <v>0</v>
      </c>
      <c r="K50" s="129"/>
      <c r="L50" s="126">
        <v>5600</v>
      </c>
      <c r="M50" s="130">
        <v>5600</v>
      </c>
      <c r="N50" s="131">
        <f t="shared" si="4"/>
        <v>0</v>
      </c>
    </row>
    <row r="51" spans="1:18" ht="20.100000000000001" customHeight="1" x14ac:dyDescent="0.15">
      <c r="A51" s="25">
        <v>42</v>
      </c>
      <c r="B51" s="35" t="s">
        <v>46</v>
      </c>
      <c r="C51" s="125"/>
      <c r="D51" s="145" t="s">
        <v>179</v>
      </c>
      <c r="E51" s="146" t="s">
        <v>179</v>
      </c>
      <c r="F51" s="147" t="s">
        <v>179</v>
      </c>
      <c r="G51" s="129"/>
      <c r="H51" s="126">
        <v>42100</v>
      </c>
      <c r="I51" s="130">
        <v>42100</v>
      </c>
      <c r="J51" s="128">
        <f t="shared" si="1"/>
        <v>0</v>
      </c>
      <c r="K51" s="129"/>
      <c r="L51" s="126">
        <v>5600</v>
      </c>
      <c r="M51" s="130">
        <v>5600</v>
      </c>
      <c r="N51" s="131">
        <f t="shared" si="4"/>
        <v>0</v>
      </c>
    </row>
    <row r="52" spans="1:18" ht="20.100000000000001" customHeight="1" thickBot="1" x14ac:dyDescent="0.2">
      <c r="A52" s="25">
        <v>43</v>
      </c>
      <c r="B52" s="36" t="s">
        <v>47</v>
      </c>
      <c r="C52" s="154"/>
      <c r="D52" s="155">
        <v>40000</v>
      </c>
      <c r="E52" s="156">
        <v>40000</v>
      </c>
      <c r="F52" s="157">
        <f>ROUND((D52/E52-1)*100,1)</f>
        <v>0</v>
      </c>
      <c r="G52" s="158"/>
      <c r="H52" s="155">
        <v>31000</v>
      </c>
      <c r="I52" s="148">
        <v>31000</v>
      </c>
      <c r="J52" s="157">
        <f t="shared" si="1"/>
        <v>0</v>
      </c>
      <c r="K52" s="158"/>
      <c r="L52" s="159" t="s">
        <v>179</v>
      </c>
      <c r="M52" s="160" t="s">
        <v>179</v>
      </c>
      <c r="N52" s="161" t="s">
        <v>179</v>
      </c>
      <c r="O52" s="38"/>
      <c r="P52" s="39"/>
      <c r="Q52" s="39"/>
      <c r="R52" s="39"/>
    </row>
    <row r="53" spans="1:18" ht="20.100000000000001" customHeight="1" thickTop="1" thickBot="1" x14ac:dyDescent="0.2">
      <c r="B53" s="37" t="s">
        <v>59</v>
      </c>
      <c r="C53" s="162"/>
      <c r="D53" s="163">
        <f>ROUND(SUM(D6:D12,D14:D21,D23:D24,D26:D34,D36:D52)/40,0)</f>
        <v>117048</v>
      </c>
      <c r="E53" s="164">
        <f>ROUND(SUM(E6:E12,E14:E21,E23:E24,E26:E34,E36:E52)/40,0)</f>
        <v>117048</v>
      </c>
      <c r="F53" s="165">
        <f>ROUND(SUM(F6:F12,F14:F21,F23:F24,F26:F34,F36:F52)/40,1)</f>
        <v>0</v>
      </c>
      <c r="G53" s="166"/>
      <c r="H53" s="163">
        <f>ROUND(SUM(H6:H12,H14:H21,H23:H24,H26:H34,H36:H52)/43,0)</f>
        <v>58322</v>
      </c>
      <c r="I53" s="167">
        <f>ROUND(SUM(I6:I12,I14:I21,I23:I24,I26:I34,I36:I52)/43,0)</f>
        <v>58322</v>
      </c>
      <c r="J53" s="168">
        <f>ROUND(SUM(J6:J12,J14:J21,J23:J24,J26:J34,J36:J52)/43,1)</f>
        <v>0</v>
      </c>
      <c r="K53" s="169"/>
      <c r="L53" s="163">
        <f>ROUND(SUM(L6:L12,L14:L21,L23:L24,L26:L34,L36:L52)/41,0)</f>
        <v>25914</v>
      </c>
      <c r="M53" s="167">
        <f>ROUND(SUM(M6:M12,M14:M21,M23:M24,M26:M34,M36:M52)/41,0)</f>
        <v>25914</v>
      </c>
      <c r="N53" s="168">
        <f>ROUND(SUM(N6:N12,N14:N21,N23:N24,N26:N34,N36:N52)/41,1)</f>
        <v>0</v>
      </c>
    </row>
    <row r="54" spans="1:18" s="21" customFormat="1" x14ac:dyDescent="0.15">
      <c r="C54" s="22"/>
      <c r="D54" s="22"/>
      <c r="H54" s="23"/>
      <c r="L54" s="23"/>
    </row>
    <row r="55" spans="1:18" ht="20.25" customHeight="1" x14ac:dyDescent="0.15">
      <c r="B55" s="1" t="s">
        <v>72</v>
      </c>
      <c r="C55" s="1"/>
    </row>
    <row r="56" spans="1:18" ht="20.25" customHeight="1" x14ac:dyDescent="0.15">
      <c r="B56" s="1" t="s">
        <v>175</v>
      </c>
      <c r="C56" s="1"/>
    </row>
    <row r="57" spans="1:18" ht="20.25" customHeight="1" x14ac:dyDescent="0.15">
      <c r="B57" s="1" t="s">
        <v>91</v>
      </c>
      <c r="C57" s="1"/>
    </row>
    <row r="58" spans="1:18" ht="20.25" customHeight="1" x14ac:dyDescent="0.15">
      <c r="B58" s="1" t="s">
        <v>176</v>
      </c>
    </row>
    <row r="59" spans="1:18" ht="20.25" customHeight="1" x14ac:dyDescent="0.15">
      <c r="B59" s="1" t="s">
        <v>177</v>
      </c>
    </row>
    <row r="60" spans="1:18" ht="20.25" customHeight="1" x14ac:dyDescent="0.15">
      <c r="B60" s="1" t="s">
        <v>178</v>
      </c>
    </row>
  </sheetData>
  <mergeCells count="23">
    <mergeCell ref="B1:N1"/>
    <mergeCell ref="G3:J3"/>
    <mergeCell ref="K3:N3"/>
    <mergeCell ref="B3:B5"/>
    <mergeCell ref="C4:D4"/>
    <mergeCell ref="C5:D5"/>
    <mergeCell ref="C3:F3"/>
    <mergeCell ref="G4:H4"/>
    <mergeCell ref="C35:D35"/>
    <mergeCell ref="G35:H35"/>
    <mergeCell ref="K35:L35"/>
    <mergeCell ref="G5:H5"/>
    <mergeCell ref="K4:L4"/>
    <mergeCell ref="K5:L5"/>
    <mergeCell ref="C13:D13"/>
    <mergeCell ref="G13:H13"/>
    <mergeCell ref="K13:L13"/>
    <mergeCell ref="C25:D25"/>
    <mergeCell ref="G25:H25"/>
    <mergeCell ref="K25:L25"/>
    <mergeCell ref="C22:D22"/>
    <mergeCell ref="K22:L22"/>
    <mergeCell ref="G22:H22"/>
  </mergeCells>
  <phoneticPr fontId="2"/>
  <printOptions horizontalCentered="1"/>
  <pageMargins left="0.74803149606299213" right="0.74803149606299213" top="0.98425196850393704" bottom="0.98425196850393704" header="0.51181102362204722" footer="0.51181102362204722"/>
  <pageSetup paperSize="9" scale="6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基準宅地</vt:lpstr>
      <vt:lpstr>基準地 (田・畑・山林)</vt:lpstr>
      <vt:lpstr>基準宅地!Print_Area</vt:lpstr>
      <vt:lpstr>'基準地 (田・畑・山林)'!Print_Area</vt:lpstr>
    </vt:vector>
  </TitlesOfParts>
  <Company>鹿児島県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NOTE20XXXX</dc:creator>
  <cp:lastModifiedBy>鹿児島県</cp:lastModifiedBy>
  <cp:lastPrinted>2023-10-30T01:32:37Z</cp:lastPrinted>
  <dcterms:created xsi:type="dcterms:W3CDTF">2008-10-01T06:09:04Z</dcterms:created>
  <dcterms:modified xsi:type="dcterms:W3CDTF">2024-03-19T02:58:46Z</dcterms:modified>
</cp:coreProperties>
</file>