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/>
  <mc:AlternateContent xmlns:mc="http://schemas.openxmlformats.org/markup-compatibility/2006">
    <mc:Choice Requires="x15">
      <x15ac:absPath xmlns:x15ac="http://schemas.microsoft.com/office/spreadsheetml/2010/11/ac" url="Y:\共有フォルダ\税務室\203　市税概要\R5作成用\04通知等（決裁完了後）\00データ\02エクセル\"/>
    </mc:Choice>
  </mc:AlternateContent>
  <xr:revisionPtr revIDLastSave="0" documentId="13_ncr:1_{E8124383-23BC-42A8-ADB7-A4733F9900F0}" xr6:coauthVersionLast="36" xr6:coauthVersionMax="36" xr10:uidLastSave="{00000000-0000-0000-0000-000000000000}"/>
  <workbookProtection workbookAlgorithmName="SHA-512" workbookHashValue="f5JyBuZro7D7Io8mZDX7GwMNO40jVk7q3LFVtpoSV422VK9UGiFL1nDyoGm9EUm8EujZwWFEYe/2Mg35Pq4uTg==" workbookSaltValue="Fyu4n9Dxg1DGy+2KduxIFw==" workbookSpinCount="100000" lockStructure="1"/>
  <bookViews>
    <workbookView xWindow="7872" yWindow="-36" windowWidth="7296" windowHeight="9420" xr2:uid="{00000000-000D-0000-FFFF-FFFF00000000}"/>
  </bookViews>
  <sheets>
    <sheet name="P3一般会計予算決算額" sheetId="5" r:id="rId1"/>
    <sheet name="P4図3一般会計決算額の構成 " sheetId="7" r:id="rId2"/>
    <sheet name="Sheet1" sheetId="19" state="hidden" r:id="rId3"/>
  </sheets>
  <definedNames>
    <definedName name="_xlnm.Print_Area" localSheetId="0">P3一般会計予算決算額!$A$1:$J$58</definedName>
    <definedName name="_xlnm.Print_Area" localSheetId="1">'P4図3一般会計決算額の構成 '!$A$1:$K$59</definedName>
    <definedName name="_xlnm.Print_Area" localSheetId="2">Sheet1!$A$1:$H$59</definedName>
    <definedName name="Z_864D1787_017E_46EC_87DD_133AB530B48B_.wvu.PrintArea" localSheetId="0" hidden="1">P3一般会計予算決算額!$A$1:$J$57</definedName>
    <definedName name="Z_864D1787_017E_46EC_87DD_133AB530B48B_.wvu.PrintArea" localSheetId="1" hidden="1">'P4図3一般会計決算額の構成 '!$A$1:$K$61</definedName>
    <definedName name="Z_864D1787_017E_46EC_87DD_133AB530B48B_.wvu.Rows" localSheetId="0" hidden="1">P3一般会計予算決算額!$56:$56</definedName>
  </definedNames>
  <calcPr calcId="191029"/>
  <customWorkbookViews>
    <customWorkbookView name="寝屋川市 - 個人用ビュー" guid="{864D1787-017E-46EC-87DD-133AB530B48B}" mergeInterval="0" personalView="1" maximized="1" xWindow="-8" yWindow="-8" windowWidth="1382" windowHeight="744" activeSheetId="7"/>
  </customWorkbookViews>
</workbook>
</file>

<file path=xl/calcChain.xml><?xml version="1.0" encoding="utf-8"?>
<calcChain xmlns="http://schemas.openxmlformats.org/spreadsheetml/2006/main">
  <c r="B20" i="19" l="1"/>
  <c r="J21" i="5" l="1"/>
  <c r="H21" i="5"/>
  <c r="G9" i="5"/>
  <c r="J24" i="5" l="1"/>
  <c r="H24" i="5"/>
  <c r="B23" i="19" l="1"/>
  <c r="B22" i="19"/>
  <c r="B40" i="19"/>
  <c r="B42" i="19"/>
  <c r="B41" i="19"/>
  <c r="B39" i="19"/>
  <c r="B38" i="19"/>
  <c r="B37" i="19"/>
  <c r="B36" i="19"/>
  <c r="B35" i="19"/>
  <c r="B34" i="19"/>
  <c r="B33" i="19"/>
  <c r="B32" i="19"/>
  <c r="B43" i="19" l="1"/>
  <c r="A14" i="19"/>
  <c r="G42" i="5" l="1"/>
  <c r="C42" i="5"/>
  <c r="I9" i="5"/>
  <c r="J10" i="5"/>
  <c r="G38" i="5"/>
  <c r="H38" i="5" s="1"/>
  <c r="I38" i="5" l="1"/>
  <c r="J38" i="5" s="1"/>
  <c r="B18" i="19"/>
  <c r="H34" i="5" l="1"/>
  <c r="B57" i="19" l="1"/>
  <c r="B56" i="19"/>
  <c r="B55" i="19"/>
  <c r="B54" i="19"/>
  <c r="B53" i="19"/>
  <c r="B52" i="19"/>
  <c r="B51" i="19"/>
  <c r="B50" i="19"/>
  <c r="B49" i="19"/>
  <c r="B48" i="19"/>
  <c r="B24" i="19"/>
  <c r="B21" i="19"/>
  <c r="F20" i="19"/>
  <c r="F19" i="19"/>
  <c r="B19" i="19"/>
  <c r="B58" i="19" l="1"/>
  <c r="C50" i="19" s="1"/>
  <c r="E21" i="19"/>
  <c r="J32" i="5"/>
  <c r="C55" i="19" l="1"/>
  <c r="C57" i="19"/>
  <c r="C51" i="19"/>
  <c r="C52" i="19"/>
  <c r="C54" i="19"/>
  <c r="C53" i="19"/>
  <c r="C56" i="19"/>
  <c r="C49" i="19"/>
  <c r="C48" i="19"/>
  <c r="I57" i="5"/>
  <c r="J57" i="5" s="1"/>
  <c r="J33" i="5"/>
  <c r="G57" i="5"/>
  <c r="H57" i="5" s="1"/>
  <c r="J45" i="5"/>
  <c r="J46" i="5"/>
  <c r="J47" i="5"/>
  <c r="J48" i="5"/>
  <c r="J49" i="5"/>
  <c r="J50" i="5"/>
  <c r="J51" i="5"/>
  <c r="J52" i="5"/>
  <c r="J53" i="5"/>
  <c r="J54" i="5"/>
  <c r="J55" i="5"/>
  <c r="J56" i="5"/>
  <c r="J44" i="5"/>
  <c r="J11" i="5"/>
  <c r="J12" i="5"/>
  <c r="J13" i="5"/>
  <c r="J14" i="5"/>
  <c r="J15" i="5"/>
  <c r="J16" i="5"/>
  <c r="J17" i="5"/>
  <c r="J18" i="5"/>
  <c r="J19" i="5"/>
  <c r="J20" i="5"/>
  <c r="J22" i="5"/>
  <c r="J23" i="5"/>
  <c r="J25" i="5"/>
  <c r="J26" i="5"/>
  <c r="J27" i="5"/>
  <c r="J28" i="5"/>
  <c r="J29" i="5"/>
  <c r="J30" i="5"/>
  <c r="J31" i="5"/>
  <c r="J34" i="5"/>
  <c r="J37" i="5"/>
  <c r="J35" i="5"/>
  <c r="J36" i="5"/>
  <c r="H10" i="5"/>
  <c r="H11" i="5"/>
  <c r="H12" i="5"/>
  <c r="H13" i="5"/>
  <c r="H14" i="5"/>
  <c r="H15" i="5"/>
  <c r="H16" i="5"/>
  <c r="H17" i="5"/>
  <c r="H18" i="5"/>
  <c r="H19" i="5"/>
  <c r="H20" i="5"/>
  <c r="H22" i="5"/>
  <c r="H23" i="5"/>
  <c r="H25" i="5"/>
  <c r="H26" i="5"/>
  <c r="H27" i="5"/>
  <c r="H28" i="5"/>
  <c r="H29" i="5"/>
  <c r="H30" i="5"/>
  <c r="H31" i="5"/>
  <c r="H32" i="5"/>
  <c r="H33" i="5"/>
  <c r="H37" i="5"/>
  <c r="H35" i="5"/>
  <c r="H36" i="5"/>
  <c r="H45" i="5"/>
  <c r="H46" i="5"/>
  <c r="H47" i="5"/>
  <c r="H48" i="5"/>
  <c r="H49" i="5"/>
  <c r="H50" i="5"/>
  <c r="H51" i="5"/>
  <c r="H52" i="5"/>
  <c r="H53" i="5"/>
  <c r="H54" i="5"/>
  <c r="H55" i="5"/>
  <c r="H56" i="5"/>
  <c r="H44" i="5"/>
  <c r="H9" i="5" l="1"/>
  <c r="C58" i="19"/>
  <c r="E18" i="19"/>
  <c r="B25" i="19"/>
  <c r="J9" i="5"/>
  <c r="C22" i="19" l="1"/>
  <c r="C21" i="19"/>
  <c r="B44" i="19"/>
  <c r="C20" i="19"/>
  <c r="E25" i="19"/>
  <c r="F21" i="19" s="1"/>
  <c r="C18" i="19"/>
  <c r="C24" i="19"/>
  <c r="C25" i="19"/>
  <c r="C23" i="19"/>
  <c r="C19" i="19"/>
  <c r="C33" i="19" l="1"/>
  <c r="C32" i="19"/>
  <c r="C43" i="19"/>
  <c r="F18" i="19"/>
  <c r="C39" i="19"/>
  <c r="C37" i="19"/>
  <c r="C38" i="19"/>
  <c r="C42" i="19"/>
  <c r="C36" i="19"/>
  <c r="C35" i="19"/>
  <c r="C40" i="19"/>
  <c r="C41" i="19"/>
  <c r="C34" i="19"/>
  <c r="F25" i="19"/>
  <c r="D42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寝屋川市</author>
  </authors>
  <commentList>
    <comment ref="F1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主要施策の成果に合わせる</t>
        </r>
      </text>
    </comment>
  </commentList>
</comments>
</file>

<file path=xl/sharedStrings.xml><?xml version="1.0" encoding="utf-8"?>
<sst xmlns="http://schemas.openxmlformats.org/spreadsheetml/2006/main" count="134" uniqueCount="112">
  <si>
    <t>計</t>
  </si>
  <si>
    <t xml:space="preserve"> 　決　算　額</t>
  </si>
  <si>
    <t>決　算　額</t>
    <phoneticPr fontId="2"/>
  </si>
  <si>
    <t>自主財源</t>
    <rPh sb="0" eb="2">
      <t>ジシュ</t>
    </rPh>
    <rPh sb="2" eb="4">
      <t>ザイゲン</t>
    </rPh>
    <phoneticPr fontId="2"/>
  </si>
  <si>
    <t>諸収入</t>
    <phoneticPr fontId="2"/>
  </si>
  <si>
    <t>分担金等</t>
    <rPh sb="3" eb="4">
      <t>トウ</t>
    </rPh>
    <phoneticPr fontId="2"/>
  </si>
  <si>
    <t>依存財源</t>
    <rPh sb="0" eb="2">
      <t>イゾン</t>
    </rPh>
    <rPh sb="2" eb="4">
      <t>ザイゲン</t>
    </rPh>
    <phoneticPr fontId="2"/>
  </si>
  <si>
    <t>地方譲与税等</t>
    <rPh sb="5" eb="6">
      <t>トウ</t>
    </rPh>
    <phoneticPr fontId="2"/>
  </si>
  <si>
    <t>計</t>
    <rPh sb="0" eb="1">
      <t>ケイ</t>
    </rPh>
    <phoneticPr fontId="2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</si>
  <si>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</si>
  <si>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</si>
  <si>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</si>
  <si>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</si>
  <si>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産業経済費</t>
    <phoneticPr fontId="2"/>
  </si>
  <si>
    <t>土木費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</si>
  <si>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</si>
  <si>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</si>
  <si>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</si>
  <si>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</si>
  <si>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</si>
  <si>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予備費</t>
    <phoneticPr fontId="2"/>
  </si>
  <si>
    <t>市税</t>
    <phoneticPr fontId="2"/>
  </si>
  <si>
    <t>固定資産税</t>
    <phoneticPr fontId="2"/>
  </si>
  <si>
    <t>軽自動車税</t>
    <phoneticPr fontId="2"/>
  </si>
  <si>
    <t>地方譲与税</t>
    <phoneticPr fontId="2"/>
  </si>
  <si>
    <t>利子割交付金</t>
    <phoneticPr fontId="2"/>
  </si>
  <si>
    <t>地方消費税交付金</t>
    <phoneticPr fontId="2"/>
  </si>
  <si>
    <t>自動車取得税交付金</t>
    <phoneticPr fontId="2"/>
  </si>
  <si>
    <t>地方特例交付金</t>
    <phoneticPr fontId="2"/>
  </si>
  <si>
    <t>地方交付税</t>
    <phoneticPr fontId="2"/>
  </si>
  <si>
    <t>交通安全対策特別交付金</t>
    <phoneticPr fontId="2"/>
  </si>
  <si>
    <t>分担金及び負担金</t>
    <phoneticPr fontId="2"/>
  </si>
  <si>
    <t>使用料及び手数料</t>
    <phoneticPr fontId="2"/>
  </si>
  <si>
    <t>国庫支出金</t>
    <phoneticPr fontId="2"/>
  </si>
  <si>
    <t>府支出金</t>
    <phoneticPr fontId="2"/>
  </si>
  <si>
    <t>財産収入</t>
    <phoneticPr fontId="2"/>
  </si>
  <si>
    <t>繰入金</t>
    <phoneticPr fontId="2"/>
  </si>
  <si>
    <t>繰越金</t>
    <phoneticPr fontId="2"/>
  </si>
  <si>
    <t>諸収入</t>
    <phoneticPr fontId="2"/>
  </si>
  <si>
    <t>市債</t>
    <phoneticPr fontId="2"/>
  </si>
  <si>
    <t>予　算　額</t>
    <phoneticPr fontId="2"/>
  </si>
  <si>
    <t xml:space="preserve">市民税 </t>
    <phoneticPr fontId="2"/>
  </si>
  <si>
    <t xml:space="preserve">特別土地保有税 </t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</si>
  <si>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</si>
  <si>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</si>
  <si>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款　　　別</t>
    <phoneticPr fontId="2"/>
  </si>
  <si>
    <t>寄附金</t>
    <rPh sb="0" eb="2">
      <t>キフ</t>
    </rPh>
    <phoneticPr fontId="2"/>
  </si>
  <si>
    <t>市たばこ税</t>
    <rPh sb="0" eb="1">
      <t>シ</t>
    </rPh>
    <phoneticPr fontId="2"/>
  </si>
  <si>
    <t xml:space="preserve">入湯税 </t>
    <rPh sb="0" eb="1">
      <t>ニュウ</t>
    </rPh>
    <rPh sb="1" eb="2">
      <t>ユ</t>
    </rPh>
    <phoneticPr fontId="2"/>
  </si>
  <si>
    <t>都市計画税</t>
    <rPh sb="0" eb="1">
      <t>ト</t>
    </rPh>
    <rPh sb="1" eb="2">
      <t>シ</t>
    </rPh>
    <rPh sb="2" eb="4">
      <t>ケイカク</t>
    </rPh>
    <phoneticPr fontId="2"/>
  </si>
  <si>
    <t>（単位：千円、％）</t>
    <rPh sb="1" eb="3">
      <t>タンイ</t>
    </rPh>
    <rPh sb="4" eb="6">
      <t>センエン</t>
    </rPh>
    <phoneticPr fontId="2"/>
  </si>
  <si>
    <t>款 別</t>
    <phoneticPr fontId="2"/>
  </si>
  <si>
    <t>決　算　額</t>
    <phoneticPr fontId="2"/>
  </si>
  <si>
    <t>構成比</t>
    <phoneticPr fontId="2"/>
  </si>
  <si>
    <t>市税</t>
    <phoneticPr fontId="2"/>
  </si>
  <si>
    <t>府支出金</t>
    <phoneticPr fontId="2"/>
  </si>
  <si>
    <t>地方交付税</t>
    <phoneticPr fontId="2"/>
  </si>
  <si>
    <t>国庫支出金</t>
    <phoneticPr fontId="2"/>
  </si>
  <si>
    <t>款　別</t>
    <phoneticPr fontId="2"/>
  </si>
  <si>
    <t>構成比</t>
    <phoneticPr fontId="2"/>
  </si>
  <si>
    <t>繰上充用金</t>
    <rPh sb="0" eb="2">
      <t>クリア</t>
    </rPh>
    <rPh sb="2" eb="4">
      <t>ジュウヨウ</t>
    </rPh>
    <rPh sb="4" eb="5">
      <t>キン</t>
    </rPh>
    <phoneticPr fontId="2"/>
  </si>
  <si>
    <t>議会費</t>
  </si>
  <si>
    <t>総務費</t>
  </si>
  <si>
    <t>民生費</t>
  </si>
  <si>
    <t>衛生費</t>
  </si>
  <si>
    <t>産業経済費</t>
  </si>
  <si>
    <t>土木費</t>
  </si>
  <si>
    <t>消防費</t>
  </si>
  <si>
    <t>教育費</t>
  </si>
  <si>
    <t>公債費</t>
  </si>
  <si>
    <t>諸支出金</t>
  </si>
  <si>
    <t>（注）円グラフの項目等の数値は、直接入力する（％は自動的に表示される）</t>
    <rPh sb="1" eb="2">
      <t>チュウ</t>
    </rPh>
    <rPh sb="3" eb="4">
      <t>エン</t>
    </rPh>
    <rPh sb="8" eb="10">
      <t>コウモク</t>
    </rPh>
    <rPh sb="10" eb="11">
      <t>トウ</t>
    </rPh>
    <rPh sb="12" eb="14">
      <t>スウチ</t>
    </rPh>
    <rPh sb="16" eb="18">
      <t>チョクセツ</t>
    </rPh>
    <rPh sb="18" eb="20">
      <t>ニュウリョク</t>
    </rPh>
    <rPh sb="25" eb="28">
      <t>ジドウテキ</t>
    </rPh>
    <rPh sb="29" eb="31">
      <t>ヒョウジ</t>
    </rPh>
    <phoneticPr fontId="2"/>
  </si>
  <si>
    <t>（注）円グラフの項目等の数値・％は直接入力する</t>
    <rPh sb="1" eb="2">
      <t>チュウ</t>
    </rPh>
    <rPh sb="3" eb="4">
      <t>エン</t>
    </rPh>
    <rPh sb="8" eb="10">
      <t>コウモク</t>
    </rPh>
    <rPh sb="10" eb="11">
      <t>トウ</t>
    </rPh>
    <rPh sb="12" eb="14">
      <t>スウチ</t>
    </rPh>
    <rPh sb="17" eb="19">
      <t>チョクセツ</t>
    </rPh>
    <rPh sb="19" eb="21">
      <t>ニュウリョク</t>
    </rPh>
    <phoneticPr fontId="2"/>
  </si>
  <si>
    <t>☆記入方法</t>
    <rPh sb="1" eb="3">
      <t>キニュウ</t>
    </rPh>
    <rPh sb="3" eb="5">
      <t>ホウホウ</t>
    </rPh>
    <phoneticPr fontId="2"/>
  </si>
  <si>
    <t>構成比はデータの調整をする必要があるので注意する。</t>
    <rPh sb="0" eb="3">
      <t>コウセイヒ</t>
    </rPh>
    <rPh sb="8" eb="10">
      <t>チョウセイ</t>
    </rPh>
    <rPh sb="13" eb="15">
      <t>ヒツヨウ</t>
    </rPh>
    <rPh sb="20" eb="22">
      <t>チュウイ</t>
    </rPh>
    <phoneticPr fontId="2"/>
  </si>
  <si>
    <t>円グラフのデータ（歳入・歳出）の数値は値をひっぱってくるので、記入は不要だが、</t>
    <rPh sb="0" eb="1">
      <t>エン</t>
    </rPh>
    <rPh sb="9" eb="11">
      <t>サイニュウ</t>
    </rPh>
    <rPh sb="12" eb="14">
      <t>サイシュツ</t>
    </rPh>
    <rPh sb="16" eb="18">
      <t>スウチ</t>
    </rPh>
    <rPh sb="19" eb="20">
      <t>アタイ</t>
    </rPh>
    <rPh sb="31" eb="33">
      <t>キニュウ</t>
    </rPh>
    <rPh sb="34" eb="36">
      <t>フヨウ</t>
    </rPh>
    <phoneticPr fontId="2"/>
  </si>
  <si>
    <t>歳入のグラフは自動的に作成されるが、項目名・数値・％は直接入力すること。</t>
    <rPh sb="0" eb="2">
      <t>サイニュウ</t>
    </rPh>
    <rPh sb="7" eb="10">
      <t>ジドウテキ</t>
    </rPh>
    <rPh sb="11" eb="13">
      <t>サクセイ</t>
    </rPh>
    <rPh sb="18" eb="20">
      <t>コウモク</t>
    </rPh>
    <rPh sb="20" eb="21">
      <t>メイ</t>
    </rPh>
    <rPh sb="22" eb="24">
      <t>スウチ</t>
    </rPh>
    <rPh sb="27" eb="29">
      <t>チョクセツ</t>
    </rPh>
    <rPh sb="29" eb="31">
      <t>ニュウリョク</t>
    </rPh>
    <phoneticPr fontId="2"/>
  </si>
  <si>
    <t>歳出のグラフも自動的に作成されるが、数値・％は直接入力すること（項目名は自動的にでる）。</t>
    <rPh sb="0" eb="2">
      <t>サイシュツ</t>
    </rPh>
    <rPh sb="7" eb="10">
      <t>ジドウテキ</t>
    </rPh>
    <rPh sb="11" eb="13">
      <t>サクセイ</t>
    </rPh>
    <rPh sb="18" eb="20">
      <t>スウチ</t>
    </rPh>
    <rPh sb="23" eb="25">
      <t>チョクセツ</t>
    </rPh>
    <rPh sb="25" eb="27">
      <t>ニュウリョク</t>
    </rPh>
    <rPh sb="32" eb="34">
      <t>コウモク</t>
    </rPh>
    <rPh sb="34" eb="35">
      <t>メイ</t>
    </rPh>
    <rPh sb="36" eb="39">
      <t>ジドウテキ</t>
    </rPh>
    <phoneticPr fontId="2"/>
  </si>
  <si>
    <t>歳入円グラフ用データ（入力不要、構成比は調整が必要な場合があるので注意）</t>
    <rPh sb="0" eb="2">
      <t>サイニュウ</t>
    </rPh>
    <rPh sb="2" eb="3">
      <t>エン</t>
    </rPh>
    <rPh sb="6" eb="7">
      <t>ヨウ</t>
    </rPh>
    <rPh sb="11" eb="13">
      <t>ニュウリョク</t>
    </rPh>
    <rPh sb="13" eb="15">
      <t>フヨウ</t>
    </rPh>
    <rPh sb="16" eb="19">
      <t>コウセイヒ</t>
    </rPh>
    <rPh sb="20" eb="22">
      <t>チョウセイ</t>
    </rPh>
    <rPh sb="23" eb="25">
      <t>ヒツヨウ</t>
    </rPh>
    <rPh sb="26" eb="28">
      <t>バアイ</t>
    </rPh>
    <rPh sb="33" eb="35">
      <t>チュウイ</t>
    </rPh>
    <phoneticPr fontId="2"/>
  </si>
  <si>
    <t>歳出円グラフ用データ（入力不要、構成比は調整が必要な場合があるので注意）</t>
    <rPh sb="0" eb="2">
      <t>サイシュツ</t>
    </rPh>
    <rPh sb="2" eb="3">
      <t>エン</t>
    </rPh>
    <rPh sb="6" eb="7">
      <t>ヨウ</t>
    </rPh>
    <phoneticPr fontId="2"/>
  </si>
  <si>
    <t>前年度比</t>
    <rPh sb="0" eb="4">
      <t>ゼンネンドヒ</t>
    </rPh>
    <phoneticPr fontId="2"/>
  </si>
  <si>
    <t>決　算　額</t>
    <phoneticPr fontId="2"/>
  </si>
  <si>
    <t>予　算　額</t>
    <phoneticPr fontId="2"/>
  </si>
  <si>
    <t>１　一般会計予算額及び決算額</t>
    <rPh sb="8" eb="9">
      <t>ガク</t>
    </rPh>
    <phoneticPr fontId="2"/>
  </si>
  <si>
    <r>
      <t>Ⅱ</t>
    </r>
    <r>
      <rPr>
        <b/>
        <u/>
        <sz val="18"/>
        <rFont val="ＭＳ ゴシック"/>
        <family val="3"/>
        <charset val="128"/>
      </rPr>
      <t>　市の財政</t>
    </r>
    <rPh sb="2" eb="3">
      <t>シ</t>
    </rPh>
    <rPh sb="4" eb="6">
      <t>ザイセイ</t>
    </rPh>
    <phoneticPr fontId="6"/>
  </si>
  <si>
    <t>予　算　額</t>
  </si>
  <si>
    <t>決　算　額</t>
  </si>
  <si>
    <t>環境性能割交付金</t>
    <rPh sb="0" eb="2">
      <t>カンキョウ</t>
    </rPh>
    <rPh sb="2" eb="4">
      <t>セイノウ</t>
    </rPh>
    <rPh sb="4" eb="5">
      <t>ワ</t>
    </rPh>
    <phoneticPr fontId="2"/>
  </si>
  <si>
    <t>※【市税】データの調整のため（構成比の合計を100にするため)、</t>
    <rPh sb="2" eb="4">
      <t>シゼイ</t>
    </rPh>
    <rPh sb="9" eb="11">
      <t>チョウセイ</t>
    </rPh>
    <rPh sb="15" eb="17">
      <t>コウセイ</t>
    </rPh>
    <rPh sb="17" eb="18">
      <t>ヒ</t>
    </rPh>
    <rPh sb="19" eb="21">
      <t>ゴウケイ</t>
    </rPh>
    <phoneticPr fontId="2"/>
  </si>
  <si>
    <t>　式を削除して直接データを入力している</t>
    <phoneticPr fontId="18"/>
  </si>
  <si>
    <t>（１）　歳入</t>
    <rPh sb="4" eb="6">
      <t>サイニュウ</t>
    </rPh>
    <phoneticPr fontId="2"/>
  </si>
  <si>
    <t>（２）　歳出</t>
    <rPh sb="4" eb="6">
      <t>サイシュツ</t>
    </rPh>
    <phoneticPr fontId="2"/>
  </si>
  <si>
    <t>法人事業税交付金</t>
    <rPh sb="0" eb="5">
      <t>ホウジンジギョウゼイ</t>
    </rPh>
    <phoneticPr fontId="2"/>
  </si>
  <si>
    <t>構成比</t>
  </si>
  <si>
    <t>種類</t>
    <rPh sb="0" eb="2">
      <t>シュルイ</t>
    </rPh>
    <phoneticPr fontId="18"/>
  </si>
  <si>
    <t>利子割交付金</t>
  </si>
  <si>
    <t>地方消費税交付金</t>
  </si>
  <si>
    <t>自動車取得税交付金</t>
  </si>
  <si>
    <t>地方特例交付金</t>
  </si>
  <si>
    <t>交通安全対策特別交付金</t>
  </si>
  <si>
    <t>市債</t>
  </si>
  <si>
    <t>計</t>
    <rPh sb="0" eb="1">
      <t>ケイ</t>
    </rPh>
    <phoneticPr fontId="18"/>
  </si>
  <si>
    <t>地方譲与税</t>
    <phoneticPr fontId="18"/>
  </si>
  <si>
    <t>歳入（地方譲与税等）内訳</t>
    <rPh sb="0" eb="2">
      <t>サイニュウ</t>
    </rPh>
    <rPh sb="3" eb="5">
      <t>チホウ</t>
    </rPh>
    <rPh sb="5" eb="7">
      <t>ジョウヨ</t>
    </rPh>
    <rPh sb="7" eb="8">
      <t>ゼイ</t>
    </rPh>
    <rPh sb="8" eb="9">
      <t>トウ</t>
    </rPh>
    <rPh sb="10" eb="12">
      <t>ウチワケ</t>
    </rPh>
    <phoneticPr fontId="18"/>
  </si>
  <si>
    <t>全合計</t>
    <rPh sb="0" eb="3">
      <t>ゼンゴウケイ</t>
    </rPh>
    <phoneticPr fontId="18"/>
  </si>
  <si>
    <t>※データの調整が必要な場合（構成比の合計を100にするため)、</t>
    <rPh sb="5" eb="7">
      <t>チョウセイ</t>
    </rPh>
    <rPh sb="8" eb="10">
      <t>ヒツヨウ</t>
    </rPh>
    <rPh sb="11" eb="13">
      <t>バアイ</t>
    </rPh>
    <rPh sb="14" eb="16">
      <t>コウセイ</t>
    </rPh>
    <rPh sb="16" eb="17">
      <t>ヒ</t>
    </rPh>
    <rPh sb="18" eb="20">
      <t>ゴウケイ</t>
    </rPh>
    <phoneticPr fontId="2"/>
  </si>
  <si>
    <t>合計確認用</t>
    <rPh sb="0" eb="5">
      <t>ゴウケイカクニンヨウ</t>
    </rPh>
    <phoneticPr fontId="18"/>
  </si>
  <si>
    <t>　数式に＋0.1するなどして調整する</t>
    <rPh sb="1" eb="3">
      <t>スウシキ</t>
    </rPh>
    <rPh sb="14" eb="16">
      <t>チョウセイ</t>
    </rPh>
    <phoneticPr fontId="18"/>
  </si>
  <si>
    <t>令和３年度</t>
    <rPh sb="0" eb="2">
      <t>レイワ</t>
    </rPh>
    <rPh sb="3" eb="5">
      <t>ネンド</t>
    </rPh>
    <phoneticPr fontId="2"/>
  </si>
  <si>
    <t>令和４年度</t>
    <rPh sb="0" eb="1">
      <t>レイ</t>
    </rPh>
    <rPh sb="1" eb="2">
      <t>ワ</t>
    </rPh>
    <rPh sb="3" eb="5">
      <t>ネンド</t>
    </rPh>
    <phoneticPr fontId="2"/>
  </si>
  <si>
    <t>←構成比を主要な施策の成果に合わせるため調整（-0.1）</t>
    <rPh sb="1" eb="4">
      <t>コウセイヒ</t>
    </rPh>
    <rPh sb="5" eb="7">
      <t>シュヨウ</t>
    </rPh>
    <rPh sb="8" eb="10">
      <t>シサク</t>
    </rPh>
    <rPh sb="11" eb="13">
      <t>セイカ</t>
    </rPh>
    <rPh sb="14" eb="15">
      <t>ア</t>
    </rPh>
    <rPh sb="20" eb="22">
      <t>チョウセイ</t>
    </rPh>
    <phoneticPr fontId="18"/>
  </si>
  <si>
    <t>]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</si>
</sst>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[Red]\(#,##0\)"/>
    <numFmt numFmtId="177" formatCode="#,##0.0_ "/>
    <numFmt numFmtId="178" formatCode="#,##0.0_);[Red]\(#,##0.0\)"/>
    <numFmt numFmtId="179" formatCode="#,##0.0;&quot;△ &quot;#,##0.0"/>
    <numFmt numFmtId="180" formatCode="#,##0;&quot;△ &quot;#,##0"/>
    <numFmt numFmtId="181" formatCode="0.0;&quot;△ &quot;0.0"/>
    <numFmt numFmtId="182" formatCode="0.0_ "/>
    <numFmt numFmtId="183" formatCode="0.00_ "/>
    <numFmt numFmtId="184" formatCode="0.000_ "/>
    <numFmt numFmtId="185" formatCode="#,##0_ "/>
  </numFmts>
  <fonts count="22" x14ac:knownFonts="1">
    <font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b/>
      <u/>
      <sz val="18"/>
      <name val="ＭＳ 明朝"/>
      <family val="1"/>
      <charset val="128"/>
    </font>
    <font>
      <b/>
      <u/>
      <sz val="1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.5"/>
      <color indexed="10"/>
      <name val="ＭＳ ゴシック"/>
      <family val="3"/>
      <charset val="128"/>
    </font>
    <font>
      <sz val="10.5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3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38" fontId="19" fillId="0" borderId="0" applyFont="0" applyFill="0" applyBorder="0" applyAlignment="0" applyProtection="0">
      <alignment vertical="center"/>
    </xf>
  </cellStyleXfs>
  <cellXfs count="217">
    <xf numFmtId="0" fontId="0" fillId="0" borderId="0" xfId="0"/>
    <xf numFmtId="0" fontId="3" fillId="0" borderId="0" xfId="1" applyFont="1"/>
    <xf numFmtId="0" fontId="4" fillId="0" borderId="0" xfId="1" applyFont="1" applyFill="1" applyBorder="1" applyAlignment="1" applyProtection="1"/>
    <xf numFmtId="0" fontId="4" fillId="0" borderId="1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distributed" vertical="center"/>
    </xf>
    <xf numFmtId="0" fontId="4" fillId="0" borderId="1" xfId="1" applyFont="1" applyFill="1" applyBorder="1" applyAlignment="1" applyProtection="1">
      <alignment horizontal="distributed" vertical="center"/>
    </xf>
    <xf numFmtId="176" fontId="4" fillId="0" borderId="6" xfId="1" quotePrefix="1" applyNumberFormat="1" applyFont="1" applyFill="1" applyBorder="1" applyAlignment="1" applyProtection="1"/>
    <xf numFmtId="177" fontId="4" fillId="0" borderId="7" xfId="1" quotePrefix="1" applyNumberFormat="1" applyFont="1" applyFill="1" applyBorder="1" applyAlignment="1" applyProtection="1"/>
    <xf numFmtId="0" fontId="4" fillId="0" borderId="0" xfId="1" applyFont="1" applyFill="1" applyBorder="1" applyAlignment="1" applyProtection="1">
      <alignment horizontal="center" vertical="center"/>
    </xf>
    <xf numFmtId="177" fontId="4" fillId="0" borderId="0" xfId="1" quotePrefix="1" applyNumberFormat="1" applyFont="1" applyFill="1" applyBorder="1" applyAlignment="1" applyProtection="1"/>
    <xf numFmtId="0" fontId="3" fillId="0" borderId="9" xfId="1" applyFont="1" applyBorder="1"/>
    <xf numFmtId="176" fontId="3" fillId="0" borderId="5" xfId="1" applyNumberFormat="1" applyFont="1" applyBorder="1"/>
    <xf numFmtId="0" fontId="3" fillId="0" borderId="11" xfId="1" applyFont="1" applyBorder="1"/>
    <xf numFmtId="176" fontId="3" fillId="0" borderId="6" xfId="1" applyNumberFormat="1" applyFont="1" applyBorder="1"/>
    <xf numFmtId="178" fontId="3" fillId="0" borderId="12" xfId="1" applyNumberFormat="1" applyFont="1" applyBorder="1"/>
    <xf numFmtId="0" fontId="3" fillId="0" borderId="0" xfId="2" applyFont="1"/>
    <xf numFmtId="0" fontId="4" fillId="0" borderId="0" xfId="2" applyFont="1" applyFill="1" applyBorder="1" applyAlignment="1" applyProtection="1"/>
    <xf numFmtId="176" fontId="4" fillId="2" borderId="5" xfId="1" quotePrefix="1" applyNumberFormat="1" applyFont="1" applyFill="1" applyBorder="1" applyAlignment="1" applyProtection="1"/>
    <xf numFmtId="178" fontId="3" fillId="0" borderId="10" xfId="1" applyNumberFormat="1" applyFont="1" applyFill="1" applyBorder="1"/>
    <xf numFmtId="0" fontId="5" fillId="0" borderId="0" xfId="2" applyFont="1" applyFill="1" applyBorder="1" applyAlignment="1" applyProtection="1"/>
    <xf numFmtId="0" fontId="7" fillId="0" borderId="0" xfId="3" applyFont="1"/>
    <xf numFmtId="177" fontId="10" fillId="0" borderId="0" xfId="1" quotePrefix="1" applyNumberFormat="1" applyFont="1" applyFill="1" applyBorder="1" applyAlignment="1" applyProtection="1"/>
    <xf numFmtId="177" fontId="10" fillId="0" borderId="0" xfId="1" quotePrefix="1" applyNumberFormat="1" applyFont="1" applyFill="1" applyBorder="1" applyAlignment="1" applyProtection="1">
      <alignment vertical="center"/>
    </xf>
    <xf numFmtId="0" fontId="4" fillId="0" borderId="0" xfId="1" quotePrefix="1" applyFont="1" applyFill="1" applyBorder="1" applyAlignment="1" applyProtection="1">
      <alignment vertical="center"/>
    </xf>
    <xf numFmtId="177" fontId="4" fillId="0" borderId="0" xfId="1" quotePrefix="1" applyNumberFormat="1" applyFont="1" applyFill="1" applyBorder="1" applyAlignment="1" applyProtection="1">
      <alignment vertical="center"/>
    </xf>
    <xf numFmtId="177" fontId="4" fillId="0" borderId="2" xfId="1" quotePrefix="1" applyNumberFormat="1" applyFont="1" applyFill="1" applyBorder="1" applyAlignment="1" applyProtection="1"/>
    <xf numFmtId="177" fontId="4" fillId="0" borderId="5" xfId="1" quotePrefix="1" applyNumberFormat="1" applyFont="1" applyFill="1" applyBorder="1" applyAlignment="1" applyProtection="1"/>
    <xf numFmtId="177" fontId="4" fillId="0" borderId="8" xfId="1" quotePrefix="1" applyNumberFormat="1" applyFont="1" applyFill="1" applyBorder="1" applyAlignment="1" applyProtection="1"/>
    <xf numFmtId="177" fontId="9" fillId="0" borderId="0" xfId="1" applyNumberFormat="1" applyFont="1" applyFill="1" applyBorder="1" applyAlignment="1" applyProtection="1"/>
    <xf numFmtId="0" fontId="4" fillId="0" borderId="6" xfId="1" quotePrefix="1" applyFont="1" applyFill="1" applyBorder="1" applyAlignment="1" applyProtection="1">
      <alignment vertical="center"/>
    </xf>
    <xf numFmtId="0" fontId="4" fillId="0" borderId="7" xfId="1" applyFont="1" applyFill="1" applyBorder="1" applyAlignment="1" applyProtection="1">
      <alignment horizontal="center" vertical="center"/>
    </xf>
    <xf numFmtId="0" fontId="11" fillId="0" borderId="0" xfId="2" applyFont="1"/>
    <xf numFmtId="176" fontId="4" fillId="0" borderId="0" xfId="2" applyNumberFormat="1" applyFont="1" applyFill="1" applyBorder="1" applyAlignment="1" applyProtection="1"/>
    <xf numFmtId="0" fontId="12" fillId="0" borderId="0" xfId="1" applyFont="1" applyFill="1" applyBorder="1" applyAlignment="1" applyProtection="1"/>
    <xf numFmtId="176" fontId="4" fillId="3" borderId="5" xfId="1" applyNumberFormat="1" applyFont="1" applyFill="1" applyBorder="1" applyAlignment="1" applyProtection="1"/>
    <xf numFmtId="176" fontId="4" fillId="4" borderId="2" xfId="1" quotePrefix="1" applyNumberFormat="1" applyFont="1" applyFill="1" applyBorder="1" applyAlignment="1" applyProtection="1"/>
    <xf numFmtId="176" fontId="4" fillId="5" borderId="5" xfId="1" quotePrefix="1" applyNumberFormat="1" applyFont="1" applyFill="1" applyBorder="1" applyAlignment="1" applyProtection="1"/>
    <xf numFmtId="176" fontId="4" fillId="6" borderId="5" xfId="1" applyNumberFormat="1" applyFont="1" applyFill="1" applyBorder="1" applyAlignment="1" applyProtection="1"/>
    <xf numFmtId="176" fontId="4" fillId="7" borderId="5" xfId="1" quotePrefix="1" applyNumberFormat="1" applyFont="1" applyFill="1" applyBorder="1" applyAlignment="1" applyProtection="1"/>
    <xf numFmtId="176" fontId="4" fillId="8" borderId="5" xfId="1" applyNumberFormat="1" applyFont="1" applyFill="1" applyBorder="1" applyAlignment="1" applyProtection="1"/>
    <xf numFmtId="0" fontId="13" fillId="0" borderId="0" xfId="1" applyFont="1" applyFill="1" applyBorder="1" applyAlignment="1" applyProtection="1"/>
    <xf numFmtId="176" fontId="3" fillId="0" borderId="0" xfId="2" applyNumberFormat="1" applyFont="1"/>
    <xf numFmtId="0" fontId="14" fillId="0" borderId="0" xfId="2" applyFont="1"/>
    <xf numFmtId="0" fontId="14" fillId="0" borderId="0" xfId="1" applyFont="1"/>
    <xf numFmtId="0" fontId="14" fillId="0" borderId="0" xfId="2" applyFont="1" applyFill="1" applyBorder="1" applyAlignment="1" applyProtection="1"/>
    <xf numFmtId="181" fontId="4" fillId="0" borderId="0" xfId="2" applyNumberFormat="1" applyFont="1" applyFill="1" applyBorder="1" applyAlignment="1" applyProtection="1"/>
    <xf numFmtId="0" fontId="15" fillId="0" borderId="30" xfId="2" applyFont="1" applyFill="1" applyBorder="1" applyAlignment="1" applyProtection="1">
      <alignment horizontal="center" vertical="center"/>
    </xf>
    <xf numFmtId="0" fontId="15" fillId="0" borderId="31" xfId="2" applyFont="1" applyFill="1" applyBorder="1" applyAlignment="1" applyProtection="1">
      <alignment horizontal="center" vertical="center"/>
    </xf>
    <xf numFmtId="0" fontId="15" fillId="0" borderId="22" xfId="2" applyFont="1" applyFill="1" applyBorder="1" applyAlignment="1" applyProtection="1">
      <alignment horizontal="center" vertical="center"/>
    </xf>
    <xf numFmtId="0" fontId="11" fillId="0" borderId="0" xfId="2" applyFont="1" applyAlignment="1">
      <alignment horizontal="left"/>
    </xf>
    <xf numFmtId="0" fontId="16" fillId="0" borderId="0" xfId="0" applyFont="1"/>
    <xf numFmtId="0" fontId="17" fillId="0" borderId="0" xfId="2" applyFont="1" applyAlignment="1">
      <alignment horizontal="left"/>
    </xf>
    <xf numFmtId="0" fontId="17" fillId="0" borderId="0" xfId="2" applyFont="1"/>
    <xf numFmtId="0" fontId="3" fillId="0" borderId="63" xfId="2" applyFont="1" applyBorder="1"/>
    <xf numFmtId="0" fontId="4" fillId="0" borderId="15" xfId="2" quotePrefix="1" applyFont="1" applyFill="1" applyBorder="1" applyAlignment="1" applyProtection="1">
      <alignment horizontal="distributed" vertical="center"/>
    </xf>
    <xf numFmtId="0" fontId="4" fillId="0" borderId="15" xfId="2" applyFont="1" applyFill="1" applyBorder="1" applyAlignment="1" applyProtection="1">
      <alignment horizontal="right" vertical="center"/>
    </xf>
    <xf numFmtId="0" fontId="3" fillId="0" borderId="15" xfId="2" applyFont="1" applyBorder="1"/>
    <xf numFmtId="0" fontId="4" fillId="0" borderId="29" xfId="2" applyFont="1" applyFill="1" applyBorder="1" applyAlignment="1" applyProtection="1">
      <alignment horizontal="distributed" vertical="center"/>
    </xf>
    <xf numFmtId="0" fontId="4" fillId="0" borderId="58" xfId="2" quotePrefix="1" applyFont="1" applyFill="1" applyBorder="1" applyAlignment="1" applyProtection="1">
      <alignment horizontal="distributed" vertical="center"/>
    </xf>
    <xf numFmtId="180" fontId="4" fillId="0" borderId="32" xfId="2" quotePrefix="1" applyNumberFormat="1" applyFont="1" applyFill="1" applyBorder="1" applyAlignment="1" applyProtection="1"/>
    <xf numFmtId="179" fontId="4" fillId="0" borderId="20" xfId="2" quotePrefix="1" applyNumberFormat="1" applyFont="1" applyFill="1" applyBorder="1" applyAlignment="1" applyProtection="1"/>
    <xf numFmtId="180" fontId="4" fillId="0" borderId="36" xfId="2" quotePrefix="1" applyNumberFormat="1" applyFont="1" applyFill="1" applyBorder="1" applyAlignment="1" applyProtection="1"/>
    <xf numFmtId="179" fontId="4" fillId="0" borderId="36" xfId="2" quotePrefix="1" applyNumberFormat="1" applyFont="1" applyFill="1" applyBorder="1" applyAlignment="1" applyProtection="1"/>
    <xf numFmtId="180" fontId="4" fillId="0" borderId="33" xfId="2" quotePrefix="1" applyNumberFormat="1" applyFont="1" applyFill="1" applyBorder="1" applyAlignment="1" applyProtection="1"/>
    <xf numFmtId="180" fontId="4" fillId="0" borderId="35" xfId="2" quotePrefix="1" applyNumberFormat="1" applyFont="1" applyFill="1" applyBorder="1" applyAlignment="1" applyProtection="1"/>
    <xf numFmtId="179" fontId="4" fillId="0" borderId="35" xfId="2" quotePrefix="1" applyNumberFormat="1" applyFont="1" applyFill="1" applyBorder="1" applyAlignment="1" applyProtection="1"/>
    <xf numFmtId="179" fontId="4" fillId="0" borderId="37" xfId="2" quotePrefix="1" applyNumberFormat="1" applyFont="1" applyFill="1" applyBorder="1" applyAlignment="1" applyProtection="1"/>
    <xf numFmtId="180" fontId="4" fillId="0" borderId="54" xfId="2" quotePrefix="1" applyNumberFormat="1" applyFont="1" applyFill="1" applyBorder="1" applyAlignment="1" applyProtection="1"/>
    <xf numFmtId="179" fontId="4" fillId="0" borderId="56" xfId="2" quotePrefix="1" applyNumberFormat="1" applyFont="1" applyFill="1" applyBorder="1" applyAlignment="1" applyProtection="1"/>
    <xf numFmtId="180" fontId="4" fillId="0" borderId="57" xfId="2" quotePrefix="1" applyNumberFormat="1" applyFont="1" applyFill="1" applyBorder="1" applyAlignment="1" applyProtection="1"/>
    <xf numFmtId="179" fontId="4" fillId="0" borderId="57" xfId="2" quotePrefix="1" applyNumberFormat="1" applyFont="1" applyFill="1" applyBorder="1" applyAlignment="1" applyProtection="1"/>
    <xf numFmtId="180" fontId="4" fillId="0" borderId="58" xfId="2" quotePrefix="1" applyNumberFormat="1" applyFont="1" applyFill="1" applyBorder="1" applyAlignment="1" applyProtection="1"/>
    <xf numFmtId="179" fontId="4" fillId="0" borderId="60" xfId="2" quotePrefix="1" applyNumberFormat="1" applyFont="1" applyFill="1" applyBorder="1" applyAlignment="1" applyProtection="1"/>
    <xf numFmtId="180" fontId="4" fillId="0" borderId="61" xfId="2" quotePrefix="1" applyNumberFormat="1" applyFont="1" applyFill="1" applyBorder="1" applyAlignment="1" applyProtection="1"/>
    <xf numFmtId="179" fontId="4" fillId="0" borderId="61" xfId="2" quotePrefix="1" applyNumberFormat="1" applyFont="1" applyFill="1" applyBorder="1" applyAlignment="1" applyProtection="1">
      <alignment horizontal="right"/>
    </xf>
    <xf numFmtId="180" fontId="4" fillId="0" borderId="30" xfId="2" quotePrefix="1" applyNumberFormat="1" applyFont="1" applyFill="1" applyBorder="1" applyAlignment="1" applyProtection="1">
      <alignment vertical="center"/>
    </xf>
    <xf numFmtId="179" fontId="4" fillId="0" borderId="31" xfId="2" quotePrefix="1" applyNumberFormat="1" applyFont="1" applyFill="1" applyBorder="1" applyAlignment="1" applyProtection="1">
      <alignment vertical="center"/>
    </xf>
    <xf numFmtId="180" fontId="4" fillId="0" borderId="22" xfId="2" quotePrefix="1" applyNumberFormat="1" applyFont="1" applyFill="1" applyBorder="1" applyAlignment="1" applyProtection="1">
      <alignment vertical="center"/>
    </xf>
    <xf numFmtId="179" fontId="4" fillId="0" borderId="22" xfId="2" quotePrefix="1" applyNumberFormat="1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/>
    <xf numFmtId="180" fontId="4" fillId="0" borderId="33" xfId="2" quotePrefix="1" applyNumberFormat="1" applyFont="1" applyFill="1" applyBorder="1" applyAlignment="1" applyProtection="1">
      <alignment horizontal="right"/>
    </xf>
    <xf numFmtId="179" fontId="4" fillId="0" borderId="37" xfId="2" quotePrefix="1" applyNumberFormat="1" applyFont="1" applyFill="1" applyBorder="1" applyAlignment="1" applyProtection="1">
      <alignment horizontal="right"/>
    </xf>
    <xf numFmtId="180" fontId="4" fillId="0" borderId="35" xfId="2" quotePrefix="1" applyNumberFormat="1" applyFont="1" applyFill="1" applyBorder="1" applyAlignment="1" applyProtection="1">
      <alignment horizontal="right"/>
    </xf>
    <xf numFmtId="179" fontId="4" fillId="0" borderId="35" xfId="2" quotePrefix="1" applyNumberFormat="1" applyFont="1" applyFill="1" applyBorder="1" applyAlignment="1" applyProtection="1">
      <alignment horizontal="right"/>
    </xf>
    <xf numFmtId="38" fontId="3" fillId="0" borderId="0" xfId="4" applyFont="1" applyAlignment="1"/>
    <xf numFmtId="0" fontId="0" fillId="0" borderId="0" xfId="0" applyFont="1"/>
    <xf numFmtId="182" fontId="0" fillId="0" borderId="0" xfId="0" applyNumberFormat="1"/>
    <xf numFmtId="183" fontId="0" fillId="0" borderId="0" xfId="0" applyNumberFormat="1"/>
    <xf numFmtId="0" fontId="0" fillId="9" borderId="0" xfId="0" applyFill="1"/>
    <xf numFmtId="184" fontId="0" fillId="0" borderId="0" xfId="0" applyNumberFormat="1"/>
    <xf numFmtId="0" fontId="21" fillId="0" borderId="0" xfId="0" applyFont="1"/>
    <xf numFmtId="0" fontId="3" fillId="0" borderId="0" xfId="2" applyFont="1" applyFill="1"/>
    <xf numFmtId="0" fontId="3" fillId="0" borderId="0" xfId="1" applyFont="1" applyAlignment="1">
      <alignment horizontal="center"/>
    </xf>
    <xf numFmtId="176" fontId="3" fillId="0" borderId="49" xfId="4" applyNumberFormat="1" applyFont="1" applyBorder="1" applyAlignment="1"/>
    <xf numFmtId="177" fontId="4" fillId="0" borderId="50" xfId="1" quotePrefix="1" applyNumberFormat="1" applyFont="1" applyFill="1" applyBorder="1" applyAlignment="1" applyProtection="1"/>
    <xf numFmtId="0" fontId="3" fillId="0" borderId="11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185" fontId="3" fillId="0" borderId="13" xfId="1" applyNumberFormat="1" applyFont="1" applyBorder="1" applyAlignment="1"/>
    <xf numFmtId="176" fontId="3" fillId="0" borderId="6" xfId="1" applyNumberFormat="1" applyFont="1" applyBorder="1" applyAlignment="1"/>
    <xf numFmtId="0" fontId="3" fillId="0" borderId="65" xfId="1" applyFont="1" applyBorder="1" applyAlignment="1">
      <alignment horizontal="center" vertical="center" shrinkToFit="1"/>
    </xf>
    <xf numFmtId="0" fontId="3" fillId="0" borderId="64" xfId="1" applyFont="1" applyBorder="1" applyAlignment="1">
      <alignment horizontal="center" vertical="center" shrinkToFit="1"/>
    </xf>
    <xf numFmtId="0" fontId="3" fillId="0" borderId="6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1" fillId="0" borderId="0" xfId="2" applyFont="1" applyFill="1"/>
    <xf numFmtId="0" fontId="11" fillId="0" borderId="0" xfId="2" applyFont="1" applyFill="1" applyAlignment="1">
      <alignment horizontal="right"/>
    </xf>
    <xf numFmtId="0" fontId="3" fillId="0" borderId="0" xfId="2" applyFont="1" applyFill="1" applyAlignment="1">
      <alignment horizontal="right"/>
    </xf>
    <xf numFmtId="181" fontId="4" fillId="0" borderId="20" xfId="2" quotePrefix="1" applyNumberFormat="1" applyFont="1" applyFill="1" applyBorder="1" applyAlignment="1" applyProtection="1"/>
    <xf numFmtId="181" fontId="4" fillId="0" borderId="36" xfId="2" quotePrefix="1" applyNumberFormat="1" applyFont="1" applyFill="1" applyBorder="1" applyAlignment="1" applyProtection="1"/>
    <xf numFmtId="181" fontId="4" fillId="0" borderId="37" xfId="2" quotePrefix="1" applyNumberFormat="1" applyFont="1" applyFill="1" applyBorder="1" applyAlignment="1" applyProtection="1"/>
    <xf numFmtId="181" fontId="4" fillId="0" borderId="35" xfId="2" quotePrefix="1" applyNumberFormat="1" applyFont="1" applyFill="1" applyBorder="1" applyAlignment="1" applyProtection="1"/>
    <xf numFmtId="180" fontId="4" fillId="0" borderId="34" xfId="2" quotePrefix="1" applyNumberFormat="1" applyFont="1" applyFill="1" applyBorder="1" applyAlignment="1" applyProtection="1"/>
    <xf numFmtId="181" fontId="4" fillId="0" borderId="26" xfId="2" quotePrefix="1" applyNumberFormat="1" applyFont="1" applyFill="1" applyBorder="1" applyAlignment="1" applyProtection="1"/>
    <xf numFmtId="180" fontId="4" fillId="0" borderId="21" xfId="2" quotePrefix="1" applyNumberFormat="1" applyFont="1" applyFill="1" applyBorder="1" applyAlignment="1" applyProtection="1"/>
    <xf numFmtId="181" fontId="4" fillId="0" borderId="21" xfId="2" quotePrefix="1" applyNumberFormat="1" applyFont="1" applyFill="1" applyBorder="1" applyAlignment="1" applyProtection="1"/>
    <xf numFmtId="180" fontId="4" fillId="0" borderId="18" xfId="2" quotePrefix="1" applyNumberFormat="1" applyFont="1" applyFill="1" applyBorder="1" applyAlignment="1" applyProtection="1"/>
    <xf numFmtId="181" fontId="4" fillId="0" borderId="38" xfId="2" quotePrefix="1" applyNumberFormat="1" applyFont="1" applyFill="1" applyBorder="1" applyAlignment="1" applyProtection="1"/>
    <xf numFmtId="180" fontId="4" fillId="0" borderId="19" xfId="2" quotePrefix="1" applyNumberFormat="1" applyFont="1" applyFill="1" applyBorder="1" applyAlignment="1" applyProtection="1"/>
    <xf numFmtId="181" fontId="4" fillId="0" borderId="19" xfId="2" applyNumberFormat="1" applyFont="1" applyFill="1" applyBorder="1" applyAlignment="1" applyProtection="1"/>
    <xf numFmtId="180" fontId="4" fillId="0" borderId="18" xfId="2" quotePrefix="1" applyNumberFormat="1" applyFont="1" applyFill="1" applyBorder="1" applyAlignment="1" applyProtection="1">
      <alignment vertical="center"/>
    </xf>
    <xf numFmtId="181" fontId="4" fillId="0" borderId="38" xfId="2" quotePrefix="1" applyNumberFormat="1" applyFont="1" applyFill="1" applyBorder="1" applyAlignment="1" applyProtection="1">
      <alignment vertical="center"/>
    </xf>
    <xf numFmtId="180" fontId="4" fillId="0" borderId="19" xfId="2" quotePrefix="1" applyNumberFormat="1" applyFont="1" applyFill="1" applyBorder="1" applyAlignment="1" applyProtection="1">
      <alignment vertical="center"/>
    </xf>
    <xf numFmtId="181" fontId="4" fillId="0" borderId="19" xfId="2" quotePrefix="1" applyNumberFormat="1" applyFont="1" applyFill="1" applyBorder="1" applyAlignment="1" applyProtection="1">
      <alignment vertical="center"/>
    </xf>
    <xf numFmtId="176" fontId="3" fillId="9" borderId="12" xfId="1" applyNumberFormat="1" applyFont="1" applyFill="1" applyBorder="1" applyAlignment="1"/>
    <xf numFmtId="0" fontId="21" fillId="0" borderId="30" xfId="2" applyFont="1" applyFill="1" applyBorder="1" applyAlignment="1" applyProtection="1">
      <alignment horizontal="center" vertical="center"/>
    </xf>
    <xf numFmtId="0" fontId="21" fillId="0" borderId="31" xfId="2" applyFont="1" applyFill="1" applyBorder="1" applyAlignment="1" applyProtection="1">
      <alignment horizontal="center" vertical="center"/>
    </xf>
    <xf numFmtId="0" fontId="21" fillId="0" borderId="22" xfId="2" applyFont="1" applyFill="1" applyBorder="1" applyAlignment="1" applyProtection="1">
      <alignment horizontal="center" vertical="center"/>
    </xf>
    <xf numFmtId="0" fontId="21" fillId="0" borderId="25" xfId="2" applyFont="1" applyFill="1" applyBorder="1" applyAlignment="1" applyProtection="1">
      <alignment horizontal="center" vertical="center"/>
    </xf>
    <xf numFmtId="180" fontId="3" fillId="0" borderId="32" xfId="2" quotePrefix="1" applyNumberFormat="1" applyFont="1" applyFill="1" applyBorder="1" applyAlignment="1" applyProtection="1">
      <protection locked="0"/>
    </xf>
    <xf numFmtId="179" fontId="3" fillId="0" borderId="20" xfId="2" quotePrefix="1" applyNumberFormat="1" applyFont="1" applyFill="1" applyBorder="1" applyAlignment="1" applyProtection="1"/>
    <xf numFmtId="180" fontId="3" fillId="0" borderId="36" xfId="2" quotePrefix="1" applyNumberFormat="1" applyFont="1" applyFill="1" applyBorder="1" applyAlignment="1" applyProtection="1">
      <protection locked="0"/>
    </xf>
    <xf numFmtId="179" fontId="3" fillId="0" borderId="23" xfId="2" quotePrefix="1" applyNumberFormat="1" applyFont="1" applyFill="1" applyBorder="1" applyAlignment="1" applyProtection="1"/>
    <xf numFmtId="180" fontId="3" fillId="0" borderId="33" xfId="2" quotePrefix="1" applyNumberFormat="1" applyFont="1" applyFill="1" applyBorder="1" applyAlignment="1" applyProtection="1">
      <protection locked="0"/>
    </xf>
    <xf numFmtId="180" fontId="3" fillId="0" borderId="35" xfId="2" quotePrefix="1" applyNumberFormat="1" applyFont="1" applyFill="1" applyBorder="1" applyAlignment="1" applyProtection="1">
      <protection locked="0"/>
    </xf>
    <xf numFmtId="180" fontId="3" fillId="0" borderId="54" xfId="2" quotePrefix="1" applyNumberFormat="1" applyFont="1" applyFill="1" applyBorder="1" applyAlignment="1" applyProtection="1">
      <protection locked="0"/>
    </xf>
    <xf numFmtId="179" fontId="3" fillId="0" borderId="56" xfId="2" quotePrefix="1" applyNumberFormat="1" applyFont="1" applyFill="1" applyBorder="1" applyAlignment="1" applyProtection="1"/>
    <xf numFmtId="180" fontId="3" fillId="0" borderId="57" xfId="2" quotePrefix="1" applyNumberFormat="1" applyFont="1" applyFill="1" applyBorder="1" applyAlignment="1" applyProtection="1">
      <protection locked="0"/>
    </xf>
    <xf numFmtId="179" fontId="3" fillId="0" borderId="28" xfId="2" quotePrefix="1" applyNumberFormat="1" applyFont="1" applyFill="1" applyBorder="1" applyAlignment="1" applyProtection="1"/>
    <xf numFmtId="179" fontId="3" fillId="0" borderId="35" xfId="2" quotePrefix="1" applyNumberFormat="1" applyFont="1" applyFill="1" applyBorder="1" applyAlignment="1" applyProtection="1"/>
    <xf numFmtId="179" fontId="3" fillId="0" borderId="29" xfId="2" quotePrefix="1" applyNumberFormat="1" applyFont="1" applyFill="1" applyBorder="1" applyAlignment="1" applyProtection="1"/>
    <xf numFmtId="180" fontId="3" fillId="0" borderId="58" xfId="2" quotePrefix="1" applyNumberFormat="1" applyFont="1" applyFill="1" applyBorder="1" applyAlignment="1" applyProtection="1">
      <protection locked="0"/>
    </xf>
    <xf numFmtId="179" fontId="3" fillId="0" borderId="60" xfId="2" quotePrefix="1" applyNumberFormat="1" applyFont="1" applyFill="1" applyBorder="1" applyAlignment="1" applyProtection="1"/>
    <xf numFmtId="180" fontId="3" fillId="0" borderId="61" xfId="2" quotePrefix="1" applyNumberFormat="1" applyFont="1" applyFill="1" applyBorder="1" applyAlignment="1" applyProtection="1">
      <protection locked="0"/>
    </xf>
    <xf numFmtId="179" fontId="3" fillId="0" borderId="62" xfId="2" quotePrefix="1" applyNumberFormat="1" applyFont="1" applyFill="1" applyBorder="1" applyAlignment="1" applyProtection="1"/>
    <xf numFmtId="180" fontId="3" fillId="0" borderId="30" xfId="2" quotePrefix="1" applyNumberFormat="1" applyFont="1" applyFill="1" applyBorder="1" applyAlignment="1" applyProtection="1">
      <alignment vertical="center"/>
    </xf>
    <xf numFmtId="179" fontId="3" fillId="0" borderId="22" xfId="2" quotePrefix="1" applyNumberFormat="1" applyFont="1" applyFill="1" applyBorder="1" applyAlignment="1" applyProtection="1">
      <alignment vertical="center"/>
    </xf>
    <xf numFmtId="180" fontId="3" fillId="0" borderId="22" xfId="2" quotePrefix="1" applyNumberFormat="1" applyFont="1" applyFill="1" applyBorder="1" applyAlignment="1" applyProtection="1">
      <alignment vertical="center"/>
    </xf>
    <xf numFmtId="179" fontId="3" fillId="0" borderId="25" xfId="2" quotePrefix="1" applyNumberFormat="1" applyFont="1" applyFill="1" applyBorder="1" applyAlignment="1" applyProtection="1">
      <alignment vertical="center"/>
    </xf>
    <xf numFmtId="0" fontId="15" fillId="0" borderId="25" xfId="2" applyFont="1" applyFill="1" applyBorder="1" applyAlignment="1" applyProtection="1">
      <alignment horizontal="center" vertical="center"/>
    </xf>
    <xf numFmtId="181" fontId="3" fillId="0" borderId="20" xfId="2" quotePrefix="1" applyNumberFormat="1" applyFont="1" applyFill="1" applyBorder="1" applyAlignment="1" applyProtection="1"/>
    <xf numFmtId="180" fontId="3" fillId="0" borderId="36" xfId="2" quotePrefix="1" applyNumberFormat="1" applyFont="1" applyFill="1" applyBorder="1" applyAlignment="1" applyProtection="1">
      <alignment horizontal="right"/>
      <protection locked="0"/>
    </xf>
    <xf numFmtId="181" fontId="3" fillId="0" borderId="27" xfId="2" quotePrefix="1" applyNumberFormat="1" applyFont="1" applyFill="1" applyBorder="1" applyAlignment="1" applyProtection="1"/>
    <xf numFmtId="180" fontId="3" fillId="0" borderId="35" xfId="2" quotePrefix="1" applyNumberFormat="1" applyFont="1" applyFill="1" applyBorder="1" applyAlignment="1" applyProtection="1">
      <alignment horizontal="right"/>
      <protection locked="0"/>
    </xf>
    <xf numFmtId="181" fontId="3" fillId="0" borderId="28" xfId="2" quotePrefix="1" applyNumberFormat="1" applyFont="1" applyFill="1" applyBorder="1" applyAlignment="1" applyProtection="1"/>
    <xf numFmtId="181" fontId="3" fillId="0" borderId="29" xfId="2" quotePrefix="1" applyNumberFormat="1" applyFont="1" applyFill="1" applyBorder="1" applyAlignment="1" applyProtection="1"/>
    <xf numFmtId="181" fontId="3" fillId="0" borderId="29" xfId="2" quotePrefix="1" applyNumberFormat="1" applyFont="1" applyFill="1" applyBorder="1" applyAlignment="1" applyProtection="1">
      <alignment horizontal="right"/>
    </xf>
    <xf numFmtId="180" fontId="3" fillId="0" borderId="34" xfId="2" quotePrefix="1" applyNumberFormat="1" applyFont="1" applyFill="1" applyBorder="1" applyAlignment="1" applyProtection="1">
      <protection locked="0"/>
    </xf>
    <xf numFmtId="181" fontId="3" fillId="0" borderId="26" xfId="2" quotePrefix="1" applyNumberFormat="1" applyFont="1" applyFill="1" applyBorder="1" applyAlignment="1" applyProtection="1"/>
    <xf numFmtId="180" fontId="3" fillId="0" borderId="21" xfId="2" quotePrefix="1" applyNumberFormat="1" applyFont="1" applyFill="1" applyBorder="1" applyAlignment="1" applyProtection="1">
      <alignment horizontal="right"/>
      <protection locked="0"/>
    </xf>
    <xf numFmtId="181" fontId="3" fillId="0" borderId="24" xfId="2" quotePrefix="1" applyNumberFormat="1" applyFont="1" applyFill="1" applyBorder="1" applyAlignment="1" applyProtection="1"/>
    <xf numFmtId="180" fontId="3" fillId="0" borderId="18" xfId="2" quotePrefix="1" applyNumberFormat="1" applyFont="1" applyFill="1" applyBorder="1" applyAlignment="1" applyProtection="1"/>
    <xf numFmtId="181" fontId="3" fillId="0" borderId="19" xfId="2" quotePrefix="1" applyNumberFormat="1" applyFont="1" applyFill="1" applyBorder="1" applyAlignment="1" applyProtection="1"/>
    <xf numFmtId="180" fontId="3" fillId="0" borderId="19" xfId="2" quotePrefix="1" applyNumberFormat="1" applyFont="1" applyFill="1" applyBorder="1" applyAlignment="1" applyProtection="1">
      <alignment horizontal="right"/>
    </xf>
    <xf numFmtId="181" fontId="3" fillId="0" borderId="23" xfId="2" quotePrefix="1" applyNumberFormat="1" applyFont="1" applyFill="1" applyBorder="1" applyAlignment="1" applyProtection="1"/>
    <xf numFmtId="180" fontId="3" fillId="0" borderId="18" xfId="2" quotePrefix="1" applyNumberFormat="1" applyFont="1" applyFill="1" applyBorder="1" applyAlignment="1" applyProtection="1">
      <alignment vertical="center"/>
    </xf>
    <xf numFmtId="181" fontId="3" fillId="0" borderId="22" xfId="2" quotePrefix="1" applyNumberFormat="1" applyFont="1" applyFill="1" applyBorder="1" applyAlignment="1" applyProtection="1">
      <alignment vertical="center"/>
    </xf>
    <xf numFmtId="180" fontId="3" fillId="0" borderId="19" xfId="2" quotePrefix="1" applyNumberFormat="1" applyFont="1" applyFill="1" applyBorder="1" applyAlignment="1" applyProtection="1">
      <alignment horizontal="right" vertical="center"/>
    </xf>
    <xf numFmtId="181" fontId="3" fillId="0" borderId="25" xfId="2" quotePrefix="1" applyNumberFormat="1" applyFont="1" applyFill="1" applyBorder="1" applyAlignment="1" applyProtection="1">
      <alignment vertical="center"/>
    </xf>
    <xf numFmtId="177" fontId="3" fillId="0" borderId="0" xfId="1" applyNumberFormat="1" applyFont="1"/>
    <xf numFmtId="177" fontId="4" fillId="10" borderId="12" xfId="1" quotePrefix="1" applyNumberFormat="1" applyFont="1" applyFill="1" applyBorder="1" applyAlignment="1" applyProtection="1"/>
    <xf numFmtId="0" fontId="4" fillId="0" borderId="54" xfId="2" applyFont="1" applyFill="1" applyBorder="1" applyAlignment="1" applyProtection="1">
      <alignment horizontal="distributed" vertical="center"/>
    </xf>
    <xf numFmtId="0" fontId="4" fillId="0" borderId="55" xfId="2" quotePrefix="1" applyFont="1" applyFill="1" applyBorder="1" applyAlignment="1" applyProtection="1">
      <alignment horizontal="distributed" vertical="center"/>
    </xf>
    <xf numFmtId="0" fontId="4" fillId="0" borderId="33" xfId="2" applyFont="1" applyFill="1" applyBorder="1" applyAlignment="1" applyProtection="1">
      <alignment horizontal="distributed" vertical="center"/>
    </xf>
    <xf numFmtId="0" fontId="4" fillId="0" borderId="42" xfId="2" applyFont="1" applyFill="1" applyBorder="1" applyAlignment="1" applyProtection="1">
      <alignment horizontal="distributed" vertical="center"/>
    </xf>
    <xf numFmtId="0" fontId="4" fillId="0" borderId="29" xfId="2" quotePrefix="1" applyFont="1" applyFill="1" applyBorder="1" applyAlignment="1" applyProtection="1">
      <alignment horizontal="distributed" vertical="center"/>
    </xf>
    <xf numFmtId="0" fontId="4" fillId="0" borderId="18" xfId="2" quotePrefix="1" applyFont="1" applyFill="1" applyBorder="1" applyAlignment="1" applyProtection="1">
      <alignment horizontal="center" vertical="center"/>
    </xf>
    <xf numFmtId="0" fontId="4" fillId="0" borderId="45" xfId="2" quotePrefix="1" applyFont="1" applyFill="1" applyBorder="1" applyAlignment="1" applyProtection="1">
      <alignment horizontal="center" vertical="center"/>
    </xf>
    <xf numFmtId="0" fontId="4" fillId="0" borderId="18" xfId="2" applyFont="1" applyFill="1" applyBorder="1" applyAlignment="1" applyProtection="1">
      <alignment horizontal="distributed" vertical="center"/>
    </xf>
    <xf numFmtId="0" fontId="4" fillId="0" borderId="45" xfId="2" applyFont="1" applyFill="1" applyBorder="1" applyAlignment="1" applyProtection="1">
      <alignment horizontal="distributed" vertical="center"/>
    </xf>
    <xf numFmtId="0" fontId="4" fillId="0" borderId="42" xfId="2" quotePrefix="1" applyFont="1" applyFill="1" applyBorder="1" applyAlignment="1" applyProtection="1">
      <alignment horizontal="distributed" vertical="center"/>
    </xf>
    <xf numFmtId="0" fontId="4" fillId="0" borderId="30" xfId="2" quotePrefix="1" applyFont="1" applyFill="1" applyBorder="1" applyAlignment="1" applyProtection="1">
      <alignment horizontal="center" vertical="center"/>
    </xf>
    <xf numFmtId="0" fontId="4" fillId="0" borderId="44" xfId="2" quotePrefix="1" applyFont="1" applyFill="1" applyBorder="1" applyAlignment="1" applyProtection="1">
      <alignment horizontal="center" vertical="center"/>
    </xf>
    <xf numFmtId="0" fontId="4" fillId="0" borderId="34" xfId="2" applyFont="1" applyFill="1" applyBorder="1" applyAlignment="1" applyProtection="1">
      <alignment horizontal="distributed" vertical="center"/>
    </xf>
    <xf numFmtId="0" fontId="4" fillId="0" borderId="46" xfId="2" applyFont="1" applyFill="1" applyBorder="1" applyAlignment="1" applyProtection="1">
      <alignment horizontal="distributed" vertical="center"/>
    </xf>
    <xf numFmtId="0" fontId="4" fillId="0" borderId="30" xfId="2" applyFont="1" applyFill="1" applyBorder="1" applyAlignment="1" applyProtection="1">
      <alignment horizontal="center" vertical="center"/>
    </xf>
    <xf numFmtId="0" fontId="3" fillId="0" borderId="39" xfId="2" applyFont="1" applyFill="1" applyBorder="1" applyAlignment="1" applyProtection="1">
      <alignment horizontal="center"/>
      <protection locked="0"/>
    </xf>
    <xf numFmtId="0" fontId="3" fillId="0" borderId="40" xfId="2" applyFont="1" applyFill="1" applyBorder="1" applyAlignment="1" applyProtection="1">
      <alignment horizontal="center"/>
      <protection locked="0"/>
    </xf>
    <xf numFmtId="0" fontId="3" fillId="0" borderId="41" xfId="2" applyFont="1" applyFill="1" applyBorder="1" applyAlignment="1" applyProtection="1">
      <alignment horizontal="center"/>
      <protection locked="0"/>
    </xf>
    <xf numFmtId="0" fontId="4" fillId="0" borderId="32" xfId="2" applyFont="1" applyFill="1" applyBorder="1" applyAlignment="1" applyProtection="1">
      <alignment horizontal="distributed" vertical="center"/>
    </xf>
    <xf numFmtId="0" fontId="4" fillId="0" borderId="43" xfId="2" applyFont="1" applyFill="1" applyBorder="1" applyAlignment="1" applyProtection="1">
      <alignment horizontal="distributed" vertical="center"/>
    </xf>
    <xf numFmtId="0" fontId="4" fillId="0" borderId="58" xfId="2" applyFont="1" applyFill="1" applyBorder="1" applyAlignment="1" applyProtection="1">
      <alignment horizontal="distributed" vertical="center"/>
    </xf>
    <xf numFmtId="0" fontId="4" fillId="0" borderId="59" xfId="2" quotePrefix="1" applyFont="1" applyFill="1" applyBorder="1" applyAlignment="1" applyProtection="1">
      <alignment horizontal="distributed" vertical="center"/>
    </xf>
    <xf numFmtId="0" fontId="3" fillId="0" borderId="39" xfId="2" applyFont="1" applyFill="1" applyBorder="1" applyAlignment="1">
      <alignment horizontal="center"/>
    </xf>
    <xf numFmtId="0" fontId="3" fillId="0" borderId="40" xfId="2" applyFont="1" applyFill="1" applyBorder="1" applyAlignment="1">
      <alignment horizontal="center"/>
    </xf>
    <xf numFmtId="0" fontId="3" fillId="0" borderId="41" xfId="2" applyFont="1" applyFill="1" applyBorder="1" applyAlignment="1">
      <alignment horizontal="center"/>
    </xf>
    <xf numFmtId="0" fontId="0" fillId="0" borderId="29" xfId="0" applyBorder="1" applyAlignment="1">
      <alignment horizontal="distributed" vertical="center"/>
    </xf>
    <xf numFmtId="0" fontId="4" fillId="0" borderId="47" xfId="1" applyFont="1" applyFill="1" applyBorder="1" applyAlignment="1" applyProtection="1">
      <alignment horizontal="distributed" vertical="center"/>
    </xf>
    <xf numFmtId="0" fontId="4" fillId="0" borderId="14" xfId="1" applyFont="1" applyFill="1" applyBorder="1" applyAlignment="1" applyProtection="1">
      <alignment horizontal="distributed" vertical="center"/>
    </xf>
    <xf numFmtId="0" fontId="4" fillId="0" borderId="48" xfId="1" applyFont="1" applyFill="1" applyBorder="1" applyAlignment="1" applyProtection="1">
      <alignment horizontal="distributed" vertical="center"/>
    </xf>
    <xf numFmtId="180" fontId="4" fillId="0" borderId="2" xfId="1" quotePrefix="1" applyNumberFormat="1" applyFont="1" applyFill="1" applyBorder="1" applyAlignment="1" applyProtection="1">
      <alignment vertical="center"/>
    </xf>
    <xf numFmtId="180" fontId="1" fillId="0" borderId="5" xfId="1" applyNumberFormat="1" applyBorder="1" applyAlignment="1">
      <alignment vertical="center"/>
    </xf>
    <xf numFmtId="180" fontId="1" fillId="0" borderId="49" xfId="1" applyNumberFormat="1" applyBorder="1" applyAlignment="1">
      <alignment vertical="center"/>
    </xf>
    <xf numFmtId="177" fontId="4" fillId="0" borderId="16" xfId="1" quotePrefix="1" applyNumberFormat="1" applyFont="1" applyFill="1" applyBorder="1" applyAlignment="1" applyProtection="1">
      <alignment vertical="center"/>
    </xf>
    <xf numFmtId="0" fontId="1" fillId="0" borderId="10" xfId="1" applyBorder="1" applyAlignment="1">
      <alignment vertical="center"/>
    </xf>
    <xf numFmtId="0" fontId="1" fillId="0" borderId="50" xfId="1" applyBorder="1" applyAlignment="1">
      <alignment vertical="center"/>
    </xf>
    <xf numFmtId="0" fontId="4" fillId="0" borderId="51" xfId="1" applyFont="1" applyFill="1" applyBorder="1" applyAlignment="1" applyProtection="1">
      <alignment horizontal="distributed" vertical="center"/>
    </xf>
    <xf numFmtId="0" fontId="0" fillId="0" borderId="14" xfId="0" applyBorder="1" applyAlignment="1"/>
    <xf numFmtId="0" fontId="0" fillId="0" borderId="52" xfId="0" applyBorder="1" applyAlignment="1"/>
    <xf numFmtId="180" fontId="4" fillId="0" borderId="13" xfId="1" quotePrefix="1" applyNumberFormat="1" applyFont="1" applyFill="1" applyBorder="1" applyAlignment="1" applyProtection="1">
      <alignment vertical="center"/>
    </xf>
    <xf numFmtId="180" fontId="0" fillId="0" borderId="5" xfId="0" applyNumberFormat="1" applyBorder="1" applyAlignment="1">
      <alignment vertical="center"/>
    </xf>
    <xf numFmtId="180" fontId="0" fillId="0" borderId="8" xfId="0" applyNumberFormat="1" applyBorder="1" applyAlignment="1">
      <alignment vertical="center"/>
    </xf>
    <xf numFmtId="177" fontId="4" fillId="0" borderId="53" xfId="1" quotePrefix="1" applyNumberFormat="1" applyFont="1" applyFill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vertical="center"/>
    </xf>
  </cellXfs>
  <cellStyles count="5">
    <cellStyle name="桁区切り" xfId="4" builtinId="6"/>
    <cellStyle name="標準" xfId="0" builtinId="0"/>
    <cellStyle name="標準_03図１一般会計歳入歳出決算額の構成（試）" xfId="1" xr:uid="{00000000-0005-0000-0000-000002000000}"/>
    <cellStyle name="標準_04一般会計予算、決算額（試）" xfId="2" xr:uid="{00000000-0005-0000-0000-000003000000}"/>
    <cellStyle name="標準_10市税収入等の年度別比較（試）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令和４年度一般会計歳入・歳出決算額の構成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8.7412587412587419E-3"/>
          <c:y val="2.471890795309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88111888111889"/>
          <c:y val="0.18340611353711864"/>
          <c:w val="0.59965034965034958"/>
          <c:h val="0.7489082969432332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18F-478B-A98B-1A0F413D6E17}"/>
              </c:ext>
            </c:extLst>
          </c:dPt>
          <c:dPt>
            <c:idx val="1"/>
            <c:bubble3D val="0"/>
            <c:spPr>
              <a:pattFill prst="pct20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8F-478B-A98B-1A0F413D6E17}"/>
              </c:ext>
            </c:extLst>
          </c:dPt>
          <c:dPt>
            <c:idx val="2"/>
            <c:bubble3D val="0"/>
            <c:spPr>
              <a:pattFill prst="pct30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8F-478B-A98B-1A0F413D6E17}"/>
              </c:ext>
            </c:extLst>
          </c:dPt>
          <c:dPt>
            <c:idx val="3"/>
            <c:bubble3D val="0"/>
            <c:spPr>
              <a:pattFill prst="pct5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18F-478B-A98B-1A0F413D6E17}"/>
              </c:ext>
            </c:extLst>
          </c:dPt>
          <c:dPt>
            <c:idx val="4"/>
            <c:bubble3D val="0"/>
            <c:spPr>
              <a:pattFill prst="pct70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18F-478B-A98B-1A0F413D6E17}"/>
              </c:ext>
            </c:extLst>
          </c:dPt>
          <c:dPt>
            <c:idx val="5"/>
            <c:bubble3D val="0"/>
            <c:spPr>
              <a:pattFill prst="ltUpDiag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18F-478B-A98B-1A0F413D6E17}"/>
              </c:ext>
            </c:extLst>
          </c:dPt>
          <c:dPt>
            <c:idx val="6"/>
            <c:bubble3D val="0"/>
            <c:spPr>
              <a:pattFill prst="smGrid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18F-478B-A98B-1A0F413D6E17}"/>
              </c:ext>
            </c:extLst>
          </c:dPt>
          <c:dLbls>
            <c:dLbl>
              <c:idx val="0"/>
              <c:layout>
                <c:manualLayout>
                  <c:x val="2.6177758467778391E-2"/>
                  <c:y val="5.379846944374177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27.6%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8F-478B-A98B-1A0F413D6E17}"/>
                </c:ext>
              </c:extLst>
            </c:dLbl>
            <c:dLbl>
              <c:idx val="1"/>
              <c:layout>
                <c:manualLayout>
                  <c:x val="-2.8014017850421782E-3"/>
                  <c:y val="4.9106942529937216E-3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anchorCtr="0"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250773223712834E-2"/>
                      <c:h val="3.8548639831835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8F-478B-A98B-1A0F413D6E17}"/>
                </c:ext>
              </c:extLst>
            </c:dLbl>
            <c:dLbl>
              <c:idx val="2"/>
              <c:layout>
                <c:manualLayout>
                  <c:x val="3.2643132300621881E-3"/>
                  <c:y val="2.445030778795076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8F-478B-A98B-1A0F413D6E17}"/>
                </c:ext>
              </c:extLst>
            </c:dLbl>
            <c:dLbl>
              <c:idx val="3"/>
              <c:layout>
                <c:manualLayout>
                  <c:x val="1.8221896386386026E-3"/>
                  <c:y val="-8.12905649502604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7.1%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8F-478B-A98B-1A0F413D6E17}"/>
                </c:ext>
              </c:extLst>
            </c:dLbl>
            <c:dLbl>
              <c:idx val="4"/>
              <c:layout>
                <c:manualLayout>
                  <c:x val="-9.1845885467981025E-4"/>
                  <c:y val="5.9043332944731059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10.7</a:t>
                    </a: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％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8F-478B-A98B-1A0F413D6E17}"/>
                </c:ext>
              </c:extLst>
            </c:dLbl>
            <c:dLbl>
              <c:idx val="5"/>
              <c:layout>
                <c:manualLayout>
                  <c:x val="1.8673966334903189E-2"/>
                  <c:y val="4.42164299844702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8F-478B-A98B-1A0F413D6E17}"/>
                </c:ext>
              </c:extLst>
            </c:dLbl>
            <c:dLbl>
              <c:idx val="6"/>
              <c:layout>
                <c:manualLayout>
                  <c:x val="-8.8685486959111607E-3"/>
                  <c:y val="2.55926600820932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8F-478B-A98B-1A0F413D6E17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Sheet1!$B$18:$B$24</c:f>
              <c:numCache>
                <c:formatCode>#,##0_);[Red]\(#,##0\)</c:formatCode>
                <c:ptCount val="7"/>
                <c:pt idx="0">
                  <c:v>29450105</c:v>
                </c:pt>
                <c:pt idx="1">
                  <c:v>3386118</c:v>
                </c:pt>
                <c:pt idx="2">
                  <c:v>5627504</c:v>
                </c:pt>
                <c:pt idx="3">
                  <c:v>7568535</c:v>
                </c:pt>
                <c:pt idx="4">
                  <c:v>11516228</c:v>
                </c:pt>
                <c:pt idx="5">
                  <c:v>15470982</c:v>
                </c:pt>
                <c:pt idx="6">
                  <c:v>33678755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8F-478B-A98B-1A0F413D6E17}"/>
            </c:ext>
          </c:extLst>
        </c:ser>
        <c:ser>
          <c:idx val="3"/>
          <c:order val="1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1"/>
            <c:spPr>
              <a:pattFill prst="ltHorz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18F-478B-A98B-1A0F413D6E1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18F-478B-A98B-1A0F413D6E1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18F-478B-A98B-1A0F413D6E17}"/>
              </c:ext>
            </c:extLst>
          </c:dPt>
          <c:dPt>
            <c:idx val="3"/>
            <c:bubble3D val="0"/>
            <c:spPr>
              <a:pattFill prst="ltVert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18F-478B-A98B-1A0F413D6E1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18F-478B-A98B-1A0F413D6E1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18F-478B-A98B-1A0F413D6E1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18F-478B-A98B-1A0F413D6E17}"/>
              </c:ext>
            </c:extLst>
          </c:dPt>
          <c:dLbls>
            <c:dLbl>
              <c:idx val="0"/>
              <c:layout>
                <c:manualLayout>
                  <c:x val="-9.5580269621881334E-2"/>
                  <c:y val="-0.13236155968745639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36.1%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8F-478B-A98B-1A0F413D6E17}"/>
                </c:ext>
              </c:extLst>
            </c:dLbl>
            <c:dLbl>
              <c:idx val="3"/>
              <c:layout>
                <c:manualLayout>
                  <c:x val="0.11624088905180675"/>
                  <c:y val="-0.38877703136778541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63.9%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8F-478B-A98B-1A0F413D6E1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Sheet1!$E$18:$E$24</c:f>
              <c:numCache>
                <c:formatCode>#,##0;"△ "#,##0</c:formatCode>
                <c:ptCount val="7"/>
                <c:pt idx="0">
                  <c:v>38463727</c:v>
                </c:pt>
                <c:pt idx="3">
                  <c:v>68234500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18F-478B-A98B-1A0F413D6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455830388692"/>
          <c:y val="0.16969730448489725"/>
          <c:w val="0.59540636042402628"/>
          <c:h val="0.6808094239453597"/>
        </c:manualLayout>
      </c:layout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2.0322990457984458E-3"/>
                  <c:y val="-0.1939885526357398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C1-4864-A517-FE3394D9A99D}"/>
                </c:ext>
              </c:extLst>
            </c:dLbl>
            <c:dLbl>
              <c:idx val="1"/>
              <c:layout>
                <c:manualLayout>
                  <c:x val="0.11334843155525613"/>
                  <c:y val="-0.17098883723871866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C1-4864-A517-FE3394D9A99D}"/>
                </c:ext>
              </c:extLst>
            </c:dLbl>
            <c:dLbl>
              <c:idx val="2"/>
              <c:layout>
                <c:manualLayout>
                  <c:x val="1.4566569125695388E-2"/>
                  <c:y val="-8.828911446310175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C1-4864-A517-FE3394D9A99D}"/>
                </c:ext>
              </c:extLst>
            </c:dLbl>
            <c:dLbl>
              <c:idx val="3"/>
              <c:layout>
                <c:manualLayout>
                  <c:x val="-9.8049166776019075E-2"/>
                  <c:y val="0.13633009729205545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C1-4864-A517-FE3394D9A99D}"/>
                </c:ext>
              </c:extLst>
            </c:dLbl>
            <c:dLbl>
              <c:idx val="4"/>
              <c:layout>
                <c:manualLayout>
                  <c:x val="-0.17435258887867347"/>
                  <c:y val="9.870874574413128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C1-4864-A517-FE3394D9A99D}"/>
                </c:ext>
              </c:extLst>
            </c:dLbl>
            <c:dLbl>
              <c:idx val="5"/>
              <c:layout>
                <c:manualLayout>
                  <c:x val="-6.9353576155020188E-3"/>
                  <c:y val="-2.796424543317627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C1-4864-A517-FE3394D9A99D}"/>
                </c:ext>
              </c:extLst>
            </c:dLbl>
            <c:dLbl>
              <c:idx val="6"/>
              <c:layout>
                <c:manualLayout>
                  <c:x val="-0.14027106427562272"/>
                  <c:y val="-3.9847368476530892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C1-4864-A517-FE3394D9A99D}"/>
                </c:ext>
              </c:extLst>
            </c:dLbl>
            <c:dLbl>
              <c:idx val="7"/>
              <c:layout>
                <c:manualLayout>
                  <c:x val="-2.5377969538902621E-2"/>
                  <c:y val="-3.539343726612486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C1-4864-A517-FE3394D9A99D}"/>
                </c:ext>
              </c:extLst>
            </c:dLbl>
            <c:dLbl>
              <c:idx val="8"/>
              <c:layout>
                <c:manualLayout>
                  <c:x val="-0.16126652032071373"/>
                  <c:y val="-0.14067166303007309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C1-4864-A517-FE3394D9A99D}"/>
                </c:ext>
              </c:extLst>
            </c:dLbl>
            <c:dLbl>
              <c:idx val="9"/>
              <c:layout>
                <c:manualLayout>
                  <c:x val="-0.12123339585393608"/>
                  <c:y val="-0.20206221210300521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C1-4864-A517-FE3394D9A99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C1-4864-A517-FE3394D9A99D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16607773851590121"/>
                  <c:y val="0.4644356208686307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C1-4864-A517-FE3394D9A99D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6.1837455830388834E-2"/>
                  <c:y val="0.4748958825999071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C1-4864-A517-FE3394D9A99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Sheet1!$A$48:$A$57</c:f>
              <c:strCache>
                <c:ptCount val="10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産業経済費</c:v>
                </c:pt>
                <c:pt idx="5">
                  <c:v>土木費</c:v>
                </c:pt>
                <c:pt idx="6">
                  <c:v>消防費</c:v>
                </c:pt>
                <c:pt idx="7">
                  <c:v>教育費</c:v>
                </c:pt>
                <c:pt idx="8">
                  <c:v>公債費</c:v>
                </c:pt>
                <c:pt idx="9">
                  <c:v>諸支出金</c:v>
                </c:pt>
              </c:strCache>
            </c:strRef>
          </c:cat>
          <c:val>
            <c:numRef>
              <c:f>Sheet1!$B$48:$B$57</c:f>
              <c:numCache>
                <c:formatCode>#,##0_);[Red]\(#,##0\)</c:formatCode>
                <c:ptCount val="10"/>
                <c:pt idx="0">
                  <c:v>404577</c:v>
                </c:pt>
                <c:pt idx="1">
                  <c:v>7096409</c:v>
                </c:pt>
                <c:pt idx="2">
                  <c:v>52085435</c:v>
                </c:pt>
                <c:pt idx="3">
                  <c:v>8970025</c:v>
                </c:pt>
                <c:pt idx="4">
                  <c:v>638741</c:v>
                </c:pt>
                <c:pt idx="5">
                  <c:v>8668460</c:v>
                </c:pt>
                <c:pt idx="6">
                  <c:v>2811396</c:v>
                </c:pt>
                <c:pt idx="7">
                  <c:v>12109439</c:v>
                </c:pt>
                <c:pt idx="8">
                  <c:v>5772123</c:v>
                </c:pt>
                <c:pt idx="9">
                  <c:v>6873782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CC1-4864-A517-FE3394D9A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106746</xdr:colOff>
      <xdr:row>0</xdr:row>
      <xdr:rowOff>89994</xdr:rowOff>
    </xdr:from>
    <xdr:to>
      <xdr:col>10</xdr:col>
      <xdr:colOff>144846</xdr:colOff>
      <xdr:row>26</xdr:row>
      <xdr:rowOff>147144</xdr:rowOff>
    </xdr:to>
    <xdr:graphicFrame macro="">
      <xdr:nvGraphicFramePr>
        <xdr:cNvPr id="7883" name="Chart 48">
          <a:extLst>
            <a:ext uri="{FF2B5EF4-FFF2-40B4-BE49-F238E27FC236}">
              <a16:creationId xmlns:a16="http://schemas.microsoft.com/office/drawing/2014/main" id="{00000000-0008-0000-0100-0000CB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459963</xdr:colOff>
      <xdr:row>4</xdr:row>
      <xdr:rowOff>149276</xdr:rowOff>
    </xdr:from>
    <xdr:to>
      <xdr:col>10</xdr:col>
      <xdr:colOff>149492</xdr:colOff>
      <xdr:row>17</xdr:row>
      <xdr:rowOff>145023</xdr:rowOff>
    </xdr:to>
    <xdr:grpSp>
      <xdr:nvGrpSpPr>
        <xdr:cNvPr id="7884" name="Group 278">
          <a:extLst>
            <a:ext uri="{FF2B5EF4-FFF2-40B4-BE49-F238E27FC236}">
              <a16:creationId xmlns:a16="http://schemas.microsoft.com/office/drawing/2014/main" id="{00000000-0008-0000-0100-0000CC1E0000}"/>
            </a:ext>
          </a:extLst>
        </xdr:cNvPr>
        <xdr:cNvGrpSpPr>
          <a:grpSpLocks/>
        </xdr:cNvGrpSpPr>
      </xdr:nvGrpSpPr>
      <xdr:grpSpPr bwMode="auto">
        <a:xfrm>
          <a:off x="3124335" y="827193"/>
          <a:ext cx="1875681" cy="2181899"/>
          <a:chOff x="334" y="128"/>
          <a:chExt cx="223" cy="221"/>
        </a:xfrm>
      </xdr:grpSpPr>
      <xdr:sp macro="" textlink="">
        <xdr:nvSpPr>
          <xdr:cNvPr id="7440" name="Text Box 3">
            <a:extLst>
              <a:ext uri="{FF2B5EF4-FFF2-40B4-BE49-F238E27FC236}">
                <a16:creationId xmlns:a16="http://schemas.microsoft.com/office/drawing/2014/main" id="{00000000-0008-0000-0100-0000101D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9" y="128"/>
            <a:ext cx="138" cy="1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分担金及び負担金</a:t>
            </a:r>
            <a:endPara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en-US" sz="800" b="0" i="0" baseline="0"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   </a:t>
            </a:r>
            <a:r>
              <a:rPr lang="en-US" altLang="ja-JP" sz="800" b="0" i="0" baseline="0"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481,377</a:t>
            </a:r>
            <a:r>
              <a:rPr lang="ja-JP" altLang="ja-JP" sz="800" b="0" i="0" baseline="0"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千円 </a:t>
            </a:r>
            <a:r>
              <a:rPr lang="en-US" altLang="ja-JP" sz="800" b="0" i="0" baseline="0"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0.4%</a:t>
            </a:r>
            <a:endParaRPr lang="ja-JP" altLang="ja-JP" sz="8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使用料及び手数料</a:t>
            </a:r>
            <a:endPara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  <a:p>
            <a:pPr algn="l" rtl="0">
              <a:defRPr sz="1000"/>
            </a:pPr>
            <a:r>
              <a:rPr lang="ja-JP" altLang="ja-JP" sz="1000" b="0" i="0" baseline="0">
                <a:effectLst/>
                <a:latin typeface="+mn-lt"/>
                <a:ea typeface="+mn-ea"/>
                <a:cs typeface="+mn-cs"/>
              </a:rPr>
              <a:t>   </a:t>
            </a:r>
            <a:r>
              <a:rPr lang="en-US" altLang="ja-JP" sz="1000" b="0" i="0" baseline="0">
                <a:effectLst/>
                <a:latin typeface="+mn-lt"/>
                <a:ea typeface="+mn-ea"/>
                <a:cs typeface="+mn-cs"/>
              </a:rPr>
              <a:t>   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816,090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千円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0.8%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財産収入、寄附金、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　繰入金、繰越金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4,330,037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千円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4.1%</a:t>
            </a:r>
          </a:p>
          <a:p>
            <a:pPr algn="l" rtl="0">
              <a:defRPr sz="1000"/>
            </a:pPr>
            <a:endPara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</xdr:txBody>
      </xdr:sp>
      <xdr:sp macro="" textlink="">
        <xdr:nvSpPr>
          <xdr:cNvPr id="7893" name="Line 7">
            <a:extLst>
              <a:ext uri="{FF2B5EF4-FFF2-40B4-BE49-F238E27FC236}">
                <a16:creationId xmlns:a16="http://schemas.microsoft.com/office/drawing/2014/main" id="{00000000-0008-0000-0100-0000D51E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34" y="309"/>
            <a:ext cx="117" cy="4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894" name="Line 8">
            <a:extLst>
              <a:ext uri="{FF2B5EF4-FFF2-40B4-BE49-F238E27FC236}">
                <a16:creationId xmlns:a16="http://schemas.microsoft.com/office/drawing/2014/main" id="{00000000-0008-0000-0100-0000D61E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450" y="241"/>
            <a:ext cx="15" cy="6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19050</xdr:colOff>
      <xdr:row>18</xdr:row>
      <xdr:rowOff>95250</xdr:rowOff>
    </xdr:from>
    <xdr:to>
      <xdr:col>8</xdr:col>
      <xdr:colOff>247650</xdr:colOff>
      <xdr:row>18</xdr:row>
      <xdr:rowOff>114300</xdr:rowOff>
    </xdr:to>
    <xdr:sp macro="" textlink="">
      <xdr:nvSpPr>
        <xdr:cNvPr id="7885" name="Line 11">
          <a:extLst>
            <a:ext uri="{FF2B5EF4-FFF2-40B4-BE49-F238E27FC236}">
              <a16:creationId xmlns:a16="http://schemas.microsoft.com/office/drawing/2014/main" id="{00000000-0008-0000-0100-0000CD1E0000}"/>
            </a:ext>
          </a:extLst>
        </xdr:cNvPr>
        <xdr:cNvSpPr>
          <a:spLocks noChangeShapeType="1"/>
        </xdr:cNvSpPr>
      </xdr:nvSpPr>
      <xdr:spPr bwMode="auto">
        <a:xfrm flipV="1">
          <a:off x="3600450" y="3086100"/>
          <a:ext cx="838200" cy="190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123825</xdr:colOff>
      <xdr:row>27</xdr:row>
      <xdr:rowOff>133350</xdr:rowOff>
    </xdr:from>
    <xdr:to>
      <xdr:col>10</xdr:col>
      <xdr:colOff>104775</xdr:colOff>
      <xdr:row>56</xdr:row>
      <xdr:rowOff>0</xdr:rowOff>
    </xdr:to>
    <xdr:graphicFrame macro="">
      <xdr:nvGraphicFramePr>
        <xdr:cNvPr id="7886" name="Chart 15">
          <a:extLst>
            <a:ext uri="{FF2B5EF4-FFF2-40B4-BE49-F238E27FC236}">
              <a16:creationId xmlns:a16="http://schemas.microsoft.com/office/drawing/2014/main" id="{00000000-0008-0000-0100-0000CE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123825</xdr:colOff>
      <xdr:row>38</xdr:row>
      <xdr:rowOff>85725</xdr:rowOff>
    </xdr:from>
    <xdr:to>
      <xdr:col>7</xdr:col>
      <xdr:colOff>409575</xdr:colOff>
      <xdr:row>39</xdr:row>
      <xdr:rowOff>85725</xdr:rowOff>
    </xdr:to>
    <xdr:sp macro="" textlink="">
      <xdr:nvSpPr>
        <xdr:cNvPr id="7887" name="Text Box 18">
          <a:extLst>
            <a:ext uri="{FF2B5EF4-FFF2-40B4-BE49-F238E27FC236}">
              <a16:creationId xmlns:a16="http://schemas.microsoft.com/office/drawing/2014/main" id="{00000000-0008-0000-0100-0000CF1E0000}"/>
            </a:ext>
          </a:extLst>
        </xdr:cNvPr>
        <xdr:cNvSpPr txBox="1">
          <a:spLocks noChangeArrowheads="1"/>
        </xdr:cNvSpPr>
      </xdr:nvSpPr>
      <xdr:spPr bwMode="auto">
        <a:xfrm>
          <a:off x="2788197" y="6481270"/>
          <a:ext cx="832288" cy="168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282081</xdr:colOff>
      <xdr:row>16</xdr:row>
      <xdr:rowOff>15366</xdr:rowOff>
    </xdr:from>
    <xdr:to>
      <xdr:col>10</xdr:col>
      <xdr:colOff>426861</xdr:colOff>
      <xdr:row>35</xdr:row>
      <xdr:rowOff>57807</xdr:rowOff>
    </xdr:to>
    <xdr:sp macro="" textlink="">
      <xdr:nvSpPr>
        <xdr:cNvPr id="7438" name="Text Box 30">
          <a:extLst>
            <a:ext uri="{FF2B5EF4-FFF2-40B4-BE49-F238E27FC236}">
              <a16:creationId xmlns:a16="http://schemas.microsoft.com/office/drawing/2014/main" id="{00000000-0008-0000-0100-00000E1D0000}"/>
            </a:ext>
          </a:extLst>
        </xdr:cNvPr>
        <xdr:cNvSpPr txBox="1">
          <a:spLocks noChangeArrowheads="1"/>
        </xdr:cNvSpPr>
      </xdr:nvSpPr>
      <xdr:spPr bwMode="auto">
        <a:xfrm>
          <a:off x="4039529" y="2711269"/>
          <a:ext cx="1237856" cy="32375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地方譲与税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　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344,182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0.3%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利子割交付金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　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28,508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0.0%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配当割交付金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　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237,730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0.2%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株式等譲渡所得割交付金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169,879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0.2%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法人事業税交付金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411,009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0.4%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地方消費税交付金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5,154,901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4.8%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自動車取得税交付金</a:t>
          </a:r>
          <a:endParaRPr lang="en-US" altLang="ja-JP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2,495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0.0%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環境性能割交付金</a:t>
          </a:r>
          <a:endParaRPr lang="en-US" altLang="ja-JP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  　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800" b="0" i="0" u="none" strike="noStrike" baseline="0">
              <a:solidFill>
                <a:srgbClr val="000000"/>
              </a:solidFill>
              <a:effectLst/>
              <a:latin typeface="ＭＳ ゴシック"/>
              <a:ea typeface="ＭＳ ゴシック"/>
              <a:cs typeface="+mn-cs"/>
            </a:rPr>
            <a:t>74,645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0.1%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地方特例交付金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220,814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0.2%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交通安全対策特別交付金   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　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30,365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0.0%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市債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4,841,700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4.5%</a:t>
          </a:r>
        </a:p>
      </xdr:txBody>
    </xdr:sp>
    <xdr:clientData/>
  </xdr:twoCellAnchor>
  <xdr:twoCellAnchor>
    <xdr:from>
      <xdr:col>6</xdr:col>
      <xdr:colOff>127438</xdr:colOff>
      <xdr:row>26</xdr:row>
      <xdr:rowOff>39412</xdr:rowOff>
    </xdr:from>
    <xdr:to>
      <xdr:col>8</xdr:col>
      <xdr:colOff>281313</xdr:colOff>
      <xdr:row>26</xdr:row>
      <xdr:rowOff>59102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 bwMode="auto">
        <a:xfrm>
          <a:off x="2791810" y="4416971"/>
          <a:ext cx="1246951" cy="1969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6</xdr:col>
      <xdr:colOff>497710</xdr:colOff>
      <xdr:row>14</xdr:row>
      <xdr:rowOff>1314</xdr:rowOff>
    </xdr:from>
    <xdr:to>
      <xdr:col>8</xdr:col>
      <xdr:colOff>492935</xdr:colOff>
      <xdr:row>16</xdr:row>
      <xdr:rowOff>84142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 bwMode="auto">
        <a:xfrm flipV="1">
          <a:off x="3162082" y="2360886"/>
          <a:ext cx="1088301" cy="419159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383628</xdr:colOff>
      <xdr:row>21</xdr:row>
      <xdr:rowOff>15766</xdr:rowOff>
    </xdr:from>
    <xdr:to>
      <xdr:col>6</xdr:col>
      <xdr:colOff>126125</xdr:colOff>
      <xdr:row>26</xdr:row>
      <xdr:rowOff>53608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 bwMode="auto">
        <a:xfrm>
          <a:off x="2501462" y="3552497"/>
          <a:ext cx="289035" cy="87867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380090</xdr:colOff>
      <xdr:row>32</xdr:row>
      <xdr:rowOff>73572</xdr:rowOff>
    </xdr:from>
    <xdr:to>
      <xdr:col>6</xdr:col>
      <xdr:colOff>27589</xdr:colOff>
      <xdr:row>34</xdr:row>
      <xdr:rowOff>26427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 bwMode="auto">
        <a:xfrm flipH="1">
          <a:off x="2497924" y="5460124"/>
          <a:ext cx="194037" cy="289186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0.27645</cdr:x>
      <cdr:y>0.46192</cdr:y>
    </cdr:from>
    <cdr:to>
      <cdr:x>0.55897</cdr:x>
      <cdr:y>0.62465</cdr:y>
    </cdr:to>
    <cdr:sp macro="" textlink="">
      <cdr:nvSpPr>
        <cdr:cNvPr id="47111" name="Text Box 2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0533" y="2083679"/>
          <a:ext cx="1543707" cy="7340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歳　入</a:t>
          </a: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106,698,227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0.44311</cdr:x>
      <cdr:y>0.19926</cdr:y>
    </cdr:from>
    <cdr:to>
      <cdr:x>0.59393</cdr:x>
      <cdr:y>0.2684</cdr:y>
    </cdr:to>
    <cdr:sp macro="" textlink="">
      <cdr:nvSpPr>
        <cdr:cNvPr id="130050" name="Text Box 2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187" y="901511"/>
          <a:ext cx="821713" cy="31281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自主財源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38,463,727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0.24837</cdr:x>
      <cdr:y>0.19811</cdr:y>
    </cdr:from>
    <cdr:to>
      <cdr:x>0.39575</cdr:x>
      <cdr:y>0.26898</cdr:y>
    </cdr:to>
    <cdr:sp macro="" textlink="">
      <cdr:nvSpPr>
        <cdr:cNvPr id="130051" name="Text Box 2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7098" y="893673"/>
          <a:ext cx="805294" cy="3196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依存財源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68,234,500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0.49409</cdr:x>
      <cdr:y>0.35173</cdr:y>
    </cdr:from>
    <cdr:to>
      <cdr:x>0.654</cdr:x>
      <cdr:y>0.42253</cdr:y>
    </cdr:to>
    <cdr:sp macro="" textlink="">
      <cdr:nvSpPr>
        <cdr:cNvPr id="130052" name="Text Box 2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9742" y="1586640"/>
          <a:ext cx="873759" cy="31937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市税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29,450,105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0.85243</cdr:x>
      <cdr:y>0.45365</cdr:y>
    </cdr:from>
    <cdr:to>
      <cdr:x>1</cdr:x>
      <cdr:y>0.52718</cdr:y>
    </cdr:to>
    <cdr:sp macro="" textlink="">
      <cdr:nvSpPr>
        <cdr:cNvPr id="130053" name="Text Box 2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57734" y="2046363"/>
          <a:ext cx="806332" cy="33168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諸収入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3,386,118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0.77348</cdr:x>
      <cdr:y>0.09363</cdr:y>
    </cdr:from>
    <cdr:to>
      <cdr:x>0.91767</cdr:x>
      <cdr:y>0.16516</cdr:y>
    </cdr:to>
    <cdr:sp macro="" textlink="">
      <cdr:nvSpPr>
        <cdr:cNvPr id="130054" name="Text Box 2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1277" y="415201"/>
          <a:ext cx="704891" cy="31721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分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担金等</a:t>
          </a:r>
          <a:endParaRPr lang="en-US" altLang="ja-JP" sz="800" b="0" i="0" baseline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8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5,627,504</a:t>
          </a:r>
          <a:r>
            <a:rPr lang="ja-JP" altLang="en-US" sz="8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千円</a:t>
          </a:r>
        </a:p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0.19616</cdr:x>
      <cdr:y>0.34776</cdr:y>
    </cdr:from>
    <cdr:to>
      <cdr:x>0.36098</cdr:x>
      <cdr:y>0.41981</cdr:y>
    </cdr:to>
    <cdr:sp macro="" textlink="">
      <cdr:nvSpPr>
        <cdr:cNvPr id="130055" name="Text Box 2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8949" y="1542235"/>
          <a:ext cx="805743" cy="31952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国庫支出金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33,678,755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0.18782</cdr:x>
      <cdr:y>0.67286</cdr:y>
    </cdr:from>
    <cdr:to>
      <cdr:x>0.34298</cdr:x>
      <cdr:y>0.74701</cdr:y>
    </cdr:to>
    <cdr:sp macro="" textlink="">
      <cdr:nvSpPr>
        <cdr:cNvPr id="130056" name="Text Box 2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8162" y="2983938"/>
          <a:ext cx="758519" cy="3288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地方交付税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15,470,982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0.34878</cdr:x>
      <cdr:y>0.67091</cdr:y>
    </cdr:from>
    <cdr:to>
      <cdr:x>0.50168</cdr:x>
      <cdr:y>0.74317</cdr:y>
    </cdr:to>
    <cdr:sp macro="" textlink="">
      <cdr:nvSpPr>
        <cdr:cNvPr id="130057" name="Text Box 2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5056" y="2975291"/>
          <a:ext cx="747465" cy="3204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地方譲与税等</a:t>
          </a:r>
          <a:endParaRPr lang="en-US" altLang="ja-JP" sz="8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8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11,516,228</a:t>
          </a:r>
          <a:r>
            <a:rPr lang="ja-JP" altLang="ja-JP" sz="8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千円</a:t>
          </a:r>
          <a:endParaRPr lang="ja-JP" altLang="ja-JP" sz="8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cdr:txBody>
    </cdr:sp>
  </cdr:relSizeAnchor>
  <cdr:relSizeAnchor xmlns:cdr="http://schemas.openxmlformats.org/drawingml/2006/chartDrawing">
    <cdr:from>
      <cdr:x>0.61217</cdr:x>
      <cdr:y>0.83369</cdr:y>
    </cdr:from>
    <cdr:to>
      <cdr:x>0.78684</cdr:x>
      <cdr:y>0.90537</cdr:y>
    </cdr:to>
    <cdr:sp macro="" textlink="">
      <cdr:nvSpPr>
        <cdr:cNvPr id="13005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2647" y="3697151"/>
          <a:ext cx="853896" cy="317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府支出金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7,568,535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0.57511</cdr:x>
      <cdr:y>0.73461</cdr:y>
    </cdr:from>
    <cdr:to>
      <cdr:x>0.64788</cdr:x>
      <cdr:y>0.84595</cdr:y>
    </cdr:to>
    <cdr:sp macro="" textlink="">
      <cdr:nvSpPr>
        <cdr:cNvPr id="14" name="直線コネクタ 13"/>
        <cdr:cNvSpPr/>
      </cdr:nvSpPr>
      <cdr:spPr bwMode="auto">
        <a:xfrm xmlns:a="http://schemas.openxmlformats.org/drawingml/2006/main" rot="5400000" flipH="1">
          <a:off x="2742489" y="3326796"/>
          <a:ext cx="493752" cy="35573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0.29163</cdr:x>
      <cdr:y>0.44015</cdr:y>
    </cdr:from>
    <cdr:to>
      <cdr:x>0.54759</cdr:x>
      <cdr:y>0.6066</cdr:y>
    </cdr:to>
    <cdr:sp macro="" textlink="">
      <cdr:nvSpPr>
        <cdr:cNvPr id="706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9013" y="2087819"/>
          <a:ext cx="1236637" cy="789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歳　出</a:t>
          </a: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105,430,387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0.53872</cdr:x>
      <cdr:y>0.56139</cdr:y>
    </cdr:from>
    <cdr:to>
      <cdr:x>0.68976</cdr:x>
      <cdr:y>0.62847</cdr:y>
    </cdr:to>
    <cdr:sp macro="" textlink="">
      <cdr:nvSpPr>
        <cdr:cNvPr id="706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2830" y="2662946"/>
          <a:ext cx="729746" cy="3181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52,085,435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49.4%</a:t>
          </a:r>
        </a:p>
      </cdr:txBody>
    </cdr:sp>
  </cdr:relSizeAnchor>
  <cdr:relSizeAnchor xmlns:cdr="http://schemas.openxmlformats.org/drawingml/2006/chartDrawing">
    <cdr:from>
      <cdr:x>0.50528</cdr:x>
      <cdr:y>0.13519</cdr:y>
    </cdr:from>
    <cdr:to>
      <cdr:x>0.65656</cdr:x>
      <cdr:y>0.20091</cdr:y>
    </cdr:to>
    <cdr:sp macro="" textlink="">
      <cdr:nvSpPr>
        <cdr:cNvPr id="706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41263" y="641264"/>
          <a:ext cx="730905" cy="311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7,096,409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6.7%</a:t>
          </a:r>
        </a:p>
      </cdr:txBody>
    </cdr:sp>
  </cdr:relSizeAnchor>
  <cdr:relSizeAnchor xmlns:cdr="http://schemas.openxmlformats.org/drawingml/2006/chartDrawing">
    <cdr:from>
      <cdr:x>0.36212</cdr:x>
      <cdr:y>0.10761</cdr:y>
    </cdr:from>
    <cdr:to>
      <cdr:x>0.48418</cdr:x>
      <cdr:y>0.18236</cdr:y>
    </cdr:to>
    <cdr:sp macro="" textlink="">
      <cdr:nvSpPr>
        <cdr:cNvPr id="706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9558" y="510419"/>
          <a:ext cx="589730" cy="3545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404,577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 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0.4%</a:t>
          </a:r>
        </a:p>
      </cdr:txBody>
    </cdr:sp>
  </cdr:relSizeAnchor>
  <cdr:relSizeAnchor xmlns:cdr="http://schemas.openxmlformats.org/drawingml/2006/chartDrawing">
    <cdr:from>
      <cdr:x>0.18322</cdr:x>
      <cdr:y>0.10266</cdr:y>
    </cdr:from>
    <cdr:to>
      <cdr:x>0.33229</cdr:x>
      <cdr:y>0.16739</cdr:y>
    </cdr:to>
    <cdr:sp macro="" textlink="">
      <cdr:nvSpPr>
        <cdr:cNvPr id="706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5223" y="486977"/>
          <a:ext cx="720227" cy="3070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6,873,782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6.5%</a:t>
          </a:r>
        </a:p>
      </cdr:txBody>
    </cdr:sp>
  </cdr:relSizeAnchor>
  <cdr:relSizeAnchor xmlns:cdr="http://schemas.openxmlformats.org/drawingml/2006/chartDrawing">
    <cdr:from>
      <cdr:x>0.07192</cdr:x>
      <cdr:y>0.19939</cdr:y>
    </cdr:from>
    <cdr:to>
      <cdr:x>0.2232</cdr:x>
      <cdr:y>0.26392</cdr:y>
    </cdr:to>
    <cdr:sp macro="" textlink="">
      <cdr:nvSpPr>
        <cdr:cNvPr id="706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476" y="945791"/>
          <a:ext cx="730905" cy="306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5,772,123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5.5%</a:t>
          </a:r>
        </a:p>
      </cdr:txBody>
    </cdr:sp>
  </cdr:relSizeAnchor>
  <cdr:relSizeAnchor xmlns:cdr="http://schemas.openxmlformats.org/drawingml/2006/chartDrawing">
    <cdr:from>
      <cdr:x>0.14293</cdr:x>
      <cdr:y>0.39546</cdr:y>
    </cdr:from>
    <cdr:to>
      <cdr:x>0.29583</cdr:x>
      <cdr:y>0.45906</cdr:y>
    </cdr:to>
    <cdr:sp macro="" textlink="">
      <cdr:nvSpPr>
        <cdr:cNvPr id="706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585" y="1875863"/>
          <a:ext cx="738733" cy="3016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12,109,439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11.5%</a:t>
          </a:r>
        </a:p>
      </cdr:txBody>
    </cdr:sp>
  </cdr:relSizeAnchor>
  <cdr:relSizeAnchor xmlns:cdr="http://schemas.openxmlformats.org/drawingml/2006/chartDrawing">
    <cdr:from>
      <cdr:x>0</cdr:x>
      <cdr:y>0.484</cdr:y>
    </cdr:from>
    <cdr:to>
      <cdr:x>0.1458</cdr:x>
      <cdr:y>0.57252</cdr:y>
    </cdr:to>
    <cdr:sp macro="" textlink="">
      <cdr:nvSpPr>
        <cdr:cNvPr id="706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295824"/>
          <a:ext cx="704429" cy="419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2,811,396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2.7%</a:t>
          </a:r>
        </a:p>
      </cdr:txBody>
    </cdr:sp>
  </cdr:relSizeAnchor>
  <cdr:relSizeAnchor xmlns:cdr="http://schemas.openxmlformats.org/drawingml/2006/chartDrawing">
    <cdr:from>
      <cdr:x>0.12973</cdr:x>
      <cdr:y>0.56945</cdr:y>
    </cdr:from>
    <cdr:to>
      <cdr:x>0.29524</cdr:x>
      <cdr:y>0.63574</cdr:y>
    </cdr:to>
    <cdr:sp macro="" textlink="">
      <cdr:nvSpPr>
        <cdr:cNvPr id="13108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6783" y="2701154"/>
          <a:ext cx="799657" cy="314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8,668,460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8.2%</a:t>
          </a:r>
        </a:p>
      </cdr:txBody>
    </cdr:sp>
  </cdr:relSizeAnchor>
  <cdr:relSizeAnchor xmlns:cdr="http://schemas.openxmlformats.org/drawingml/2006/chartDrawing">
    <cdr:from>
      <cdr:x>0.00435</cdr:x>
      <cdr:y>0.75599</cdr:y>
    </cdr:from>
    <cdr:to>
      <cdr:x>0.15858</cdr:x>
      <cdr:y>0.82221</cdr:y>
    </cdr:to>
    <cdr:sp macro="" textlink="">
      <cdr:nvSpPr>
        <cdr:cNvPr id="13108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22" y="3586000"/>
          <a:ext cx="745158" cy="3141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638,741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0.6%</a:t>
          </a:r>
        </a:p>
      </cdr:txBody>
    </cdr:sp>
  </cdr:relSizeAnchor>
  <cdr:relSizeAnchor xmlns:cdr="http://schemas.openxmlformats.org/drawingml/2006/chartDrawing">
    <cdr:from>
      <cdr:x>0.11636</cdr:x>
      <cdr:y>0.84268</cdr:y>
    </cdr:from>
    <cdr:to>
      <cdr:x>0.26716</cdr:x>
      <cdr:y>0.91789</cdr:y>
    </cdr:to>
    <cdr:sp macro="" textlink="">
      <cdr:nvSpPr>
        <cdr:cNvPr id="13108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190" y="3997198"/>
          <a:ext cx="728587" cy="356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8,970,025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8.5%</a:t>
          </a:r>
        </a:p>
      </cdr:txBody>
    </cdr:sp>
  </cdr:relSizeAnchor>
  <cdr:relSizeAnchor xmlns:cdr="http://schemas.openxmlformats.org/drawingml/2006/chartDrawing">
    <cdr:from>
      <cdr:x>0.14296</cdr:x>
      <cdr:y>0.68204</cdr:y>
    </cdr:from>
    <cdr:to>
      <cdr:x>0.19735</cdr:x>
      <cdr:y>0.72303</cdr:y>
    </cdr:to>
    <cdr:sp macro="" textlink="">
      <cdr:nvSpPr>
        <cdr:cNvPr id="1310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0725" y="3235216"/>
          <a:ext cx="262759" cy="19443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0.20628</cdr:x>
      <cdr:y>0.22687</cdr:y>
    </cdr:from>
    <cdr:to>
      <cdr:x>0.2637</cdr:x>
      <cdr:y>0.27434</cdr:y>
    </cdr:to>
    <cdr:sp macro="" textlink="">
      <cdr:nvSpPr>
        <cdr:cNvPr id="2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96636" y="1076147"/>
          <a:ext cx="277415" cy="2251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0.1038</cdr:x>
      <cdr:y>0.51807</cdr:y>
    </cdr:from>
    <cdr:to>
      <cdr:x>0.13882</cdr:x>
      <cdr:y>0.52381</cdr:y>
    </cdr:to>
    <cdr:sp macro="" textlink="">
      <cdr:nvSpPr>
        <cdr:cNvPr id="21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1521" y="2457461"/>
          <a:ext cx="169199" cy="272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0.41879</cdr:x>
      <cdr:y>0.16607</cdr:y>
    </cdr:from>
    <cdr:to>
      <cdr:x>0.41924</cdr:x>
      <cdr:y>0.19346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BE990A6C-3F6A-4645-8AED-E8AA5F325786}"/>
            </a:ext>
          </a:extLst>
        </cdr:cNvPr>
        <cdr:cNvCxnSpPr/>
      </cdr:nvCxnSpPr>
      <cdr:spPr bwMode="auto">
        <a:xfrm xmlns:a="http://schemas.openxmlformats.org/drawingml/2006/main">
          <a:off x="2023374" y="787745"/>
          <a:ext cx="2167" cy="12994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0.30653</cdr:x>
      <cdr:y>0.14265</cdr:y>
    </cdr:from>
    <cdr:to>
      <cdr:x>0.36508</cdr:x>
      <cdr:y>0.22125</cdr:y>
    </cdr:to>
    <cdr:sp macro="" textlink="">
      <cdr:nvSpPr>
        <cdr:cNvPr id="24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80999" y="676660"/>
          <a:ext cx="282883" cy="3728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0.20061</cdr:x>
      <cdr:y>0.7186</cdr:y>
    </cdr:from>
    <cdr:to>
      <cdr:x>0.23542</cdr:x>
      <cdr:y>0.78396</cdr:y>
    </cdr:to>
    <cdr:cxnSp macro="">
      <cdr:nvCxnSpPr>
        <cdr:cNvPr id="6" name="直線コネクタ 5">
          <a:extLst xmlns:a="http://schemas.openxmlformats.org/drawingml/2006/main">
            <a:ext uri="{FF2B5EF4-FFF2-40B4-BE49-F238E27FC236}">
              <a16:creationId xmlns:a16="http://schemas.microsoft.com/office/drawing/2014/main" id="{559560C2-6471-42FE-8908-3A86FFA7E330}"/>
            </a:ext>
          </a:extLst>
        </cdr:cNvPr>
        <cdr:cNvCxnSpPr/>
      </cdr:nvCxnSpPr>
      <cdr:spPr bwMode="auto">
        <a:xfrm xmlns:a="http://schemas.openxmlformats.org/drawingml/2006/main" flipH="1">
          <a:off x="969251" y="3408636"/>
          <a:ext cx="168166" cy="3100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showGridLines="0" tabSelected="1" zoomScaleNormal="100" zoomScaleSheetLayoutView="100" workbookViewId="0">
      <pane xSplit="2" topLeftCell="C1" activePane="topRight" state="frozen"/>
      <selection activeCell="A4" sqref="A4"/>
      <selection pane="topRight" activeCell="G38" sqref="G38"/>
    </sheetView>
  </sheetViews>
  <sheetFormatPr defaultColWidth="8" defaultRowHeight="13.2" x14ac:dyDescent="0.2"/>
  <cols>
    <col min="1" max="1" width="6" style="17" customWidth="1"/>
    <col min="2" max="2" width="16.21875" style="17" customWidth="1"/>
    <col min="3" max="3" width="12.77734375" style="17" bestFit="1" customWidth="1"/>
    <col min="4" max="4" width="7.77734375" style="17" customWidth="1"/>
    <col min="5" max="5" width="12.77734375" style="17" bestFit="1" customWidth="1"/>
    <col min="6" max="6" width="7.77734375" style="17" customWidth="1"/>
    <col min="7" max="7" width="12.77734375" style="93" bestFit="1" customWidth="1"/>
    <col min="8" max="8" width="7.77734375" style="93" customWidth="1"/>
    <col min="9" max="9" width="12.33203125" style="93" customWidth="1"/>
    <col min="10" max="10" width="7.77734375" style="93" customWidth="1"/>
    <col min="11" max="11" width="3" style="17" customWidth="1"/>
    <col min="12" max="16384" width="8" style="17"/>
  </cols>
  <sheetData>
    <row r="1" spans="1:13" ht="21" x14ac:dyDescent="0.25">
      <c r="A1" s="22" t="s">
        <v>84</v>
      </c>
      <c r="C1" s="93"/>
      <c r="D1" s="93"/>
      <c r="E1" s="93"/>
      <c r="F1" s="93"/>
      <c r="K1" s="44"/>
    </row>
    <row r="2" spans="1:13" ht="21" x14ac:dyDescent="0.25">
      <c r="A2" s="22"/>
      <c r="C2" s="93"/>
      <c r="D2" s="93"/>
      <c r="E2" s="93"/>
      <c r="F2" s="93"/>
      <c r="K2" s="44"/>
    </row>
    <row r="3" spans="1:13" ht="16.2" x14ac:dyDescent="0.2">
      <c r="A3" s="21" t="s">
        <v>83</v>
      </c>
      <c r="C3" s="93"/>
      <c r="D3" s="93"/>
      <c r="E3" s="93"/>
      <c r="F3" s="93"/>
      <c r="K3" s="44"/>
    </row>
    <row r="4" spans="1:13" ht="14.25" customHeight="1" x14ac:dyDescent="0.2">
      <c r="A4" s="21"/>
      <c r="C4" s="93"/>
      <c r="D4" s="93"/>
      <c r="E4" s="93"/>
      <c r="F4" s="93"/>
      <c r="K4" s="44"/>
    </row>
    <row r="5" spans="1:13" s="33" customFormat="1" ht="14.4" x14ac:dyDescent="0.2">
      <c r="A5" s="51"/>
      <c r="C5" s="107"/>
      <c r="D5" s="107"/>
      <c r="E5" s="107"/>
      <c r="F5" s="107"/>
      <c r="G5" s="107"/>
      <c r="H5" s="107"/>
      <c r="I5" s="107"/>
      <c r="J5" s="108"/>
      <c r="L5" s="44"/>
    </row>
    <row r="6" spans="1:13" ht="15.6" x14ac:dyDescent="0.2">
      <c r="A6" s="53" t="s">
        <v>90</v>
      </c>
      <c r="C6" s="93"/>
      <c r="D6" s="93"/>
      <c r="E6" s="93"/>
      <c r="F6" s="93"/>
      <c r="J6" s="109" t="s">
        <v>50</v>
      </c>
      <c r="L6" s="44"/>
    </row>
    <row r="7" spans="1:13" ht="15.75" customHeight="1" x14ac:dyDescent="0.2">
      <c r="C7" s="188" t="s">
        <v>108</v>
      </c>
      <c r="D7" s="189"/>
      <c r="E7" s="189"/>
      <c r="F7" s="190"/>
      <c r="G7" s="188" t="s">
        <v>109</v>
      </c>
      <c r="H7" s="189"/>
      <c r="I7" s="189"/>
      <c r="J7" s="190"/>
    </row>
    <row r="8" spans="1:13" ht="15.75" customHeight="1" x14ac:dyDescent="0.2">
      <c r="A8" s="187" t="s">
        <v>45</v>
      </c>
      <c r="B8" s="184"/>
      <c r="C8" s="48" t="s">
        <v>85</v>
      </c>
      <c r="D8" s="49" t="s">
        <v>80</v>
      </c>
      <c r="E8" s="50" t="s">
        <v>86</v>
      </c>
      <c r="F8" s="50" t="s">
        <v>80</v>
      </c>
      <c r="G8" s="127" t="s">
        <v>82</v>
      </c>
      <c r="H8" s="128" t="s">
        <v>80</v>
      </c>
      <c r="I8" s="129" t="s">
        <v>2</v>
      </c>
      <c r="J8" s="130" t="s">
        <v>80</v>
      </c>
      <c r="K8" s="18"/>
      <c r="M8" s="52"/>
    </row>
    <row r="9" spans="1:13" ht="15.75" customHeight="1" x14ac:dyDescent="0.2">
      <c r="A9" s="193" t="s">
        <v>21</v>
      </c>
      <c r="B9" s="192"/>
      <c r="C9" s="61">
        <v>28056819</v>
      </c>
      <c r="D9" s="62">
        <v>97.1</v>
      </c>
      <c r="E9" s="63">
        <v>28659334</v>
      </c>
      <c r="F9" s="64">
        <v>99.7</v>
      </c>
      <c r="G9" s="131">
        <f>+SUM(G10:G16)</f>
        <v>28798988</v>
      </c>
      <c r="H9" s="132">
        <f t="shared" ref="H9:J37" si="0">IF(C9=0,0,ROUND(G9/C9*100,1))</f>
        <v>102.6</v>
      </c>
      <c r="I9" s="133">
        <f>+SUM(I10:I16)</f>
        <v>29450105</v>
      </c>
      <c r="J9" s="134">
        <f t="shared" si="0"/>
        <v>102.8</v>
      </c>
      <c r="K9" s="34"/>
    </row>
    <row r="10" spans="1:13" ht="15.75" customHeight="1" x14ac:dyDescent="0.2">
      <c r="A10" s="60"/>
      <c r="B10" s="59" t="s">
        <v>41</v>
      </c>
      <c r="C10" s="65">
        <v>12444118</v>
      </c>
      <c r="D10" s="62">
        <v>94.4</v>
      </c>
      <c r="E10" s="66">
        <v>12836133</v>
      </c>
      <c r="F10" s="64">
        <v>98.3</v>
      </c>
      <c r="G10" s="135">
        <v>12788215</v>
      </c>
      <c r="H10" s="132">
        <f t="shared" si="0"/>
        <v>102.8</v>
      </c>
      <c r="I10" s="136">
        <v>13300217</v>
      </c>
      <c r="J10" s="134">
        <f>IF(E10=0,0,ROUND(I10/E10*100,1))</f>
        <v>103.6</v>
      </c>
      <c r="K10" s="18"/>
    </row>
    <row r="11" spans="1:13" ht="15.75" customHeight="1" x14ac:dyDescent="0.2">
      <c r="A11" s="56"/>
      <c r="B11" s="59" t="s">
        <v>22</v>
      </c>
      <c r="C11" s="65">
        <v>11322998</v>
      </c>
      <c r="D11" s="62">
        <v>100</v>
      </c>
      <c r="E11" s="66">
        <v>11403132</v>
      </c>
      <c r="F11" s="64">
        <v>100.4</v>
      </c>
      <c r="G11" s="135">
        <v>11600590</v>
      </c>
      <c r="H11" s="132">
        <f t="shared" si="0"/>
        <v>102.5</v>
      </c>
      <c r="I11" s="136">
        <v>11586599</v>
      </c>
      <c r="J11" s="134">
        <f t="shared" si="0"/>
        <v>101.6</v>
      </c>
      <c r="K11" s="18"/>
    </row>
    <row r="12" spans="1:13" ht="15.75" customHeight="1" x14ac:dyDescent="0.2">
      <c r="A12" s="56"/>
      <c r="B12" s="59" t="s">
        <v>23</v>
      </c>
      <c r="C12" s="65">
        <v>334846</v>
      </c>
      <c r="D12" s="62">
        <v>101.7</v>
      </c>
      <c r="E12" s="66">
        <v>343433</v>
      </c>
      <c r="F12" s="64">
        <v>104.9</v>
      </c>
      <c r="G12" s="135">
        <v>390123</v>
      </c>
      <c r="H12" s="132">
        <f t="shared" si="0"/>
        <v>116.5</v>
      </c>
      <c r="I12" s="136">
        <v>366906</v>
      </c>
      <c r="J12" s="134">
        <f t="shared" si="0"/>
        <v>106.8</v>
      </c>
      <c r="K12" s="34"/>
    </row>
    <row r="13" spans="1:13" ht="15.75" customHeight="1" x14ac:dyDescent="0.2">
      <c r="A13" s="57"/>
      <c r="B13" s="59" t="s">
        <v>47</v>
      </c>
      <c r="C13" s="65">
        <v>1448447</v>
      </c>
      <c r="D13" s="62">
        <v>93.9</v>
      </c>
      <c r="E13" s="66">
        <v>1578608</v>
      </c>
      <c r="F13" s="64">
        <v>105.8</v>
      </c>
      <c r="G13" s="135">
        <v>1474678</v>
      </c>
      <c r="H13" s="132">
        <f t="shared" si="0"/>
        <v>101.8</v>
      </c>
      <c r="I13" s="136">
        <v>1664363</v>
      </c>
      <c r="J13" s="134">
        <f t="shared" si="0"/>
        <v>105.4</v>
      </c>
      <c r="K13" s="18"/>
    </row>
    <row r="14" spans="1:13" ht="15.75" hidden="1" customHeight="1" x14ac:dyDescent="0.2">
      <c r="A14" s="58"/>
      <c r="B14" s="59" t="s">
        <v>42</v>
      </c>
      <c r="C14" s="65">
        <v>0</v>
      </c>
      <c r="D14" s="62">
        <v>0</v>
      </c>
      <c r="E14" s="66">
        <v>0</v>
      </c>
      <c r="F14" s="67">
        <v>0</v>
      </c>
      <c r="G14" s="135">
        <v>0</v>
      </c>
      <c r="H14" s="132">
        <f t="shared" si="0"/>
        <v>0</v>
      </c>
      <c r="I14" s="136">
        <v>0</v>
      </c>
      <c r="J14" s="134">
        <f t="shared" si="0"/>
        <v>0</v>
      </c>
      <c r="K14" s="18"/>
    </row>
    <row r="15" spans="1:13" ht="15.75" customHeight="1" x14ac:dyDescent="0.2">
      <c r="A15" s="58"/>
      <c r="B15" s="59" t="s">
        <v>48</v>
      </c>
      <c r="C15" s="65">
        <v>10166</v>
      </c>
      <c r="D15" s="62">
        <v>76.2</v>
      </c>
      <c r="E15" s="66">
        <v>8840</v>
      </c>
      <c r="F15" s="64">
        <v>127.9</v>
      </c>
      <c r="G15" s="135">
        <v>9292</v>
      </c>
      <c r="H15" s="132">
        <f t="shared" si="0"/>
        <v>91.4</v>
      </c>
      <c r="I15" s="136">
        <v>11701</v>
      </c>
      <c r="J15" s="134">
        <f t="shared" si="0"/>
        <v>132.4</v>
      </c>
      <c r="K15" s="18"/>
    </row>
    <row r="16" spans="1:13" ht="15.75" customHeight="1" x14ac:dyDescent="0.2">
      <c r="A16" s="55"/>
      <c r="B16" s="59" t="s">
        <v>49</v>
      </c>
      <c r="C16" s="65">
        <v>2496244</v>
      </c>
      <c r="D16" s="62">
        <v>99.8</v>
      </c>
      <c r="E16" s="66">
        <v>2489188</v>
      </c>
      <c r="F16" s="64">
        <v>99.6</v>
      </c>
      <c r="G16" s="135">
        <v>2536090</v>
      </c>
      <c r="H16" s="132">
        <f t="shared" si="0"/>
        <v>101.6</v>
      </c>
      <c r="I16" s="136">
        <v>2520319</v>
      </c>
      <c r="J16" s="134">
        <f t="shared" si="0"/>
        <v>101.3</v>
      </c>
      <c r="K16" s="18"/>
    </row>
    <row r="17" spans="1:11" ht="15.75" customHeight="1" x14ac:dyDescent="0.2">
      <c r="A17" s="175" t="s">
        <v>24</v>
      </c>
      <c r="B17" s="177"/>
      <c r="C17" s="65">
        <v>330338</v>
      </c>
      <c r="D17" s="68">
        <v>90.3</v>
      </c>
      <c r="E17" s="66">
        <v>357657</v>
      </c>
      <c r="F17" s="67">
        <v>101.9</v>
      </c>
      <c r="G17" s="135">
        <v>376412</v>
      </c>
      <c r="H17" s="132">
        <f t="shared" si="0"/>
        <v>113.9</v>
      </c>
      <c r="I17" s="136">
        <v>344182</v>
      </c>
      <c r="J17" s="134">
        <f t="shared" si="0"/>
        <v>96.2</v>
      </c>
      <c r="K17" s="81"/>
    </row>
    <row r="18" spans="1:11" ht="15.75" customHeight="1" x14ac:dyDescent="0.2">
      <c r="A18" s="175" t="s">
        <v>25</v>
      </c>
      <c r="B18" s="177"/>
      <c r="C18" s="65">
        <v>40792</v>
      </c>
      <c r="D18" s="68">
        <v>99.4</v>
      </c>
      <c r="E18" s="66">
        <v>32613</v>
      </c>
      <c r="F18" s="67">
        <v>80.400000000000006</v>
      </c>
      <c r="G18" s="135">
        <v>32144</v>
      </c>
      <c r="H18" s="132">
        <f t="shared" si="0"/>
        <v>78.8</v>
      </c>
      <c r="I18" s="136">
        <v>28508</v>
      </c>
      <c r="J18" s="134">
        <f t="shared" si="0"/>
        <v>87.4</v>
      </c>
      <c r="K18" s="18"/>
    </row>
    <row r="19" spans="1:11" ht="15.75" customHeight="1" x14ac:dyDescent="0.2">
      <c r="A19" s="175" t="s">
        <v>43</v>
      </c>
      <c r="B19" s="198"/>
      <c r="C19" s="65">
        <v>159885</v>
      </c>
      <c r="D19" s="68">
        <v>94.1</v>
      </c>
      <c r="E19" s="66">
        <v>257516</v>
      </c>
      <c r="F19" s="67">
        <v>149.80000000000001</v>
      </c>
      <c r="G19" s="135">
        <v>192341</v>
      </c>
      <c r="H19" s="132">
        <f t="shared" si="0"/>
        <v>120.3</v>
      </c>
      <c r="I19" s="136">
        <v>237730</v>
      </c>
      <c r="J19" s="134">
        <f t="shared" si="0"/>
        <v>92.3</v>
      </c>
      <c r="K19" s="18"/>
    </row>
    <row r="20" spans="1:11" x14ac:dyDescent="0.2">
      <c r="A20" s="175" t="s">
        <v>44</v>
      </c>
      <c r="B20" s="177"/>
      <c r="C20" s="65">
        <v>184074</v>
      </c>
      <c r="D20" s="68">
        <v>97.9</v>
      </c>
      <c r="E20" s="66">
        <v>289189</v>
      </c>
      <c r="F20" s="67">
        <v>148.69999999999999</v>
      </c>
      <c r="G20" s="135">
        <v>250524</v>
      </c>
      <c r="H20" s="132">
        <f t="shared" si="0"/>
        <v>136.1</v>
      </c>
      <c r="I20" s="136">
        <v>169879</v>
      </c>
      <c r="J20" s="134">
        <f t="shared" si="0"/>
        <v>58.7</v>
      </c>
      <c r="K20" s="18"/>
    </row>
    <row r="21" spans="1:11" ht="15.75" customHeight="1" x14ac:dyDescent="0.2">
      <c r="A21" s="175" t="s">
        <v>92</v>
      </c>
      <c r="B21" s="177"/>
      <c r="C21" s="82">
        <v>247141</v>
      </c>
      <c r="D21" s="83">
        <v>193.5</v>
      </c>
      <c r="E21" s="84">
        <v>278848</v>
      </c>
      <c r="F21" s="85">
        <v>238.1</v>
      </c>
      <c r="G21" s="135">
        <v>441064</v>
      </c>
      <c r="H21" s="132">
        <f>IF(C21=0,0,ROUND(G21/C21*100,1))</f>
        <v>178.5</v>
      </c>
      <c r="I21" s="136">
        <v>411009</v>
      </c>
      <c r="J21" s="134">
        <f>IF(E21=0,0,ROUND(I21/E21*100,1))</f>
        <v>147.4</v>
      </c>
      <c r="K21" s="18"/>
    </row>
    <row r="22" spans="1:11" ht="15.75" customHeight="1" x14ac:dyDescent="0.2">
      <c r="A22" s="175" t="s">
        <v>26</v>
      </c>
      <c r="B22" s="177"/>
      <c r="C22" s="65">
        <v>4183780</v>
      </c>
      <c r="D22" s="68">
        <v>96.6</v>
      </c>
      <c r="E22" s="66">
        <v>5030825</v>
      </c>
      <c r="F22" s="67">
        <v>108.8</v>
      </c>
      <c r="G22" s="135">
        <v>4372050</v>
      </c>
      <c r="H22" s="132">
        <f t="shared" si="0"/>
        <v>104.5</v>
      </c>
      <c r="I22" s="136">
        <v>5154901</v>
      </c>
      <c r="J22" s="134">
        <f t="shared" si="0"/>
        <v>102.5</v>
      </c>
      <c r="K22" s="18"/>
    </row>
    <row r="23" spans="1:11" ht="15.75" customHeight="1" x14ac:dyDescent="0.2">
      <c r="A23" s="175" t="s">
        <v>27</v>
      </c>
      <c r="B23" s="177"/>
      <c r="C23" s="65">
        <v>10</v>
      </c>
      <c r="D23" s="68">
        <v>100</v>
      </c>
      <c r="E23" s="66">
        <v>0</v>
      </c>
      <c r="F23" s="67">
        <v>0</v>
      </c>
      <c r="G23" s="135">
        <v>10</v>
      </c>
      <c r="H23" s="132">
        <f t="shared" si="0"/>
        <v>100</v>
      </c>
      <c r="I23" s="136">
        <v>2495</v>
      </c>
      <c r="J23" s="134">
        <f t="shared" si="0"/>
        <v>0</v>
      </c>
      <c r="K23" s="18"/>
    </row>
    <row r="24" spans="1:11" ht="15.75" customHeight="1" x14ac:dyDescent="0.2">
      <c r="A24" s="175" t="s">
        <v>87</v>
      </c>
      <c r="B24" s="177"/>
      <c r="C24" s="82">
        <v>53126</v>
      </c>
      <c r="D24" s="83">
        <v>91.2</v>
      </c>
      <c r="E24" s="84">
        <v>69991</v>
      </c>
      <c r="F24" s="85">
        <v>116.7</v>
      </c>
      <c r="G24" s="135">
        <v>63485</v>
      </c>
      <c r="H24" s="132">
        <f t="shared" si="0"/>
        <v>119.5</v>
      </c>
      <c r="I24" s="136">
        <v>74645</v>
      </c>
      <c r="J24" s="134">
        <f t="shared" si="0"/>
        <v>106.6</v>
      </c>
      <c r="K24" s="18"/>
    </row>
    <row r="25" spans="1:11" ht="15.75" customHeight="1" x14ac:dyDescent="0.2">
      <c r="A25" s="175" t="s">
        <v>28</v>
      </c>
      <c r="B25" s="177"/>
      <c r="C25" s="65">
        <v>282006</v>
      </c>
      <c r="D25" s="68">
        <v>137.5</v>
      </c>
      <c r="E25" s="66">
        <v>381609</v>
      </c>
      <c r="F25" s="67">
        <v>185</v>
      </c>
      <c r="G25" s="135">
        <v>207655</v>
      </c>
      <c r="H25" s="132">
        <f t="shared" si="0"/>
        <v>73.599999999999994</v>
      </c>
      <c r="I25" s="136">
        <v>220814</v>
      </c>
      <c r="J25" s="134">
        <f t="shared" si="0"/>
        <v>57.9</v>
      </c>
      <c r="K25" s="18"/>
    </row>
    <row r="26" spans="1:11" ht="15.75" customHeight="1" x14ac:dyDescent="0.2">
      <c r="A26" s="175" t="s">
        <v>29</v>
      </c>
      <c r="B26" s="177"/>
      <c r="C26" s="65">
        <v>15791789</v>
      </c>
      <c r="D26" s="68">
        <v>116.2</v>
      </c>
      <c r="E26" s="66">
        <v>15791789</v>
      </c>
      <c r="F26" s="67">
        <v>116.2</v>
      </c>
      <c r="G26" s="135">
        <v>15470982</v>
      </c>
      <c r="H26" s="132">
        <f t="shared" si="0"/>
        <v>98</v>
      </c>
      <c r="I26" s="136">
        <v>15470982</v>
      </c>
      <c r="J26" s="134">
        <f t="shared" si="0"/>
        <v>98</v>
      </c>
      <c r="K26" s="18"/>
    </row>
    <row r="27" spans="1:11" x14ac:dyDescent="0.2">
      <c r="A27" s="175" t="s">
        <v>30</v>
      </c>
      <c r="B27" s="182"/>
      <c r="C27" s="65">
        <v>36600</v>
      </c>
      <c r="D27" s="68">
        <v>117.6</v>
      </c>
      <c r="E27" s="66">
        <v>33414</v>
      </c>
      <c r="F27" s="67">
        <v>94.4</v>
      </c>
      <c r="G27" s="135">
        <v>36600</v>
      </c>
      <c r="H27" s="132">
        <f t="shared" si="0"/>
        <v>100</v>
      </c>
      <c r="I27" s="136">
        <v>30365</v>
      </c>
      <c r="J27" s="134">
        <f t="shared" si="0"/>
        <v>90.9</v>
      </c>
      <c r="K27" s="18"/>
    </row>
    <row r="28" spans="1:11" s="93" customFormat="1" ht="15.75" customHeight="1" x14ac:dyDescent="0.2">
      <c r="A28" s="175" t="s">
        <v>31</v>
      </c>
      <c r="B28" s="182"/>
      <c r="C28" s="65">
        <v>504137</v>
      </c>
      <c r="D28" s="68">
        <v>99.1</v>
      </c>
      <c r="E28" s="66">
        <v>433593</v>
      </c>
      <c r="F28" s="67">
        <v>104.9</v>
      </c>
      <c r="G28" s="135">
        <v>495535</v>
      </c>
      <c r="H28" s="132">
        <f t="shared" si="0"/>
        <v>98.3</v>
      </c>
      <c r="I28" s="136">
        <v>481377</v>
      </c>
      <c r="J28" s="134">
        <f t="shared" si="0"/>
        <v>111</v>
      </c>
      <c r="K28" s="18"/>
    </row>
    <row r="29" spans="1:11" s="93" customFormat="1" ht="15.75" customHeight="1" x14ac:dyDescent="0.2">
      <c r="A29" s="175" t="s">
        <v>32</v>
      </c>
      <c r="B29" s="182"/>
      <c r="C29" s="65">
        <v>737629</v>
      </c>
      <c r="D29" s="68">
        <v>84.5</v>
      </c>
      <c r="E29" s="66">
        <v>730810</v>
      </c>
      <c r="F29" s="67">
        <v>90.9</v>
      </c>
      <c r="G29" s="135">
        <v>815512</v>
      </c>
      <c r="H29" s="132">
        <f t="shared" si="0"/>
        <v>110.6</v>
      </c>
      <c r="I29" s="136">
        <v>816090</v>
      </c>
      <c r="J29" s="134">
        <f t="shared" si="0"/>
        <v>111.7</v>
      </c>
      <c r="K29" s="18"/>
    </row>
    <row r="30" spans="1:11" s="93" customFormat="1" ht="15.75" customHeight="1" x14ac:dyDescent="0.2">
      <c r="A30" s="175" t="s">
        <v>33</v>
      </c>
      <c r="B30" s="182"/>
      <c r="C30" s="65">
        <v>37198481</v>
      </c>
      <c r="D30" s="68">
        <v>72.599999999999994</v>
      </c>
      <c r="E30" s="66">
        <v>33661716</v>
      </c>
      <c r="F30" s="67">
        <v>68.7</v>
      </c>
      <c r="G30" s="135">
        <v>36723512</v>
      </c>
      <c r="H30" s="132">
        <f t="shared" si="0"/>
        <v>98.7</v>
      </c>
      <c r="I30" s="136">
        <v>33678755</v>
      </c>
      <c r="J30" s="134">
        <f t="shared" si="0"/>
        <v>100.1</v>
      </c>
      <c r="K30" s="18"/>
    </row>
    <row r="31" spans="1:11" s="93" customFormat="1" ht="15.75" customHeight="1" x14ac:dyDescent="0.2">
      <c r="A31" s="175" t="s">
        <v>34</v>
      </c>
      <c r="B31" s="182"/>
      <c r="C31" s="65">
        <v>7666916</v>
      </c>
      <c r="D31" s="68">
        <v>97.7</v>
      </c>
      <c r="E31" s="66">
        <v>6943764</v>
      </c>
      <c r="F31" s="67">
        <v>99.4</v>
      </c>
      <c r="G31" s="135">
        <v>8251528</v>
      </c>
      <c r="H31" s="132">
        <f t="shared" si="0"/>
        <v>107.6</v>
      </c>
      <c r="I31" s="136">
        <v>7568535</v>
      </c>
      <c r="J31" s="134">
        <f t="shared" si="0"/>
        <v>109</v>
      </c>
      <c r="K31" s="18"/>
    </row>
    <row r="32" spans="1:11" s="93" customFormat="1" ht="15.75" customHeight="1" x14ac:dyDescent="0.2">
      <c r="A32" s="175" t="s">
        <v>35</v>
      </c>
      <c r="B32" s="182"/>
      <c r="C32" s="65">
        <v>132954</v>
      </c>
      <c r="D32" s="68">
        <v>148.30000000000001</v>
      </c>
      <c r="E32" s="66">
        <v>122378</v>
      </c>
      <c r="F32" s="67">
        <v>146</v>
      </c>
      <c r="G32" s="135">
        <v>238640</v>
      </c>
      <c r="H32" s="132">
        <f t="shared" si="0"/>
        <v>179.5</v>
      </c>
      <c r="I32" s="136">
        <v>120057</v>
      </c>
      <c r="J32" s="134">
        <f t="shared" si="0"/>
        <v>98.1</v>
      </c>
      <c r="K32" s="18"/>
    </row>
    <row r="33" spans="1:11" s="93" customFormat="1" ht="15.75" customHeight="1" x14ac:dyDescent="0.2">
      <c r="A33" s="175" t="s">
        <v>46</v>
      </c>
      <c r="B33" s="182"/>
      <c r="C33" s="65">
        <v>45408</v>
      </c>
      <c r="D33" s="68">
        <v>101</v>
      </c>
      <c r="E33" s="66">
        <v>43064</v>
      </c>
      <c r="F33" s="67">
        <v>98.1</v>
      </c>
      <c r="G33" s="135">
        <v>101505</v>
      </c>
      <c r="H33" s="132">
        <f t="shared" si="0"/>
        <v>223.5</v>
      </c>
      <c r="I33" s="136">
        <v>97077</v>
      </c>
      <c r="J33" s="134">
        <f t="shared" si="0"/>
        <v>225.4</v>
      </c>
      <c r="K33" s="18"/>
    </row>
    <row r="34" spans="1:11" s="93" customFormat="1" ht="15.75" customHeight="1" x14ac:dyDescent="0.2">
      <c r="A34" s="175" t="s">
        <v>36</v>
      </c>
      <c r="B34" s="182"/>
      <c r="C34" s="65">
        <v>3735496</v>
      </c>
      <c r="D34" s="68">
        <v>103.4</v>
      </c>
      <c r="E34" s="66">
        <v>2117190</v>
      </c>
      <c r="F34" s="67">
        <v>352.2</v>
      </c>
      <c r="G34" s="135">
        <v>8068460</v>
      </c>
      <c r="H34" s="132">
        <f t="shared" si="0"/>
        <v>216</v>
      </c>
      <c r="I34" s="136">
        <v>2836477</v>
      </c>
      <c r="J34" s="134">
        <f t="shared" si="0"/>
        <v>134</v>
      </c>
      <c r="K34" s="18"/>
    </row>
    <row r="35" spans="1:11" s="93" customFormat="1" ht="15.75" customHeight="1" x14ac:dyDescent="0.2">
      <c r="A35" s="173" t="s">
        <v>38</v>
      </c>
      <c r="B35" s="174"/>
      <c r="C35" s="69">
        <v>4242784</v>
      </c>
      <c r="D35" s="70">
        <v>70.3</v>
      </c>
      <c r="E35" s="71">
        <v>3951917</v>
      </c>
      <c r="F35" s="72">
        <v>75.599999999999994</v>
      </c>
      <c r="G35" s="137">
        <v>4414717</v>
      </c>
      <c r="H35" s="138">
        <f>IF(C35=0,0,ROUND(G35/C35*100,1))</f>
        <v>104.1</v>
      </c>
      <c r="I35" s="139">
        <v>3386118</v>
      </c>
      <c r="J35" s="140">
        <f>IF(E35=0,0,ROUND(I35/E35*100,1))</f>
        <v>85.7</v>
      </c>
      <c r="K35" s="18"/>
    </row>
    <row r="36" spans="1:11" s="93" customFormat="1" ht="15.75" customHeight="1" x14ac:dyDescent="0.2">
      <c r="A36" s="175" t="s">
        <v>39</v>
      </c>
      <c r="B36" s="182"/>
      <c r="C36" s="65">
        <v>8182600</v>
      </c>
      <c r="D36" s="68">
        <v>113.5</v>
      </c>
      <c r="E36" s="66">
        <v>3491600</v>
      </c>
      <c r="F36" s="67">
        <v>61.5</v>
      </c>
      <c r="G36" s="135">
        <v>6874000</v>
      </c>
      <c r="H36" s="141">
        <f>IF(C36=0,0,ROUND(G36/C36*100,1))</f>
        <v>84</v>
      </c>
      <c r="I36" s="136">
        <v>4841700</v>
      </c>
      <c r="J36" s="142">
        <f>IF(E36=0,0,ROUND(I36/E36*100,1))</f>
        <v>138.69999999999999</v>
      </c>
      <c r="K36" s="18"/>
    </row>
    <row r="37" spans="1:11" s="93" customFormat="1" ht="15.75" customHeight="1" x14ac:dyDescent="0.2">
      <c r="A37" s="193" t="s">
        <v>37</v>
      </c>
      <c r="B37" s="194"/>
      <c r="C37" s="73">
        <v>1787419</v>
      </c>
      <c r="D37" s="74">
        <v>93.2</v>
      </c>
      <c r="E37" s="75">
        <v>1787419</v>
      </c>
      <c r="F37" s="76">
        <v>93.2</v>
      </c>
      <c r="G37" s="143">
        <v>1276426</v>
      </c>
      <c r="H37" s="144">
        <f t="shared" si="0"/>
        <v>71.400000000000006</v>
      </c>
      <c r="I37" s="145">
        <v>1276426</v>
      </c>
      <c r="J37" s="146">
        <f t="shared" si="0"/>
        <v>71.400000000000006</v>
      </c>
      <c r="K37" s="18"/>
    </row>
    <row r="38" spans="1:11" ht="15.75" customHeight="1" x14ac:dyDescent="0.2">
      <c r="A38" s="183" t="s">
        <v>0</v>
      </c>
      <c r="B38" s="184"/>
      <c r="C38" s="77">
        <v>113600184</v>
      </c>
      <c r="D38" s="78">
        <v>89.2</v>
      </c>
      <c r="E38" s="79">
        <v>104466236</v>
      </c>
      <c r="F38" s="80">
        <v>87.9</v>
      </c>
      <c r="G38" s="147">
        <f>G9+SUM(G17:G37)</f>
        <v>117502090</v>
      </c>
      <c r="H38" s="148">
        <f>IF(C38=0,0,ROUND(G38/C38*100,1))</f>
        <v>103.4</v>
      </c>
      <c r="I38" s="149">
        <f>I9+SUM(I17:I37)</f>
        <v>106698227</v>
      </c>
      <c r="J38" s="150">
        <f>IF(E38=0,0,ROUND(I38/E38*100,1))</f>
        <v>102.1</v>
      </c>
      <c r="K38" s="18"/>
    </row>
    <row r="39" spans="1:11" ht="14.25" customHeight="1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</row>
    <row r="40" spans="1:11" ht="14.4" x14ac:dyDescent="0.2">
      <c r="A40" s="33"/>
      <c r="C40" s="93"/>
      <c r="D40" s="93"/>
      <c r="E40" s="93"/>
      <c r="F40" s="93"/>
      <c r="J40" s="109"/>
    </row>
    <row r="41" spans="1:11" ht="15.6" x14ac:dyDescent="0.2">
      <c r="A41" s="54" t="s">
        <v>91</v>
      </c>
      <c r="C41" s="93"/>
      <c r="D41" s="93"/>
      <c r="E41" s="93"/>
      <c r="F41" s="93"/>
      <c r="J41" s="109" t="s">
        <v>50</v>
      </c>
    </row>
    <row r="42" spans="1:11" ht="15.75" customHeight="1" x14ac:dyDescent="0.2">
      <c r="C42" s="195" t="str">
        <f>+C7</f>
        <v>令和３年度</v>
      </c>
      <c r="D42" s="196"/>
      <c r="E42" s="196"/>
      <c r="F42" s="197"/>
      <c r="G42" s="195" t="str">
        <f>+G7</f>
        <v>令和４年度</v>
      </c>
      <c r="H42" s="196"/>
      <c r="I42" s="196"/>
      <c r="J42" s="197"/>
    </row>
    <row r="43" spans="1:11" ht="15.75" customHeight="1" x14ac:dyDescent="0.2">
      <c r="A43" s="187" t="s">
        <v>45</v>
      </c>
      <c r="B43" s="184"/>
      <c r="C43" s="48" t="s">
        <v>40</v>
      </c>
      <c r="D43" s="49" t="s">
        <v>80</v>
      </c>
      <c r="E43" s="50" t="s">
        <v>81</v>
      </c>
      <c r="F43" s="50" t="s">
        <v>80</v>
      </c>
      <c r="G43" s="48" t="s">
        <v>82</v>
      </c>
      <c r="H43" s="49" t="s">
        <v>80</v>
      </c>
      <c r="I43" s="50" t="s">
        <v>81</v>
      </c>
      <c r="J43" s="151" t="s">
        <v>80</v>
      </c>
      <c r="K43" s="18"/>
    </row>
    <row r="44" spans="1:11" ht="15.75" customHeight="1" x14ac:dyDescent="0.2">
      <c r="A44" s="191" t="s">
        <v>9</v>
      </c>
      <c r="B44" s="192"/>
      <c r="C44" s="61">
        <v>429088</v>
      </c>
      <c r="D44" s="110">
        <v>99.8</v>
      </c>
      <c r="E44" s="63">
        <v>416594</v>
      </c>
      <c r="F44" s="111">
        <v>100</v>
      </c>
      <c r="G44" s="131">
        <v>428012</v>
      </c>
      <c r="H44" s="152">
        <f>IF(C44=0,0,ROUND(G44/C44*100,1))</f>
        <v>99.7</v>
      </c>
      <c r="I44" s="153">
        <v>404577</v>
      </c>
      <c r="J44" s="154">
        <f t="shared" ref="J44:J56" si="1">IF(E44=0,0,ROUND(I44/E44*100,1))</f>
        <v>97.1</v>
      </c>
      <c r="K44" s="18"/>
    </row>
    <row r="45" spans="1:11" ht="15.75" customHeight="1" x14ac:dyDescent="0.2">
      <c r="A45" s="175" t="s">
        <v>10</v>
      </c>
      <c r="B45" s="176"/>
      <c r="C45" s="65">
        <v>8112855</v>
      </c>
      <c r="D45" s="112">
        <v>115.8</v>
      </c>
      <c r="E45" s="66">
        <v>7339197</v>
      </c>
      <c r="F45" s="113">
        <v>117.7</v>
      </c>
      <c r="G45" s="135">
        <v>7668120</v>
      </c>
      <c r="H45" s="152">
        <f t="shared" ref="H45:H56" si="2">IF(C45=0,0,ROUND(G45/C45*100,1))</f>
        <v>94.5</v>
      </c>
      <c r="I45" s="155">
        <v>7096409</v>
      </c>
      <c r="J45" s="156">
        <f t="shared" si="1"/>
        <v>96.7</v>
      </c>
      <c r="K45" s="18"/>
    </row>
    <row r="46" spans="1:11" ht="15.75" customHeight="1" x14ac:dyDescent="0.2">
      <c r="A46" s="175" t="s">
        <v>11</v>
      </c>
      <c r="B46" s="176"/>
      <c r="C46" s="65">
        <v>58111538</v>
      </c>
      <c r="D46" s="112">
        <v>80.5</v>
      </c>
      <c r="E46" s="66">
        <v>53629566</v>
      </c>
      <c r="F46" s="113">
        <v>77.2</v>
      </c>
      <c r="G46" s="135">
        <v>56424260</v>
      </c>
      <c r="H46" s="152">
        <f t="shared" si="2"/>
        <v>97.1</v>
      </c>
      <c r="I46" s="155">
        <v>52085435</v>
      </c>
      <c r="J46" s="157">
        <f t="shared" si="1"/>
        <v>97.1</v>
      </c>
      <c r="K46" s="18"/>
    </row>
    <row r="47" spans="1:11" ht="15.75" customHeight="1" x14ac:dyDescent="0.2">
      <c r="A47" s="175" t="s">
        <v>12</v>
      </c>
      <c r="B47" s="176"/>
      <c r="C47" s="65">
        <v>10276841</v>
      </c>
      <c r="D47" s="112">
        <v>155.4</v>
      </c>
      <c r="E47" s="66">
        <v>9251737</v>
      </c>
      <c r="F47" s="113">
        <v>168.7</v>
      </c>
      <c r="G47" s="135">
        <v>10151808</v>
      </c>
      <c r="H47" s="152">
        <f t="shared" si="2"/>
        <v>98.8</v>
      </c>
      <c r="I47" s="155">
        <v>8970025</v>
      </c>
      <c r="J47" s="157">
        <f t="shared" si="1"/>
        <v>97</v>
      </c>
      <c r="K47" s="18"/>
    </row>
    <row r="48" spans="1:11" ht="15.75" customHeight="1" x14ac:dyDescent="0.2">
      <c r="A48" s="175" t="s">
        <v>13</v>
      </c>
      <c r="B48" s="176"/>
      <c r="C48" s="65">
        <v>879854</v>
      </c>
      <c r="D48" s="112">
        <v>59.1</v>
      </c>
      <c r="E48" s="66">
        <v>799364</v>
      </c>
      <c r="F48" s="113">
        <v>121.1</v>
      </c>
      <c r="G48" s="135">
        <v>694359</v>
      </c>
      <c r="H48" s="152">
        <f t="shared" si="2"/>
        <v>78.900000000000006</v>
      </c>
      <c r="I48" s="155">
        <v>638741</v>
      </c>
      <c r="J48" s="157">
        <f t="shared" si="1"/>
        <v>79.900000000000006</v>
      </c>
      <c r="K48" s="18"/>
    </row>
    <row r="49" spans="1:11" ht="15.75" customHeight="1" x14ac:dyDescent="0.2">
      <c r="A49" s="175" t="s">
        <v>14</v>
      </c>
      <c r="B49" s="176"/>
      <c r="C49" s="65">
        <v>12251380</v>
      </c>
      <c r="D49" s="112">
        <v>88.2</v>
      </c>
      <c r="E49" s="66">
        <v>9631595</v>
      </c>
      <c r="F49" s="113">
        <v>90.3</v>
      </c>
      <c r="G49" s="135">
        <v>12320517</v>
      </c>
      <c r="H49" s="152">
        <f t="shared" si="2"/>
        <v>100.6</v>
      </c>
      <c r="I49" s="155">
        <v>8668460</v>
      </c>
      <c r="J49" s="158">
        <f t="shared" si="1"/>
        <v>90</v>
      </c>
      <c r="K49" s="18"/>
    </row>
    <row r="50" spans="1:11" ht="15.75" customHeight="1" x14ac:dyDescent="0.2">
      <c r="A50" s="175" t="s">
        <v>15</v>
      </c>
      <c r="B50" s="176"/>
      <c r="C50" s="65">
        <v>2776145</v>
      </c>
      <c r="D50" s="112">
        <v>100.6</v>
      </c>
      <c r="E50" s="66">
        <v>2767694</v>
      </c>
      <c r="F50" s="113">
        <v>100.8</v>
      </c>
      <c r="G50" s="135">
        <v>2822235</v>
      </c>
      <c r="H50" s="152">
        <f t="shared" si="2"/>
        <v>101.7</v>
      </c>
      <c r="I50" s="155">
        <v>2811396</v>
      </c>
      <c r="J50" s="157">
        <f t="shared" si="1"/>
        <v>101.6</v>
      </c>
      <c r="K50" s="18"/>
    </row>
    <row r="51" spans="1:11" ht="15.75" customHeight="1" x14ac:dyDescent="0.2">
      <c r="A51" s="175" t="s">
        <v>16</v>
      </c>
      <c r="B51" s="176"/>
      <c r="C51" s="65">
        <v>7998767</v>
      </c>
      <c r="D51" s="112">
        <v>74.2</v>
      </c>
      <c r="E51" s="66">
        <v>7068394</v>
      </c>
      <c r="F51" s="113">
        <v>75.3</v>
      </c>
      <c r="G51" s="135">
        <v>13205308</v>
      </c>
      <c r="H51" s="152">
        <f t="shared" si="2"/>
        <v>165.1</v>
      </c>
      <c r="I51" s="155">
        <v>12109439</v>
      </c>
      <c r="J51" s="157">
        <f t="shared" si="1"/>
        <v>171.3</v>
      </c>
      <c r="K51" s="18"/>
    </row>
    <row r="52" spans="1:11" ht="15.75" customHeight="1" x14ac:dyDescent="0.2">
      <c r="A52" s="175" t="s">
        <v>17</v>
      </c>
      <c r="B52" s="176"/>
      <c r="C52" s="65">
        <v>50</v>
      </c>
      <c r="D52" s="112">
        <v>100</v>
      </c>
      <c r="E52" s="66">
        <v>0</v>
      </c>
      <c r="F52" s="113">
        <v>0</v>
      </c>
      <c r="G52" s="135">
        <v>50</v>
      </c>
      <c r="H52" s="152">
        <f t="shared" si="2"/>
        <v>100</v>
      </c>
      <c r="I52" s="155">
        <v>0</v>
      </c>
      <c r="J52" s="157">
        <f t="shared" si="1"/>
        <v>0</v>
      </c>
      <c r="K52" s="18"/>
    </row>
    <row r="53" spans="1:11" ht="15.75" customHeight="1" x14ac:dyDescent="0.2">
      <c r="A53" s="175" t="s">
        <v>18</v>
      </c>
      <c r="B53" s="176"/>
      <c r="C53" s="65">
        <v>6321090</v>
      </c>
      <c r="D53" s="112">
        <v>109.9</v>
      </c>
      <c r="E53" s="66">
        <v>6180937</v>
      </c>
      <c r="F53" s="113">
        <v>109.5</v>
      </c>
      <c r="G53" s="135">
        <v>5841239</v>
      </c>
      <c r="H53" s="152">
        <f t="shared" si="2"/>
        <v>92.4</v>
      </c>
      <c r="I53" s="155">
        <v>5772123</v>
      </c>
      <c r="J53" s="157">
        <f t="shared" si="1"/>
        <v>93.4</v>
      </c>
      <c r="K53" s="18"/>
    </row>
    <row r="54" spans="1:11" ht="15.75" customHeight="1" x14ac:dyDescent="0.2">
      <c r="A54" s="175" t="s">
        <v>19</v>
      </c>
      <c r="B54" s="176"/>
      <c r="C54" s="65">
        <v>6346535</v>
      </c>
      <c r="D54" s="112">
        <v>99.4</v>
      </c>
      <c r="E54" s="66">
        <v>6104732</v>
      </c>
      <c r="F54" s="113">
        <v>95.6</v>
      </c>
      <c r="G54" s="135">
        <v>7857407</v>
      </c>
      <c r="H54" s="152">
        <f t="shared" si="2"/>
        <v>123.8</v>
      </c>
      <c r="I54" s="155">
        <v>6873782</v>
      </c>
      <c r="J54" s="157">
        <f t="shared" si="1"/>
        <v>112.6</v>
      </c>
      <c r="K54" s="18"/>
    </row>
    <row r="55" spans="1:11" ht="15.75" customHeight="1" x14ac:dyDescent="0.2">
      <c r="A55" s="185" t="s">
        <v>20</v>
      </c>
      <c r="B55" s="186"/>
      <c r="C55" s="114">
        <v>96041</v>
      </c>
      <c r="D55" s="115">
        <v>140.4</v>
      </c>
      <c r="E55" s="116">
        <v>0</v>
      </c>
      <c r="F55" s="117">
        <v>0</v>
      </c>
      <c r="G55" s="159">
        <v>88775</v>
      </c>
      <c r="H55" s="160">
        <f t="shared" si="2"/>
        <v>92.4</v>
      </c>
      <c r="I55" s="161">
        <v>0</v>
      </c>
      <c r="J55" s="162">
        <f t="shared" si="1"/>
        <v>0</v>
      </c>
      <c r="K55" s="46"/>
    </row>
    <row r="56" spans="1:11" ht="15.75" hidden="1" customHeight="1" x14ac:dyDescent="0.2">
      <c r="A56" s="180" t="s">
        <v>60</v>
      </c>
      <c r="B56" s="181"/>
      <c r="C56" s="118">
        <v>0</v>
      </c>
      <c r="D56" s="119">
        <v>0</v>
      </c>
      <c r="E56" s="120">
        <v>0</v>
      </c>
      <c r="F56" s="121">
        <v>0</v>
      </c>
      <c r="G56" s="163">
        <v>0</v>
      </c>
      <c r="H56" s="164">
        <f t="shared" si="2"/>
        <v>0</v>
      </c>
      <c r="I56" s="165">
        <v>0</v>
      </c>
      <c r="J56" s="166">
        <f t="shared" si="1"/>
        <v>0</v>
      </c>
      <c r="K56" s="18"/>
    </row>
    <row r="57" spans="1:11" ht="15.75" customHeight="1" x14ac:dyDescent="0.2">
      <c r="A57" s="178" t="s">
        <v>0</v>
      </c>
      <c r="B57" s="179"/>
      <c r="C57" s="122">
        <v>113600184</v>
      </c>
      <c r="D57" s="123">
        <v>89.2</v>
      </c>
      <c r="E57" s="124">
        <v>103189810</v>
      </c>
      <c r="F57" s="125">
        <v>88.1</v>
      </c>
      <c r="G57" s="167">
        <f>SUM(G44:G56)</f>
        <v>117502090</v>
      </c>
      <c r="H57" s="168">
        <f>IF(C57=0,0,ROUND(G57/C57*100,1))</f>
        <v>103.4</v>
      </c>
      <c r="I57" s="169">
        <f>SUM(I44:I56)</f>
        <v>105430387</v>
      </c>
      <c r="J57" s="170">
        <f>IF(E57=0,0,ROUND(I57/E57*100,1))</f>
        <v>102.2</v>
      </c>
      <c r="K57" s="18"/>
    </row>
    <row r="58" spans="1:11" x14ac:dyDescent="0.2">
      <c r="A58" s="18"/>
      <c r="B58" s="18"/>
      <c r="C58" s="18"/>
      <c r="D58" s="18"/>
      <c r="E58" s="18"/>
      <c r="F58" s="18"/>
      <c r="G58" s="18"/>
      <c r="H58" s="47"/>
      <c r="I58" s="18"/>
      <c r="J58" s="47"/>
    </row>
    <row r="59" spans="1:11" x14ac:dyDescent="0.2">
      <c r="C59" s="43"/>
      <c r="E59" s="43"/>
    </row>
  </sheetData>
  <customSheetViews>
    <customSheetView guid="{864D1787-017E-46EC-87DD-133AB530B48B}" scale="120" showGridLines="0" hiddenRows="1">
      <pane xSplit="2" topLeftCell="C1" activePane="topRight" state="frozen"/>
      <selection pane="topRight" activeCell="J38" sqref="J38"/>
      <pageMargins left="0.39370078740157483" right="0.15748031496062992" top="0.39370078740157483" bottom="0.39370078740157483" header="0" footer="0.27"/>
      <pageSetup paperSize="9" firstPageNumber="4" pageOrder="overThenDown" orientation="portrait" blackAndWhite="1" useFirstPageNumber="1" r:id="rId1"/>
      <headerFooter alignWithMargins="0">
        <oddFooter>&amp;C&amp;"ＭＳ Ｐ明朝,標準"－&amp;"ＭＳ 明朝,標準"3&amp;"ＭＳ Ｐ明朝,標準"－</oddFooter>
      </headerFooter>
    </customSheetView>
  </customSheetViews>
  <mergeCells count="43">
    <mergeCell ref="C7:F7"/>
    <mergeCell ref="A9:B9"/>
    <mergeCell ref="A27:B27"/>
    <mergeCell ref="A17:B17"/>
    <mergeCell ref="A31:B31"/>
    <mergeCell ref="A25:B25"/>
    <mergeCell ref="A29:B29"/>
    <mergeCell ref="A19:B19"/>
    <mergeCell ref="A24:B24"/>
    <mergeCell ref="A21:B21"/>
    <mergeCell ref="G7:J7"/>
    <mergeCell ref="A33:B33"/>
    <mergeCell ref="A49:B49"/>
    <mergeCell ref="A44:B44"/>
    <mergeCell ref="A22:B22"/>
    <mergeCell ref="A23:B23"/>
    <mergeCell ref="A37:B37"/>
    <mergeCell ref="C42:F42"/>
    <mergeCell ref="G42:J42"/>
    <mergeCell ref="A18:B18"/>
    <mergeCell ref="A26:B26"/>
    <mergeCell ref="A28:B28"/>
    <mergeCell ref="A34:B34"/>
    <mergeCell ref="A30:B30"/>
    <mergeCell ref="A8:B8"/>
    <mergeCell ref="A32:B32"/>
    <mergeCell ref="A57:B57"/>
    <mergeCell ref="A45:B45"/>
    <mergeCell ref="A56:B56"/>
    <mergeCell ref="A36:B36"/>
    <mergeCell ref="A38:B38"/>
    <mergeCell ref="A54:B54"/>
    <mergeCell ref="A47:B47"/>
    <mergeCell ref="A53:B53"/>
    <mergeCell ref="A51:B51"/>
    <mergeCell ref="A55:B55"/>
    <mergeCell ref="A52:B52"/>
    <mergeCell ref="A43:B43"/>
    <mergeCell ref="A35:B35"/>
    <mergeCell ref="A50:B50"/>
    <mergeCell ref="A48:B48"/>
    <mergeCell ref="A46:B46"/>
    <mergeCell ref="A20:B20"/>
  </mergeCells>
  <phoneticPr fontId="2"/>
  <printOptions gridLinesSet="0"/>
  <pageMargins left="0.39370078740157483" right="0.15748031496062992" top="0.39370078740157483" bottom="0.39370078740157483" header="0" footer="0.27559055118110237"/>
  <pageSetup paperSize="9" scale="96" firstPageNumber="4" pageOrder="overThenDown" orientation="portrait" blackAndWhite="1" useFirstPageNumber="1" r:id="rId2"/>
  <headerFooter alignWithMargins="0">
    <oddFooter>&amp;C&amp;"ＭＳ 明朝,標準"－3－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L1:V46"/>
  <sheetViews>
    <sheetView showGridLines="0" view="pageBreakPreview" topLeftCell="A22" zoomScale="145" zoomScaleNormal="130" zoomScaleSheetLayoutView="145" workbookViewId="0">
      <selection activeCell="P35" sqref="P35"/>
    </sheetView>
  </sheetViews>
  <sheetFormatPr defaultColWidth="8" defaultRowHeight="13.2" x14ac:dyDescent="0.2"/>
  <cols>
    <col min="1" max="1" width="3.21875" style="1" customWidth="1"/>
    <col min="2" max="2" width="3.77734375" style="1" customWidth="1"/>
    <col min="3" max="11" width="8" style="1" customWidth="1"/>
    <col min="12" max="12" width="2.21875" style="1" customWidth="1"/>
    <col min="14" max="15" width="8.44140625" bestFit="1" customWidth="1"/>
    <col min="16" max="16" width="8.109375" bestFit="1" customWidth="1"/>
    <col min="23" max="16384" width="8" style="1"/>
  </cols>
  <sheetData>
    <row r="1" spans="12:13" ht="14.25" customHeight="1" x14ac:dyDescent="0.2"/>
    <row r="2" spans="12:13" ht="13.5" customHeight="1" x14ac:dyDescent="0.2"/>
    <row r="3" spans="12:13" ht="13.5" customHeight="1" x14ac:dyDescent="0.2"/>
    <row r="4" spans="12:13" ht="13.5" customHeight="1" x14ac:dyDescent="0.2"/>
    <row r="5" spans="12:13" x14ac:dyDescent="0.2">
      <c r="L5" s="10"/>
    </row>
    <row r="6" spans="12:13" x14ac:dyDescent="0.2">
      <c r="L6" s="23"/>
    </row>
    <row r="7" spans="12:13" x14ac:dyDescent="0.2">
      <c r="L7" s="23"/>
    </row>
    <row r="8" spans="12:13" x14ac:dyDescent="0.2">
      <c r="L8" s="23"/>
    </row>
    <row r="9" spans="12:13" x14ac:dyDescent="0.2">
      <c r="L9" s="23"/>
    </row>
    <row r="10" spans="12:13" x14ac:dyDescent="0.2">
      <c r="L10" s="23"/>
    </row>
    <row r="11" spans="12:13" x14ac:dyDescent="0.2">
      <c r="L11" s="23"/>
    </row>
    <row r="12" spans="12:13" x14ac:dyDescent="0.2">
      <c r="L12" s="23"/>
    </row>
    <row r="13" spans="12:13" x14ac:dyDescent="0.2">
      <c r="L13" s="23"/>
      <c r="M13" s="87"/>
    </row>
    <row r="14" spans="12:13" x14ac:dyDescent="0.2">
      <c r="L14" s="23"/>
    </row>
    <row r="15" spans="12:13" x14ac:dyDescent="0.2">
      <c r="L15" s="23"/>
    </row>
    <row r="16" spans="12:13" x14ac:dyDescent="0.2">
      <c r="L16" s="23"/>
    </row>
    <row r="17" spans="12:12" x14ac:dyDescent="0.2">
      <c r="L17" s="23"/>
    </row>
    <row r="18" spans="12:12" x14ac:dyDescent="0.2">
      <c r="L18" s="23"/>
    </row>
    <row r="19" spans="12:12" x14ac:dyDescent="0.2">
      <c r="L19" s="23"/>
    </row>
    <row r="20" spans="12:12" x14ac:dyDescent="0.2">
      <c r="L20" s="23"/>
    </row>
    <row r="21" spans="12:12" x14ac:dyDescent="0.2">
      <c r="L21" s="23"/>
    </row>
    <row r="22" spans="12:12" x14ac:dyDescent="0.2">
      <c r="L22" s="23"/>
    </row>
    <row r="23" spans="12:12" x14ac:dyDescent="0.2">
      <c r="L23" s="23"/>
    </row>
    <row r="24" spans="12:12" x14ac:dyDescent="0.2">
      <c r="L24" s="23"/>
    </row>
    <row r="25" spans="12:12" x14ac:dyDescent="0.2">
      <c r="L25" s="23"/>
    </row>
    <row r="26" spans="12:12" x14ac:dyDescent="0.2">
      <c r="L26" s="23"/>
    </row>
    <row r="27" spans="12:12" x14ac:dyDescent="0.2">
      <c r="L27" s="24"/>
    </row>
    <row r="28" spans="12:12" ht="13.5" customHeight="1" x14ac:dyDescent="0.2">
      <c r="L28" s="2"/>
    </row>
    <row r="29" spans="12:12" ht="13.5" customHeight="1" x14ac:dyDescent="0.2"/>
    <row r="30" spans="12:12" ht="13.5" customHeight="1" x14ac:dyDescent="0.2"/>
    <row r="31" spans="12:12" ht="13.5" customHeight="1" x14ac:dyDescent="0.2">
      <c r="L31" s="25"/>
    </row>
    <row r="32" spans="12:12" ht="13.5" customHeight="1" x14ac:dyDescent="0.2">
      <c r="L32" s="11"/>
    </row>
    <row r="33" spans="12:16" ht="13.5" customHeight="1" x14ac:dyDescent="0.2">
      <c r="L33" s="11"/>
    </row>
    <row r="34" spans="12:16" ht="13.5" customHeight="1" x14ac:dyDescent="0.2">
      <c r="L34" s="30"/>
    </row>
    <row r="35" spans="12:16" ht="13.5" customHeight="1" x14ac:dyDescent="0.2">
      <c r="L35" s="11"/>
      <c r="P35" t="s">
        <v>111</v>
      </c>
    </row>
    <row r="36" spans="12:16" ht="13.5" customHeight="1" x14ac:dyDescent="0.2">
      <c r="L36" s="11"/>
      <c r="N36" s="92"/>
      <c r="O36" s="92"/>
      <c r="P36" s="92"/>
    </row>
    <row r="37" spans="12:16" ht="13.5" customHeight="1" x14ac:dyDescent="0.2">
      <c r="L37" s="11"/>
      <c r="N37" s="92"/>
      <c r="O37" s="92"/>
      <c r="P37" s="92"/>
    </row>
    <row r="38" spans="12:16" ht="13.5" customHeight="1" x14ac:dyDescent="0.2">
      <c r="L38" s="11"/>
      <c r="N38" s="92"/>
      <c r="O38" s="92"/>
      <c r="P38" s="92"/>
    </row>
    <row r="39" spans="12:16" ht="13.5" customHeight="1" x14ac:dyDescent="0.2">
      <c r="L39" s="11"/>
      <c r="N39" s="92"/>
      <c r="O39" s="92"/>
      <c r="P39" s="92"/>
    </row>
    <row r="40" spans="12:16" x14ac:dyDescent="0.2">
      <c r="L40" s="11"/>
      <c r="N40" s="92"/>
      <c r="O40" s="92"/>
      <c r="P40" s="92"/>
    </row>
    <row r="41" spans="12:16" x14ac:dyDescent="0.2">
      <c r="L41" s="11"/>
      <c r="N41" s="92"/>
      <c r="O41" s="92"/>
      <c r="P41" s="92"/>
    </row>
    <row r="42" spans="12:16" x14ac:dyDescent="0.2">
      <c r="L42" s="11"/>
      <c r="N42" s="92"/>
      <c r="O42" s="92"/>
      <c r="P42" s="92"/>
    </row>
    <row r="43" spans="12:16" x14ac:dyDescent="0.2">
      <c r="L43" s="11"/>
      <c r="N43" s="92"/>
      <c r="O43" s="92"/>
      <c r="P43" s="92"/>
    </row>
    <row r="44" spans="12:16" x14ac:dyDescent="0.2">
      <c r="L44" s="11"/>
      <c r="N44" s="92"/>
      <c r="O44" s="92"/>
      <c r="P44" s="92"/>
    </row>
    <row r="45" spans="12:16" x14ac:dyDescent="0.2">
      <c r="L45" s="26"/>
      <c r="N45" s="92"/>
      <c r="O45" s="92"/>
      <c r="P45" s="92"/>
    </row>
    <row r="46" spans="12:16" x14ac:dyDescent="0.2">
      <c r="L46"/>
      <c r="N46" s="92"/>
      <c r="O46" s="92"/>
      <c r="P46" s="92"/>
    </row>
  </sheetData>
  <customSheetViews>
    <customSheetView guid="{864D1787-017E-46EC-87DD-133AB530B48B}" showPageBreaks="1" showGridLines="0" printArea="1" view="pageBreakPreview">
      <selection activeCell="M1" sqref="M1:S1048576"/>
      <pageMargins left="0.78740157480314965" right="0.35433070866141736" top="0.78740157480314965" bottom="0.59055118110236227" header="0" footer="0.31496062992125984"/>
      <pageSetup paperSize="9" firstPageNumber="3" pageOrder="overThenDown" orientation="portrait" useFirstPageNumber="1" r:id="rId1"/>
      <headerFooter alignWithMargins="0">
        <oddFooter>&amp;C&amp;"ＭＳ 明朝,標準"－4－</oddFooter>
      </headerFooter>
    </customSheetView>
  </customSheetViews>
  <phoneticPr fontId="2"/>
  <printOptions horizontalCentered="1" gridLinesSet="0"/>
  <pageMargins left="0.78740157480314965" right="0.35433070866141736" top="0.78740157480314965" bottom="0.59055118110236227" header="0" footer="0.31496062992125984"/>
  <pageSetup paperSize="9" firstPageNumber="3" pageOrder="overThenDown" orientation="portrait" useFirstPageNumber="1" r:id="rId2"/>
  <headerFooter alignWithMargins="0">
    <oddFooter>&amp;C&amp;"ＭＳ 明朝,標準"－4－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2"/>
  <sheetViews>
    <sheetView view="pageBreakPreview" topLeftCell="A10" zoomScale="115" zoomScaleNormal="100" zoomScaleSheetLayoutView="115" workbookViewId="0">
      <selection activeCell="H11" sqref="H11:I12"/>
    </sheetView>
  </sheetViews>
  <sheetFormatPr defaultRowHeight="13.2" x14ac:dyDescent="0.2"/>
  <cols>
    <col min="1" max="1" width="14" style="1" customWidth="1"/>
    <col min="2" max="2" width="13.88671875" style="1" bestFit="1" customWidth="1"/>
    <col min="3" max="3" width="8.6640625" style="1" customWidth="1"/>
    <col min="4" max="4" width="10.109375" style="1" customWidth="1"/>
    <col min="5" max="5" width="12.21875" style="1" bestFit="1" customWidth="1"/>
    <col min="6" max="9" width="9" style="1"/>
    <col min="10" max="10" width="10.21875" style="1" bestFit="1" customWidth="1"/>
    <col min="12" max="12" width="9.44140625" bestFit="1" customWidth="1"/>
  </cols>
  <sheetData>
    <row r="1" spans="1:1" x14ac:dyDescent="0.2">
      <c r="A1" s="45" t="s">
        <v>73</v>
      </c>
    </row>
    <row r="2" spans="1:1" x14ac:dyDescent="0.2">
      <c r="A2" s="45" t="s">
        <v>75</v>
      </c>
    </row>
    <row r="3" spans="1:1" x14ac:dyDescent="0.2">
      <c r="A3" s="45" t="s">
        <v>74</v>
      </c>
    </row>
    <row r="4" spans="1:1" x14ac:dyDescent="0.2">
      <c r="A4" s="45"/>
    </row>
    <row r="5" spans="1:1" x14ac:dyDescent="0.2">
      <c r="A5" s="45" t="s">
        <v>76</v>
      </c>
    </row>
    <row r="6" spans="1:1" x14ac:dyDescent="0.2">
      <c r="A6" s="45" t="s">
        <v>77</v>
      </c>
    </row>
    <row r="14" spans="1:1" x14ac:dyDescent="0.2">
      <c r="A14" s="35" t="str">
        <f>+"【図３元データ】"&amp;P3一般会計予算決算額!G7&amp;"一般会計歳入・歳出決算額の構成"</f>
        <v>【図３元データ】令和４年度一般会計歳入・歳出決算額の構成</v>
      </c>
    </row>
    <row r="15" spans="1:1" x14ac:dyDescent="0.2">
      <c r="A15" s="2"/>
    </row>
    <row r="16" spans="1:1" ht="13.8" thickBot="1" x14ac:dyDescent="0.25">
      <c r="A16" s="1" t="s">
        <v>78</v>
      </c>
    </row>
    <row r="17" spans="1:14" ht="13.8" thickBot="1" x14ac:dyDescent="0.25">
      <c r="A17" s="3" t="s">
        <v>51</v>
      </c>
      <c r="B17" s="4" t="s">
        <v>52</v>
      </c>
      <c r="C17" s="5" t="s">
        <v>53</v>
      </c>
      <c r="D17" s="3" t="s">
        <v>51</v>
      </c>
      <c r="E17" s="4" t="s">
        <v>52</v>
      </c>
      <c r="F17" s="5" t="s">
        <v>53</v>
      </c>
    </row>
    <row r="18" spans="1:14" x14ac:dyDescent="0.2">
      <c r="A18" s="6" t="s">
        <v>54</v>
      </c>
      <c r="B18" s="37">
        <f>P3一般会計予算決算額!I9</f>
        <v>29450105</v>
      </c>
      <c r="C18" s="27">
        <f t="shared" ref="C18:C25" si="0">ROUND(B18/$B$25*100,1)</f>
        <v>27.6</v>
      </c>
      <c r="D18" s="199" t="s">
        <v>3</v>
      </c>
      <c r="E18" s="202">
        <f>SUM(B18:B20)</f>
        <v>38463727</v>
      </c>
      <c r="F18" s="205">
        <f>ROUND(E18/$E$25*100,1)+0.1</f>
        <v>36.1</v>
      </c>
      <c r="J18" s="86"/>
      <c r="N18" s="89"/>
    </row>
    <row r="19" spans="1:14" x14ac:dyDescent="0.2">
      <c r="A19" s="6" t="s">
        <v>4</v>
      </c>
      <c r="B19" s="36">
        <f>P3一般会計予算決算額!I35</f>
        <v>3386118</v>
      </c>
      <c r="C19" s="28">
        <f t="shared" si="0"/>
        <v>3.2</v>
      </c>
      <c r="D19" s="200"/>
      <c r="E19" s="203"/>
      <c r="F19" s="206" t="e">
        <f>ROUND(E19/#REF!*100,1)</f>
        <v>#REF!</v>
      </c>
      <c r="J19" s="86"/>
      <c r="N19" s="89"/>
    </row>
    <row r="20" spans="1:14" x14ac:dyDescent="0.2">
      <c r="A20" s="6" t="s">
        <v>5</v>
      </c>
      <c r="B20" s="41">
        <f>P3一般会計予算決算額!I28+P3一般会計予算決算額!I29+P3一般会計予算決算額!I32+P3一般会計予算決算額!I33+P3一般会計予算決算額!I34+P3一般会計予算決算額!I37</f>
        <v>5627504</v>
      </c>
      <c r="C20" s="28">
        <f t="shared" si="0"/>
        <v>5.3</v>
      </c>
      <c r="D20" s="201"/>
      <c r="E20" s="204"/>
      <c r="F20" s="207" t="e">
        <f>ROUND(E20/#REF!*100,1)</f>
        <v>#REF!</v>
      </c>
      <c r="J20" s="86"/>
      <c r="N20" s="89"/>
    </row>
    <row r="21" spans="1:14" x14ac:dyDescent="0.2">
      <c r="A21" s="6" t="s">
        <v>55</v>
      </c>
      <c r="B21" s="38">
        <f>P3一般会計予算決算額!I31</f>
        <v>7568535</v>
      </c>
      <c r="C21" s="28">
        <f t="shared" si="0"/>
        <v>7.1</v>
      </c>
      <c r="D21" s="208" t="s">
        <v>6</v>
      </c>
      <c r="E21" s="211">
        <f>SUM(B21:B24)</f>
        <v>68234500</v>
      </c>
      <c r="F21" s="214">
        <f>ROUND(E21/$E$25*100,1)-0.1</f>
        <v>63.9</v>
      </c>
      <c r="J21" s="86"/>
      <c r="N21" s="89"/>
    </row>
    <row r="22" spans="1:14" x14ac:dyDescent="0.2">
      <c r="A22" s="6" t="s">
        <v>7</v>
      </c>
      <c r="B22" s="19">
        <f>P3一般会計予算決算額!I17+P3一般会計予算決算額!I18+P3一般会計予算決算額!I19+P3一般会計予算決算額!I20+P3一般会計予算決算額!I21+P3一般会計予算決算額!I22+P3一般会計予算決算額!I23+P3一般会計予算決算額!I24+P3一般会計予算決算額!I25+P3一般会計予算決算額!I27+P3一般会計予算決算額!I36</f>
        <v>11516228</v>
      </c>
      <c r="C22" s="28">
        <f>ROUND(B22/$B$25*100,1)-0.1</f>
        <v>10.700000000000001</v>
      </c>
      <c r="D22" s="209"/>
      <c r="E22" s="212"/>
      <c r="F22" s="215"/>
      <c r="J22" s="86"/>
      <c r="N22" s="89"/>
    </row>
    <row r="23" spans="1:14" x14ac:dyDescent="0.2">
      <c r="A23" s="6" t="s">
        <v>56</v>
      </c>
      <c r="B23" s="40">
        <f>P3一般会計予算決算額!I26</f>
        <v>15470982</v>
      </c>
      <c r="C23" s="28">
        <f t="shared" si="0"/>
        <v>14.5</v>
      </c>
      <c r="D23" s="209"/>
      <c r="E23" s="212"/>
      <c r="F23" s="215"/>
      <c r="J23" s="86"/>
      <c r="N23" s="89"/>
    </row>
    <row r="24" spans="1:14" ht="13.8" thickBot="1" x14ac:dyDescent="0.25">
      <c r="A24" s="6" t="s">
        <v>57</v>
      </c>
      <c r="B24" s="39">
        <f>P3一般会計予算決算額!I30</f>
        <v>33678755</v>
      </c>
      <c r="C24" s="29">
        <f t="shared" si="0"/>
        <v>31.6</v>
      </c>
      <c r="D24" s="210"/>
      <c r="E24" s="213"/>
      <c r="F24" s="216"/>
      <c r="J24" s="86"/>
      <c r="N24" s="89"/>
    </row>
    <row r="25" spans="1:14" ht="13.8" thickBot="1" x14ac:dyDescent="0.25">
      <c r="A25" s="7" t="s">
        <v>8</v>
      </c>
      <c r="B25" s="8">
        <f>SUM(B18:B24)</f>
        <v>106698227</v>
      </c>
      <c r="C25" s="9">
        <f t="shared" si="0"/>
        <v>100</v>
      </c>
      <c r="D25" s="7" t="s">
        <v>8</v>
      </c>
      <c r="E25" s="8">
        <f>SUM(E18:E24)</f>
        <v>106698227</v>
      </c>
      <c r="F25" s="9">
        <f>ROUND(E25/$E$25*100,1)</f>
        <v>100</v>
      </c>
      <c r="N25" s="90"/>
    </row>
    <row r="26" spans="1:14" x14ac:dyDescent="0.2">
      <c r="A26" s="42" t="s">
        <v>71</v>
      </c>
      <c r="N26" s="90"/>
    </row>
    <row r="27" spans="1:14" x14ac:dyDescent="0.2">
      <c r="A27" s="1" t="s">
        <v>88</v>
      </c>
      <c r="N27" s="91"/>
    </row>
    <row r="28" spans="1:14" x14ac:dyDescent="0.2">
      <c r="A28" s="1" t="s">
        <v>89</v>
      </c>
      <c r="N28" s="88"/>
    </row>
    <row r="29" spans="1:14" x14ac:dyDescent="0.2">
      <c r="N29" s="88"/>
    </row>
    <row r="30" spans="1:14" ht="13.8" thickBot="1" x14ac:dyDescent="0.25">
      <c r="A30" s="1" t="s">
        <v>103</v>
      </c>
      <c r="N30" s="88"/>
    </row>
    <row r="31" spans="1:14" ht="13.8" thickBot="1" x14ac:dyDescent="0.25">
      <c r="A31" s="97" t="s">
        <v>94</v>
      </c>
      <c r="B31" s="98" t="s">
        <v>86</v>
      </c>
      <c r="C31" s="99" t="s">
        <v>93</v>
      </c>
      <c r="N31" s="88"/>
    </row>
    <row r="32" spans="1:14" x14ac:dyDescent="0.2">
      <c r="A32" s="102" t="s">
        <v>102</v>
      </c>
      <c r="B32" s="95">
        <f>P3一般会計予算決算額!I17</f>
        <v>344182</v>
      </c>
      <c r="C32" s="96">
        <f>ROUND(B32/$B$44*100,1)</f>
        <v>0.3</v>
      </c>
      <c r="N32" s="88"/>
    </row>
    <row r="33" spans="1:14" x14ac:dyDescent="0.2">
      <c r="A33" s="103" t="s">
        <v>95</v>
      </c>
      <c r="B33" s="95">
        <f>P3一般会計予算決算額!I18</f>
        <v>28508</v>
      </c>
      <c r="C33" s="96">
        <f t="shared" ref="C33:C41" si="1">ROUND(B33/$B$44*100,1)</f>
        <v>0</v>
      </c>
      <c r="N33" s="88"/>
    </row>
    <row r="34" spans="1:14" x14ac:dyDescent="0.2">
      <c r="A34" s="103" t="s">
        <v>43</v>
      </c>
      <c r="B34" s="95">
        <f>P3一般会計予算決算額!I19</f>
        <v>237730</v>
      </c>
      <c r="C34" s="96">
        <f t="shared" si="1"/>
        <v>0.2</v>
      </c>
      <c r="N34" s="88"/>
    </row>
    <row r="35" spans="1:14" x14ac:dyDescent="0.2">
      <c r="A35" s="103" t="s">
        <v>44</v>
      </c>
      <c r="B35" s="95">
        <f>P3一般会計予算決算額!I20</f>
        <v>169879</v>
      </c>
      <c r="C35" s="96">
        <f t="shared" si="1"/>
        <v>0.2</v>
      </c>
      <c r="N35" s="88"/>
    </row>
    <row r="36" spans="1:14" x14ac:dyDescent="0.2">
      <c r="A36" s="103" t="s">
        <v>92</v>
      </c>
      <c r="B36" s="95">
        <f>P3一般会計予算決算額!I21</f>
        <v>411009</v>
      </c>
      <c r="C36" s="96">
        <f t="shared" si="1"/>
        <v>0.4</v>
      </c>
      <c r="N36" s="88"/>
    </row>
    <row r="37" spans="1:14" x14ac:dyDescent="0.2">
      <c r="A37" s="103" t="s">
        <v>96</v>
      </c>
      <c r="B37" s="95">
        <f>P3一般会計予算決算額!I22</f>
        <v>5154901</v>
      </c>
      <c r="C37" s="96">
        <f t="shared" si="1"/>
        <v>4.8</v>
      </c>
      <c r="N37" s="88"/>
    </row>
    <row r="38" spans="1:14" x14ac:dyDescent="0.2">
      <c r="A38" s="103" t="s">
        <v>97</v>
      </c>
      <c r="B38" s="95">
        <f>P3一般会計予算決算額!I23</f>
        <v>2495</v>
      </c>
      <c r="C38" s="96">
        <f t="shared" si="1"/>
        <v>0</v>
      </c>
      <c r="N38" s="88"/>
    </row>
    <row r="39" spans="1:14" x14ac:dyDescent="0.2">
      <c r="A39" s="103" t="s">
        <v>87</v>
      </c>
      <c r="B39" s="95">
        <f>P3一般会計予算決算額!I24</f>
        <v>74645</v>
      </c>
      <c r="C39" s="96">
        <f t="shared" si="1"/>
        <v>0.1</v>
      </c>
      <c r="N39" s="88"/>
    </row>
    <row r="40" spans="1:14" x14ac:dyDescent="0.2">
      <c r="A40" s="103" t="s">
        <v>98</v>
      </c>
      <c r="B40" s="95">
        <f>P3一般会計予算決算額!I25</f>
        <v>220814</v>
      </c>
      <c r="C40" s="96">
        <f t="shared" si="1"/>
        <v>0.2</v>
      </c>
      <c r="N40" s="88"/>
    </row>
    <row r="41" spans="1:14" x14ac:dyDescent="0.2">
      <c r="A41" s="103" t="s">
        <v>99</v>
      </c>
      <c r="B41" s="95">
        <f>P3一般会計予算決算額!I27</f>
        <v>30365</v>
      </c>
      <c r="C41" s="96">
        <f t="shared" si="1"/>
        <v>0</v>
      </c>
      <c r="D41" s="1" t="s">
        <v>106</v>
      </c>
      <c r="N41" s="88"/>
    </row>
    <row r="42" spans="1:14" ht="13.8" thickBot="1" x14ac:dyDescent="0.25">
      <c r="A42" s="104" t="s">
        <v>100</v>
      </c>
      <c r="B42" s="100">
        <f>P3一般会計予算決算額!I36</f>
        <v>4841700</v>
      </c>
      <c r="C42" s="96">
        <f>ROUND(B42/$B$44*100,1)</f>
        <v>4.5</v>
      </c>
      <c r="D42" s="171">
        <f>SUM(C32:C42)</f>
        <v>10.7</v>
      </c>
      <c r="N42" s="88"/>
    </row>
    <row r="43" spans="1:14" ht="13.8" thickBot="1" x14ac:dyDescent="0.25">
      <c r="A43" s="105" t="s">
        <v>101</v>
      </c>
      <c r="B43" s="101">
        <f>SUM(B32:B42)</f>
        <v>11516228</v>
      </c>
      <c r="C43" s="172">
        <f>ROUND(B43/B44*100,1)-0.1</f>
        <v>10.700000000000001</v>
      </c>
      <c r="D43" s="1" t="s">
        <v>110</v>
      </c>
      <c r="N43" s="88"/>
    </row>
    <row r="44" spans="1:14" ht="13.8" thickBot="1" x14ac:dyDescent="0.25">
      <c r="A44" s="106" t="s">
        <v>104</v>
      </c>
      <c r="B44" s="126">
        <f>B25</f>
        <v>106698227</v>
      </c>
      <c r="C44" s="11"/>
      <c r="N44" s="88"/>
    </row>
    <row r="45" spans="1:14" x14ac:dyDescent="0.2">
      <c r="A45" s="94"/>
      <c r="B45" s="94"/>
      <c r="C45" s="94"/>
      <c r="N45" s="88"/>
    </row>
    <row r="46" spans="1:14" ht="13.8" thickBot="1" x14ac:dyDescent="0.25">
      <c r="A46" s="1" t="s">
        <v>79</v>
      </c>
    </row>
    <row r="47" spans="1:14" ht="13.8" thickBot="1" x14ac:dyDescent="0.25">
      <c r="A47" s="3" t="s">
        <v>58</v>
      </c>
      <c r="B47" s="31" t="s">
        <v>1</v>
      </c>
      <c r="C47" s="32" t="s">
        <v>59</v>
      </c>
    </row>
    <row r="48" spans="1:14" x14ac:dyDescent="0.2">
      <c r="A48" s="12" t="s">
        <v>61</v>
      </c>
      <c r="B48" s="13">
        <f>P3一般会計予算決算額!I44</f>
        <v>404577</v>
      </c>
      <c r="C48" s="20">
        <f t="shared" ref="C48:C56" si="2">ROUND(B48/$B$58*100,1)</f>
        <v>0.4</v>
      </c>
    </row>
    <row r="49" spans="1:4" x14ac:dyDescent="0.2">
      <c r="A49" s="12" t="s">
        <v>62</v>
      </c>
      <c r="B49" s="13">
        <f>P3一般会計予算決算額!I45</f>
        <v>7096409</v>
      </c>
      <c r="C49" s="20">
        <f t="shared" si="2"/>
        <v>6.7</v>
      </c>
    </row>
    <row r="50" spans="1:4" x14ac:dyDescent="0.2">
      <c r="A50" s="12" t="s">
        <v>63</v>
      </c>
      <c r="B50" s="13">
        <f>P3一般会計予算決算額!I46</f>
        <v>52085435</v>
      </c>
      <c r="C50" s="20">
        <f t="shared" si="2"/>
        <v>49.4</v>
      </c>
    </row>
    <row r="51" spans="1:4" x14ac:dyDescent="0.2">
      <c r="A51" s="12" t="s">
        <v>64</v>
      </c>
      <c r="B51" s="13">
        <f>P3一般会計予算決算額!I47</f>
        <v>8970025</v>
      </c>
      <c r="C51" s="20">
        <f t="shared" si="2"/>
        <v>8.5</v>
      </c>
    </row>
    <row r="52" spans="1:4" x14ac:dyDescent="0.2">
      <c r="A52" s="12" t="s">
        <v>65</v>
      </c>
      <c r="B52" s="13">
        <f>P3一般会計予算決算額!I48</f>
        <v>638741</v>
      </c>
      <c r="C52" s="20">
        <f t="shared" si="2"/>
        <v>0.6</v>
      </c>
    </row>
    <row r="53" spans="1:4" x14ac:dyDescent="0.2">
      <c r="A53" s="12" t="s">
        <v>66</v>
      </c>
      <c r="B53" s="13">
        <f>P3一般会計予算決算額!I49</f>
        <v>8668460</v>
      </c>
      <c r="C53" s="20">
        <f t="shared" si="2"/>
        <v>8.1999999999999993</v>
      </c>
    </row>
    <row r="54" spans="1:4" x14ac:dyDescent="0.2">
      <c r="A54" s="12" t="s">
        <v>67</v>
      </c>
      <c r="B54" s="13">
        <f>P3一般会計予算決算額!I50</f>
        <v>2811396</v>
      </c>
      <c r="C54" s="20">
        <f t="shared" si="2"/>
        <v>2.7</v>
      </c>
    </row>
    <row r="55" spans="1:4" x14ac:dyDescent="0.2">
      <c r="A55" s="12" t="s">
        <v>68</v>
      </c>
      <c r="B55" s="13">
        <f>P3一般会計予算決算額!I51</f>
        <v>12109439</v>
      </c>
      <c r="C55" s="20">
        <f>ROUND(B55/$B$58*100,1)</f>
        <v>11.5</v>
      </c>
      <c r="D55" s="1" t="s">
        <v>105</v>
      </c>
    </row>
    <row r="56" spans="1:4" x14ac:dyDescent="0.2">
      <c r="A56" s="12" t="s">
        <v>69</v>
      </c>
      <c r="B56" s="13">
        <f>P3一般会計予算決算額!I53</f>
        <v>5772123</v>
      </c>
      <c r="C56" s="20">
        <f t="shared" si="2"/>
        <v>5.5</v>
      </c>
      <c r="D56" s="1" t="s">
        <v>107</v>
      </c>
    </row>
    <row r="57" spans="1:4" ht="13.8" thickBot="1" x14ac:dyDescent="0.25">
      <c r="A57" s="12" t="s">
        <v>70</v>
      </c>
      <c r="B57" s="13">
        <f>P3一般会計予算決算額!I54</f>
        <v>6873782</v>
      </c>
      <c r="C57" s="20">
        <f>ROUND(B57/$B$58*100,1)</f>
        <v>6.5</v>
      </c>
    </row>
    <row r="58" spans="1:4" ht="13.8" thickBot="1" x14ac:dyDescent="0.25">
      <c r="A58" s="14" t="s">
        <v>8</v>
      </c>
      <c r="B58" s="15">
        <f>SUM(B48:B57)</f>
        <v>105430387</v>
      </c>
      <c r="C58" s="16">
        <f>SUM(C48:C57)</f>
        <v>100</v>
      </c>
    </row>
    <row r="59" spans="1:4" x14ac:dyDescent="0.2">
      <c r="A59" s="42" t="s">
        <v>72</v>
      </c>
    </row>
    <row r="60" spans="1:4" x14ac:dyDescent="0.2">
      <c r="A60" s="2"/>
    </row>
    <row r="61" spans="1:4" x14ac:dyDescent="0.2">
      <c r="A61" s="2"/>
      <c r="B61"/>
    </row>
    <row r="62" spans="1:4" x14ac:dyDescent="0.2">
      <c r="A62"/>
    </row>
  </sheetData>
  <mergeCells count="6">
    <mergeCell ref="D18:D20"/>
    <mergeCell ref="E18:E20"/>
    <mergeCell ref="F18:F20"/>
    <mergeCell ref="D21:D24"/>
    <mergeCell ref="E21:E24"/>
    <mergeCell ref="F21:F24"/>
  </mergeCells>
  <phoneticPr fontId="18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P3一般会計予算決算額</vt:lpstr>
      <vt:lpstr>P4図3一般会計決算額の構成 </vt:lpstr>
      <vt:lpstr>Sheet1</vt:lpstr>
      <vt:lpstr>P3一般会計予算決算額!Print_Area</vt:lpstr>
      <vt:lpstr>'P4図3一般会計決算額の構成 '!Print_Area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寺西　喜昭</dc:creator>
  <cp:lastModifiedBy>清水　恵理</cp:lastModifiedBy>
  <cp:lastPrinted>2024-01-12T07:50:01Z</cp:lastPrinted>
  <dcterms:created xsi:type="dcterms:W3CDTF">2002-06-13T01:53:16Z</dcterms:created>
  <dcterms:modified xsi:type="dcterms:W3CDTF">2024-03-13T00:12:11Z</dcterms:modified>
</cp:coreProperties>
</file>